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2018\2018 AOPB\2nd Sem Reaalignment\2nd Sem signed\for Loop\"/>
    </mc:Choice>
  </mc:AlternateContent>
  <bookViews>
    <workbookView xWindow="0" yWindow="0" windowWidth="23040" windowHeight="9384"/>
  </bookViews>
  <sheets>
    <sheet name="over-all" sheetId="38" r:id="rId1"/>
    <sheet name="fORM 3 LFP" sheetId="45" r:id="rId2"/>
    <sheet name="Form 4 Regular" sheetId="44" r:id="rId3"/>
    <sheet name="over-all (4)" sheetId="46" r:id="rId4"/>
  </sheets>
  <definedNames>
    <definedName name="_xlnm.Print_Area" localSheetId="1">'fORM 3 LFP'!$A$1:$AA$1633</definedName>
    <definedName name="_xlnm.Print_Area" localSheetId="2">'Form 4 Regular'!$A$1:$AA$895</definedName>
    <definedName name="_xlnm.Print_Area" localSheetId="0">'over-all'!$A$1:$AA$1923</definedName>
    <definedName name="_xlnm.Print_Area" localSheetId="3">'over-all (4)'!$A$2:$AA$1845</definedName>
    <definedName name="_xlnm.Print_Titles" localSheetId="1">'fORM 3 LFP'!$19:$21</definedName>
    <definedName name="_xlnm.Print_Titles" localSheetId="2">'Form 4 Regular'!$19:$21</definedName>
    <definedName name="_xlnm.Print_Titles" localSheetId="0">'over-all'!$19:$21</definedName>
    <definedName name="_xlnm.Print_Titles" localSheetId="3">'over-all (4)'!$19:$21</definedName>
  </definedNames>
  <calcPr calcId="152511"/>
</workbook>
</file>

<file path=xl/calcChain.xml><?xml version="1.0" encoding="utf-8"?>
<calcChain xmlns="http://schemas.openxmlformats.org/spreadsheetml/2006/main">
  <c r="Y1043" i="38" l="1"/>
  <c r="Y999" i="38"/>
  <c r="Y998" i="38"/>
  <c r="Y997" i="38"/>
  <c r="Y996" i="38"/>
  <c r="Y995" i="38"/>
  <c r="Y994" i="38"/>
  <c r="Y993" i="38"/>
  <c r="Y992" i="38"/>
  <c r="Y991" i="38"/>
  <c r="Y990" i="38"/>
  <c r="Y989" i="38"/>
  <c r="Y988" i="38"/>
  <c r="Y987" i="38"/>
  <c r="Y986" i="38"/>
  <c r="Y985" i="38"/>
  <c r="Y984" i="38"/>
  <c r="Y983" i="38"/>
  <c r="Y982" i="38"/>
  <c r="Y981" i="38"/>
  <c r="Y980" i="38"/>
  <c r="Y979" i="38"/>
  <c r="Y978" i="38"/>
  <c r="Y977" i="38"/>
  <c r="Y976" i="38"/>
  <c r="Y975" i="38"/>
  <c r="Y974" i="38"/>
  <c r="Y973" i="38"/>
  <c r="Y972" i="38"/>
  <c r="Y971" i="38"/>
  <c r="Y970" i="38"/>
  <c r="Y969" i="38"/>
  <c r="Y968" i="38"/>
  <c r="Y967" i="38"/>
  <c r="Y966" i="38"/>
  <c r="Y965" i="38"/>
  <c r="Y964" i="38"/>
  <c r="Y963" i="38"/>
  <c r="Y962" i="38"/>
  <c r="Y961" i="38"/>
  <c r="Y960" i="38"/>
  <c r="Y959" i="38"/>
  <c r="Y958" i="38"/>
  <c r="Y956" i="38"/>
  <c r="Y955" i="38"/>
  <c r="Y954" i="38"/>
  <c r="Y953" i="38"/>
  <c r="Y952" i="38"/>
  <c r="Y951" i="38"/>
  <c r="Y950" i="38"/>
  <c r="Y949" i="38"/>
  <c r="J934" i="38" l="1"/>
  <c r="I934" i="38"/>
  <c r="H934" i="38"/>
  <c r="F938" i="38"/>
  <c r="F934" i="38" s="1"/>
  <c r="F940" i="38"/>
  <c r="G934" i="38"/>
  <c r="J919" i="38"/>
  <c r="I919" i="38"/>
  <c r="H919" i="38"/>
  <c r="G919" i="38"/>
  <c r="F902" i="38"/>
  <c r="F901" i="38"/>
  <c r="J908" i="38"/>
  <c r="J166" i="38"/>
  <c r="I166" i="38"/>
  <c r="F173" i="38"/>
  <c r="H173" i="38"/>
  <c r="G173" i="38"/>
  <c r="J173" i="38"/>
  <c r="I173" i="38"/>
  <c r="Y175" i="38"/>
  <c r="P175" i="38"/>
  <c r="Y170" i="38"/>
  <c r="P170" i="38"/>
  <c r="O170" i="38"/>
  <c r="F170" i="38"/>
  <c r="Y169" i="38"/>
  <c r="P169" i="38"/>
  <c r="O169" i="38"/>
  <c r="F169" i="38"/>
  <c r="Y168" i="38"/>
  <c r="P168" i="38"/>
  <c r="O168" i="38"/>
  <c r="F168" i="38"/>
  <c r="Y167" i="38"/>
  <c r="P167" i="38"/>
  <c r="O167" i="38"/>
  <c r="F167" i="38"/>
  <c r="Y166" i="38"/>
  <c r="P166" i="38"/>
  <c r="O166" i="38"/>
  <c r="Y165" i="38"/>
  <c r="P165" i="38"/>
  <c r="O165" i="38"/>
  <c r="F165" i="38"/>
  <c r="Y164" i="38"/>
  <c r="P164" i="38"/>
  <c r="O164" i="38"/>
  <c r="F164" i="38"/>
  <c r="Y153" i="38"/>
  <c r="P153" i="38"/>
  <c r="O153" i="38"/>
  <c r="F153" i="38"/>
  <c r="Y156" i="38"/>
  <c r="P156" i="38"/>
  <c r="O156" i="38"/>
  <c r="F156" i="38"/>
  <c r="Y155" i="38"/>
  <c r="P155" i="38"/>
  <c r="O155" i="38"/>
  <c r="F155" i="38"/>
  <c r="Y159" i="38"/>
  <c r="P159" i="38"/>
  <c r="O159" i="38"/>
  <c r="F159" i="38"/>
  <c r="Y158" i="38"/>
  <c r="P158" i="38"/>
  <c r="O158" i="38"/>
  <c r="F158" i="38"/>
  <c r="Y157" i="38"/>
  <c r="P157" i="38"/>
  <c r="O157" i="38"/>
  <c r="F157" i="38"/>
  <c r="Y152" i="38"/>
  <c r="P152" i="38"/>
  <c r="O152" i="38"/>
  <c r="F152" i="38"/>
  <c r="Y151" i="38"/>
  <c r="P151" i="38"/>
  <c r="O151" i="38"/>
  <c r="F151" i="38"/>
  <c r="Y150" i="38"/>
  <c r="P150" i="38"/>
  <c r="O150" i="38"/>
  <c r="F150" i="38"/>
  <c r="Y148" i="38"/>
  <c r="P148" i="38"/>
  <c r="O148" i="38"/>
  <c r="F148" i="38"/>
  <c r="Y147" i="38"/>
  <c r="P147" i="38"/>
  <c r="O147" i="38"/>
  <c r="Y1003" i="38"/>
  <c r="P1003" i="38"/>
  <c r="J977" i="38"/>
  <c r="I977" i="38"/>
  <c r="Y1000" i="38"/>
  <c r="P1000" i="38"/>
  <c r="O1000" i="38"/>
  <c r="P977" i="38"/>
  <c r="P976" i="38"/>
  <c r="O976" i="38"/>
  <c r="F976" i="38"/>
  <c r="I967" i="38"/>
  <c r="O974" i="38"/>
  <c r="P974" i="38"/>
  <c r="P967" i="38"/>
  <c r="P964" i="38"/>
  <c r="O964" i="38"/>
  <c r="Y1004" i="38"/>
  <c r="P1004" i="38"/>
  <c r="O1004" i="38"/>
  <c r="Y957" i="38"/>
  <c r="P957" i="38"/>
  <c r="I1621" i="38" l="1"/>
  <c r="Y1632" i="38"/>
  <c r="P1632" i="38"/>
  <c r="I1588" i="38" l="1"/>
  <c r="Y1608" i="38"/>
  <c r="P1608" i="38"/>
  <c r="Y1607" i="38"/>
  <c r="P1607" i="38"/>
  <c r="Y1606" i="38"/>
  <c r="P1606" i="38"/>
  <c r="Y1604" i="38"/>
  <c r="P1604" i="38"/>
  <c r="Y1574" i="38"/>
  <c r="P1574" i="38"/>
  <c r="Y1641" i="38"/>
  <c r="P1641" i="38"/>
  <c r="F1641" i="38"/>
  <c r="Y1635" i="38"/>
  <c r="P1635" i="38"/>
  <c r="Y1633" i="38"/>
  <c r="P1633" i="38"/>
  <c r="Y1631" i="38"/>
  <c r="P1631" i="38"/>
  <c r="Y1630" i="38"/>
  <c r="P1630" i="38"/>
  <c r="Y1626" i="38"/>
  <c r="P1626" i="38"/>
  <c r="Y1622" i="38"/>
  <c r="P1622" i="38"/>
  <c r="Y1621" i="38"/>
  <c r="P1621" i="38"/>
  <c r="Y1620" i="38"/>
  <c r="P1620" i="38"/>
  <c r="Y1614" i="38"/>
  <c r="P1614" i="38"/>
  <c r="Y1609" i="38"/>
  <c r="P1609" i="38"/>
  <c r="Y1605" i="38"/>
  <c r="P1605" i="38"/>
  <c r="Y1603" i="38"/>
  <c r="P1603" i="38"/>
  <c r="Y1602" i="38"/>
  <c r="P1602" i="38"/>
  <c r="Y1596" i="38"/>
  <c r="P1596" i="38"/>
  <c r="Y1589" i="38"/>
  <c r="P1589" i="38"/>
  <c r="Y1588" i="38"/>
  <c r="P1588" i="38"/>
  <c r="Y1587" i="38"/>
  <c r="P1587" i="38"/>
  <c r="Y1583" i="38"/>
  <c r="P1583" i="38"/>
  <c r="Y1578" i="38"/>
  <c r="P1578" i="38"/>
  <c r="Y1577" i="38"/>
  <c r="P1577" i="38"/>
  <c r="Y1576" i="38"/>
  <c r="P1576" i="38"/>
  <c r="Y1573" i="38"/>
  <c r="P1573" i="38"/>
  <c r="Y1571" i="38"/>
  <c r="P1571" i="38"/>
  <c r="Y1567" i="38"/>
  <c r="P1567" i="38"/>
  <c r="Y1564" i="38"/>
  <c r="P1564" i="38"/>
  <c r="Y1563" i="38"/>
  <c r="P1563" i="38"/>
  <c r="Y1562" i="38"/>
  <c r="P1562" i="38"/>
  <c r="F1562" i="38"/>
  <c r="Y1561" i="38"/>
  <c r="P1561" i="38"/>
  <c r="F1561" i="38"/>
  <c r="Y1560" i="38"/>
  <c r="P1560" i="38"/>
  <c r="F1560" i="38"/>
  <c r="P28" i="38" l="1"/>
  <c r="P61" i="38" l="1"/>
  <c r="J1795" i="38"/>
  <c r="U1689" i="38"/>
  <c r="T1689" i="38"/>
  <c r="S1689" i="38"/>
  <c r="R1689" i="38"/>
  <c r="Q1689" i="38"/>
  <c r="Y1858" i="38" l="1"/>
  <c r="AB1896" i="38"/>
  <c r="P34" i="46" l="1"/>
  <c r="V30" i="46"/>
  <c r="F601" i="44" l="1"/>
  <c r="P601" i="44"/>
  <c r="Y601" i="44"/>
  <c r="O602" i="44"/>
  <c r="P602" i="44"/>
  <c r="Y602" i="44"/>
  <c r="AC602" i="44" s="1"/>
  <c r="P603" i="44"/>
  <c r="Y603" i="44"/>
  <c r="P604" i="44"/>
  <c r="Y604" i="44"/>
  <c r="P605" i="44"/>
  <c r="Y605" i="44"/>
  <c r="O606" i="44"/>
  <c r="P606" i="44"/>
  <c r="Y606" i="44"/>
  <c r="F607" i="44"/>
  <c r="P607" i="44"/>
  <c r="Y607" i="44"/>
  <c r="F608" i="44"/>
  <c r="P608" i="44"/>
  <c r="Y608" i="44"/>
  <c r="F609" i="44"/>
  <c r="P609" i="44"/>
  <c r="Y609" i="44"/>
  <c r="F610" i="44"/>
  <c r="P610" i="44"/>
  <c r="Y610" i="44"/>
  <c r="P611" i="44"/>
  <c r="Y611" i="44"/>
  <c r="F612" i="44"/>
  <c r="P612" i="44"/>
  <c r="Y612" i="44"/>
  <c r="F613" i="44"/>
  <c r="P613" i="44"/>
  <c r="Y613" i="44"/>
  <c r="F614" i="44"/>
  <c r="P614" i="44"/>
  <c r="Y614" i="44"/>
  <c r="F615" i="44"/>
  <c r="P615" i="44"/>
  <c r="Y615" i="44"/>
  <c r="F616" i="44"/>
  <c r="P616" i="44"/>
  <c r="Y616" i="44"/>
  <c r="F617" i="44"/>
  <c r="P617" i="44"/>
  <c r="Y617" i="44"/>
  <c r="P1835" i="46"/>
  <c r="AC1835" i="46" s="1"/>
  <c r="F1835" i="46"/>
  <c r="AC1834" i="46"/>
  <c r="Y1834" i="46"/>
  <c r="P1834" i="46"/>
  <c r="F1834" i="46"/>
  <c r="AC1833" i="46"/>
  <c r="Y1833" i="46"/>
  <c r="P1833" i="46"/>
  <c r="F1833" i="46"/>
  <c r="AC1832" i="46"/>
  <c r="Y1832" i="46"/>
  <c r="P1832" i="46"/>
  <c r="O1832" i="46"/>
  <c r="F1832" i="46"/>
  <c r="Y1831" i="46"/>
  <c r="P1831" i="46"/>
  <c r="AC1831" i="46" s="1"/>
  <c r="F1831" i="46"/>
  <c r="Y1830" i="46"/>
  <c r="P1830" i="46"/>
  <c r="AC1830" i="46" s="1"/>
  <c r="F1830" i="46"/>
  <c r="Y1829" i="46"/>
  <c r="P1829" i="46"/>
  <c r="AC1829" i="46" s="1"/>
  <c r="F1829" i="46"/>
  <c r="Y1828" i="46"/>
  <c r="P1828" i="46"/>
  <c r="AC1828" i="46" s="1"/>
  <c r="O1828" i="46"/>
  <c r="F1828" i="46"/>
  <c r="Y1827" i="46"/>
  <c r="AC1827" i="46" s="1"/>
  <c r="P1827" i="46"/>
  <c r="F1827" i="46"/>
  <c r="X1826" i="46"/>
  <c r="W1826" i="46"/>
  <c r="V1826" i="46"/>
  <c r="U1826" i="46"/>
  <c r="U1608" i="46" s="1"/>
  <c r="U1606" i="46" s="1"/>
  <c r="T1826" i="46"/>
  <c r="S1826" i="46"/>
  <c r="R1826" i="46"/>
  <c r="Q1826" i="46"/>
  <c r="F1826" i="46"/>
  <c r="Y1825" i="46"/>
  <c r="AC1825" i="46" s="1"/>
  <c r="F1825" i="46"/>
  <c r="Y1824" i="46"/>
  <c r="S1824" i="46"/>
  <c r="P1824" i="46" s="1"/>
  <c r="AC1824" i="46" s="1"/>
  <c r="O1824" i="46"/>
  <c r="F1824" i="46"/>
  <c r="AC1823" i="46"/>
  <c r="Y1823" i="46"/>
  <c r="P1823" i="46"/>
  <c r="F1823" i="46"/>
  <c r="AC1822" i="46"/>
  <c r="Y1822" i="46"/>
  <c r="P1822" i="46"/>
  <c r="O1822" i="46"/>
  <c r="F1822" i="46"/>
  <c r="Y1821" i="46"/>
  <c r="P1821" i="46"/>
  <c r="AC1821" i="46" s="1"/>
  <c r="F1821" i="46"/>
  <c r="Y1820" i="46"/>
  <c r="P1820" i="46"/>
  <c r="AC1820" i="46" s="1"/>
  <c r="O1820" i="46"/>
  <c r="F1820" i="46"/>
  <c r="Y1819" i="46"/>
  <c r="P1819" i="46"/>
  <c r="AC1819" i="46" s="1"/>
  <c r="F1819" i="46"/>
  <c r="Y1818" i="46"/>
  <c r="P1818" i="46"/>
  <c r="AC1818" i="46" s="1"/>
  <c r="O1818" i="46"/>
  <c r="F1818" i="46"/>
  <c r="Y1817" i="46"/>
  <c r="AC1817" i="46" s="1"/>
  <c r="P1817" i="46"/>
  <c r="F1817" i="46"/>
  <c r="Y1816" i="46"/>
  <c r="AC1816" i="46" s="1"/>
  <c r="P1816" i="46"/>
  <c r="F1816" i="46"/>
  <c r="Y1815" i="46"/>
  <c r="AC1815" i="46" s="1"/>
  <c r="P1815" i="46"/>
  <c r="F1815" i="46"/>
  <c r="Y1814" i="46"/>
  <c r="AC1814" i="46" s="1"/>
  <c r="P1814" i="46"/>
  <c r="F1814" i="46"/>
  <c r="Y1813" i="46"/>
  <c r="AC1813" i="46" s="1"/>
  <c r="P1813" i="46"/>
  <c r="O1813" i="46"/>
  <c r="F1813" i="46"/>
  <c r="AC1812" i="46"/>
  <c r="Y1812" i="46"/>
  <c r="P1812" i="46"/>
  <c r="F1812" i="46"/>
  <c r="AC1811" i="46"/>
  <c r="Y1811" i="46"/>
  <c r="P1811" i="46"/>
  <c r="F1811" i="46"/>
  <c r="AC1809" i="46"/>
  <c r="Y1809" i="46"/>
  <c r="P1809" i="46"/>
  <c r="F1809" i="46"/>
  <c r="AC1808" i="46"/>
  <c r="Y1808" i="46"/>
  <c r="P1808" i="46"/>
  <c r="F1808" i="46"/>
  <c r="AC1807" i="46"/>
  <c r="Y1807" i="46"/>
  <c r="P1807" i="46"/>
  <c r="F1807" i="46"/>
  <c r="AC1806" i="46"/>
  <c r="Y1806" i="46"/>
  <c r="P1806" i="46"/>
  <c r="F1806" i="46"/>
  <c r="AC1805" i="46"/>
  <c r="Y1805" i="46"/>
  <c r="P1805" i="46"/>
  <c r="F1805" i="46"/>
  <c r="AC1804" i="46"/>
  <c r="Y1804" i="46"/>
  <c r="P1804" i="46"/>
  <c r="O1804" i="46"/>
  <c r="F1804" i="46"/>
  <c r="Y1803" i="46"/>
  <c r="P1803" i="46"/>
  <c r="AC1803" i="46" s="1"/>
  <c r="F1803" i="46"/>
  <c r="Y1802" i="46"/>
  <c r="P1802" i="46"/>
  <c r="AC1802" i="46" s="1"/>
  <c r="F1802" i="46"/>
  <c r="Y1801" i="46"/>
  <c r="P1801" i="46"/>
  <c r="AC1801" i="46" s="1"/>
  <c r="F1801" i="46"/>
  <c r="Y1800" i="46"/>
  <c r="P1800" i="46"/>
  <c r="AC1800" i="46" s="1"/>
  <c r="O1800" i="46"/>
  <c r="F1800" i="46"/>
  <c r="Y1799" i="46"/>
  <c r="P1799" i="46"/>
  <c r="AC1799" i="46" s="1"/>
  <c r="F1799" i="46"/>
  <c r="Y1798" i="46"/>
  <c r="P1798" i="46"/>
  <c r="AC1798" i="46" s="1"/>
  <c r="F1798" i="46"/>
  <c r="AB1797" i="46"/>
  <c r="Y1797" i="46"/>
  <c r="AC1797" i="46" s="1"/>
  <c r="P1797" i="46"/>
  <c r="F1797" i="46"/>
  <c r="Y1796" i="46"/>
  <c r="AC1796" i="46" s="1"/>
  <c r="P1796" i="46"/>
  <c r="O1796" i="46"/>
  <c r="F1796" i="46"/>
  <c r="AC1795" i="46"/>
  <c r="Y1795" i="46"/>
  <c r="P1795" i="46"/>
  <c r="F1795" i="46"/>
  <c r="AC1794" i="46"/>
  <c r="Y1794" i="46"/>
  <c r="P1794" i="46"/>
  <c r="F1794" i="46"/>
  <c r="AC1793" i="46"/>
  <c r="AB1793" i="46"/>
  <c r="Y1793" i="46"/>
  <c r="P1793" i="46"/>
  <c r="O1793" i="46"/>
  <c r="F1793" i="46"/>
  <c r="Y1792" i="46"/>
  <c r="P1792" i="46"/>
  <c r="AC1792" i="46" s="1"/>
  <c r="F1792" i="46"/>
  <c r="Y1791" i="46"/>
  <c r="P1791" i="46"/>
  <c r="AC1791" i="46" s="1"/>
  <c r="F1791" i="46"/>
  <c r="AB1790" i="46"/>
  <c r="Y1790" i="46"/>
  <c r="AC1790" i="46" s="1"/>
  <c r="P1790" i="46"/>
  <c r="F1790" i="46"/>
  <c r="Y1789" i="46"/>
  <c r="AC1789" i="46" s="1"/>
  <c r="P1789" i="46"/>
  <c r="F1789" i="46"/>
  <c r="Y1788" i="46"/>
  <c r="AC1788" i="46" s="1"/>
  <c r="P1788" i="46"/>
  <c r="F1788" i="46"/>
  <c r="Y1787" i="46"/>
  <c r="AC1787" i="46" s="1"/>
  <c r="P1787" i="46"/>
  <c r="F1787" i="46"/>
  <c r="Y1786" i="46"/>
  <c r="AC1786" i="46" s="1"/>
  <c r="P1786" i="46"/>
  <c r="F1786" i="46"/>
  <c r="Y1785" i="46"/>
  <c r="AC1785" i="46" s="1"/>
  <c r="P1785" i="46"/>
  <c r="F1785" i="46"/>
  <c r="Y1784" i="46"/>
  <c r="AC1784" i="46" s="1"/>
  <c r="P1784" i="46"/>
  <c r="F1784" i="46"/>
  <c r="AC1783" i="46"/>
  <c r="AB1783" i="46"/>
  <c r="Y1783" i="46"/>
  <c r="P1783" i="46"/>
  <c r="F1783" i="46"/>
  <c r="AC1782" i="46"/>
  <c r="Y1782" i="46"/>
  <c r="P1782" i="46"/>
  <c r="F1782" i="46"/>
  <c r="AC1781" i="46"/>
  <c r="Y1781" i="46"/>
  <c r="P1781" i="46"/>
  <c r="F1781" i="46"/>
  <c r="AC1780" i="46"/>
  <c r="AB1780" i="46"/>
  <c r="Y1780" i="46"/>
  <c r="P1780" i="46"/>
  <c r="O1780" i="46"/>
  <c r="F1780" i="46"/>
  <c r="Y1779" i="46"/>
  <c r="P1779" i="46"/>
  <c r="AC1779" i="46" s="1"/>
  <c r="F1779" i="46"/>
  <c r="Y1778" i="46"/>
  <c r="P1778" i="46"/>
  <c r="AC1778" i="46" s="1"/>
  <c r="F1778" i="46"/>
  <c r="Y1777" i="46"/>
  <c r="P1777" i="46"/>
  <c r="AC1777" i="46" s="1"/>
  <c r="F1777" i="46"/>
  <c r="Y1776" i="46"/>
  <c r="P1776" i="46"/>
  <c r="AC1776" i="46" s="1"/>
  <c r="Y1775" i="46"/>
  <c r="P1775" i="46"/>
  <c r="AC1775" i="46" s="1"/>
  <c r="F1775" i="46"/>
  <c r="Y1774" i="46"/>
  <c r="P1774" i="46"/>
  <c r="AC1774" i="46" s="1"/>
  <c r="F1774" i="46"/>
  <c r="Y1773" i="46"/>
  <c r="P1773" i="46"/>
  <c r="AC1773" i="46" s="1"/>
  <c r="AC1772" i="46"/>
  <c r="AB1772" i="46"/>
  <c r="Y1772" i="46"/>
  <c r="P1772" i="46"/>
  <c r="F1772" i="46"/>
  <c r="Y1771" i="46"/>
  <c r="P1771" i="46"/>
  <c r="AC1771" i="46" s="1"/>
  <c r="F1771" i="46"/>
  <c r="Y1770" i="46"/>
  <c r="P1770" i="46"/>
  <c r="AC1770" i="46" s="1"/>
  <c r="F1770" i="46"/>
  <c r="Y1769" i="46"/>
  <c r="P1769" i="46"/>
  <c r="AC1769" i="46" s="1"/>
  <c r="F1769" i="46"/>
  <c r="AB1768" i="46"/>
  <c r="Y1768" i="46"/>
  <c r="P1768" i="46"/>
  <c r="AC1768" i="46" s="1"/>
  <c r="F1768" i="46"/>
  <c r="Y1767" i="46"/>
  <c r="P1767" i="46"/>
  <c r="AC1767" i="46" s="1"/>
  <c r="F1767" i="46"/>
  <c r="Y1766" i="46"/>
  <c r="P1766" i="46"/>
  <c r="AC1766" i="46" s="1"/>
  <c r="F1766" i="46"/>
  <c r="S1765" i="46"/>
  <c r="F1765" i="46"/>
  <c r="Y1764" i="46"/>
  <c r="AC1764" i="46" s="1"/>
  <c r="P1764" i="46"/>
  <c r="F1764" i="46"/>
  <c r="Y1763" i="46"/>
  <c r="AC1763" i="46" s="1"/>
  <c r="P1763" i="46"/>
  <c r="F1763" i="46"/>
  <c r="Y1762" i="46"/>
  <c r="AC1762" i="46" s="1"/>
  <c r="P1762" i="46"/>
  <c r="F1762" i="46"/>
  <c r="Y1761" i="46"/>
  <c r="AC1761" i="46" s="1"/>
  <c r="S1761" i="46"/>
  <c r="P1761" i="46"/>
  <c r="O1761" i="46"/>
  <c r="F1761" i="46"/>
  <c r="Y1760" i="46"/>
  <c r="P1760" i="46"/>
  <c r="AC1760" i="46" s="1"/>
  <c r="F1760" i="46"/>
  <c r="Y1759" i="46"/>
  <c r="P1759" i="46"/>
  <c r="AC1759" i="46" s="1"/>
  <c r="F1759" i="46"/>
  <c r="Y1758" i="46"/>
  <c r="P1758" i="46"/>
  <c r="AC1758" i="46" s="1"/>
  <c r="F1758" i="46"/>
  <c r="Y1757" i="46"/>
  <c r="P1757" i="46"/>
  <c r="AC1757" i="46" s="1"/>
  <c r="F1757" i="46"/>
  <c r="Y1756" i="46"/>
  <c r="P1756" i="46"/>
  <c r="AC1756" i="46" s="1"/>
  <c r="O1756" i="46"/>
  <c r="F1756" i="46"/>
  <c r="Y1755" i="46"/>
  <c r="AC1755" i="46" s="1"/>
  <c r="F1755" i="46"/>
  <c r="Y1754" i="46"/>
  <c r="P1754" i="46"/>
  <c r="AC1754" i="46" s="1"/>
  <c r="F1754" i="46"/>
  <c r="Y1753" i="46"/>
  <c r="P1753" i="46"/>
  <c r="AC1753" i="46" s="1"/>
  <c r="F1753" i="46"/>
  <c r="Y1752" i="46"/>
  <c r="P1752" i="46"/>
  <c r="AC1752" i="46" s="1"/>
  <c r="F1752" i="46"/>
  <c r="Y1751" i="46"/>
  <c r="P1751" i="46"/>
  <c r="AC1751" i="46" s="1"/>
  <c r="F1751" i="46"/>
  <c r="Y1750" i="46"/>
  <c r="P1750" i="46"/>
  <c r="AC1750" i="46" s="1"/>
  <c r="F1750" i="46"/>
  <c r="Y1749" i="46"/>
  <c r="P1749" i="46"/>
  <c r="AC1749" i="46" s="1"/>
  <c r="F1749" i="46"/>
  <c r="Y1748" i="46"/>
  <c r="P1748" i="46"/>
  <c r="AC1748" i="46" s="1"/>
  <c r="F1748" i="46"/>
  <c r="Y1747" i="46"/>
  <c r="P1747" i="46"/>
  <c r="AC1747" i="46" s="1"/>
  <c r="F1747" i="46"/>
  <c r="Y1746" i="46"/>
  <c r="P1746" i="46"/>
  <c r="AC1746" i="46" s="1"/>
  <c r="O1746" i="46"/>
  <c r="F1746" i="46"/>
  <c r="Y1745" i="46"/>
  <c r="P1745" i="46"/>
  <c r="AC1745" i="46" s="1"/>
  <c r="F1745" i="46"/>
  <c r="Y1744" i="46"/>
  <c r="P1744" i="46"/>
  <c r="AC1744" i="46" s="1"/>
  <c r="F1744" i="46"/>
  <c r="Y1743" i="46"/>
  <c r="P1743" i="46"/>
  <c r="AC1743" i="46" s="1"/>
  <c r="F1743" i="46"/>
  <c r="Y1742" i="46"/>
  <c r="P1742" i="46"/>
  <c r="AC1742" i="46" s="1"/>
  <c r="F1742" i="46"/>
  <c r="Y1741" i="46"/>
  <c r="P1741" i="46"/>
  <c r="AC1741" i="46" s="1"/>
  <c r="F1741" i="46"/>
  <c r="Y1740" i="46"/>
  <c r="P1740" i="46"/>
  <c r="AC1740" i="46" s="1"/>
  <c r="O1740" i="46"/>
  <c r="F1740" i="46"/>
  <c r="Y1739" i="46"/>
  <c r="AC1739" i="46" s="1"/>
  <c r="P1739" i="46"/>
  <c r="F1739" i="46"/>
  <c r="Y1738" i="46"/>
  <c r="AC1738" i="46" s="1"/>
  <c r="P1738" i="46"/>
  <c r="F1738" i="46"/>
  <c r="Y1737" i="46"/>
  <c r="AC1737" i="46" s="1"/>
  <c r="P1737" i="46"/>
  <c r="F1737" i="46"/>
  <c r="AC1736" i="46"/>
  <c r="AB1736" i="46"/>
  <c r="Y1736" i="46"/>
  <c r="P1736" i="46"/>
  <c r="F1736" i="46"/>
  <c r="AC1735" i="46"/>
  <c r="Y1735" i="46"/>
  <c r="P1735" i="46"/>
  <c r="F1735" i="46"/>
  <c r="AC1734" i="46"/>
  <c r="Y1734" i="46"/>
  <c r="P1734" i="46"/>
  <c r="F1734" i="46"/>
  <c r="AC1733" i="46"/>
  <c r="AB1733" i="46"/>
  <c r="Y1733" i="46"/>
  <c r="P1733" i="46"/>
  <c r="F1733" i="46"/>
  <c r="Y1732" i="46"/>
  <c r="P1732" i="46"/>
  <c r="AC1732" i="46" s="1"/>
  <c r="F1732" i="46"/>
  <c r="Y1731" i="46"/>
  <c r="P1731" i="46"/>
  <c r="AC1731" i="46" s="1"/>
  <c r="F1731" i="46"/>
  <c r="Y1730" i="46"/>
  <c r="P1730" i="46"/>
  <c r="AC1730" i="46" s="1"/>
  <c r="F1730" i="46"/>
  <c r="Y1729" i="46"/>
  <c r="P1729" i="46"/>
  <c r="AC1729" i="46" s="1"/>
  <c r="F1729" i="46"/>
  <c r="Y1728" i="46"/>
  <c r="P1728" i="46"/>
  <c r="AC1728" i="46" s="1"/>
  <c r="F1728" i="46"/>
  <c r="Y1727" i="46"/>
  <c r="P1727" i="46"/>
  <c r="AC1727" i="46" s="1"/>
  <c r="F1727" i="46"/>
  <c r="Y1726" i="46"/>
  <c r="P1726" i="46"/>
  <c r="AC1726" i="46" s="1"/>
  <c r="F1726" i="46"/>
  <c r="Y1725" i="46"/>
  <c r="P1725" i="46"/>
  <c r="AC1725" i="46" s="1"/>
  <c r="F1725" i="46"/>
  <c r="Y1724" i="46"/>
  <c r="P1724" i="46"/>
  <c r="AC1724" i="46" s="1"/>
  <c r="O1724" i="46"/>
  <c r="F1724" i="46"/>
  <c r="Y1723" i="46"/>
  <c r="AC1723" i="46" s="1"/>
  <c r="F1723" i="46"/>
  <c r="Y1722" i="46"/>
  <c r="P1722" i="46"/>
  <c r="AC1722" i="46" s="1"/>
  <c r="F1722" i="46"/>
  <c r="Y1721" i="46"/>
  <c r="P1721" i="46"/>
  <c r="AC1721" i="46" s="1"/>
  <c r="F1721" i="46"/>
  <c r="Y1720" i="46"/>
  <c r="P1720" i="46"/>
  <c r="AC1720" i="46" s="1"/>
  <c r="F1720" i="46"/>
  <c r="Y1719" i="46"/>
  <c r="P1719" i="46"/>
  <c r="AC1719" i="46" s="1"/>
  <c r="AG1718" i="46" s="1"/>
  <c r="F1719" i="46"/>
  <c r="AC1718" i="46"/>
  <c r="AB1718" i="46"/>
  <c r="X1718" i="46"/>
  <c r="R1718" i="46"/>
  <c r="M1718" i="46"/>
  <c r="AG1717" i="46"/>
  <c r="AC1717" i="46"/>
  <c r="AG1716" i="46" s="1"/>
  <c r="Y1717" i="46"/>
  <c r="AB1717" i="46" s="1"/>
  <c r="M1717" i="46"/>
  <c r="J1717" i="46"/>
  <c r="AC1716" i="46"/>
  <c r="AB1716" i="46"/>
  <c r="X1716" i="46"/>
  <c r="R1716" i="46"/>
  <c r="M1716" i="46"/>
  <c r="Y1714" i="46"/>
  <c r="P1714" i="46"/>
  <c r="O1714" i="46"/>
  <c r="F1714" i="46"/>
  <c r="AC1713" i="46"/>
  <c r="Y1713" i="46"/>
  <c r="P1713" i="46"/>
  <c r="F1713" i="46"/>
  <c r="AC1712" i="46"/>
  <c r="Y1712" i="46"/>
  <c r="P1712" i="46"/>
  <c r="F1712" i="46"/>
  <c r="AC1711" i="46"/>
  <c r="Y1711" i="46"/>
  <c r="P1711" i="46"/>
  <c r="F1711" i="46"/>
  <c r="AC1710" i="46"/>
  <c r="Y1710" i="46"/>
  <c r="P1710" i="46"/>
  <c r="F1710" i="46"/>
  <c r="AC1709" i="46"/>
  <c r="Y1709" i="46"/>
  <c r="P1709" i="46"/>
  <c r="F1709" i="46"/>
  <c r="AC1708" i="46"/>
  <c r="Y1708" i="46"/>
  <c r="P1708" i="46"/>
  <c r="F1708" i="46"/>
  <c r="AC1707" i="46"/>
  <c r="Y1707" i="46"/>
  <c r="P1707" i="46"/>
  <c r="F1707" i="46"/>
  <c r="AC1706" i="46"/>
  <c r="Y1706" i="46"/>
  <c r="P1706" i="46"/>
  <c r="F1706" i="46"/>
  <c r="AC1705" i="46"/>
  <c r="Y1705" i="46"/>
  <c r="P1705" i="46"/>
  <c r="Y1704" i="46"/>
  <c r="P1704" i="46"/>
  <c r="Y1703" i="46"/>
  <c r="S1703" i="46"/>
  <c r="Y1702" i="46"/>
  <c r="P1702" i="46"/>
  <c r="AC1702" i="46" s="1"/>
  <c r="O1702" i="46"/>
  <c r="F1702" i="46"/>
  <c r="Y1701" i="46"/>
  <c r="AC1701" i="46" s="1"/>
  <c r="P1701" i="46"/>
  <c r="F1701" i="46"/>
  <c r="Y1700" i="46"/>
  <c r="AC1700" i="46" s="1"/>
  <c r="P1700" i="46"/>
  <c r="F1700" i="46"/>
  <c r="Y1699" i="46"/>
  <c r="AC1699" i="46" s="1"/>
  <c r="P1699" i="46"/>
  <c r="F1699" i="46"/>
  <c r="Y1698" i="46"/>
  <c r="AC1698" i="46" s="1"/>
  <c r="P1698" i="46"/>
  <c r="Y1697" i="46"/>
  <c r="P1697" i="46"/>
  <c r="AC1697" i="46" s="1"/>
  <c r="F1697" i="46"/>
  <c r="Y1696" i="46"/>
  <c r="P1696" i="46"/>
  <c r="AC1696" i="46" s="1"/>
  <c r="F1696" i="46"/>
  <c r="Y1695" i="46"/>
  <c r="P1695" i="46"/>
  <c r="AC1695" i="46" s="1"/>
  <c r="F1695" i="46"/>
  <c r="Y1694" i="46"/>
  <c r="P1694" i="46"/>
  <c r="AC1694" i="46" s="1"/>
  <c r="F1694" i="46"/>
  <c r="Y1693" i="46"/>
  <c r="P1693" i="46"/>
  <c r="AC1693" i="46" s="1"/>
  <c r="F1693" i="46"/>
  <c r="Y1692" i="46"/>
  <c r="P1692" i="46"/>
  <c r="AC1692" i="46" s="1"/>
  <c r="F1692" i="46"/>
  <c r="Y1691" i="46"/>
  <c r="P1691" i="46"/>
  <c r="AC1691" i="46" s="1"/>
  <c r="F1691" i="46"/>
  <c r="Y1690" i="46"/>
  <c r="P1690" i="46"/>
  <c r="AC1690" i="46" s="1"/>
  <c r="F1690" i="46"/>
  <c r="Y1689" i="46"/>
  <c r="P1689" i="46"/>
  <c r="AC1689" i="46" s="1"/>
  <c r="F1689" i="46"/>
  <c r="Y1688" i="46"/>
  <c r="P1688" i="46"/>
  <c r="AC1688" i="46" s="1"/>
  <c r="F1688" i="46"/>
  <c r="Y1687" i="46"/>
  <c r="S1687" i="46"/>
  <c r="O1687" i="46"/>
  <c r="Y1686" i="46"/>
  <c r="AC1686" i="46" s="1"/>
  <c r="P1686" i="46"/>
  <c r="F1686" i="46"/>
  <c r="Y1685" i="46"/>
  <c r="AC1685" i="46" s="1"/>
  <c r="P1685" i="46"/>
  <c r="F1685" i="46"/>
  <c r="Y1684" i="46"/>
  <c r="AC1684" i="46" s="1"/>
  <c r="P1684" i="46"/>
  <c r="F1684" i="46"/>
  <c r="Y1683" i="46"/>
  <c r="AC1683" i="46" s="1"/>
  <c r="P1683" i="46"/>
  <c r="F1683" i="46"/>
  <c r="Y1682" i="46"/>
  <c r="AC1682" i="46" s="1"/>
  <c r="P1682" i="46"/>
  <c r="F1682" i="46"/>
  <c r="Y1681" i="46"/>
  <c r="AC1681" i="46" s="1"/>
  <c r="P1681" i="46"/>
  <c r="F1681" i="46"/>
  <c r="Y1680" i="46"/>
  <c r="AC1680" i="46" s="1"/>
  <c r="P1680" i="46"/>
  <c r="F1680" i="46"/>
  <c r="Y1679" i="46"/>
  <c r="AC1679" i="46" s="1"/>
  <c r="P1679" i="46"/>
  <c r="F1679" i="46"/>
  <c r="Y1678" i="46"/>
  <c r="AC1678" i="46" s="1"/>
  <c r="P1678" i="46"/>
  <c r="F1678" i="46"/>
  <c r="Y1677" i="46"/>
  <c r="AC1677" i="46" s="1"/>
  <c r="P1677" i="46"/>
  <c r="Y1676" i="46"/>
  <c r="P1676" i="46"/>
  <c r="AC1676" i="46" s="1"/>
  <c r="F1676" i="46"/>
  <c r="Y1675" i="46"/>
  <c r="P1675" i="46"/>
  <c r="AC1675" i="46" s="1"/>
  <c r="F1675" i="46"/>
  <c r="Y1674" i="46"/>
  <c r="P1674" i="46"/>
  <c r="AC1674" i="46" s="1"/>
  <c r="F1674" i="46"/>
  <c r="Y1673" i="46"/>
  <c r="P1673" i="46"/>
  <c r="AC1673" i="46" s="1"/>
  <c r="F1673" i="46"/>
  <c r="Y1672" i="46"/>
  <c r="P1672" i="46"/>
  <c r="Y1671" i="46"/>
  <c r="P1671" i="46"/>
  <c r="AC1671" i="46" s="1"/>
  <c r="F1671" i="46"/>
  <c r="Y1670" i="46"/>
  <c r="P1670" i="46"/>
  <c r="AC1670" i="46" s="1"/>
  <c r="F1670" i="46"/>
  <c r="Y1669" i="46"/>
  <c r="P1669" i="46"/>
  <c r="AC1669" i="46" s="1"/>
  <c r="F1669" i="46"/>
  <c r="AB1668" i="46"/>
  <c r="Y1668" i="46"/>
  <c r="P1668" i="46"/>
  <c r="AC1668" i="46" s="1"/>
  <c r="O1668" i="46"/>
  <c r="F1668" i="46"/>
  <c r="AC1667" i="46"/>
  <c r="AB1667" i="46"/>
  <c r="Y1667" i="46"/>
  <c r="P1667" i="46"/>
  <c r="F1667" i="46"/>
  <c r="AC1666" i="46"/>
  <c r="Y1666" i="46"/>
  <c r="P1666" i="46"/>
  <c r="F1666" i="46"/>
  <c r="AC1665" i="46"/>
  <c r="Y1665" i="46"/>
  <c r="P1665" i="46"/>
  <c r="F1665" i="46"/>
  <c r="AC1664" i="46"/>
  <c r="Y1664" i="46"/>
  <c r="P1664" i="46"/>
  <c r="L1664" i="46"/>
  <c r="O1664" i="46" s="1"/>
  <c r="K1664" i="46"/>
  <c r="F1664" i="46"/>
  <c r="Y1663" i="46"/>
  <c r="AC1663" i="46" s="1"/>
  <c r="P1663" i="46"/>
  <c r="F1663" i="46"/>
  <c r="Y1662" i="46"/>
  <c r="AC1662" i="46" s="1"/>
  <c r="P1662" i="46"/>
  <c r="F1662" i="46"/>
  <c r="Y1661" i="46"/>
  <c r="P1661" i="46"/>
  <c r="O1661" i="46"/>
  <c r="F1661" i="46"/>
  <c r="AC1660" i="46"/>
  <c r="Y1660" i="46"/>
  <c r="P1660" i="46"/>
  <c r="F1660" i="46"/>
  <c r="AC1659" i="46"/>
  <c r="Y1659" i="46"/>
  <c r="P1659" i="46"/>
  <c r="F1659" i="46"/>
  <c r="AC1658" i="46"/>
  <c r="Y1658" i="46"/>
  <c r="S1658" i="46"/>
  <c r="P1658" i="46"/>
  <c r="F1658" i="46"/>
  <c r="Y1657" i="46"/>
  <c r="P1657" i="46"/>
  <c r="AC1657" i="46" s="1"/>
  <c r="F1657" i="46"/>
  <c r="Y1656" i="46"/>
  <c r="P1656" i="46"/>
  <c r="AC1656" i="46" s="1"/>
  <c r="F1656" i="46"/>
  <c r="Y1655" i="46"/>
  <c r="P1655" i="46"/>
  <c r="AC1655" i="46" s="1"/>
  <c r="F1655" i="46"/>
  <c r="Y1654" i="46"/>
  <c r="P1654" i="46"/>
  <c r="AC1654" i="46" s="1"/>
  <c r="F1654" i="46"/>
  <c r="Y1653" i="46"/>
  <c r="P1653" i="46"/>
  <c r="AC1653" i="46" s="1"/>
  <c r="F1653" i="46"/>
  <c r="Y1652" i="46"/>
  <c r="P1652" i="46"/>
  <c r="AC1652" i="46" s="1"/>
  <c r="O1652" i="46"/>
  <c r="F1652" i="46"/>
  <c r="Y1651" i="46"/>
  <c r="P1651" i="46"/>
  <c r="AC1651" i="46" s="1"/>
  <c r="F1651" i="46"/>
  <c r="Y1650" i="46"/>
  <c r="P1650" i="46"/>
  <c r="AC1650" i="46" s="1"/>
  <c r="F1650" i="46"/>
  <c r="Y1649" i="46"/>
  <c r="P1649" i="46"/>
  <c r="AC1649" i="46" s="1"/>
  <c r="F1649" i="46"/>
  <c r="Y1648" i="46"/>
  <c r="P1648" i="46"/>
  <c r="AC1648" i="46" s="1"/>
  <c r="F1648" i="46"/>
  <c r="Y1647" i="46"/>
  <c r="P1647" i="46"/>
  <c r="AC1647" i="46" s="1"/>
  <c r="O1647" i="46"/>
  <c r="F1647" i="46"/>
  <c r="Y1646" i="46"/>
  <c r="AC1646" i="46" s="1"/>
  <c r="P1646" i="46"/>
  <c r="F1646" i="46"/>
  <c r="Y1645" i="46"/>
  <c r="AC1645" i="46" s="1"/>
  <c r="P1645" i="46"/>
  <c r="F1645" i="46"/>
  <c r="Y1644" i="46"/>
  <c r="AC1644" i="46" s="1"/>
  <c r="P1644" i="46"/>
  <c r="F1644" i="46"/>
  <c r="Y1643" i="46"/>
  <c r="P1643" i="46"/>
  <c r="O1643" i="46"/>
  <c r="F1643" i="46"/>
  <c r="AC1642" i="46"/>
  <c r="Y1642" i="46"/>
  <c r="P1642" i="46"/>
  <c r="F1642" i="46"/>
  <c r="AC1641" i="46"/>
  <c r="Y1641" i="46"/>
  <c r="P1641" i="46"/>
  <c r="F1641" i="46"/>
  <c r="AC1640" i="46"/>
  <c r="Y1640" i="46"/>
  <c r="P1640" i="46"/>
  <c r="F1640" i="46"/>
  <c r="AC1639" i="46"/>
  <c r="Y1639" i="46"/>
  <c r="P1639" i="46"/>
  <c r="F1639" i="46"/>
  <c r="AC1638" i="46"/>
  <c r="Y1638" i="46"/>
  <c r="P1638" i="46"/>
  <c r="F1638" i="46"/>
  <c r="AC1637" i="46"/>
  <c r="Y1637" i="46"/>
  <c r="P1637" i="46"/>
  <c r="F1637" i="46"/>
  <c r="AB1636" i="46"/>
  <c r="Y1636" i="46"/>
  <c r="S1636" i="46"/>
  <c r="P1636" i="46"/>
  <c r="O1636" i="46"/>
  <c r="F1636" i="46"/>
  <c r="Y1635" i="46"/>
  <c r="AC1635" i="46" s="1"/>
  <c r="P1635" i="46"/>
  <c r="F1635" i="46"/>
  <c r="Y1634" i="46"/>
  <c r="AC1634" i="46" s="1"/>
  <c r="P1634" i="46"/>
  <c r="F1634" i="46"/>
  <c r="Y1633" i="46"/>
  <c r="P1633" i="46"/>
  <c r="F1633" i="46"/>
  <c r="Y1632" i="46"/>
  <c r="AC1632" i="46" s="1"/>
  <c r="P1632" i="46"/>
  <c r="F1632" i="46"/>
  <c r="Y1631" i="46"/>
  <c r="AC1631" i="46" s="1"/>
  <c r="P1631" i="46"/>
  <c r="F1631" i="46"/>
  <c r="AB1630" i="46"/>
  <c r="Y1630" i="46"/>
  <c r="P1630" i="46"/>
  <c r="AC1630" i="46" s="1"/>
  <c r="F1630" i="46"/>
  <c r="AC1629" i="46"/>
  <c r="Y1629" i="46"/>
  <c r="P1629" i="46"/>
  <c r="F1629" i="46"/>
  <c r="AC1628" i="46"/>
  <c r="Y1628" i="46"/>
  <c r="P1628" i="46"/>
  <c r="F1628" i="46"/>
  <c r="AC1627" i="46"/>
  <c r="Y1627" i="46"/>
  <c r="P1627" i="46"/>
  <c r="F1627" i="46"/>
  <c r="AC1626" i="46"/>
  <c r="Y1626" i="46"/>
  <c r="P1626" i="46"/>
  <c r="F1626" i="46"/>
  <c r="AC1625" i="46"/>
  <c r="Y1625" i="46"/>
  <c r="P1625" i="46"/>
  <c r="F1625" i="46"/>
  <c r="AC1624" i="46"/>
  <c r="Y1624" i="46"/>
  <c r="P1624" i="46"/>
  <c r="F1624" i="46"/>
  <c r="AC1623" i="46"/>
  <c r="Y1623" i="46"/>
  <c r="P1623" i="46"/>
  <c r="F1623" i="46"/>
  <c r="AC1622" i="46"/>
  <c r="Y1622" i="46"/>
  <c r="P1622" i="46"/>
  <c r="F1622" i="46"/>
  <c r="AC1621" i="46"/>
  <c r="Y1621" i="46"/>
  <c r="P1621" i="46"/>
  <c r="F1621" i="46"/>
  <c r="AC1620" i="46"/>
  <c r="Y1620" i="46"/>
  <c r="P1620" i="46"/>
  <c r="F1620" i="46"/>
  <c r="AC1619" i="46"/>
  <c r="Y1619" i="46"/>
  <c r="P1619" i="46"/>
  <c r="F1619" i="46"/>
  <c r="AC1618" i="46"/>
  <c r="Y1618" i="46"/>
  <c r="P1618" i="46"/>
  <c r="O1618" i="46"/>
  <c r="AC1617" i="46"/>
  <c r="Y1617" i="46"/>
  <c r="P1617" i="46"/>
  <c r="F1617" i="46"/>
  <c r="AC1616" i="46"/>
  <c r="Y1616" i="46"/>
  <c r="P1616" i="46"/>
  <c r="F1616" i="46"/>
  <c r="AC1615" i="46"/>
  <c r="Y1615" i="46"/>
  <c r="P1615" i="46"/>
  <c r="F1615" i="46"/>
  <c r="AC1614" i="46"/>
  <c r="Y1614" i="46"/>
  <c r="P1614" i="46"/>
  <c r="F1614" i="46"/>
  <c r="X1613" i="46"/>
  <c r="W1613" i="46"/>
  <c r="V1613" i="46"/>
  <c r="U1613" i="46"/>
  <c r="T1613" i="46"/>
  <c r="R1613" i="46"/>
  <c r="Q1613" i="46"/>
  <c r="F1613" i="46"/>
  <c r="AC1612" i="46"/>
  <c r="Y1612" i="46"/>
  <c r="X1612" i="46"/>
  <c r="W1612" i="46"/>
  <c r="V1612" i="46"/>
  <c r="U1612" i="46"/>
  <c r="T1612" i="46"/>
  <c r="S1612" i="46"/>
  <c r="R1612" i="46"/>
  <c r="Q1612" i="46"/>
  <c r="P1612" i="46"/>
  <c r="F1612" i="46"/>
  <c r="X1611" i="46"/>
  <c r="W1611" i="46"/>
  <c r="V1611" i="46"/>
  <c r="U1611" i="46"/>
  <c r="T1611" i="46"/>
  <c r="S1611" i="46"/>
  <c r="R1611" i="46"/>
  <c r="Q1611" i="46"/>
  <c r="F1611" i="46"/>
  <c r="X1610" i="46"/>
  <c r="W1610" i="46"/>
  <c r="V1610" i="46"/>
  <c r="U1610" i="46"/>
  <c r="T1610" i="46"/>
  <c r="R1610" i="46"/>
  <c r="Q1610" i="46"/>
  <c r="F1610" i="46"/>
  <c r="AC1609" i="46"/>
  <c r="F1609" i="46"/>
  <c r="X1608" i="46"/>
  <c r="W1608" i="46"/>
  <c r="V1608" i="46"/>
  <c r="T1608" i="46"/>
  <c r="S1608" i="46"/>
  <c r="R1608" i="46"/>
  <c r="F1608" i="46"/>
  <c r="X1607" i="46"/>
  <c r="W1607" i="46"/>
  <c r="V1607" i="46"/>
  <c r="U1607" i="46"/>
  <c r="T1607" i="46"/>
  <c r="T1606" i="46" s="1"/>
  <c r="R1607" i="46"/>
  <c r="Q1607" i="46"/>
  <c r="F1607" i="46"/>
  <c r="X1606" i="46"/>
  <c r="W1606" i="46"/>
  <c r="F1606" i="46"/>
  <c r="Y1605" i="46"/>
  <c r="AC1605" i="46" s="1"/>
  <c r="AF1605" i="46" s="1"/>
  <c r="P1605" i="46"/>
  <c r="F1605" i="46"/>
  <c r="AC1604" i="46"/>
  <c r="AF1604" i="46" s="1"/>
  <c r="AB1604" i="46"/>
  <c r="Y1604" i="46"/>
  <c r="P1604" i="46"/>
  <c r="F1604" i="46"/>
  <c r="Y1603" i="46"/>
  <c r="P1603" i="46"/>
  <c r="AC1603" i="46" s="1"/>
  <c r="F1603" i="46"/>
  <c r="Y1602" i="46"/>
  <c r="P1602" i="46"/>
  <c r="AC1602" i="46" s="1"/>
  <c r="F1602" i="46"/>
  <c r="Y1601" i="46"/>
  <c r="P1601" i="46"/>
  <c r="AC1601" i="46" s="1"/>
  <c r="F1601" i="46"/>
  <c r="Y1600" i="46"/>
  <c r="P1600" i="46"/>
  <c r="AC1600" i="46" s="1"/>
  <c r="F1600" i="46"/>
  <c r="Y1599" i="46"/>
  <c r="P1599" i="46"/>
  <c r="AC1599" i="46" s="1"/>
  <c r="O1599" i="46"/>
  <c r="F1599" i="46"/>
  <c r="Y1598" i="46"/>
  <c r="P1598" i="46"/>
  <c r="AC1598" i="46" s="1"/>
  <c r="O1598" i="46"/>
  <c r="F1598" i="46"/>
  <c r="Y1597" i="46"/>
  <c r="AC1597" i="46" s="1"/>
  <c r="P1597" i="46"/>
  <c r="F1597" i="46"/>
  <c r="Y1596" i="46"/>
  <c r="AC1596" i="46" s="1"/>
  <c r="P1596" i="46"/>
  <c r="F1596" i="46"/>
  <c r="Y1595" i="46"/>
  <c r="AC1595" i="46" s="1"/>
  <c r="P1595" i="46"/>
  <c r="O1595" i="46"/>
  <c r="F1595" i="46"/>
  <c r="AC1594" i="46"/>
  <c r="Y1594" i="46"/>
  <c r="P1594" i="46"/>
  <c r="F1594" i="46"/>
  <c r="AC1593" i="46"/>
  <c r="Y1593" i="46"/>
  <c r="P1593" i="46"/>
  <c r="F1593" i="46"/>
  <c r="AC1592" i="46"/>
  <c r="Y1592" i="46"/>
  <c r="P1592" i="46"/>
  <c r="F1592" i="46"/>
  <c r="AC1591" i="46"/>
  <c r="Y1591" i="46"/>
  <c r="P1591" i="46"/>
  <c r="F1591" i="46"/>
  <c r="AC1590" i="46"/>
  <c r="Y1590" i="46"/>
  <c r="P1590" i="46"/>
  <c r="F1590" i="46"/>
  <c r="AC1589" i="46"/>
  <c r="Y1589" i="46"/>
  <c r="P1589" i="46"/>
  <c r="Y1588" i="46"/>
  <c r="AC1588" i="46" s="1"/>
  <c r="P1588" i="46"/>
  <c r="Y1587" i="46"/>
  <c r="P1587" i="46"/>
  <c r="AC1587" i="46" s="1"/>
  <c r="F1587" i="46"/>
  <c r="Y1586" i="46"/>
  <c r="P1586" i="46"/>
  <c r="AC1586" i="46" s="1"/>
  <c r="F1586" i="46"/>
  <c r="Y1585" i="46"/>
  <c r="P1585" i="46"/>
  <c r="AC1585" i="46" s="1"/>
  <c r="F1585" i="46"/>
  <c r="Y1584" i="46"/>
  <c r="P1584" i="46"/>
  <c r="AC1584" i="46" s="1"/>
  <c r="F1584" i="46"/>
  <c r="Y1583" i="46"/>
  <c r="P1583" i="46"/>
  <c r="AC1583" i="46" s="1"/>
  <c r="Y1582" i="46"/>
  <c r="P1582" i="46"/>
  <c r="AC1582" i="46" s="1"/>
  <c r="F1582" i="46"/>
  <c r="Y1581" i="46"/>
  <c r="P1581" i="46"/>
  <c r="AC1581" i="46" s="1"/>
  <c r="F1581" i="46"/>
  <c r="Y1580" i="46"/>
  <c r="P1580" i="46"/>
  <c r="AC1580" i="46" s="1"/>
  <c r="AC1579" i="46"/>
  <c r="Y1579" i="46"/>
  <c r="P1579" i="46"/>
  <c r="F1579" i="46"/>
  <c r="AC1578" i="46"/>
  <c r="Y1578" i="46"/>
  <c r="P1578" i="46"/>
  <c r="F1578" i="46"/>
  <c r="AC1577" i="46"/>
  <c r="Y1577" i="46"/>
  <c r="P1577" i="46"/>
  <c r="Y1576" i="46"/>
  <c r="AC1576" i="46" s="1"/>
  <c r="P1576" i="46"/>
  <c r="F1576" i="46"/>
  <c r="Y1575" i="46"/>
  <c r="AC1575" i="46" s="1"/>
  <c r="P1575" i="46"/>
  <c r="F1575" i="46"/>
  <c r="Y1574" i="46"/>
  <c r="AC1574" i="46" s="1"/>
  <c r="P1574" i="46"/>
  <c r="F1574" i="46"/>
  <c r="Y1573" i="46"/>
  <c r="AC1573" i="46" s="1"/>
  <c r="P1573" i="46"/>
  <c r="F1573" i="46"/>
  <c r="Y1572" i="46"/>
  <c r="AC1572" i="46" s="1"/>
  <c r="P1572" i="46"/>
  <c r="Y1571" i="46"/>
  <c r="P1571" i="46"/>
  <c r="AC1571" i="46" s="1"/>
  <c r="F1571" i="46"/>
  <c r="Y1570" i="46"/>
  <c r="P1570" i="46"/>
  <c r="AC1570" i="46" s="1"/>
  <c r="F1570" i="46"/>
  <c r="Y1569" i="46"/>
  <c r="P1569" i="46"/>
  <c r="AC1569" i="46" s="1"/>
  <c r="F1569" i="46"/>
  <c r="Y1568" i="46"/>
  <c r="P1568" i="46"/>
  <c r="AC1568" i="46" s="1"/>
  <c r="F1568" i="46"/>
  <c r="Y1567" i="46"/>
  <c r="P1567" i="46"/>
  <c r="AC1567" i="46" s="1"/>
  <c r="F1567" i="46"/>
  <c r="Y1566" i="46"/>
  <c r="P1566" i="46"/>
  <c r="AC1566" i="46" s="1"/>
  <c r="I1566" i="46"/>
  <c r="Y1565" i="46"/>
  <c r="P1565" i="46"/>
  <c r="AC1565" i="46" s="1"/>
  <c r="F1565" i="46"/>
  <c r="Y1564" i="46"/>
  <c r="P1564" i="46"/>
  <c r="AC1564" i="46" s="1"/>
  <c r="F1564" i="46"/>
  <c r="Y1563" i="46"/>
  <c r="P1563" i="46"/>
  <c r="AC1563" i="46" s="1"/>
  <c r="F1563" i="46"/>
  <c r="Y1562" i="46"/>
  <c r="P1562" i="46"/>
  <c r="AC1562" i="46" s="1"/>
  <c r="F1562" i="46"/>
  <c r="Y1561" i="46"/>
  <c r="P1561" i="46"/>
  <c r="AC1561" i="46" s="1"/>
  <c r="O1561" i="46"/>
  <c r="F1561" i="46"/>
  <c r="Y1560" i="46"/>
  <c r="AC1560" i="46" s="1"/>
  <c r="P1560" i="46"/>
  <c r="O1560" i="46"/>
  <c r="F1560" i="46"/>
  <c r="AC1559" i="46"/>
  <c r="Y1559" i="46"/>
  <c r="P1559" i="46"/>
  <c r="O1559" i="46"/>
  <c r="F1559" i="46"/>
  <c r="Y1558" i="46"/>
  <c r="P1558" i="46"/>
  <c r="AC1558" i="46" s="1"/>
  <c r="O1558" i="46"/>
  <c r="F1558" i="46"/>
  <c r="Y1557" i="46"/>
  <c r="P1557" i="46"/>
  <c r="AC1557" i="46" s="1"/>
  <c r="O1557" i="46"/>
  <c r="F1557" i="46"/>
  <c r="Y1556" i="46"/>
  <c r="AC1556" i="46" s="1"/>
  <c r="P1556" i="46"/>
  <c r="O1556" i="46"/>
  <c r="F1556" i="46"/>
  <c r="AC1555" i="46"/>
  <c r="Y1555" i="46"/>
  <c r="P1555" i="46"/>
  <c r="Y1554" i="46"/>
  <c r="AC1554" i="46" s="1"/>
  <c r="P1554" i="46"/>
  <c r="Y1553" i="46"/>
  <c r="P1553" i="46"/>
  <c r="AC1553" i="46" s="1"/>
  <c r="Y1552" i="46"/>
  <c r="P1552" i="46"/>
  <c r="AC1552" i="46" s="1"/>
  <c r="AC1551" i="46"/>
  <c r="Y1551" i="46"/>
  <c r="P1551" i="46"/>
  <c r="Y1550" i="46"/>
  <c r="AC1550" i="46" s="1"/>
  <c r="P1550" i="46"/>
  <c r="Y1549" i="46"/>
  <c r="P1549" i="46"/>
  <c r="AC1549" i="46" s="1"/>
  <c r="Y1548" i="46"/>
  <c r="P1548" i="46"/>
  <c r="AC1548" i="46" s="1"/>
  <c r="AC1547" i="46"/>
  <c r="Y1547" i="46"/>
  <c r="P1547" i="46"/>
  <c r="Y1546" i="46"/>
  <c r="AC1546" i="46" s="1"/>
  <c r="P1546" i="46"/>
  <c r="Y1545" i="46"/>
  <c r="P1545" i="46"/>
  <c r="AC1545" i="46" s="1"/>
  <c r="Y1544" i="46"/>
  <c r="P1544" i="46"/>
  <c r="AC1544" i="46" s="1"/>
  <c r="AC1543" i="46"/>
  <c r="Y1543" i="46"/>
  <c r="P1543" i="46"/>
  <c r="Y1542" i="46"/>
  <c r="AC1542" i="46" s="1"/>
  <c r="P1542" i="46"/>
  <c r="Y1541" i="46"/>
  <c r="P1541" i="46"/>
  <c r="AC1541" i="46" s="1"/>
  <c r="Y1540" i="46"/>
  <c r="P1540" i="46"/>
  <c r="AC1540" i="46" s="1"/>
  <c r="AC1539" i="46"/>
  <c r="Y1539" i="46"/>
  <c r="P1539" i="46"/>
  <c r="Y1538" i="46"/>
  <c r="AC1538" i="46" s="1"/>
  <c r="P1538" i="46"/>
  <c r="Y1537" i="46"/>
  <c r="P1537" i="46"/>
  <c r="AC1537" i="46" s="1"/>
  <c r="Y1536" i="46"/>
  <c r="P1536" i="46"/>
  <c r="AC1536" i="46" s="1"/>
  <c r="AC1535" i="46"/>
  <c r="Y1535" i="46"/>
  <c r="P1535" i="46"/>
  <c r="Y1534" i="46"/>
  <c r="AC1534" i="46" s="1"/>
  <c r="P1534" i="46"/>
  <c r="F1534" i="46"/>
  <c r="Y1533" i="46"/>
  <c r="AC1533" i="46" s="1"/>
  <c r="P1533" i="46"/>
  <c r="F1533" i="46"/>
  <c r="Y1532" i="46"/>
  <c r="AC1532" i="46" s="1"/>
  <c r="P1532" i="46"/>
  <c r="F1532" i="46"/>
  <c r="Y1531" i="46"/>
  <c r="AC1531" i="46" s="1"/>
  <c r="P1531" i="46"/>
  <c r="F1531" i="46"/>
  <c r="Y1530" i="46"/>
  <c r="AC1530" i="46" s="1"/>
  <c r="P1530" i="46"/>
  <c r="F1530" i="46"/>
  <c r="AC1529" i="46"/>
  <c r="Y1529" i="46"/>
  <c r="P1529" i="46"/>
  <c r="Y1528" i="46"/>
  <c r="P1528" i="46"/>
  <c r="AC1528" i="46" s="1"/>
  <c r="Y1527" i="46"/>
  <c r="P1527" i="46"/>
  <c r="AC1527" i="46" s="1"/>
  <c r="F1527" i="46"/>
  <c r="Y1526" i="46"/>
  <c r="P1526" i="46"/>
  <c r="F1526" i="46"/>
  <c r="Y1525" i="46"/>
  <c r="P1525" i="46"/>
  <c r="AC1525" i="46" s="1"/>
  <c r="F1525" i="46"/>
  <c r="X1524" i="46"/>
  <c r="W1524" i="46"/>
  <c r="V1524" i="46"/>
  <c r="U1524" i="46"/>
  <c r="Y1524" i="46" s="1"/>
  <c r="T1524" i="46"/>
  <c r="S1524" i="46"/>
  <c r="P1524" i="46" s="1"/>
  <c r="R1524" i="46"/>
  <c r="Q1524" i="46"/>
  <c r="F1524" i="46"/>
  <c r="Y1523" i="46"/>
  <c r="AC1523" i="46" s="1"/>
  <c r="F1523" i="46"/>
  <c r="AC1522" i="46"/>
  <c r="Y1522" i="46"/>
  <c r="P1522" i="46"/>
  <c r="F1522" i="46"/>
  <c r="AC1521" i="46"/>
  <c r="Y1521" i="46"/>
  <c r="P1521" i="46"/>
  <c r="F1521" i="46"/>
  <c r="AC1520" i="46"/>
  <c r="Y1520" i="46"/>
  <c r="P1520" i="46"/>
  <c r="Y1518" i="46"/>
  <c r="AC1518" i="46" s="1"/>
  <c r="P1518" i="46"/>
  <c r="Y1517" i="46"/>
  <c r="P1517" i="46"/>
  <c r="AC1517" i="46" s="1"/>
  <c r="Y1516" i="46"/>
  <c r="P1516" i="46"/>
  <c r="AC1516" i="46" s="1"/>
  <c r="AC1515" i="46"/>
  <c r="Y1515" i="46"/>
  <c r="P1515" i="46"/>
  <c r="Y1514" i="46"/>
  <c r="AC1514" i="46" s="1"/>
  <c r="P1514" i="46"/>
  <c r="Y1513" i="46"/>
  <c r="P1513" i="46"/>
  <c r="AC1513" i="46" s="1"/>
  <c r="Y1512" i="46"/>
  <c r="P1512" i="46"/>
  <c r="AC1512" i="46" s="1"/>
  <c r="AC1511" i="46"/>
  <c r="Y1511" i="46"/>
  <c r="P1511" i="46"/>
  <c r="Y1510" i="46"/>
  <c r="AC1510" i="46" s="1"/>
  <c r="P1510" i="46"/>
  <c r="Y1509" i="46"/>
  <c r="P1509" i="46"/>
  <c r="AC1509" i="46" s="1"/>
  <c r="Y1508" i="46"/>
  <c r="P1508" i="46"/>
  <c r="AC1508" i="46" s="1"/>
  <c r="AC1507" i="46"/>
  <c r="Y1507" i="46"/>
  <c r="P1507" i="46"/>
  <c r="Y1506" i="46"/>
  <c r="AC1506" i="46" s="1"/>
  <c r="P1506" i="46"/>
  <c r="Y1505" i="46"/>
  <c r="P1505" i="46"/>
  <c r="AC1505" i="46" s="1"/>
  <c r="Y1504" i="46"/>
  <c r="P1504" i="46"/>
  <c r="AC1504" i="46" s="1"/>
  <c r="F1504" i="46"/>
  <c r="Y1503" i="46"/>
  <c r="P1503" i="46"/>
  <c r="AC1503" i="46" s="1"/>
  <c r="F1503" i="46"/>
  <c r="Y1502" i="46"/>
  <c r="P1502" i="46"/>
  <c r="AC1502" i="46" s="1"/>
  <c r="F1502" i="46"/>
  <c r="X1501" i="46"/>
  <c r="W1501" i="46"/>
  <c r="V1501" i="46"/>
  <c r="U1501" i="46"/>
  <c r="T1501" i="46"/>
  <c r="S1501" i="46"/>
  <c r="P1501" i="46" s="1"/>
  <c r="R1501" i="46"/>
  <c r="Q1501" i="46"/>
  <c r="F1501" i="46"/>
  <c r="Y1500" i="46"/>
  <c r="P1500" i="46"/>
  <c r="AC1500" i="46" s="1"/>
  <c r="F1500" i="46"/>
  <c r="Y1499" i="46"/>
  <c r="P1499" i="46"/>
  <c r="AC1499" i="46" s="1"/>
  <c r="F1499" i="46"/>
  <c r="Y1498" i="46"/>
  <c r="P1498" i="46"/>
  <c r="AC1498" i="46" s="1"/>
  <c r="F1498" i="46"/>
  <c r="Y1497" i="46"/>
  <c r="P1497" i="46"/>
  <c r="AC1497" i="46" s="1"/>
  <c r="O1497" i="46"/>
  <c r="Y1496" i="46"/>
  <c r="P1496" i="46"/>
  <c r="AC1496" i="46" s="1"/>
  <c r="F1496" i="46"/>
  <c r="Y1495" i="46"/>
  <c r="P1495" i="46"/>
  <c r="AC1495" i="46" s="1"/>
  <c r="F1495" i="46"/>
  <c r="Y1494" i="46"/>
  <c r="P1494" i="46"/>
  <c r="AC1494" i="46" s="1"/>
  <c r="F1494" i="46"/>
  <c r="Y1493" i="46"/>
  <c r="P1493" i="46"/>
  <c r="AC1493" i="46" s="1"/>
  <c r="F1493" i="46"/>
  <c r="Y1492" i="46"/>
  <c r="P1492" i="46"/>
  <c r="AC1492" i="46" s="1"/>
  <c r="F1492" i="46"/>
  <c r="Y1491" i="46"/>
  <c r="P1491" i="46"/>
  <c r="AC1491" i="46" s="1"/>
  <c r="F1491" i="46"/>
  <c r="Y1490" i="46"/>
  <c r="P1490" i="46"/>
  <c r="AC1490" i="46" s="1"/>
  <c r="F1490" i="46"/>
  <c r="Y1489" i="46"/>
  <c r="P1489" i="46"/>
  <c r="AC1489" i="46" s="1"/>
  <c r="F1489" i="46"/>
  <c r="Y1488" i="46"/>
  <c r="P1488" i="46"/>
  <c r="AC1488" i="46" s="1"/>
  <c r="AC1487" i="46"/>
  <c r="Y1487" i="46"/>
  <c r="P1487" i="46"/>
  <c r="Y1486" i="46"/>
  <c r="AC1486" i="46" s="1"/>
  <c r="P1486" i="46"/>
  <c r="Y1485" i="46"/>
  <c r="P1485" i="46"/>
  <c r="AC1485" i="46" s="1"/>
  <c r="Y1484" i="46"/>
  <c r="P1484" i="46"/>
  <c r="AC1484" i="46" s="1"/>
  <c r="AC1483" i="46"/>
  <c r="Y1483" i="46"/>
  <c r="P1483" i="46"/>
  <c r="Y1482" i="46"/>
  <c r="AC1482" i="46" s="1"/>
  <c r="P1482" i="46"/>
  <c r="Y1481" i="46"/>
  <c r="P1481" i="46"/>
  <c r="AC1481" i="46" s="1"/>
  <c r="O1481" i="46"/>
  <c r="F1481" i="46"/>
  <c r="Y1480" i="46"/>
  <c r="AC1480" i="46" s="1"/>
  <c r="P1480" i="46"/>
  <c r="F1480" i="46"/>
  <c r="Y1479" i="46"/>
  <c r="AC1479" i="46" s="1"/>
  <c r="P1479" i="46"/>
  <c r="F1479" i="46"/>
  <c r="Y1478" i="46"/>
  <c r="AC1478" i="46" s="1"/>
  <c r="P1478" i="46"/>
  <c r="F1478" i="46"/>
  <c r="Y1477" i="46"/>
  <c r="AC1477" i="46" s="1"/>
  <c r="P1477" i="46"/>
  <c r="F1477" i="46"/>
  <c r="Y1476" i="46"/>
  <c r="AC1476" i="46" s="1"/>
  <c r="P1476" i="46"/>
  <c r="F1476" i="46"/>
  <c r="Y1475" i="46"/>
  <c r="AC1475" i="46" s="1"/>
  <c r="P1475" i="46"/>
  <c r="F1475" i="46"/>
  <c r="Y1474" i="46"/>
  <c r="AC1474" i="46" s="1"/>
  <c r="P1474" i="46"/>
  <c r="F1474" i="46"/>
  <c r="Y1473" i="46"/>
  <c r="AC1473" i="46" s="1"/>
  <c r="P1473" i="46"/>
  <c r="O1473" i="46"/>
  <c r="F1473" i="46"/>
  <c r="AC1472" i="46"/>
  <c r="Y1472" i="46"/>
  <c r="P1472" i="46"/>
  <c r="O1472" i="46"/>
  <c r="F1472" i="46"/>
  <c r="Y1471" i="46"/>
  <c r="P1471" i="46"/>
  <c r="AC1471" i="46" s="1"/>
  <c r="O1471" i="46"/>
  <c r="F1471" i="46"/>
  <c r="Y1470" i="46"/>
  <c r="P1470" i="46"/>
  <c r="AC1470" i="46" s="1"/>
  <c r="O1470" i="46"/>
  <c r="F1470" i="46"/>
  <c r="Y1469" i="46"/>
  <c r="AC1469" i="46" s="1"/>
  <c r="P1469" i="46"/>
  <c r="Y1468" i="46"/>
  <c r="P1468" i="46"/>
  <c r="AC1468" i="46" s="1"/>
  <c r="Y1467" i="46"/>
  <c r="P1467" i="46"/>
  <c r="AC1467" i="46" s="1"/>
  <c r="AC1466" i="46"/>
  <c r="Y1466" i="46"/>
  <c r="P1466" i="46"/>
  <c r="Y1465" i="46"/>
  <c r="AC1465" i="46" s="1"/>
  <c r="P1465" i="46"/>
  <c r="Y1464" i="46"/>
  <c r="P1464" i="46"/>
  <c r="AC1464" i="46" s="1"/>
  <c r="Y1463" i="46"/>
  <c r="P1463" i="46"/>
  <c r="AC1463" i="46" s="1"/>
  <c r="AC1462" i="46"/>
  <c r="Y1462" i="46"/>
  <c r="P1462" i="46"/>
  <c r="Y1461" i="46"/>
  <c r="AC1461" i="46" s="1"/>
  <c r="P1461" i="46"/>
  <c r="Y1460" i="46"/>
  <c r="P1460" i="46"/>
  <c r="AC1460" i="46" s="1"/>
  <c r="Y1459" i="46"/>
  <c r="P1459" i="46"/>
  <c r="AC1459" i="46" s="1"/>
  <c r="F1459" i="46"/>
  <c r="Y1458" i="46"/>
  <c r="P1458" i="46"/>
  <c r="AC1458" i="46" s="1"/>
  <c r="F1458" i="46"/>
  <c r="Y1457" i="46"/>
  <c r="P1457" i="46"/>
  <c r="AC1457" i="46" s="1"/>
  <c r="F1457" i="46"/>
  <c r="Y1456" i="46"/>
  <c r="P1456" i="46"/>
  <c r="AC1456" i="46" s="1"/>
  <c r="F1456" i="46"/>
  <c r="Y1455" i="46"/>
  <c r="P1455" i="46"/>
  <c r="AC1455" i="46" s="1"/>
  <c r="F1455" i="46"/>
  <c r="Y1454" i="46"/>
  <c r="P1454" i="46"/>
  <c r="AC1454" i="46" s="1"/>
  <c r="F1454" i="46"/>
  <c r="Y1453" i="46"/>
  <c r="P1453" i="46"/>
  <c r="AC1453" i="46" s="1"/>
  <c r="F1453" i="46"/>
  <c r="Y1452" i="46"/>
  <c r="P1452" i="46"/>
  <c r="AC1452" i="46" s="1"/>
  <c r="F1452" i="46"/>
  <c r="Y1451" i="46"/>
  <c r="P1451" i="46"/>
  <c r="AC1451" i="46" s="1"/>
  <c r="F1451" i="46"/>
  <c r="Y1450" i="46"/>
  <c r="P1450" i="46"/>
  <c r="AC1450" i="46" s="1"/>
  <c r="F1450" i="46"/>
  <c r="Y1449" i="46"/>
  <c r="P1449" i="46"/>
  <c r="AC1449" i="46" s="1"/>
  <c r="O1449" i="46"/>
  <c r="F1449" i="46"/>
  <c r="Y1448" i="46"/>
  <c r="P1448" i="46"/>
  <c r="AC1448" i="46" s="1"/>
  <c r="Y1447" i="46"/>
  <c r="P1447" i="46"/>
  <c r="AC1447" i="46" s="1"/>
  <c r="F1447" i="46"/>
  <c r="Y1446" i="46"/>
  <c r="P1446" i="46"/>
  <c r="AC1446" i="46" s="1"/>
  <c r="F1446" i="46"/>
  <c r="Y1445" i="46"/>
  <c r="P1445" i="46"/>
  <c r="AC1445" i="46" s="1"/>
  <c r="F1445" i="46"/>
  <c r="Y1444" i="46"/>
  <c r="P1444" i="46"/>
  <c r="AC1444" i="46" s="1"/>
  <c r="F1444" i="46"/>
  <c r="Y1443" i="46"/>
  <c r="P1443" i="46"/>
  <c r="AC1443" i="46" s="1"/>
  <c r="F1443" i="46"/>
  <c r="Y1442" i="46"/>
  <c r="P1442" i="46"/>
  <c r="AC1442" i="46" s="1"/>
  <c r="F1442" i="46"/>
  <c r="Y1441" i="46"/>
  <c r="P1441" i="46"/>
  <c r="AC1441" i="46" s="1"/>
  <c r="F1441" i="46"/>
  <c r="Y1440" i="46"/>
  <c r="P1440" i="46"/>
  <c r="AC1440" i="46" s="1"/>
  <c r="F1440" i="46"/>
  <c r="Y1439" i="46"/>
  <c r="P1439" i="46"/>
  <c r="AC1439" i="46" s="1"/>
  <c r="O1439" i="46"/>
  <c r="F1439" i="46"/>
  <c r="Y1438" i="46"/>
  <c r="P1438" i="46"/>
  <c r="AC1438" i="46" s="1"/>
  <c r="F1438" i="46"/>
  <c r="Y1437" i="46"/>
  <c r="P1437" i="46"/>
  <c r="F1437" i="46"/>
  <c r="Y1436" i="46"/>
  <c r="P1436" i="46"/>
  <c r="AC1436" i="46" s="1"/>
  <c r="F1436" i="46"/>
  <c r="Y1435" i="46"/>
  <c r="P1435" i="46"/>
  <c r="F1435" i="46"/>
  <c r="Y1434" i="46"/>
  <c r="P1434" i="46"/>
  <c r="AC1434" i="46" s="1"/>
  <c r="F1434" i="46"/>
  <c r="Y1433" i="46"/>
  <c r="P1433" i="46"/>
  <c r="F1433" i="46"/>
  <c r="X1432" i="46"/>
  <c r="W1432" i="46"/>
  <c r="V1432" i="46"/>
  <c r="U1432" i="46"/>
  <c r="Y1432" i="46" s="1"/>
  <c r="T1432" i="46"/>
  <c r="S1432" i="46"/>
  <c r="R1432" i="46"/>
  <c r="Q1432" i="46"/>
  <c r="P1432" i="46"/>
  <c r="F1432" i="46"/>
  <c r="Y1431" i="46"/>
  <c r="AC1431" i="46" s="1"/>
  <c r="F1431" i="46"/>
  <c r="Y1430" i="46"/>
  <c r="P1430" i="46"/>
  <c r="AC1430" i="46" s="1"/>
  <c r="F1430" i="46"/>
  <c r="Y1429" i="46"/>
  <c r="P1429" i="46"/>
  <c r="AC1429" i="46" s="1"/>
  <c r="F1429" i="46"/>
  <c r="Y1428" i="46"/>
  <c r="P1428" i="46"/>
  <c r="AC1428" i="46" s="1"/>
  <c r="F1428" i="46"/>
  <c r="Y1427" i="46"/>
  <c r="P1427" i="46"/>
  <c r="AC1427" i="46" s="1"/>
  <c r="AC1426" i="46"/>
  <c r="Y1426" i="46"/>
  <c r="P1426" i="46"/>
  <c r="AC1425" i="46"/>
  <c r="Y1425" i="46"/>
  <c r="P1425" i="46"/>
  <c r="Y1424" i="46"/>
  <c r="P1424" i="46"/>
  <c r="AC1424" i="46" s="1"/>
  <c r="F1424" i="46"/>
  <c r="Y1423" i="46"/>
  <c r="P1423" i="46"/>
  <c r="Y1422" i="46"/>
  <c r="P1422" i="46"/>
  <c r="AC1422" i="46" s="1"/>
  <c r="F1422" i="46"/>
  <c r="Y1421" i="46"/>
  <c r="P1421" i="46"/>
  <c r="AC1421" i="46" s="1"/>
  <c r="F1421" i="46"/>
  <c r="Y1420" i="46"/>
  <c r="P1420" i="46"/>
  <c r="AC1420" i="46" s="1"/>
  <c r="F1420" i="46"/>
  <c r="Y1419" i="46"/>
  <c r="P1419" i="46"/>
  <c r="AC1419" i="46" s="1"/>
  <c r="F1419" i="46"/>
  <c r="Y1418" i="46"/>
  <c r="P1418" i="46"/>
  <c r="AC1418" i="46" s="1"/>
  <c r="F1418" i="46"/>
  <c r="Y1417" i="46"/>
  <c r="P1417" i="46"/>
  <c r="AC1417" i="46" s="1"/>
  <c r="F1417" i="46"/>
  <c r="Y1416" i="46"/>
  <c r="P1416" i="46"/>
  <c r="AC1416" i="46" s="1"/>
  <c r="F1416" i="46"/>
  <c r="Y1415" i="46"/>
  <c r="P1415" i="46"/>
  <c r="AC1415" i="46" s="1"/>
  <c r="F1415" i="46"/>
  <c r="Y1414" i="46"/>
  <c r="P1414" i="46"/>
  <c r="AC1414" i="46" s="1"/>
  <c r="F1414" i="46"/>
  <c r="Y1413" i="46"/>
  <c r="P1413" i="46"/>
  <c r="AC1413" i="46" s="1"/>
  <c r="F1413" i="46"/>
  <c r="Y1412" i="46"/>
  <c r="P1412" i="46"/>
  <c r="AC1412" i="46" s="1"/>
  <c r="F1412" i="46"/>
  <c r="Y1411" i="46"/>
  <c r="P1411" i="46"/>
  <c r="AC1411" i="46" s="1"/>
  <c r="F1411" i="46"/>
  <c r="Y1410" i="46"/>
  <c r="P1410" i="46"/>
  <c r="AC1410" i="46" s="1"/>
  <c r="F1410" i="46"/>
  <c r="Y1409" i="46"/>
  <c r="P1409" i="46"/>
  <c r="AC1409" i="46" s="1"/>
  <c r="F1409" i="46"/>
  <c r="Y1408" i="46"/>
  <c r="P1408" i="46"/>
  <c r="AC1408" i="46" s="1"/>
  <c r="F1408" i="46"/>
  <c r="Y1407" i="46"/>
  <c r="P1407" i="46"/>
  <c r="AC1407" i="46" s="1"/>
  <c r="O1407" i="46"/>
  <c r="F1407" i="46"/>
  <c r="Y1406" i="46"/>
  <c r="P1406" i="46"/>
  <c r="AC1406" i="46" s="1"/>
  <c r="F1406" i="46"/>
  <c r="Y1405" i="46"/>
  <c r="P1405" i="46"/>
  <c r="F1405" i="46"/>
  <c r="Y1404" i="46"/>
  <c r="P1404" i="46"/>
  <c r="AC1404" i="46" s="1"/>
  <c r="F1404" i="46"/>
  <c r="Y1403" i="46"/>
  <c r="P1403" i="46"/>
  <c r="Y1402" i="46"/>
  <c r="P1402" i="46"/>
  <c r="AC1402" i="46" s="1"/>
  <c r="F1402" i="46"/>
  <c r="Y1401" i="46"/>
  <c r="P1401" i="46"/>
  <c r="AC1401" i="46" s="1"/>
  <c r="F1401" i="46"/>
  <c r="Y1400" i="46"/>
  <c r="P1400" i="46"/>
  <c r="AC1400" i="46" s="1"/>
  <c r="F1400" i="46"/>
  <c r="X1399" i="46"/>
  <c r="W1399" i="46"/>
  <c r="V1399" i="46"/>
  <c r="U1399" i="46"/>
  <c r="Y1399" i="46" s="1"/>
  <c r="T1399" i="46"/>
  <c r="S1399" i="46"/>
  <c r="P1399" i="46" s="1"/>
  <c r="R1399" i="46"/>
  <c r="Q1399" i="46"/>
  <c r="F1399" i="46"/>
  <c r="Y1398" i="46"/>
  <c r="P1398" i="46"/>
  <c r="AC1398" i="46" s="1"/>
  <c r="F1398" i="46"/>
  <c r="Y1397" i="46"/>
  <c r="P1397" i="46"/>
  <c r="AC1397" i="46" s="1"/>
  <c r="F1397" i="46"/>
  <c r="Y1396" i="46"/>
  <c r="P1396" i="46"/>
  <c r="AC1396" i="46" s="1"/>
  <c r="F1396" i="46"/>
  <c r="Y1395" i="46"/>
  <c r="P1395" i="46"/>
  <c r="AC1395" i="46" s="1"/>
  <c r="F1395" i="46"/>
  <c r="Y1394" i="46"/>
  <c r="P1394" i="46"/>
  <c r="AC1394" i="46" s="1"/>
  <c r="F1394" i="46"/>
  <c r="Y1393" i="46"/>
  <c r="P1393" i="46"/>
  <c r="AC1392" i="46"/>
  <c r="Y1392" i="46"/>
  <c r="P1392" i="46"/>
  <c r="Y1391" i="46"/>
  <c r="U1391" i="46"/>
  <c r="Q1391" i="46"/>
  <c r="Q1362" i="46" s="1"/>
  <c r="AC1390" i="46"/>
  <c r="Y1390" i="46"/>
  <c r="P1390" i="46"/>
  <c r="Y1389" i="46"/>
  <c r="AC1389" i="46" s="1"/>
  <c r="P1389" i="46"/>
  <c r="O1389" i="46"/>
  <c r="F1389" i="46"/>
  <c r="AC1387" i="46"/>
  <c r="Y1387" i="46"/>
  <c r="P1387" i="46"/>
  <c r="F1387" i="46"/>
  <c r="AC1386" i="46"/>
  <c r="Y1386" i="46"/>
  <c r="P1386" i="46"/>
  <c r="F1386" i="46"/>
  <c r="AC1385" i="46"/>
  <c r="Y1385" i="46"/>
  <c r="P1385" i="46"/>
  <c r="P1361" i="46" s="1"/>
  <c r="F1385" i="46"/>
  <c r="AC1384" i="46"/>
  <c r="Y1384" i="46"/>
  <c r="P1384" i="46"/>
  <c r="F1384" i="46"/>
  <c r="AC1383" i="46"/>
  <c r="Y1383" i="46"/>
  <c r="P1383" i="46"/>
  <c r="F1383" i="46"/>
  <c r="AC1382" i="46"/>
  <c r="Y1382" i="46"/>
  <c r="P1382" i="46"/>
  <c r="Y1381" i="46"/>
  <c r="AC1381" i="46" s="1"/>
  <c r="P1381" i="46"/>
  <c r="Y1380" i="46"/>
  <c r="P1380" i="46"/>
  <c r="AC1380" i="46" s="1"/>
  <c r="Y1379" i="46"/>
  <c r="P1379" i="46"/>
  <c r="AC1379" i="46" s="1"/>
  <c r="AC1378" i="46"/>
  <c r="Y1378" i="46"/>
  <c r="P1378" i="46"/>
  <c r="AC1377" i="46"/>
  <c r="Y1377" i="46"/>
  <c r="P1377" i="46"/>
  <c r="Y1376" i="46"/>
  <c r="P1376" i="46"/>
  <c r="AC1376" i="46" s="1"/>
  <c r="Y1375" i="46"/>
  <c r="P1375" i="46"/>
  <c r="Y1374" i="46"/>
  <c r="P1374" i="46"/>
  <c r="AC1374" i="46" s="1"/>
  <c r="Y1373" i="46"/>
  <c r="AC1373" i="46" s="1"/>
  <c r="P1373" i="46"/>
  <c r="AC1372" i="46"/>
  <c r="Y1372" i="46"/>
  <c r="P1372" i="46"/>
  <c r="Y1371" i="46"/>
  <c r="P1371" i="46"/>
  <c r="AC1371" i="46" s="1"/>
  <c r="Y1370" i="46"/>
  <c r="P1370" i="46"/>
  <c r="AC1370" i="46" s="1"/>
  <c r="AC1369" i="46"/>
  <c r="Y1369" i="46"/>
  <c r="P1369" i="46"/>
  <c r="F1369" i="46"/>
  <c r="AC1368" i="46"/>
  <c r="Y1368" i="46"/>
  <c r="P1368" i="46"/>
  <c r="F1368" i="46"/>
  <c r="AC1367" i="46"/>
  <c r="Y1367" i="46"/>
  <c r="P1367" i="46"/>
  <c r="F1367" i="46"/>
  <c r="AC1366" i="46"/>
  <c r="AB1366" i="46"/>
  <c r="Y1366" i="46"/>
  <c r="P1366" i="46"/>
  <c r="O1366" i="46"/>
  <c r="F1366" i="46"/>
  <c r="AB1365" i="46"/>
  <c r="Y1365" i="46"/>
  <c r="P1365" i="46"/>
  <c r="AC1365" i="46" s="1"/>
  <c r="F1365" i="46"/>
  <c r="AB1364" i="46"/>
  <c r="Y1364" i="46"/>
  <c r="AC1364" i="46" s="1"/>
  <c r="P1364" i="46"/>
  <c r="F1364" i="46"/>
  <c r="AB1362" i="46"/>
  <c r="X1362" i="46"/>
  <c r="W1362" i="46"/>
  <c r="V1362" i="46"/>
  <c r="V1356" i="46" s="1"/>
  <c r="U1362" i="46"/>
  <c r="T1362" i="46"/>
  <c r="S1362" i="46"/>
  <c r="R1362" i="46"/>
  <c r="R1356" i="46" s="1"/>
  <c r="F1362" i="46"/>
  <c r="AC1361" i="46"/>
  <c r="AB1361" i="46"/>
  <c r="Y1361" i="46"/>
  <c r="Y1350" i="46" s="1"/>
  <c r="X1361" i="46"/>
  <c r="W1361" i="46"/>
  <c r="W1350" i="46" s="1"/>
  <c r="W1349" i="46" s="1"/>
  <c r="V1361" i="46"/>
  <c r="U1361" i="46"/>
  <c r="U1350" i="46" s="1"/>
  <c r="U1349" i="46" s="1"/>
  <c r="Y1349" i="46" s="1"/>
  <c r="T1361" i="46"/>
  <c r="S1361" i="46"/>
  <c r="S1350" i="46" s="1"/>
  <c r="S1349" i="46" s="1"/>
  <c r="R1361" i="46"/>
  <c r="Q1361" i="46"/>
  <c r="Q1350" i="46" s="1"/>
  <c r="Q1349" i="46" s="1"/>
  <c r="F1361" i="46"/>
  <c r="AB1360" i="46"/>
  <c r="Y1360" i="46"/>
  <c r="P1360" i="46"/>
  <c r="AC1360" i="46" s="1"/>
  <c r="F1360" i="46"/>
  <c r="AB1359" i="46"/>
  <c r="Y1359" i="46"/>
  <c r="AC1359" i="46" s="1"/>
  <c r="P1359" i="46"/>
  <c r="F1359" i="46"/>
  <c r="AB1358" i="46"/>
  <c r="Y1358" i="46"/>
  <c r="P1358" i="46"/>
  <c r="AC1358" i="46" s="1"/>
  <c r="F1358" i="46"/>
  <c r="AC1357" i="46"/>
  <c r="Y1357" i="46"/>
  <c r="P1357" i="46"/>
  <c r="F1357" i="46"/>
  <c r="X1356" i="46"/>
  <c r="W1356" i="46"/>
  <c r="U1356" i="46"/>
  <c r="T1356" i="46"/>
  <c r="S1356" i="46"/>
  <c r="F1356" i="46"/>
  <c r="AB1355" i="46"/>
  <c r="X1355" i="46"/>
  <c r="W1355" i="46"/>
  <c r="V1355" i="46"/>
  <c r="U1355" i="46"/>
  <c r="Y1355" i="46" s="1"/>
  <c r="T1355" i="46"/>
  <c r="S1355" i="46"/>
  <c r="R1355" i="46"/>
  <c r="Q1355" i="46"/>
  <c r="P1355" i="46" s="1"/>
  <c r="AC1355" i="46" s="1"/>
  <c r="F1355" i="46"/>
  <c r="X1354" i="46"/>
  <c r="W1354" i="46"/>
  <c r="V1354" i="46"/>
  <c r="U1354" i="46"/>
  <c r="Y1354" i="46" s="1"/>
  <c r="T1354" i="46"/>
  <c r="S1354" i="46"/>
  <c r="R1354" i="46"/>
  <c r="Q1354" i="46"/>
  <c r="P1354" i="46" s="1"/>
  <c r="AC1354" i="46" s="1"/>
  <c r="F1354" i="46"/>
  <c r="X1353" i="46"/>
  <c r="W1353" i="46"/>
  <c r="W1352" i="46" s="1"/>
  <c r="V1353" i="46"/>
  <c r="U1353" i="46"/>
  <c r="T1353" i="46"/>
  <c r="S1353" i="46"/>
  <c r="S1352" i="46" s="1"/>
  <c r="R1353" i="46"/>
  <c r="Q1353" i="46"/>
  <c r="F1353" i="46"/>
  <c r="AB1352" i="46"/>
  <c r="X1352" i="46"/>
  <c r="V1352" i="46"/>
  <c r="T1352" i="46"/>
  <c r="R1352" i="46"/>
  <c r="F1352" i="46"/>
  <c r="X1351" i="46"/>
  <c r="W1351" i="46"/>
  <c r="V1351" i="46"/>
  <c r="U1351" i="46"/>
  <c r="Y1351" i="46" s="1"/>
  <c r="T1351" i="46"/>
  <c r="S1351" i="46"/>
  <c r="R1351" i="46"/>
  <c r="Q1351" i="46"/>
  <c r="P1351" i="46"/>
  <c r="F1351" i="46"/>
  <c r="X1350" i="46"/>
  <c r="X1349" i="46" s="1"/>
  <c r="V1350" i="46"/>
  <c r="V1349" i="46" s="1"/>
  <c r="T1350" i="46"/>
  <c r="T1349" i="46" s="1"/>
  <c r="R1350" i="46"/>
  <c r="R1349" i="46" s="1"/>
  <c r="P1350" i="46"/>
  <c r="F1350" i="46"/>
  <c r="AB1349" i="46"/>
  <c r="F1349" i="46"/>
  <c r="AJ1348" i="46"/>
  <c r="AB1348" i="46"/>
  <c r="Y1348" i="46"/>
  <c r="P1348" i="46"/>
  <c r="AC1348" i="46" s="1"/>
  <c r="AF1348" i="46" s="1"/>
  <c r="F1348" i="46"/>
  <c r="Y1347" i="46"/>
  <c r="P1347" i="46"/>
  <c r="AC1347" i="46" s="1"/>
  <c r="F1347" i="46"/>
  <c r="Y1346" i="46"/>
  <c r="P1346" i="46"/>
  <c r="O1346" i="46"/>
  <c r="F1346" i="46"/>
  <c r="Y1345" i="46"/>
  <c r="AC1345" i="46" s="1"/>
  <c r="P1345" i="46"/>
  <c r="F1345" i="46"/>
  <c r="Y1343" i="46"/>
  <c r="AC1343" i="46" s="1"/>
  <c r="P1343" i="46"/>
  <c r="O1343" i="46"/>
  <c r="AB1342" i="46"/>
  <c r="Y1342" i="46"/>
  <c r="P1342" i="46"/>
  <c r="AC1342" i="46" s="1"/>
  <c r="F1342" i="46"/>
  <c r="AC1341" i="46"/>
  <c r="AB1341" i="46"/>
  <c r="Y1341" i="46"/>
  <c r="P1341" i="46"/>
  <c r="F1341" i="46"/>
  <c r="AB1340" i="46"/>
  <c r="Y1340" i="46"/>
  <c r="P1340" i="46"/>
  <c r="AC1340" i="46" s="1"/>
  <c r="F1340" i="46"/>
  <c r="Y1339" i="46"/>
  <c r="P1339" i="46"/>
  <c r="AC1339" i="46" s="1"/>
  <c r="O1339" i="46"/>
  <c r="Y1338" i="46"/>
  <c r="P1338" i="46"/>
  <c r="AC1338" i="46" s="1"/>
  <c r="F1338" i="46"/>
  <c r="Y1337" i="46"/>
  <c r="P1337" i="46"/>
  <c r="AC1337" i="46" s="1"/>
  <c r="F1337" i="46"/>
  <c r="Y1336" i="46"/>
  <c r="P1336" i="46"/>
  <c r="AC1336" i="46" s="1"/>
  <c r="O1336" i="46"/>
  <c r="Y1335" i="46"/>
  <c r="P1335" i="46"/>
  <c r="AC1335" i="46" s="1"/>
  <c r="F1335" i="46"/>
  <c r="Y1334" i="46"/>
  <c r="P1334" i="46"/>
  <c r="AC1334" i="46" s="1"/>
  <c r="F1334" i="46"/>
  <c r="Y1333" i="46"/>
  <c r="P1333" i="46"/>
  <c r="AC1333" i="46" s="1"/>
  <c r="O1333" i="46"/>
  <c r="Y1332" i="46"/>
  <c r="P1332" i="46"/>
  <c r="AC1332" i="46" s="1"/>
  <c r="F1332" i="46"/>
  <c r="Y1331" i="46"/>
  <c r="P1331" i="46"/>
  <c r="AC1331" i="46" s="1"/>
  <c r="F1331" i="46"/>
  <c r="Y1330" i="46"/>
  <c r="P1330" i="46"/>
  <c r="AC1330" i="46" s="1"/>
  <c r="F1330" i="46"/>
  <c r="Y1329" i="46"/>
  <c r="P1329" i="46"/>
  <c r="AC1329" i="46" s="1"/>
  <c r="F1329" i="46"/>
  <c r="Y1328" i="46"/>
  <c r="P1328" i="46"/>
  <c r="AC1328" i="46" s="1"/>
  <c r="F1328" i="46"/>
  <c r="Y1327" i="46"/>
  <c r="P1327" i="46"/>
  <c r="AC1327" i="46" s="1"/>
  <c r="F1327" i="46"/>
  <c r="Y1326" i="46"/>
  <c r="P1326" i="46"/>
  <c r="AC1326" i="46" s="1"/>
  <c r="F1326" i="46"/>
  <c r="Y1325" i="46"/>
  <c r="P1325" i="46"/>
  <c r="AC1325" i="46" s="1"/>
  <c r="F1325" i="46"/>
  <c r="Y1324" i="46"/>
  <c r="P1324" i="46"/>
  <c r="AC1324" i="46" s="1"/>
  <c r="F1324" i="46"/>
  <c r="Y1323" i="46"/>
  <c r="P1323" i="46"/>
  <c r="AC1323" i="46" s="1"/>
  <c r="O1323" i="46"/>
  <c r="Y1322" i="46"/>
  <c r="P1322" i="46"/>
  <c r="AC1322" i="46" s="1"/>
  <c r="F1322" i="46"/>
  <c r="AB1321" i="46"/>
  <c r="Y1321" i="46"/>
  <c r="AC1321" i="46" s="1"/>
  <c r="P1321" i="46"/>
  <c r="F1321" i="46"/>
  <c r="Y1320" i="46"/>
  <c r="Y1310" i="46" s="1"/>
  <c r="Y1095" i="46" s="1"/>
  <c r="P1320" i="46"/>
  <c r="Y1319" i="46"/>
  <c r="P1319" i="46"/>
  <c r="AC1319" i="46" s="1"/>
  <c r="F1319" i="46"/>
  <c r="Y1318" i="46"/>
  <c r="P1318" i="46"/>
  <c r="AC1318" i="46" s="1"/>
  <c r="Y1317" i="46"/>
  <c r="P1317" i="46"/>
  <c r="AC1317" i="46" s="1"/>
  <c r="AC1316" i="46"/>
  <c r="Y1316" i="46"/>
  <c r="P1316" i="46"/>
  <c r="F1316" i="46"/>
  <c r="AC1315" i="46"/>
  <c r="Y1315" i="46"/>
  <c r="P1315" i="46"/>
  <c r="F1315" i="46"/>
  <c r="AC1314" i="46"/>
  <c r="Y1314" i="46"/>
  <c r="P1314" i="46"/>
  <c r="O1314" i="46"/>
  <c r="AC1313" i="46"/>
  <c r="Y1313" i="46"/>
  <c r="P1313" i="46"/>
  <c r="F1313" i="46"/>
  <c r="AC1312" i="46"/>
  <c r="Y1312" i="46"/>
  <c r="P1312" i="46"/>
  <c r="F1312" i="46"/>
  <c r="AC1311" i="46"/>
  <c r="Y1311" i="46"/>
  <c r="P1311" i="46"/>
  <c r="F1311" i="46"/>
  <c r="Z1310" i="46"/>
  <c r="X1310" i="46"/>
  <c r="W1310" i="46"/>
  <c r="V1310" i="46"/>
  <c r="U1310" i="46"/>
  <c r="T1310" i="46"/>
  <c r="S1310" i="46"/>
  <c r="S1095" i="46" s="1"/>
  <c r="R1310" i="46"/>
  <c r="Q1310" i="46"/>
  <c r="F1310" i="46"/>
  <c r="Y1309" i="46"/>
  <c r="X1309" i="46"/>
  <c r="W1309" i="46"/>
  <c r="W1090" i="46" s="1"/>
  <c r="V1309" i="46"/>
  <c r="U1309" i="46"/>
  <c r="T1309" i="46"/>
  <c r="S1309" i="46"/>
  <c r="S1090" i="46" s="1"/>
  <c r="R1309" i="46"/>
  <c r="Q1309" i="46"/>
  <c r="F1309" i="46"/>
  <c r="Y1308" i="46"/>
  <c r="P1308" i="46"/>
  <c r="AC1308" i="46" s="1"/>
  <c r="F1308" i="46"/>
  <c r="Y1307" i="46"/>
  <c r="P1307" i="46"/>
  <c r="AC1307" i="46" s="1"/>
  <c r="F1307" i="46"/>
  <c r="Y1306" i="46"/>
  <c r="Y1275" i="46" s="1"/>
  <c r="Y1090" i="46" s="1"/>
  <c r="P1306" i="46"/>
  <c r="AC1306" i="46" s="1"/>
  <c r="O1306" i="46"/>
  <c r="F1306" i="46"/>
  <c r="Y1305" i="46"/>
  <c r="P1305" i="46"/>
  <c r="AC1305" i="46" s="1"/>
  <c r="F1305" i="46"/>
  <c r="Y1304" i="46"/>
  <c r="P1304" i="46"/>
  <c r="AC1304" i="46" s="1"/>
  <c r="F1304" i="46"/>
  <c r="Y1303" i="46"/>
  <c r="P1303" i="46"/>
  <c r="AC1303" i="46" s="1"/>
  <c r="F1303" i="46"/>
  <c r="Y1302" i="46"/>
  <c r="P1302" i="46"/>
  <c r="AC1302" i="46" s="1"/>
  <c r="F1302" i="46"/>
  <c r="Y1301" i="46"/>
  <c r="P1301" i="46"/>
  <c r="AC1301" i="46" s="1"/>
  <c r="F1301" i="46"/>
  <c r="Y1300" i="46"/>
  <c r="P1300" i="46"/>
  <c r="AC1300" i="46" s="1"/>
  <c r="F1300" i="46"/>
  <c r="Y1299" i="46"/>
  <c r="P1299" i="46"/>
  <c r="AC1299" i="46" s="1"/>
  <c r="F1299" i="46"/>
  <c r="Y1298" i="46"/>
  <c r="P1298" i="46"/>
  <c r="AC1298" i="46" s="1"/>
  <c r="Y1297" i="46"/>
  <c r="P1297" i="46"/>
  <c r="AC1297" i="46" s="1"/>
  <c r="F1297" i="46"/>
  <c r="Y1296" i="46"/>
  <c r="P1296" i="46"/>
  <c r="AC1296" i="46" s="1"/>
  <c r="F1296" i="46"/>
  <c r="Y1295" i="46"/>
  <c r="P1295" i="46"/>
  <c r="AC1295" i="46" s="1"/>
  <c r="F1295" i="46"/>
  <c r="Y1294" i="46"/>
  <c r="P1294" i="46"/>
  <c r="AC1294" i="46" s="1"/>
  <c r="F1294" i="46"/>
  <c r="Y1293" i="46"/>
  <c r="AC1293" i="46" s="1"/>
  <c r="P1293" i="46"/>
  <c r="O1293" i="46"/>
  <c r="Y1292" i="46"/>
  <c r="P1292" i="46"/>
  <c r="AC1292" i="46" s="1"/>
  <c r="AC1291" i="46"/>
  <c r="Y1291" i="46"/>
  <c r="P1291" i="46"/>
  <c r="Y1290" i="46"/>
  <c r="Y1277" i="46" s="1"/>
  <c r="P1290" i="46"/>
  <c r="AC1290" i="46" s="1"/>
  <c r="Y1289" i="46"/>
  <c r="P1289" i="46"/>
  <c r="O1289" i="46"/>
  <c r="Y1288" i="46"/>
  <c r="P1288" i="46"/>
  <c r="AC1288" i="46" s="1"/>
  <c r="F1288" i="46"/>
  <c r="Y1287" i="46"/>
  <c r="P1287" i="46"/>
  <c r="AC1287" i="46" s="1"/>
  <c r="F1287" i="46"/>
  <c r="Y1286" i="46"/>
  <c r="P1286" i="46"/>
  <c r="AC1286" i="46" s="1"/>
  <c r="Y1285" i="46"/>
  <c r="P1285" i="46"/>
  <c r="AC1285" i="46" s="1"/>
  <c r="F1285" i="46"/>
  <c r="Y1284" i="46"/>
  <c r="P1284" i="46"/>
  <c r="AC1284" i="46" s="1"/>
  <c r="O1284" i="46"/>
  <c r="F1284" i="46"/>
  <c r="Y1283" i="46"/>
  <c r="P1283" i="46"/>
  <c r="AC1283" i="46" s="1"/>
  <c r="F1283" i="46"/>
  <c r="Y1282" i="46"/>
  <c r="P1282" i="46"/>
  <c r="AC1282" i="46" s="1"/>
  <c r="F1282" i="46"/>
  <c r="Y1281" i="46"/>
  <c r="P1281" i="46"/>
  <c r="Y1280" i="46"/>
  <c r="Y1276" i="46" s="1"/>
  <c r="Y1091" i="46" s="1"/>
  <c r="P1280" i="46"/>
  <c r="AC1280" i="46" s="1"/>
  <c r="O1280" i="46"/>
  <c r="F1280" i="46"/>
  <c r="Y1279" i="46"/>
  <c r="P1279" i="46"/>
  <c r="AC1279" i="46" s="1"/>
  <c r="F1279" i="46"/>
  <c r="Y1278" i="46"/>
  <c r="P1278" i="46"/>
  <c r="AC1278" i="46" s="1"/>
  <c r="F1278" i="46"/>
  <c r="X1277" i="46"/>
  <c r="X1095" i="46" s="1"/>
  <c r="W1277" i="46"/>
  <c r="V1277" i="46"/>
  <c r="U1277" i="46"/>
  <c r="T1277" i="46"/>
  <c r="T1095" i="46" s="1"/>
  <c r="S1277" i="46"/>
  <c r="R1277" i="46"/>
  <c r="Q1277" i="46"/>
  <c r="F1277" i="46"/>
  <c r="X1276" i="46"/>
  <c r="X1091" i="46" s="1"/>
  <c r="W1276" i="46"/>
  <c r="V1276" i="46"/>
  <c r="U1276" i="46"/>
  <c r="T1276" i="46"/>
  <c r="T1091" i="46" s="1"/>
  <c r="S1276" i="46"/>
  <c r="R1276" i="46"/>
  <c r="Q1276" i="46"/>
  <c r="P1276" i="46"/>
  <c r="F1276" i="46"/>
  <c r="X1275" i="46"/>
  <c r="W1275" i="46"/>
  <c r="V1275" i="46"/>
  <c r="U1275" i="46"/>
  <c r="T1275" i="46"/>
  <c r="S1275" i="46"/>
  <c r="R1275" i="46"/>
  <c r="Q1275" i="46"/>
  <c r="F1275" i="46"/>
  <c r="Y1274" i="46"/>
  <c r="P1274" i="46"/>
  <c r="AC1274" i="46" s="1"/>
  <c r="F1274" i="46"/>
  <c r="Y1273" i="46"/>
  <c r="P1273" i="46"/>
  <c r="AC1273" i="46" s="1"/>
  <c r="Y1272" i="46"/>
  <c r="P1272" i="46"/>
  <c r="AC1272" i="46" s="1"/>
  <c r="O1272" i="46"/>
  <c r="F1272" i="46"/>
  <c r="AC1271" i="46"/>
  <c r="Y1271" i="46"/>
  <c r="F1271" i="46"/>
  <c r="Y1270" i="46"/>
  <c r="P1270" i="46"/>
  <c r="AC1270" i="46" s="1"/>
  <c r="F1270" i="46"/>
  <c r="Y1269" i="46"/>
  <c r="P1269" i="46"/>
  <c r="AC1269" i="46" s="1"/>
  <c r="F1269" i="46"/>
  <c r="Y1268" i="46"/>
  <c r="P1268" i="46"/>
  <c r="AC1268" i="46" s="1"/>
  <c r="F1268" i="46"/>
  <c r="Y1267" i="46"/>
  <c r="P1267" i="46"/>
  <c r="AC1267" i="46" s="1"/>
  <c r="F1267" i="46"/>
  <c r="Y1266" i="46"/>
  <c r="T1266" i="46"/>
  <c r="P1266" i="46" s="1"/>
  <c r="AC1266" i="46" s="1"/>
  <c r="S1266" i="46"/>
  <c r="Y1265" i="46"/>
  <c r="T1265" i="46"/>
  <c r="S1265" i="46"/>
  <c r="P1265" i="46" s="1"/>
  <c r="Y1264" i="46"/>
  <c r="T1264" i="46"/>
  <c r="S1264" i="46"/>
  <c r="P1264" i="46"/>
  <c r="AC1264" i="46" s="1"/>
  <c r="Y1263" i="46"/>
  <c r="T1263" i="46"/>
  <c r="S1263" i="46"/>
  <c r="P1263" i="46" s="1"/>
  <c r="AC1263" i="46" s="1"/>
  <c r="Y1262" i="46"/>
  <c r="T1262" i="46"/>
  <c r="P1262" i="46" s="1"/>
  <c r="AC1262" i="46" s="1"/>
  <c r="S1262" i="46"/>
  <c r="Y1261" i="46"/>
  <c r="T1261" i="46"/>
  <c r="S1261" i="46"/>
  <c r="P1261" i="46" s="1"/>
  <c r="AC1261" i="46" s="1"/>
  <c r="Y1260" i="46"/>
  <c r="T1260" i="46"/>
  <c r="S1260" i="46"/>
  <c r="P1260" i="46"/>
  <c r="AC1260" i="46" s="1"/>
  <c r="Y1259" i="46"/>
  <c r="P1259" i="46"/>
  <c r="AC1259" i="46" s="1"/>
  <c r="F1259" i="46"/>
  <c r="Y1258" i="46"/>
  <c r="P1258" i="46"/>
  <c r="AC1258" i="46" s="1"/>
  <c r="F1258" i="46"/>
  <c r="Y1257" i="46"/>
  <c r="P1257" i="46"/>
  <c r="AC1257" i="46" s="1"/>
  <c r="F1257" i="46"/>
  <c r="Y1256" i="46"/>
  <c r="P1256" i="46"/>
  <c r="AC1256" i="46" s="1"/>
  <c r="AC1255" i="46"/>
  <c r="Y1255" i="46"/>
  <c r="P1255" i="46"/>
  <c r="Y1254" i="46"/>
  <c r="P1254" i="46"/>
  <c r="AC1254" i="46" s="1"/>
  <c r="Y1253" i="46"/>
  <c r="P1253" i="46"/>
  <c r="AC1253" i="46" s="1"/>
  <c r="F1253" i="46"/>
  <c r="Y1252" i="46"/>
  <c r="P1252" i="46"/>
  <c r="AC1252" i="46" s="1"/>
  <c r="Y1251" i="46"/>
  <c r="P1251" i="46"/>
  <c r="AC1251" i="46" s="1"/>
  <c r="F1251" i="46"/>
  <c r="Y1250" i="46"/>
  <c r="P1250" i="46"/>
  <c r="AC1250" i="46" s="1"/>
  <c r="F1250" i="46"/>
  <c r="Y1249" i="46"/>
  <c r="P1249" i="46"/>
  <c r="AC1249" i="46" s="1"/>
  <c r="F1249" i="46"/>
  <c r="Y1248" i="46"/>
  <c r="P1248" i="46"/>
  <c r="AC1248" i="46" s="1"/>
  <c r="O1248" i="46"/>
  <c r="F1248" i="46"/>
  <c r="Y1247" i="46"/>
  <c r="P1247" i="46"/>
  <c r="AC1247" i="46" s="1"/>
  <c r="F1247" i="46"/>
  <c r="Y1246" i="46"/>
  <c r="P1246" i="46"/>
  <c r="AC1246" i="46" s="1"/>
  <c r="F1246" i="46"/>
  <c r="Y1245" i="46"/>
  <c r="P1245" i="46"/>
  <c r="AC1245" i="46" s="1"/>
  <c r="F1245" i="46"/>
  <c r="Y1244" i="46"/>
  <c r="P1244" i="46"/>
  <c r="AC1244" i="46" s="1"/>
  <c r="F1244" i="46"/>
  <c r="Y1243" i="46"/>
  <c r="P1243" i="46"/>
  <c r="AC1243" i="46" s="1"/>
  <c r="F1243" i="46"/>
  <c r="Y1242" i="46"/>
  <c r="P1242" i="46"/>
  <c r="AC1242" i="46" s="1"/>
  <c r="F1242" i="46"/>
  <c r="Y1241" i="46"/>
  <c r="P1241" i="46"/>
  <c r="AC1241" i="46" s="1"/>
  <c r="O1241" i="46"/>
  <c r="F1241" i="46"/>
  <c r="Y1240" i="46"/>
  <c r="P1240" i="46"/>
  <c r="AC1240" i="46" s="1"/>
  <c r="F1240" i="46"/>
  <c r="Y1239" i="46"/>
  <c r="P1239" i="46"/>
  <c r="F1239" i="46"/>
  <c r="Y1238" i="46"/>
  <c r="AC1238" i="46" s="1"/>
  <c r="P1238" i="46"/>
  <c r="F1238" i="46"/>
  <c r="Y1237" i="46"/>
  <c r="AC1237" i="46" s="1"/>
  <c r="P1237" i="46"/>
  <c r="F1237" i="46"/>
  <c r="Y1236" i="46"/>
  <c r="AC1236" i="46" s="1"/>
  <c r="P1236" i="46"/>
  <c r="F1236" i="46"/>
  <c r="Y1235" i="46"/>
  <c r="AC1235" i="46" s="1"/>
  <c r="P1235" i="46"/>
  <c r="F1235" i="46"/>
  <c r="Y1234" i="46"/>
  <c r="P1234" i="46"/>
  <c r="AC1234" i="46" s="1"/>
  <c r="F1234" i="46"/>
  <c r="Y1233" i="46"/>
  <c r="P1233" i="46"/>
  <c r="F1233" i="46"/>
  <c r="Y1232" i="46"/>
  <c r="P1232" i="46"/>
  <c r="AC1232" i="46" s="1"/>
  <c r="F1232" i="46"/>
  <c r="Y1231" i="46"/>
  <c r="P1231" i="46"/>
  <c r="F1231" i="46"/>
  <c r="Y1230" i="46"/>
  <c r="P1230" i="46"/>
  <c r="AC1230" i="46" s="1"/>
  <c r="Y1229" i="46"/>
  <c r="P1229" i="46"/>
  <c r="AC1229" i="46" s="1"/>
  <c r="O1229" i="46"/>
  <c r="F1229" i="46"/>
  <c r="Y1228" i="46"/>
  <c r="AC1228" i="46" s="1"/>
  <c r="P1228" i="46"/>
  <c r="F1228" i="46"/>
  <c r="Y1227" i="46"/>
  <c r="AC1227" i="46" s="1"/>
  <c r="P1227" i="46"/>
  <c r="F1227" i="46"/>
  <c r="Y1226" i="46"/>
  <c r="AC1226" i="46" s="1"/>
  <c r="P1226" i="46"/>
  <c r="O1226" i="46"/>
  <c r="F1226" i="46"/>
  <c r="AC1225" i="46"/>
  <c r="Y1225" i="46"/>
  <c r="P1225" i="46"/>
  <c r="F1225" i="46"/>
  <c r="AC1224" i="46"/>
  <c r="Y1224" i="46"/>
  <c r="P1224" i="46"/>
  <c r="F1224" i="46"/>
  <c r="AC1223" i="46"/>
  <c r="Y1223" i="46"/>
  <c r="P1223" i="46"/>
  <c r="F1223" i="46"/>
  <c r="AC1222" i="46"/>
  <c r="Y1222" i="46"/>
  <c r="P1222" i="46"/>
  <c r="F1222" i="46"/>
  <c r="AC1221" i="46"/>
  <c r="Y1221" i="46"/>
  <c r="P1221" i="46"/>
  <c r="Y1220" i="46"/>
  <c r="P1220" i="46"/>
  <c r="F1220" i="46"/>
  <c r="Y1219" i="46"/>
  <c r="P1219" i="46"/>
  <c r="AC1219" i="46" s="1"/>
  <c r="F1219" i="46"/>
  <c r="Y1218" i="46"/>
  <c r="P1218" i="46"/>
  <c r="O1218" i="46"/>
  <c r="Y1217" i="46"/>
  <c r="P1217" i="46"/>
  <c r="AC1217" i="46" s="1"/>
  <c r="F1217" i="46"/>
  <c r="Y1216" i="46"/>
  <c r="P1216" i="46"/>
  <c r="F1216" i="46"/>
  <c r="Y1215" i="46"/>
  <c r="P1215" i="46"/>
  <c r="AC1215" i="46" s="1"/>
  <c r="F1215" i="46"/>
  <c r="Y1214" i="46"/>
  <c r="AC1214" i="46" s="1"/>
  <c r="P1214" i="46"/>
  <c r="F1214" i="46"/>
  <c r="Y1213" i="46"/>
  <c r="AC1213" i="46" s="1"/>
  <c r="P1213" i="46"/>
  <c r="F1213" i="46"/>
  <c r="Y1212" i="46"/>
  <c r="AC1212" i="46" s="1"/>
  <c r="P1212" i="46"/>
  <c r="F1212" i="46"/>
  <c r="Y1211" i="46"/>
  <c r="AC1211" i="46" s="1"/>
  <c r="P1211" i="46"/>
  <c r="F1211" i="46"/>
  <c r="Y1210" i="46"/>
  <c r="AC1210" i="46" s="1"/>
  <c r="P1210" i="46"/>
  <c r="F1210" i="46"/>
  <c r="Y1209" i="46"/>
  <c r="AC1209" i="46" s="1"/>
  <c r="P1209" i="46"/>
  <c r="F1209" i="46"/>
  <c r="Y1208" i="46"/>
  <c r="AC1208" i="46" s="1"/>
  <c r="P1208" i="46"/>
  <c r="F1208" i="46"/>
  <c r="Y1207" i="46"/>
  <c r="AC1207" i="46" s="1"/>
  <c r="P1207" i="46"/>
  <c r="F1207" i="46"/>
  <c r="Y1206" i="46"/>
  <c r="P1206" i="46"/>
  <c r="O1206" i="46"/>
  <c r="F1206" i="46"/>
  <c r="AC1205" i="46"/>
  <c r="Y1205" i="46"/>
  <c r="P1205" i="46"/>
  <c r="F1205" i="46"/>
  <c r="AC1204" i="46"/>
  <c r="Y1204" i="46"/>
  <c r="P1204" i="46"/>
  <c r="F1204" i="46"/>
  <c r="AC1203" i="46"/>
  <c r="Y1203" i="46"/>
  <c r="P1203" i="46"/>
  <c r="F1203" i="46"/>
  <c r="AC1202" i="46"/>
  <c r="Y1202" i="46"/>
  <c r="P1202" i="46"/>
  <c r="F1202" i="46"/>
  <c r="AC1201" i="46"/>
  <c r="Y1201" i="46"/>
  <c r="P1201" i="46"/>
  <c r="F1201" i="46"/>
  <c r="AC1200" i="46"/>
  <c r="Y1200" i="46"/>
  <c r="P1200" i="46"/>
  <c r="O1200" i="46"/>
  <c r="AC1199" i="46"/>
  <c r="Y1199" i="46"/>
  <c r="P1199" i="46"/>
  <c r="F1199" i="46"/>
  <c r="AC1198" i="46"/>
  <c r="Y1198" i="46"/>
  <c r="P1198" i="46"/>
  <c r="F1198" i="46"/>
  <c r="AC1197" i="46"/>
  <c r="Y1197" i="46"/>
  <c r="P1197" i="46"/>
  <c r="O1197" i="46"/>
  <c r="F1197" i="46"/>
  <c r="Y1196" i="46"/>
  <c r="P1196" i="46"/>
  <c r="AC1196" i="46" s="1"/>
  <c r="O1196" i="46"/>
  <c r="F1196" i="46"/>
  <c r="Y1195" i="46"/>
  <c r="P1195" i="46"/>
  <c r="AC1195" i="46" s="1"/>
  <c r="O1195" i="46"/>
  <c r="F1195" i="46"/>
  <c r="Y1194" i="46"/>
  <c r="P1194" i="46"/>
  <c r="AC1194" i="46" s="1"/>
  <c r="Y1193" i="46"/>
  <c r="P1193" i="46"/>
  <c r="AC1193" i="46" s="1"/>
  <c r="F1193" i="46"/>
  <c r="Y1192" i="46"/>
  <c r="P1192" i="46"/>
  <c r="AC1192" i="46" s="1"/>
  <c r="F1192" i="46"/>
  <c r="Y1191" i="46"/>
  <c r="P1191" i="46"/>
  <c r="AC1191" i="46" s="1"/>
  <c r="F1191" i="46"/>
  <c r="Y1190" i="46"/>
  <c r="P1190" i="46"/>
  <c r="AC1190" i="46" s="1"/>
  <c r="F1190" i="46"/>
  <c r="Y1189" i="46"/>
  <c r="P1189" i="46"/>
  <c r="AC1189" i="46" s="1"/>
  <c r="F1189" i="46"/>
  <c r="Y1188" i="46"/>
  <c r="P1188" i="46"/>
  <c r="AC1188" i="46" s="1"/>
  <c r="F1188" i="46"/>
  <c r="Y1187" i="46"/>
  <c r="P1187" i="46"/>
  <c r="AC1187" i="46" s="1"/>
  <c r="F1187" i="46"/>
  <c r="Y1186" i="46"/>
  <c r="P1186" i="46"/>
  <c r="AC1186" i="46" s="1"/>
  <c r="F1186" i="46"/>
  <c r="Y1185" i="46"/>
  <c r="P1185" i="46"/>
  <c r="AC1185" i="46" s="1"/>
  <c r="O1185" i="46"/>
  <c r="Y1184" i="46"/>
  <c r="P1184" i="46"/>
  <c r="AC1184" i="46" s="1"/>
  <c r="F1184" i="46"/>
  <c r="Y1183" i="46"/>
  <c r="P1183" i="46"/>
  <c r="AC1183" i="46" s="1"/>
  <c r="F1183" i="46"/>
  <c r="Y1182" i="46"/>
  <c r="P1182" i="46"/>
  <c r="AC1182" i="46" s="1"/>
  <c r="F1182" i="46"/>
  <c r="Y1181" i="46"/>
  <c r="P1181" i="46"/>
  <c r="AC1181" i="46" s="1"/>
  <c r="F1181" i="46"/>
  <c r="Y1180" i="46"/>
  <c r="P1180" i="46"/>
  <c r="AC1180" i="46" s="1"/>
  <c r="F1180" i="46"/>
  <c r="Y1179" i="46"/>
  <c r="P1179" i="46"/>
  <c r="AC1179" i="46" s="1"/>
  <c r="F1179" i="46"/>
  <c r="Y1178" i="46"/>
  <c r="P1178" i="46"/>
  <c r="AC1178" i="46" s="1"/>
  <c r="F1178" i="46"/>
  <c r="Y1177" i="46"/>
  <c r="P1177" i="46"/>
  <c r="AC1177" i="46" s="1"/>
  <c r="F1177" i="46"/>
  <c r="Y1176" i="46"/>
  <c r="P1176" i="46"/>
  <c r="AC1176" i="46" s="1"/>
  <c r="O1176" i="46"/>
  <c r="Y1175" i="46"/>
  <c r="P1175" i="46"/>
  <c r="AC1175" i="46" s="1"/>
  <c r="O1175" i="46"/>
  <c r="F1175" i="46"/>
  <c r="Y1174" i="46"/>
  <c r="AC1174" i="46" s="1"/>
  <c r="P1174" i="46"/>
  <c r="Y1173" i="46"/>
  <c r="P1173" i="46"/>
  <c r="AC1173" i="46" s="1"/>
  <c r="Y1172" i="46"/>
  <c r="P1172" i="46"/>
  <c r="F1172" i="46"/>
  <c r="Y1171" i="46"/>
  <c r="P1171" i="46"/>
  <c r="AC1171" i="46" s="1"/>
  <c r="F1171" i="46"/>
  <c r="Y1170" i="46"/>
  <c r="P1170" i="46"/>
  <c r="O1170" i="46"/>
  <c r="F1170" i="46"/>
  <c r="Y1169" i="46"/>
  <c r="P1169" i="46"/>
  <c r="AC1169" i="46" s="1"/>
  <c r="O1169" i="46"/>
  <c r="F1169" i="46"/>
  <c r="Y1168" i="46"/>
  <c r="AC1168" i="46" s="1"/>
  <c r="P1168" i="46"/>
  <c r="O1168" i="46"/>
  <c r="F1168" i="46"/>
  <c r="AC1167" i="46"/>
  <c r="Y1167" i="46"/>
  <c r="P1167" i="46"/>
  <c r="O1167" i="46"/>
  <c r="AC1166" i="46"/>
  <c r="Y1166" i="46"/>
  <c r="P1166" i="46"/>
  <c r="F1166" i="46"/>
  <c r="AC1165" i="46"/>
  <c r="Y1165" i="46"/>
  <c r="P1165" i="46"/>
  <c r="F1165" i="46"/>
  <c r="AC1164" i="46"/>
  <c r="Y1164" i="46"/>
  <c r="P1164" i="46"/>
  <c r="Y1163" i="46"/>
  <c r="AC1163" i="46" s="1"/>
  <c r="P1163" i="46"/>
  <c r="F1163" i="46"/>
  <c r="Y1162" i="46"/>
  <c r="AC1162" i="46" s="1"/>
  <c r="P1162" i="46"/>
  <c r="F1162" i="46"/>
  <c r="Y1161" i="46"/>
  <c r="AC1161" i="46" s="1"/>
  <c r="P1161" i="46"/>
  <c r="F1161" i="46"/>
  <c r="Y1160" i="46"/>
  <c r="AC1160" i="46" s="1"/>
  <c r="P1160" i="46"/>
  <c r="F1160" i="46"/>
  <c r="Y1159" i="46"/>
  <c r="AC1159" i="46" s="1"/>
  <c r="P1159" i="46"/>
  <c r="F1159" i="46"/>
  <c r="Y1157" i="46"/>
  <c r="AC1157" i="46" s="1"/>
  <c r="P1157" i="46"/>
  <c r="F1157" i="46"/>
  <c r="Y1156" i="46"/>
  <c r="AC1156" i="46" s="1"/>
  <c r="P1156" i="46"/>
  <c r="F1156" i="46"/>
  <c r="Y1155" i="46"/>
  <c r="AC1155" i="46" s="1"/>
  <c r="P1155" i="46"/>
  <c r="F1155" i="46"/>
  <c r="Y1154" i="46"/>
  <c r="AC1154" i="46" s="1"/>
  <c r="P1154" i="46"/>
  <c r="F1154" i="46"/>
  <c r="Y1153" i="46"/>
  <c r="AC1153" i="46" s="1"/>
  <c r="P1153" i="46"/>
  <c r="F1153" i="46"/>
  <c r="Y1152" i="46"/>
  <c r="AC1152" i="46" s="1"/>
  <c r="P1152" i="46"/>
  <c r="F1152" i="46"/>
  <c r="Y1151" i="46"/>
  <c r="AC1151" i="46" s="1"/>
  <c r="P1151" i="46"/>
  <c r="F1151" i="46"/>
  <c r="Y1150" i="46"/>
  <c r="AC1150" i="46" s="1"/>
  <c r="P1150" i="46"/>
  <c r="F1150" i="46"/>
  <c r="Y1149" i="46"/>
  <c r="AC1149" i="46" s="1"/>
  <c r="P1149" i="46"/>
  <c r="F1149" i="46"/>
  <c r="Y1148" i="46"/>
  <c r="AC1148" i="46" s="1"/>
  <c r="P1148" i="46"/>
  <c r="F1148" i="46"/>
  <c r="Y1147" i="46"/>
  <c r="AC1147" i="46" s="1"/>
  <c r="P1147" i="46"/>
  <c r="O1147" i="46"/>
  <c r="F1147" i="46"/>
  <c r="AC1146" i="46"/>
  <c r="Y1146" i="46"/>
  <c r="P1146" i="46"/>
  <c r="O1146" i="46"/>
  <c r="F1146" i="46"/>
  <c r="Y1145" i="46"/>
  <c r="P1145" i="46"/>
  <c r="O1145" i="46"/>
  <c r="F1145" i="46"/>
  <c r="AC1144" i="46"/>
  <c r="Y1144" i="46"/>
  <c r="P1144" i="46"/>
  <c r="F1144" i="46"/>
  <c r="AC1143" i="46"/>
  <c r="Y1143" i="46"/>
  <c r="P1143" i="46"/>
  <c r="F1143" i="46"/>
  <c r="AC1142" i="46"/>
  <c r="Y1142" i="46"/>
  <c r="P1142" i="46"/>
  <c r="F1142" i="46"/>
  <c r="AC1141" i="46"/>
  <c r="Y1141" i="46"/>
  <c r="P1141" i="46"/>
  <c r="F1141" i="46"/>
  <c r="AC1140" i="46"/>
  <c r="Y1140" i="46"/>
  <c r="P1140" i="46"/>
  <c r="F1140" i="46"/>
  <c r="AC1139" i="46"/>
  <c r="Y1139" i="46"/>
  <c r="P1139" i="46"/>
  <c r="O1139" i="46"/>
  <c r="F1139" i="46"/>
  <c r="Y1138" i="46"/>
  <c r="AC1138" i="46" s="1"/>
  <c r="P1138" i="46"/>
  <c r="O1138" i="46"/>
  <c r="F1138" i="46"/>
  <c r="Y1137" i="46"/>
  <c r="P1137" i="46"/>
  <c r="AC1137" i="46" s="1"/>
  <c r="O1137" i="46"/>
  <c r="F1137" i="46"/>
  <c r="Y1136" i="46"/>
  <c r="P1136" i="46"/>
  <c r="F1136" i="46"/>
  <c r="Y1135" i="46"/>
  <c r="P1135" i="46"/>
  <c r="AC1135" i="46" s="1"/>
  <c r="F1135" i="46"/>
  <c r="Y1134" i="46"/>
  <c r="P1134" i="46"/>
  <c r="F1134" i="46"/>
  <c r="Y1133" i="46"/>
  <c r="P1133" i="46"/>
  <c r="AC1133" i="46" s="1"/>
  <c r="O1133" i="46"/>
  <c r="Y1132" i="46"/>
  <c r="P1132" i="46"/>
  <c r="F1132" i="46"/>
  <c r="Y1131" i="46"/>
  <c r="P1131" i="46"/>
  <c r="AC1131" i="46" s="1"/>
  <c r="F1131" i="46"/>
  <c r="Y1130" i="46"/>
  <c r="P1130" i="46"/>
  <c r="F1130" i="46"/>
  <c r="Y1129" i="46"/>
  <c r="P1129" i="46"/>
  <c r="AC1129" i="46" s="1"/>
  <c r="F1129" i="46"/>
  <c r="Y1128" i="46"/>
  <c r="P1128" i="46"/>
  <c r="F1128" i="46"/>
  <c r="Y1127" i="46"/>
  <c r="P1127" i="46"/>
  <c r="AC1127" i="46" s="1"/>
  <c r="F1127" i="46"/>
  <c r="Y1126" i="46"/>
  <c r="P1126" i="46"/>
  <c r="F1126" i="46"/>
  <c r="Y1125" i="46"/>
  <c r="P1125" i="46"/>
  <c r="AC1125" i="46" s="1"/>
  <c r="Y1124" i="46"/>
  <c r="P1124" i="46"/>
  <c r="AC1124" i="46" s="1"/>
  <c r="F1124" i="46"/>
  <c r="Y1123" i="46"/>
  <c r="P1123" i="46"/>
  <c r="AC1123" i="46" s="1"/>
  <c r="F1123" i="46"/>
  <c r="Y1122" i="46"/>
  <c r="P1122" i="46"/>
  <c r="AC1122" i="46" s="1"/>
  <c r="O1122" i="46"/>
  <c r="F1122" i="46"/>
  <c r="Y1121" i="46"/>
  <c r="P1121" i="46"/>
  <c r="O1121" i="46"/>
  <c r="F1121" i="46"/>
  <c r="Y1120" i="46"/>
  <c r="P1120" i="46"/>
  <c r="AC1120" i="46" s="1"/>
  <c r="O1120" i="46"/>
  <c r="F1120" i="46"/>
  <c r="Y1119" i="46"/>
  <c r="AC1119" i="46" s="1"/>
  <c r="P1119" i="46"/>
  <c r="Y1118" i="46"/>
  <c r="P1118" i="46"/>
  <c r="AC1118" i="46" s="1"/>
  <c r="Y1117" i="46"/>
  <c r="P1117" i="46"/>
  <c r="AC1116" i="46"/>
  <c r="Y1116" i="46"/>
  <c r="P1116" i="46"/>
  <c r="Y1115" i="46"/>
  <c r="AC1115" i="46" s="1"/>
  <c r="P1115" i="46"/>
  <c r="AC1114" i="46"/>
  <c r="Y1114" i="46"/>
  <c r="P1114" i="46"/>
  <c r="Y1113" i="46"/>
  <c r="Y1111" i="46" s="1"/>
  <c r="Y1093" i="46" s="1"/>
  <c r="Y1092" i="46" s="1"/>
  <c r="P1113" i="46"/>
  <c r="F1113" i="46"/>
  <c r="Y1112" i="46"/>
  <c r="AC1112" i="46" s="1"/>
  <c r="F1112" i="46"/>
  <c r="X1111" i="46"/>
  <c r="X1093" i="46" s="1"/>
  <c r="X1092" i="46" s="1"/>
  <c r="W1111" i="46"/>
  <c r="V1111" i="46"/>
  <c r="V1093" i="46" s="1"/>
  <c r="V1092" i="46" s="1"/>
  <c r="U1111" i="46"/>
  <c r="T1111" i="46"/>
  <c r="T1093" i="46" s="1"/>
  <c r="T1092" i="46" s="1"/>
  <c r="R1111" i="46"/>
  <c r="R1093" i="46" s="1"/>
  <c r="R1092" i="46" s="1"/>
  <c r="Q1111" i="46"/>
  <c r="F1111" i="46"/>
  <c r="AC1110" i="46"/>
  <c r="Y1110" i="46"/>
  <c r="F1110" i="46"/>
  <c r="Y1109" i="46"/>
  <c r="P1109" i="46"/>
  <c r="AC1109" i="46" s="1"/>
  <c r="F1109" i="46"/>
  <c r="Y1108" i="46"/>
  <c r="P1108" i="46"/>
  <c r="AC1108" i="46" s="1"/>
  <c r="F1108" i="46"/>
  <c r="Y1107" i="46"/>
  <c r="P1107" i="46"/>
  <c r="AC1107" i="46" s="1"/>
  <c r="O1107" i="46"/>
  <c r="Y1106" i="46"/>
  <c r="P1106" i="46"/>
  <c r="AC1106" i="46" s="1"/>
  <c r="F1106" i="46"/>
  <c r="Y1105" i="46"/>
  <c r="P1105" i="46"/>
  <c r="AC1105" i="46" s="1"/>
  <c r="F1105" i="46"/>
  <c r="Y1104" i="46"/>
  <c r="P1104" i="46"/>
  <c r="AC1104" i="46" s="1"/>
  <c r="F1104" i="46"/>
  <c r="Y1103" i="46"/>
  <c r="P1103" i="46"/>
  <c r="AC1103" i="46" s="1"/>
  <c r="F1103" i="46"/>
  <c r="Y1102" i="46"/>
  <c r="P1102" i="46"/>
  <c r="AC1102" i="46" s="1"/>
  <c r="O1102" i="46"/>
  <c r="F1102" i="46"/>
  <c r="Y1101" i="46"/>
  <c r="P1101" i="46"/>
  <c r="F1101" i="46"/>
  <c r="Y1100" i="46"/>
  <c r="P1100" i="46"/>
  <c r="AC1100" i="46" s="1"/>
  <c r="F1100" i="46"/>
  <c r="Y1099" i="46"/>
  <c r="Y1089" i="46" s="1"/>
  <c r="Y1088" i="46" s="1"/>
  <c r="X1099" i="46"/>
  <c r="W1099" i="46"/>
  <c r="V1099" i="46"/>
  <c r="U1099" i="46"/>
  <c r="U1089" i="46" s="1"/>
  <c r="U1088" i="46" s="1"/>
  <c r="T1099" i="46"/>
  <c r="S1099" i="46"/>
  <c r="R1099" i="46"/>
  <c r="Q1099" i="46"/>
  <c r="P1099" i="46" s="1"/>
  <c r="F1099" i="46"/>
  <c r="Y1098" i="46"/>
  <c r="P1098" i="46"/>
  <c r="F1098" i="46"/>
  <c r="Y1097" i="46"/>
  <c r="P1097" i="46"/>
  <c r="AC1097" i="46" s="1"/>
  <c r="F1097" i="46"/>
  <c r="Y1096" i="46"/>
  <c r="P1096" i="46"/>
  <c r="F1096" i="46"/>
  <c r="W1095" i="46"/>
  <c r="V1095" i="46"/>
  <c r="U1095" i="46"/>
  <c r="R1095" i="46"/>
  <c r="Q1095" i="46"/>
  <c r="F1095" i="46"/>
  <c r="AC1094" i="46"/>
  <c r="F1094" i="46"/>
  <c r="W1093" i="46"/>
  <c r="U1093" i="46"/>
  <c r="U1092" i="46" s="1"/>
  <c r="Q1093" i="46"/>
  <c r="F1093" i="46"/>
  <c r="W1092" i="46"/>
  <c r="Q1092" i="46"/>
  <c r="F1092" i="46"/>
  <c r="W1091" i="46"/>
  <c r="V1091" i="46"/>
  <c r="U1091" i="46"/>
  <c r="S1091" i="46"/>
  <c r="R1091" i="46"/>
  <c r="Q1091" i="46"/>
  <c r="F1091" i="46"/>
  <c r="Z1090" i="46"/>
  <c r="X1090" i="46"/>
  <c r="X1088" i="46" s="1"/>
  <c r="V1090" i="46"/>
  <c r="V1088" i="46" s="1"/>
  <c r="U1090" i="46"/>
  <c r="T1090" i="46"/>
  <c r="T1088" i="46" s="1"/>
  <c r="R1090" i="46"/>
  <c r="R1088" i="46" s="1"/>
  <c r="Q1090" i="46"/>
  <c r="F1090" i="46"/>
  <c r="Z1089" i="46"/>
  <c r="X1089" i="46"/>
  <c r="W1089" i="46"/>
  <c r="V1089" i="46"/>
  <c r="T1089" i="46"/>
  <c r="S1089" i="46"/>
  <c r="R1089" i="46"/>
  <c r="F1089" i="46"/>
  <c r="F1088" i="46"/>
  <c r="AC1087" i="46"/>
  <c r="AF1087" i="46" s="1"/>
  <c r="AB1087" i="46"/>
  <c r="Y1087" i="46"/>
  <c r="P1087" i="46"/>
  <c r="F1087" i="46"/>
  <c r="AB1086" i="46"/>
  <c r="Y1086" i="46"/>
  <c r="AC1086" i="46" s="1"/>
  <c r="AF1086" i="46" s="1"/>
  <c r="P1086" i="46"/>
  <c r="F1086" i="46"/>
  <c r="AC1085" i="46"/>
  <c r="AF1085" i="46" s="1"/>
  <c r="AB1085" i="46"/>
  <c r="Y1085" i="46"/>
  <c r="P1085" i="46"/>
  <c r="F1085" i="46"/>
  <c r="Y1084" i="46"/>
  <c r="P1084" i="46"/>
  <c r="AC1084" i="46" s="1"/>
  <c r="F1084" i="46"/>
  <c r="Y1083" i="46"/>
  <c r="P1083" i="46"/>
  <c r="F1083" i="46"/>
  <c r="Y1082" i="46"/>
  <c r="P1082" i="46"/>
  <c r="AC1082" i="46" s="1"/>
  <c r="F1082" i="46"/>
  <c r="Y1081" i="46"/>
  <c r="P1081" i="46"/>
  <c r="F1081" i="46"/>
  <c r="Y1080" i="46"/>
  <c r="P1080" i="46"/>
  <c r="AC1080" i="46" s="1"/>
  <c r="F1080" i="46"/>
  <c r="AB1079" i="46"/>
  <c r="Y1079" i="46"/>
  <c r="P1079" i="46"/>
  <c r="AC1079" i="46" s="1"/>
  <c r="F1079" i="46"/>
  <c r="AC1078" i="46"/>
  <c r="Y1078" i="46"/>
  <c r="P1078" i="46"/>
  <c r="F1078" i="46"/>
  <c r="AC1077" i="46"/>
  <c r="Y1077" i="46"/>
  <c r="P1077" i="46"/>
  <c r="F1077" i="46"/>
  <c r="AC1076" i="46"/>
  <c r="Y1076" i="46"/>
  <c r="P1076" i="46"/>
  <c r="F1076" i="46"/>
  <c r="AC1075" i="46"/>
  <c r="AB1075" i="46"/>
  <c r="Y1075" i="46"/>
  <c r="P1075" i="46"/>
  <c r="F1075" i="46"/>
  <c r="Y1074" i="46"/>
  <c r="P1074" i="46"/>
  <c r="AC1074" i="46" s="1"/>
  <c r="F1074" i="46"/>
  <c r="Y1073" i="46"/>
  <c r="P1073" i="46"/>
  <c r="F1073" i="46"/>
  <c r="Y1072" i="46"/>
  <c r="P1072" i="46"/>
  <c r="AC1072" i="46" s="1"/>
  <c r="F1072" i="46"/>
  <c r="Y1071" i="46"/>
  <c r="P1071" i="46"/>
  <c r="F1071" i="46"/>
  <c r="Y1070" i="46"/>
  <c r="P1070" i="46"/>
  <c r="AC1070" i="46" s="1"/>
  <c r="H1070" i="46"/>
  <c r="F1070" i="46" s="1"/>
  <c r="AC1069" i="46"/>
  <c r="Y1069" i="46"/>
  <c r="P1069" i="46"/>
  <c r="Y1068" i="46"/>
  <c r="P1068" i="46"/>
  <c r="AC1068" i="46" s="1"/>
  <c r="AC1067" i="46"/>
  <c r="Y1067" i="46"/>
  <c r="P1067" i="46"/>
  <c r="O1067" i="46"/>
  <c r="F1067" i="46"/>
  <c r="Y1066" i="46"/>
  <c r="P1066" i="46"/>
  <c r="AC1065" i="46"/>
  <c r="Y1065" i="46"/>
  <c r="P1065" i="46"/>
  <c r="Y1064" i="46"/>
  <c r="AC1064" i="46" s="1"/>
  <c r="P1064" i="46"/>
  <c r="O1064" i="46"/>
  <c r="F1064" i="46"/>
  <c r="Y1063" i="46"/>
  <c r="P1063" i="46"/>
  <c r="AC1063" i="46" s="1"/>
  <c r="F1063" i="46"/>
  <c r="Y1062" i="46"/>
  <c r="P1062" i="46"/>
  <c r="AC1062" i="46" s="1"/>
  <c r="F1062" i="46"/>
  <c r="Y1061" i="46"/>
  <c r="T1061" i="46"/>
  <c r="P1061" i="46" s="1"/>
  <c r="S1061" i="46"/>
  <c r="F1061" i="46"/>
  <c r="Y1060" i="46"/>
  <c r="T1060" i="46"/>
  <c r="S1060" i="46"/>
  <c r="P1060" i="46"/>
  <c r="AC1060" i="46" s="1"/>
  <c r="F1060" i="46"/>
  <c r="Y1059" i="46"/>
  <c r="P1059" i="46"/>
  <c r="AC1059" i="46" s="1"/>
  <c r="F1059" i="46"/>
  <c r="Y1058" i="46"/>
  <c r="P1058" i="46"/>
  <c r="AC1058" i="46" s="1"/>
  <c r="F1058" i="46"/>
  <c r="Y1057" i="46"/>
  <c r="P1057" i="46"/>
  <c r="AC1057" i="46" s="1"/>
  <c r="F1057" i="46"/>
  <c r="Y1056" i="46"/>
  <c r="P1056" i="46"/>
  <c r="AC1056" i="46" s="1"/>
  <c r="F1056" i="46"/>
  <c r="Y1055" i="46"/>
  <c r="P1055" i="46"/>
  <c r="AC1055" i="46" s="1"/>
  <c r="F1055" i="46"/>
  <c r="Y1054" i="46"/>
  <c r="P1054" i="46"/>
  <c r="AC1054" i="46" s="1"/>
  <c r="F1054" i="46"/>
  <c r="Y1053" i="46"/>
  <c r="P1053" i="46"/>
  <c r="AC1053" i="46" s="1"/>
  <c r="F1053" i="46"/>
  <c r="Y1052" i="46"/>
  <c r="P1052" i="46"/>
  <c r="AC1052" i="46" s="1"/>
  <c r="F1052" i="46"/>
  <c r="Y1051" i="46"/>
  <c r="P1051" i="46"/>
  <c r="AC1051" i="46" s="1"/>
  <c r="F1051" i="46"/>
  <c r="Y1050" i="46"/>
  <c r="P1050" i="46"/>
  <c r="AC1050" i="46" s="1"/>
  <c r="F1050" i="46"/>
  <c r="Y1049" i="46"/>
  <c r="P1049" i="46"/>
  <c r="AC1049" i="46" s="1"/>
  <c r="F1049" i="46"/>
  <c r="Y1048" i="46"/>
  <c r="P1048" i="46"/>
  <c r="AC1048" i="46" s="1"/>
  <c r="Y1047" i="46"/>
  <c r="P1047" i="46"/>
  <c r="F1047" i="46"/>
  <c r="Y1046" i="46"/>
  <c r="AC1046" i="46" s="1"/>
  <c r="P1046" i="46"/>
  <c r="F1046" i="46"/>
  <c r="Z1045" i="46"/>
  <c r="X1045" i="46"/>
  <c r="W1045" i="46"/>
  <c r="V1045" i="46"/>
  <c r="U1045" i="46"/>
  <c r="T1045" i="46"/>
  <c r="S1045" i="46"/>
  <c r="R1045" i="46"/>
  <c r="Q1045" i="46"/>
  <c r="F1045" i="46"/>
  <c r="Y1044" i="46"/>
  <c r="P1044" i="46"/>
  <c r="AC1044" i="46" s="1"/>
  <c r="F1044" i="46"/>
  <c r="Y1043" i="46"/>
  <c r="P1043" i="46"/>
  <c r="AC1043" i="46" s="1"/>
  <c r="F1043" i="46"/>
  <c r="Y1042" i="46"/>
  <c r="P1042" i="46"/>
  <c r="AC1042" i="46" s="1"/>
  <c r="Y1041" i="46"/>
  <c r="AC1041" i="46" s="1"/>
  <c r="P1041" i="46"/>
  <c r="F1041" i="46"/>
  <c r="Y1040" i="46"/>
  <c r="AC1040" i="46" s="1"/>
  <c r="P1040" i="46"/>
  <c r="F1040" i="46"/>
  <c r="Y1039" i="46"/>
  <c r="AC1039" i="46" s="1"/>
  <c r="P1039" i="46"/>
  <c r="F1039" i="46"/>
  <c r="Y1038" i="46"/>
  <c r="AC1038" i="46" s="1"/>
  <c r="P1038" i="46"/>
  <c r="F1038" i="46"/>
  <c r="Y1037" i="46"/>
  <c r="AC1037" i="46" s="1"/>
  <c r="P1037" i="46"/>
  <c r="F1037" i="46"/>
  <c r="Y1036" i="46"/>
  <c r="AC1036" i="46" s="1"/>
  <c r="P1036" i="46"/>
  <c r="F1036" i="46"/>
  <c r="Y1035" i="46"/>
  <c r="AC1035" i="46" s="1"/>
  <c r="P1035" i="46"/>
  <c r="F1035" i="46"/>
  <c r="Y1034" i="46"/>
  <c r="AC1034" i="46" s="1"/>
  <c r="P1034" i="46"/>
  <c r="F1034" i="46"/>
  <c r="Y1033" i="46"/>
  <c r="AC1033" i="46" s="1"/>
  <c r="P1033" i="46"/>
  <c r="F1033" i="46"/>
  <c r="Y1032" i="46"/>
  <c r="AC1032" i="46" s="1"/>
  <c r="P1032" i="46"/>
  <c r="F1032" i="46"/>
  <c r="Y1031" i="46"/>
  <c r="AC1031" i="46" s="1"/>
  <c r="P1031" i="46"/>
  <c r="Y1030" i="46"/>
  <c r="P1030" i="46"/>
  <c r="AC1030" i="46" s="1"/>
  <c r="F1030" i="46"/>
  <c r="Y1029" i="46"/>
  <c r="P1029" i="46"/>
  <c r="AC1029" i="46" s="1"/>
  <c r="F1029" i="46"/>
  <c r="Y1028" i="46"/>
  <c r="P1028" i="46"/>
  <c r="AC1028" i="46" s="1"/>
  <c r="F1028" i="46"/>
  <c r="Y1027" i="46"/>
  <c r="P1027" i="46"/>
  <c r="AC1027" i="46" s="1"/>
  <c r="F1027" i="46"/>
  <c r="Y1026" i="46"/>
  <c r="P1026" i="46"/>
  <c r="AC1026" i="46" s="1"/>
  <c r="F1026" i="46"/>
  <c r="Y1025" i="46"/>
  <c r="P1025" i="46"/>
  <c r="AC1025" i="46" s="1"/>
  <c r="F1025" i="46"/>
  <c r="Y1024" i="46"/>
  <c r="P1024" i="46"/>
  <c r="AC1024" i="46" s="1"/>
  <c r="F1024" i="46"/>
  <c r="Y1023" i="46"/>
  <c r="P1023" i="46"/>
  <c r="AC1023" i="46" s="1"/>
  <c r="F1023" i="46"/>
  <c r="Y1022" i="46"/>
  <c r="P1022" i="46"/>
  <c r="AC1022" i="46" s="1"/>
  <c r="Y1021" i="46"/>
  <c r="P1021" i="46"/>
  <c r="Y1020" i="46"/>
  <c r="P1020" i="46"/>
  <c r="AC1020" i="46" s="1"/>
  <c r="Y1019" i="46"/>
  <c r="AC1019" i="46" s="1"/>
  <c r="P1019" i="46"/>
  <c r="Y1018" i="46"/>
  <c r="P1018" i="46"/>
  <c r="AC1018" i="46" s="1"/>
  <c r="Y1017" i="46"/>
  <c r="P1017" i="46"/>
  <c r="AC1017" i="46" s="1"/>
  <c r="Y1016" i="46"/>
  <c r="S1016" i="46"/>
  <c r="O1016" i="46"/>
  <c r="F1016" i="46"/>
  <c r="AC1015" i="46"/>
  <c r="P1015" i="46"/>
  <c r="F1015" i="46"/>
  <c r="Y1014" i="46"/>
  <c r="P1014" i="46"/>
  <c r="AC1014" i="46" s="1"/>
  <c r="F1014" i="46"/>
  <c r="Y1013" i="46"/>
  <c r="P1013" i="46"/>
  <c r="AC1013" i="46" s="1"/>
  <c r="F1013" i="46"/>
  <c r="Y1012" i="46"/>
  <c r="P1012" i="46"/>
  <c r="AC1012" i="46" s="1"/>
  <c r="F1012" i="46"/>
  <c r="Y1011" i="46"/>
  <c r="P1011" i="46"/>
  <c r="F1011" i="46"/>
  <c r="Y1010" i="46"/>
  <c r="P1010" i="46"/>
  <c r="AC1010" i="46" s="1"/>
  <c r="Y1009" i="46"/>
  <c r="P1009" i="46"/>
  <c r="AC1009" i="46" s="1"/>
  <c r="Y1008" i="46"/>
  <c r="AC1008" i="46" s="1"/>
  <c r="P1008" i="46"/>
  <c r="O1008" i="46"/>
  <c r="Y1007" i="46"/>
  <c r="AC1007" i="46" s="1"/>
  <c r="P1007" i="46"/>
  <c r="O1007" i="46"/>
  <c r="Y1006" i="46"/>
  <c r="AC1006" i="46" s="1"/>
  <c r="P1006" i="46"/>
  <c r="O1006" i="46"/>
  <c r="Y1005" i="46"/>
  <c r="AC1005" i="46" s="1"/>
  <c r="P1005" i="46"/>
  <c r="O1005" i="46"/>
  <c r="Y1004" i="46"/>
  <c r="AC1004" i="46" s="1"/>
  <c r="P1004" i="46"/>
  <c r="K1004" i="46"/>
  <c r="L1004" i="46" s="1"/>
  <c r="Y1003" i="46"/>
  <c r="P1003" i="46"/>
  <c r="Y1002" i="46"/>
  <c r="P1002" i="46"/>
  <c r="AC1002" i="46" s="1"/>
  <c r="Y1001" i="46"/>
  <c r="AC1001" i="46" s="1"/>
  <c r="P1001" i="46"/>
  <c r="AC1000" i="46"/>
  <c r="Y1000" i="46"/>
  <c r="P1000" i="46"/>
  <c r="Y999" i="46"/>
  <c r="P999" i="46"/>
  <c r="AC999" i="46" s="1"/>
  <c r="O999" i="46"/>
  <c r="Y998" i="46"/>
  <c r="P998" i="46"/>
  <c r="AC998" i="46" s="1"/>
  <c r="O998" i="46"/>
  <c r="Y997" i="46"/>
  <c r="P997" i="46"/>
  <c r="O997" i="46"/>
  <c r="Y996" i="46"/>
  <c r="P996" i="46"/>
  <c r="AC996" i="46" s="1"/>
  <c r="O996" i="46"/>
  <c r="Y995" i="46"/>
  <c r="P995" i="46"/>
  <c r="AC995" i="46" s="1"/>
  <c r="O995" i="46"/>
  <c r="Y994" i="46"/>
  <c r="P994" i="46"/>
  <c r="AC994" i="46" s="1"/>
  <c r="O994" i="46"/>
  <c r="Y993" i="46"/>
  <c r="P993" i="46"/>
  <c r="O993" i="46"/>
  <c r="Y992" i="46"/>
  <c r="P992" i="46"/>
  <c r="AC992" i="46" s="1"/>
  <c r="L992" i="46"/>
  <c r="K992" i="46"/>
  <c r="O992" i="46" s="1"/>
  <c r="J992" i="46"/>
  <c r="I992" i="46"/>
  <c r="F992" i="46"/>
  <c r="AC991" i="46"/>
  <c r="Y991" i="46"/>
  <c r="P991" i="46"/>
  <c r="F991" i="46"/>
  <c r="AC990" i="46"/>
  <c r="Y990" i="46"/>
  <c r="P990" i="46"/>
  <c r="F990" i="46"/>
  <c r="X989" i="46"/>
  <c r="W989" i="46"/>
  <c r="V989" i="46"/>
  <c r="U989" i="46"/>
  <c r="T989" i="46"/>
  <c r="R989" i="46"/>
  <c r="Q989" i="46"/>
  <c r="F989" i="46"/>
  <c r="AC988" i="46"/>
  <c r="Y988" i="46"/>
  <c r="F988" i="46"/>
  <c r="Y987" i="46"/>
  <c r="P987" i="46"/>
  <c r="F987" i="46"/>
  <c r="Y986" i="46"/>
  <c r="P986" i="46"/>
  <c r="AC986" i="46" s="1"/>
  <c r="O986" i="46"/>
  <c r="Y985" i="46"/>
  <c r="P985" i="46"/>
  <c r="F985" i="46"/>
  <c r="Y984" i="46"/>
  <c r="P984" i="46"/>
  <c r="AC984" i="46" s="1"/>
  <c r="F984" i="46"/>
  <c r="Y983" i="46"/>
  <c r="P983" i="46"/>
  <c r="F983" i="46"/>
  <c r="Y982" i="46"/>
  <c r="P982" i="46"/>
  <c r="AC982" i="46" s="1"/>
  <c r="F982" i="46"/>
  <c r="Y981" i="46"/>
  <c r="P981" i="46"/>
  <c r="F981" i="46"/>
  <c r="Y980" i="46"/>
  <c r="P980" i="46"/>
  <c r="AC980" i="46" s="1"/>
  <c r="F980" i="46"/>
  <c r="Y979" i="46"/>
  <c r="P979" i="46"/>
  <c r="F979" i="46"/>
  <c r="Y978" i="46"/>
  <c r="P978" i="46"/>
  <c r="AC978" i="46" s="1"/>
  <c r="F978" i="46"/>
  <c r="Y977" i="46"/>
  <c r="P977" i="46"/>
  <c r="F977" i="46"/>
  <c r="Y976" i="46"/>
  <c r="P976" i="46"/>
  <c r="AC976" i="46" s="1"/>
  <c r="F976" i="46"/>
  <c r="Y975" i="46"/>
  <c r="P975" i="46"/>
  <c r="O975" i="46"/>
  <c r="Y974" i="46"/>
  <c r="P974" i="46"/>
  <c r="AC974" i="46" s="1"/>
  <c r="O974" i="46"/>
  <c r="F974" i="46"/>
  <c r="AC973" i="46"/>
  <c r="Y973" i="46"/>
  <c r="P973" i="46"/>
  <c r="O973" i="46"/>
  <c r="F973" i="46"/>
  <c r="Y972" i="46"/>
  <c r="AC972" i="46" s="1"/>
  <c r="P972" i="46"/>
  <c r="O972" i="46"/>
  <c r="F972" i="46"/>
  <c r="Y971" i="46"/>
  <c r="P971" i="46"/>
  <c r="AC971" i="46" s="1"/>
  <c r="O971" i="46"/>
  <c r="F971" i="46"/>
  <c r="Y970" i="46"/>
  <c r="P970" i="46"/>
  <c r="AC970" i="46" s="1"/>
  <c r="O970" i="46"/>
  <c r="F970" i="46"/>
  <c r="Y969" i="46"/>
  <c r="P969" i="46"/>
  <c r="AC969" i="46" s="1"/>
  <c r="O969" i="46"/>
  <c r="F969" i="46"/>
  <c r="Y968" i="46"/>
  <c r="AC968" i="46" s="1"/>
  <c r="P968" i="46"/>
  <c r="O968" i="46"/>
  <c r="F968" i="46"/>
  <c r="AC967" i="46"/>
  <c r="Y967" i="46"/>
  <c r="P967" i="46"/>
  <c r="O967" i="46"/>
  <c r="AC966" i="46"/>
  <c r="Y966" i="46"/>
  <c r="P966" i="46"/>
  <c r="F966" i="46"/>
  <c r="AC965" i="46"/>
  <c r="Y965" i="46"/>
  <c r="P965" i="46"/>
  <c r="F965" i="46"/>
  <c r="AC964" i="46"/>
  <c r="Y964" i="46"/>
  <c r="P964" i="46"/>
  <c r="F964" i="46"/>
  <c r="AC963" i="46"/>
  <c r="Y963" i="46"/>
  <c r="P963" i="46"/>
  <c r="F963" i="46"/>
  <c r="AC962" i="46"/>
  <c r="AB962" i="46"/>
  <c r="Y962" i="46"/>
  <c r="P962" i="46"/>
  <c r="F962" i="46"/>
  <c r="Y961" i="46"/>
  <c r="P961" i="46"/>
  <c r="F961" i="46"/>
  <c r="Y960" i="46"/>
  <c r="P960" i="46"/>
  <c r="AC960" i="46" s="1"/>
  <c r="F960" i="46"/>
  <c r="Y959" i="46"/>
  <c r="P959" i="46"/>
  <c r="AC959" i="46" s="1"/>
  <c r="F959" i="46"/>
  <c r="Y958" i="46"/>
  <c r="P958" i="46"/>
  <c r="F958" i="46"/>
  <c r="AC957" i="46"/>
  <c r="Y957" i="46"/>
  <c r="P957" i="46"/>
  <c r="F957" i="46"/>
  <c r="AC956" i="46"/>
  <c r="Y956" i="46"/>
  <c r="P956" i="46"/>
  <c r="F956" i="46"/>
  <c r="AC955" i="46"/>
  <c r="Y955" i="46"/>
  <c r="P955" i="46"/>
  <c r="F955" i="46"/>
  <c r="AC954" i="46"/>
  <c r="Y954" i="46"/>
  <c r="P954" i="46"/>
  <c r="F954" i="46"/>
  <c r="AC953" i="46"/>
  <c r="Y953" i="46"/>
  <c r="P953" i="46"/>
  <c r="O953" i="46"/>
  <c r="AC952" i="46"/>
  <c r="Y952" i="46"/>
  <c r="P952" i="46"/>
  <c r="O952" i="46"/>
  <c r="F952" i="46"/>
  <c r="Y951" i="46"/>
  <c r="P951" i="46"/>
  <c r="AC951" i="46" s="1"/>
  <c r="O951" i="46"/>
  <c r="F951" i="46"/>
  <c r="Y950" i="46"/>
  <c r="P950" i="46"/>
  <c r="AC950" i="46" s="1"/>
  <c r="O950" i="46"/>
  <c r="F950" i="46"/>
  <c r="Y949" i="46"/>
  <c r="P949" i="46"/>
  <c r="AC949" i="46" s="1"/>
  <c r="O949" i="46"/>
  <c r="F949" i="46"/>
  <c r="Y948" i="46"/>
  <c r="AC948" i="46" s="1"/>
  <c r="P948" i="46"/>
  <c r="O948" i="46"/>
  <c r="F948" i="46"/>
  <c r="AC947" i="46"/>
  <c r="Y947" i="46"/>
  <c r="P947" i="46"/>
  <c r="O947" i="46"/>
  <c r="F947" i="46"/>
  <c r="Y946" i="46"/>
  <c r="P946" i="46"/>
  <c r="AC946" i="46" s="1"/>
  <c r="O946" i="46"/>
  <c r="Y945" i="46"/>
  <c r="P945" i="46"/>
  <c r="F945" i="46"/>
  <c r="Y944" i="46"/>
  <c r="P944" i="46"/>
  <c r="AC944" i="46" s="1"/>
  <c r="F944" i="46"/>
  <c r="Y943" i="46"/>
  <c r="P943" i="46"/>
  <c r="AC943" i="46" s="1"/>
  <c r="F943" i="46"/>
  <c r="Y942" i="46"/>
  <c r="P942" i="46"/>
  <c r="AC942" i="46" s="1"/>
  <c r="F942" i="46"/>
  <c r="Y941" i="46"/>
  <c r="P941" i="46"/>
  <c r="F941" i="46"/>
  <c r="Y940" i="46"/>
  <c r="P940" i="46"/>
  <c r="AC940" i="46" s="1"/>
  <c r="F940" i="46"/>
  <c r="Y939" i="46"/>
  <c r="P939" i="46"/>
  <c r="AC939" i="46" s="1"/>
  <c r="F939" i="46"/>
  <c r="Y938" i="46"/>
  <c r="P938" i="46"/>
  <c r="AC938" i="46" s="1"/>
  <c r="F938" i="46"/>
  <c r="Y937" i="46"/>
  <c r="P937" i="46"/>
  <c r="F937" i="46"/>
  <c r="Y936" i="46"/>
  <c r="P936" i="46"/>
  <c r="AC936" i="46" s="1"/>
  <c r="F936" i="46"/>
  <c r="Y935" i="46"/>
  <c r="P935" i="46"/>
  <c r="AC935" i="46" s="1"/>
  <c r="F935" i="46"/>
  <c r="Y934" i="46"/>
  <c r="P934" i="46"/>
  <c r="AC934" i="46" s="1"/>
  <c r="F934" i="46"/>
  <c r="Y933" i="46"/>
  <c r="P933" i="46"/>
  <c r="F933" i="46"/>
  <c r="Y932" i="46"/>
  <c r="P932" i="46"/>
  <c r="AC932" i="46" s="1"/>
  <c r="F932" i="46"/>
  <c r="Y931" i="46"/>
  <c r="P931" i="46"/>
  <c r="AC931" i="46" s="1"/>
  <c r="F931" i="46"/>
  <c r="Y930" i="46"/>
  <c r="P930" i="46"/>
  <c r="AC930" i="46" s="1"/>
  <c r="F930" i="46"/>
  <c r="Y929" i="46"/>
  <c r="P929" i="46"/>
  <c r="F929" i="46"/>
  <c r="Y928" i="46"/>
  <c r="P928" i="46"/>
  <c r="AC928" i="46" s="1"/>
  <c r="F928" i="46"/>
  <c r="Y927" i="46"/>
  <c r="P927" i="46"/>
  <c r="AC927" i="46" s="1"/>
  <c r="F927" i="46"/>
  <c r="Y926" i="46"/>
  <c r="P926" i="46"/>
  <c r="AC926" i="46" s="1"/>
  <c r="F926" i="46"/>
  <c r="Y925" i="46"/>
  <c r="P925" i="46"/>
  <c r="F925" i="46"/>
  <c r="Y924" i="46"/>
  <c r="P924" i="46"/>
  <c r="AC924" i="46" s="1"/>
  <c r="F924" i="46"/>
  <c r="Y923" i="46"/>
  <c r="P923" i="46"/>
  <c r="AC923" i="46" s="1"/>
  <c r="F923" i="46"/>
  <c r="Y922" i="46"/>
  <c r="P922" i="46"/>
  <c r="AC922" i="46" s="1"/>
  <c r="F922" i="46"/>
  <c r="Y921" i="46"/>
  <c r="P921" i="46"/>
  <c r="F921" i="46"/>
  <c r="Y920" i="46"/>
  <c r="P920" i="46"/>
  <c r="AC920" i="46" s="1"/>
  <c r="F920" i="46"/>
  <c r="Y919" i="46"/>
  <c r="P919" i="46"/>
  <c r="AC919" i="46" s="1"/>
  <c r="F919" i="46"/>
  <c r="Y918" i="46"/>
  <c r="P918" i="46"/>
  <c r="AC918" i="46" s="1"/>
  <c r="O918" i="46"/>
  <c r="Y917" i="46"/>
  <c r="P917" i="46"/>
  <c r="Y916" i="46"/>
  <c r="P916" i="46"/>
  <c r="AC916" i="46" s="1"/>
  <c r="O916" i="46"/>
  <c r="F916" i="46"/>
  <c r="Y915" i="46"/>
  <c r="P915" i="46"/>
  <c r="AC915" i="46" s="1"/>
  <c r="O915" i="46"/>
  <c r="F915" i="46"/>
  <c r="Y914" i="46"/>
  <c r="AC914" i="46" s="1"/>
  <c r="P914" i="46"/>
  <c r="O914" i="46"/>
  <c r="F914" i="46"/>
  <c r="AC913" i="46"/>
  <c r="Y913" i="46"/>
  <c r="P913" i="46"/>
  <c r="O913" i="46"/>
  <c r="F913" i="46"/>
  <c r="Y912" i="46"/>
  <c r="P912" i="46"/>
  <c r="AC912" i="46" s="1"/>
  <c r="O912" i="46"/>
  <c r="F912" i="46"/>
  <c r="Y911" i="46"/>
  <c r="P911" i="46"/>
  <c r="AC911" i="46" s="1"/>
  <c r="O911" i="46"/>
  <c r="F911" i="46"/>
  <c r="Y910" i="46"/>
  <c r="P910" i="46"/>
  <c r="AC910" i="46" s="1"/>
  <c r="O910" i="46"/>
  <c r="F910" i="46"/>
  <c r="Y909" i="46"/>
  <c r="AC909" i="46" s="1"/>
  <c r="P909" i="46"/>
  <c r="O909" i="46"/>
  <c r="F909" i="46"/>
  <c r="AC908" i="46"/>
  <c r="Y908" i="46"/>
  <c r="P908" i="46"/>
  <c r="O908" i="46"/>
  <c r="F908" i="46"/>
  <c r="Y907" i="46"/>
  <c r="P907" i="46"/>
  <c r="AC907" i="46" s="1"/>
  <c r="O907" i="46"/>
  <c r="I907" i="46"/>
  <c r="Y906" i="46"/>
  <c r="P906" i="46"/>
  <c r="AC906" i="46" s="1"/>
  <c r="O906" i="46"/>
  <c r="F906" i="46"/>
  <c r="Y905" i="46"/>
  <c r="AC905" i="46" s="1"/>
  <c r="P905" i="46"/>
  <c r="O905" i="46"/>
  <c r="F905" i="46"/>
  <c r="AC904" i="46"/>
  <c r="Y904" i="46"/>
  <c r="P904" i="46"/>
  <c r="O904" i="46"/>
  <c r="F904" i="46"/>
  <c r="Y903" i="46"/>
  <c r="P903" i="46"/>
  <c r="O903" i="46"/>
  <c r="F903" i="46"/>
  <c r="AC902" i="46"/>
  <c r="Y902" i="46"/>
  <c r="P902" i="46"/>
  <c r="O902" i="46"/>
  <c r="F902" i="46"/>
  <c r="Y901" i="46"/>
  <c r="AC901" i="46" s="1"/>
  <c r="P901" i="46"/>
  <c r="O901" i="46"/>
  <c r="F901" i="46"/>
  <c r="Y900" i="46"/>
  <c r="P900" i="46"/>
  <c r="AC900" i="46" s="1"/>
  <c r="O900" i="46"/>
  <c r="F900" i="46"/>
  <c r="Y899" i="46"/>
  <c r="P899" i="46"/>
  <c r="O899" i="46"/>
  <c r="F899" i="46"/>
  <c r="Y898" i="46"/>
  <c r="P898" i="46"/>
  <c r="O898" i="46"/>
  <c r="Y897" i="46"/>
  <c r="P897" i="46"/>
  <c r="O897" i="46"/>
  <c r="F897" i="46"/>
  <c r="AC896" i="46"/>
  <c r="Y896" i="46"/>
  <c r="P896" i="46"/>
  <c r="O896" i="46"/>
  <c r="F896" i="46"/>
  <c r="X895" i="46"/>
  <c r="W895" i="46"/>
  <c r="V895" i="46"/>
  <c r="U895" i="46"/>
  <c r="T895" i="46"/>
  <c r="S895" i="46"/>
  <c r="R895" i="46"/>
  <c r="Q895" i="46"/>
  <c r="O895" i="46"/>
  <c r="F895" i="46"/>
  <c r="X894" i="46"/>
  <c r="W894" i="46"/>
  <c r="V894" i="46"/>
  <c r="U894" i="46"/>
  <c r="U637" i="46" s="1"/>
  <c r="T894" i="46"/>
  <c r="S894" i="46"/>
  <c r="R894" i="46"/>
  <c r="Q894" i="46"/>
  <c r="Q637" i="46" s="1"/>
  <c r="P894" i="46"/>
  <c r="O894" i="46"/>
  <c r="F894" i="46"/>
  <c r="Y893" i="46"/>
  <c r="P893" i="46"/>
  <c r="AC893" i="46" s="1"/>
  <c r="O893" i="46"/>
  <c r="F893" i="46"/>
  <c r="Y892" i="46"/>
  <c r="AC892" i="46" s="1"/>
  <c r="P892" i="46"/>
  <c r="O892" i="46"/>
  <c r="F892" i="46"/>
  <c r="AC891" i="46"/>
  <c r="Y891" i="46"/>
  <c r="P891" i="46"/>
  <c r="O891" i="46"/>
  <c r="AC890" i="46"/>
  <c r="Y890" i="46"/>
  <c r="P890" i="46"/>
  <c r="O890" i="46"/>
  <c r="F890" i="46"/>
  <c r="Y889" i="46"/>
  <c r="P889" i="46"/>
  <c r="O889" i="46"/>
  <c r="F889" i="46"/>
  <c r="AC888" i="46"/>
  <c r="Y888" i="46"/>
  <c r="P888" i="46"/>
  <c r="O888" i="46"/>
  <c r="F888" i="46"/>
  <c r="Y887" i="46"/>
  <c r="AC887" i="46" s="1"/>
  <c r="P887" i="46"/>
  <c r="O887" i="46"/>
  <c r="F887" i="46"/>
  <c r="Y886" i="46"/>
  <c r="P886" i="46"/>
  <c r="AC886" i="46" s="1"/>
  <c r="F886" i="46"/>
  <c r="Y885" i="46"/>
  <c r="P885" i="46"/>
  <c r="AC885" i="46" s="1"/>
  <c r="F885" i="46"/>
  <c r="Y884" i="46"/>
  <c r="P884" i="46"/>
  <c r="F884" i="46"/>
  <c r="Y883" i="46"/>
  <c r="P883" i="46"/>
  <c r="AC883" i="46" s="1"/>
  <c r="F883" i="46"/>
  <c r="Y882" i="46"/>
  <c r="P882" i="46"/>
  <c r="AC882" i="46" s="1"/>
  <c r="F882" i="46"/>
  <c r="Y881" i="46"/>
  <c r="P881" i="46"/>
  <c r="AC881" i="46" s="1"/>
  <c r="F881" i="46"/>
  <c r="Y880" i="46"/>
  <c r="P880" i="46"/>
  <c r="AC880" i="46" s="1"/>
  <c r="F880" i="46"/>
  <c r="Y879" i="46"/>
  <c r="P879" i="46"/>
  <c r="AC879" i="46" s="1"/>
  <c r="F879" i="46"/>
  <c r="Y878" i="46"/>
  <c r="P878" i="46"/>
  <c r="AC878" i="46" s="1"/>
  <c r="F878" i="46"/>
  <c r="Y877" i="46"/>
  <c r="P877" i="46"/>
  <c r="O877" i="46"/>
  <c r="F877" i="46"/>
  <c r="Y876" i="46"/>
  <c r="P876" i="46"/>
  <c r="AC876" i="46" s="1"/>
  <c r="F876" i="46"/>
  <c r="Y875" i="46"/>
  <c r="P875" i="46"/>
  <c r="F875" i="46"/>
  <c r="Z874" i="46"/>
  <c r="Y874" i="46"/>
  <c r="X874" i="46"/>
  <c r="W874" i="46"/>
  <c r="V874" i="46"/>
  <c r="U874" i="46"/>
  <c r="U639" i="46" s="1"/>
  <c r="T874" i="46"/>
  <c r="S874" i="46"/>
  <c r="R874" i="46"/>
  <c r="Q874" i="46"/>
  <c r="Q639" i="46" s="1"/>
  <c r="F874" i="46"/>
  <c r="Y873" i="46"/>
  <c r="X873" i="46"/>
  <c r="W873" i="46"/>
  <c r="V873" i="46"/>
  <c r="U873" i="46"/>
  <c r="T873" i="46"/>
  <c r="S873" i="46"/>
  <c r="R873" i="46"/>
  <c r="Q873" i="46"/>
  <c r="F873" i="46"/>
  <c r="Y872" i="46"/>
  <c r="P872" i="46"/>
  <c r="AC872" i="46" s="1"/>
  <c r="F872" i="46"/>
  <c r="Y871" i="46"/>
  <c r="P871" i="46"/>
  <c r="AC871" i="46" s="1"/>
  <c r="F871" i="46"/>
  <c r="Y870" i="46"/>
  <c r="P870" i="46"/>
  <c r="AC870" i="46" s="1"/>
  <c r="O870" i="46"/>
  <c r="F870" i="46"/>
  <c r="AC869" i="46"/>
  <c r="Y869" i="46"/>
  <c r="P869" i="46"/>
  <c r="F869" i="46"/>
  <c r="AC868" i="46"/>
  <c r="Y868" i="46"/>
  <c r="P868" i="46"/>
  <c r="F868" i="46"/>
  <c r="AC867" i="46"/>
  <c r="Y867" i="46"/>
  <c r="P867" i="46"/>
  <c r="F867" i="46"/>
  <c r="AC866" i="46"/>
  <c r="Y866" i="46"/>
  <c r="P866" i="46"/>
  <c r="F866" i="46"/>
  <c r="AC865" i="46"/>
  <c r="Y865" i="46"/>
  <c r="P865" i="46"/>
  <c r="F865" i="46"/>
  <c r="AC864" i="46"/>
  <c r="Y864" i="46"/>
  <c r="P864" i="46"/>
  <c r="F864" i="46"/>
  <c r="AC863" i="46"/>
  <c r="Y863" i="46"/>
  <c r="P863" i="46"/>
  <c r="F863" i="46"/>
  <c r="AC862" i="46"/>
  <c r="Y862" i="46"/>
  <c r="P862" i="46"/>
  <c r="F862" i="46"/>
  <c r="AC861" i="46"/>
  <c r="Y861" i="46"/>
  <c r="P861" i="46"/>
  <c r="F861" i="46"/>
  <c r="AC860" i="46"/>
  <c r="Y860" i="46"/>
  <c r="P860" i="46"/>
  <c r="F860" i="46"/>
  <c r="AC859" i="46"/>
  <c r="Y859" i="46"/>
  <c r="P859" i="46"/>
  <c r="F859" i="46"/>
  <c r="AC858" i="46"/>
  <c r="Y858" i="46"/>
  <c r="P858" i="46"/>
  <c r="F858" i="46"/>
  <c r="AC857" i="46"/>
  <c r="Y857" i="46"/>
  <c r="P857" i="46"/>
  <c r="F857" i="46"/>
  <c r="AC856" i="46"/>
  <c r="Y856" i="46"/>
  <c r="P856" i="46"/>
  <c r="F856" i="46"/>
  <c r="AC855" i="46"/>
  <c r="Y855" i="46"/>
  <c r="P855" i="46"/>
  <c r="F855" i="46"/>
  <c r="AC854" i="46"/>
  <c r="Y854" i="46"/>
  <c r="P854" i="46"/>
  <c r="F854" i="46"/>
  <c r="AC853" i="46"/>
  <c r="Y853" i="46"/>
  <c r="P853" i="46"/>
  <c r="F853" i="46"/>
  <c r="AC852" i="46"/>
  <c r="Y852" i="46"/>
  <c r="P852" i="46"/>
  <c r="F852" i="46"/>
  <c r="AC851" i="46"/>
  <c r="Y851" i="46"/>
  <c r="P851" i="46"/>
  <c r="F851" i="46"/>
  <c r="AC850" i="46"/>
  <c r="Y850" i="46"/>
  <c r="P850" i="46"/>
  <c r="F850" i="46"/>
  <c r="AC849" i="46"/>
  <c r="Y849" i="46"/>
  <c r="P849" i="46"/>
  <c r="F849" i="46"/>
  <c r="AC848" i="46"/>
  <c r="Y848" i="46"/>
  <c r="P848" i="46"/>
  <c r="F848" i="46"/>
  <c r="AC847" i="46"/>
  <c r="Y847" i="46"/>
  <c r="P847" i="46"/>
  <c r="F847" i="46"/>
  <c r="AC846" i="46"/>
  <c r="Y846" i="46"/>
  <c r="P846" i="46"/>
  <c r="F846" i="46"/>
  <c r="AC845" i="46"/>
  <c r="Y845" i="46"/>
  <c r="P845" i="46"/>
  <c r="F845" i="46"/>
  <c r="AC844" i="46"/>
  <c r="Y844" i="46"/>
  <c r="P844" i="46"/>
  <c r="F844" i="46"/>
  <c r="AC843" i="46"/>
  <c r="Y843" i="46"/>
  <c r="P843" i="46"/>
  <c r="F843" i="46"/>
  <c r="AC842" i="46"/>
  <c r="Y842" i="46"/>
  <c r="P842" i="46"/>
  <c r="F842" i="46"/>
  <c r="AC841" i="46"/>
  <c r="Y841" i="46"/>
  <c r="P841" i="46"/>
  <c r="F841" i="46"/>
  <c r="AC840" i="46"/>
  <c r="Y840" i="46"/>
  <c r="P840" i="46"/>
  <c r="F840" i="46"/>
  <c r="AC839" i="46"/>
  <c r="Y839" i="46"/>
  <c r="P839" i="46"/>
  <c r="F839" i="46"/>
  <c r="AC838" i="46"/>
  <c r="Y838" i="46"/>
  <c r="P838" i="46"/>
  <c r="F838" i="46"/>
  <c r="AC837" i="46"/>
  <c r="Y837" i="46"/>
  <c r="P837" i="46"/>
  <c r="F837" i="46"/>
  <c r="AC836" i="46"/>
  <c r="Y836" i="46"/>
  <c r="P836" i="46"/>
  <c r="F836" i="46"/>
  <c r="AC835" i="46"/>
  <c r="Y835" i="46"/>
  <c r="P835" i="46"/>
  <c r="F835" i="46"/>
  <c r="AC834" i="46"/>
  <c r="Y834" i="46"/>
  <c r="P834" i="46"/>
  <c r="F834" i="46"/>
  <c r="AC833" i="46"/>
  <c r="Y833" i="46"/>
  <c r="P833" i="46"/>
  <c r="F833" i="46"/>
  <c r="AC832" i="46"/>
  <c r="Y832" i="46"/>
  <c r="P832" i="46"/>
  <c r="F832" i="46"/>
  <c r="AC831" i="46"/>
  <c r="Y831" i="46"/>
  <c r="P831" i="46"/>
  <c r="F831" i="46"/>
  <c r="AC830" i="46"/>
  <c r="Y830" i="46"/>
  <c r="P830" i="46"/>
  <c r="F830" i="46"/>
  <c r="AC829" i="46"/>
  <c r="Y829" i="46"/>
  <c r="P829" i="46"/>
  <c r="F829" i="46"/>
  <c r="AC828" i="46"/>
  <c r="Y828" i="46"/>
  <c r="P828" i="46"/>
  <c r="Y827" i="46"/>
  <c r="P827" i="46"/>
  <c r="AC827" i="46" s="1"/>
  <c r="F827" i="46"/>
  <c r="Y826" i="46"/>
  <c r="P826" i="46"/>
  <c r="AC826" i="46" s="1"/>
  <c r="F826" i="46"/>
  <c r="Y825" i="46"/>
  <c r="P825" i="46"/>
  <c r="AC825" i="46" s="1"/>
  <c r="F825" i="46"/>
  <c r="Y824" i="46"/>
  <c r="P824" i="46"/>
  <c r="AC824" i="46" s="1"/>
  <c r="F824" i="46"/>
  <c r="Y823" i="46"/>
  <c r="P823" i="46"/>
  <c r="AC823" i="46" s="1"/>
  <c r="F823" i="46"/>
  <c r="Y822" i="46"/>
  <c r="P822" i="46"/>
  <c r="AC822" i="46" s="1"/>
  <c r="F822" i="46"/>
  <c r="Y821" i="46"/>
  <c r="P821" i="46"/>
  <c r="AC821" i="46" s="1"/>
  <c r="F821" i="46"/>
  <c r="Y820" i="46"/>
  <c r="P820" i="46"/>
  <c r="AC820" i="46" s="1"/>
  <c r="F820" i="46"/>
  <c r="Y819" i="46"/>
  <c r="P819" i="46"/>
  <c r="AC819" i="46" s="1"/>
  <c r="F819" i="46"/>
  <c r="Y818" i="46"/>
  <c r="P818" i="46"/>
  <c r="AC818" i="46" s="1"/>
  <c r="F818" i="46"/>
  <c r="Y817" i="46"/>
  <c r="P817" i="46"/>
  <c r="AC817" i="46" s="1"/>
  <c r="F817" i="46"/>
  <c r="Y816" i="46"/>
  <c r="P816" i="46"/>
  <c r="AC816" i="46" s="1"/>
  <c r="F816" i="46"/>
  <c r="Y815" i="46"/>
  <c r="P815" i="46"/>
  <c r="AC815" i="46" s="1"/>
  <c r="F815" i="46"/>
  <c r="Y814" i="46"/>
  <c r="P814" i="46"/>
  <c r="AC814" i="46" s="1"/>
  <c r="F814" i="46"/>
  <c r="Y813" i="46"/>
  <c r="P813" i="46"/>
  <c r="AC813" i="46" s="1"/>
  <c r="F813" i="46"/>
  <c r="Y812" i="46"/>
  <c r="P812" i="46"/>
  <c r="AC812" i="46" s="1"/>
  <c r="F812" i="46"/>
  <c r="Y811" i="46"/>
  <c r="P811" i="46"/>
  <c r="AC811" i="46" s="1"/>
  <c r="F811" i="46"/>
  <c r="Y810" i="46"/>
  <c r="P810" i="46"/>
  <c r="AC810" i="46" s="1"/>
  <c r="F810" i="46"/>
  <c r="Y809" i="46"/>
  <c r="P809" i="46"/>
  <c r="AC809" i="46" s="1"/>
  <c r="F809" i="46"/>
  <c r="Y808" i="46"/>
  <c r="P808" i="46"/>
  <c r="AC808" i="46" s="1"/>
  <c r="F808" i="46"/>
  <c r="Y807" i="46"/>
  <c r="P807" i="46"/>
  <c r="AC807" i="46" s="1"/>
  <c r="F807" i="46"/>
  <c r="Y806" i="46"/>
  <c r="P806" i="46"/>
  <c r="AC806" i="46" s="1"/>
  <c r="F806" i="46"/>
  <c r="Y805" i="46"/>
  <c r="P805" i="46"/>
  <c r="AC805" i="46" s="1"/>
  <c r="F805" i="46"/>
  <c r="Y804" i="46"/>
  <c r="P804" i="46"/>
  <c r="AC804" i="46" s="1"/>
  <c r="F804" i="46"/>
  <c r="Y803" i="46"/>
  <c r="P803" i="46"/>
  <c r="AC803" i="46" s="1"/>
  <c r="F803" i="46"/>
  <c r="Y802" i="46"/>
  <c r="P802" i="46"/>
  <c r="AC802" i="46" s="1"/>
  <c r="F802" i="46"/>
  <c r="Y801" i="46"/>
  <c r="P801" i="46"/>
  <c r="AC801" i="46" s="1"/>
  <c r="F801" i="46"/>
  <c r="Y800" i="46"/>
  <c r="P800" i="46"/>
  <c r="AC800" i="46" s="1"/>
  <c r="Y799" i="46"/>
  <c r="P799" i="46"/>
  <c r="F799" i="46"/>
  <c r="Y798" i="46"/>
  <c r="P798" i="46"/>
  <c r="AC798" i="46" s="1"/>
  <c r="F798" i="46"/>
  <c r="Y797" i="46"/>
  <c r="Y794" i="46" s="1"/>
  <c r="Y635" i="46" s="1"/>
  <c r="Y634" i="46" s="1"/>
  <c r="P797" i="46"/>
  <c r="O797" i="46"/>
  <c r="F797" i="46"/>
  <c r="Y796" i="46"/>
  <c r="P796" i="46"/>
  <c r="AC796" i="46" s="1"/>
  <c r="F796" i="46"/>
  <c r="Y795" i="46"/>
  <c r="P795" i="46"/>
  <c r="AC795" i="46" s="1"/>
  <c r="F795" i="46"/>
  <c r="X794" i="46"/>
  <c r="X635" i="46" s="1"/>
  <c r="X634" i="46" s="1"/>
  <c r="W794" i="46"/>
  <c r="V794" i="46"/>
  <c r="U794" i="46"/>
  <c r="U635" i="46" s="1"/>
  <c r="T794" i="46"/>
  <c r="S794" i="46"/>
  <c r="R794" i="46"/>
  <c r="Q794" i="46"/>
  <c r="Q635" i="46" s="1"/>
  <c r="F794" i="46"/>
  <c r="Y793" i="46"/>
  <c r="P793" i="46"/>
  <c r="AC793" i="46" s="1"/>
  <c r="F793" i="46"/>
  <c r="Y792" i="46"/>
  <c r="P792" i="46"/>
  <c r="AC792" i="46" s="1"/>
  <c r="F792" i="46"/>
  <c r="Y791" i="46"/>
  <c r="P791" i="46"/>
  <c r="AC791" i="46" s="1"/>
  <c r="O791" i="46"/>
  <c r="F791" i="46"/>
  <c r="Y790" i="46"/>
  <c r="AC790" i="46" s="1"/>
  <c r="P790" i="46"/>
  <c r="O790" i="46"/>
  <c r="F790" i="46"/>
  <c r="AC789" i="46"/>
  <c r="Y789" i="46"/>
  <c r="P789" i="46"/>
  <c r="F789" i="46"/>
  <c r="AC788" i="46"/>
  <c r="Y788" i="46"/>
  <c r="P788" i="46"/>
  <c r="F788" i="46"/>
  <c r="AC787" i="46"/>
  <c r="Y787" i="46"/>
  <c r="P787" i="46"/>
  <c r="F787" i="46"/>
  <c r="AC786" i="46"/>
  <c r="Y786" i="46"/>
  <c r="P786" i="46"/>
  <c r="F786" i="46"/>
  <c r="AC785" i="46"/>
  <c r="Y785" i="46"/>
  <c r="P785" i="46"/>
  <c r="F785" i="46"/>
  <c r="AC784" i="46"/>
  <c r="Y784" i="46"/>
  <c r="P784" i="46"/>
  <c r="F784" i="46"/>
  <c r="AC783" i="46"/>
  <c r="Y783" i="46"/>
  <c r="P783" i="46"/>
  <c r="F783" i="46"/>
  <c r="AC782" i="46"/>
  <c r="Y782" i="46"/>
  <c r="P782" i="46"/>
  <c r="Y781" i="46"/>
  <c r="AC781" i="46" s="1"/>
  <c r="P781" i="46"/>
  <c r="Y780" i="46"/>
  <c r="P780" i="46"/>
  <c r="AC780" i="46" s="1"/>
  <c r="Y779" i="46"/>
  <c r="P779" i="46"/>
  <c r="AC779" i="46" s="1"/>
  <c r="AC778" i="46"/>
  <c r="Y778" i="46"/>
  <c r="P778" i="46"/>
  <c r="AC777" i="46"/>
  <c r="Y777" i="46"/>
  <c r="P777" i="46"/>
  <c r="Y776" i="46"/>
  <c r="P776" i="46"/>
  <c r="AC776" i="46" s="1"/>
  <c r="Y775" i="46"/>
  <c r="Y770" i="46" s="1"/>
  <c r="P775" i="46"/>
  <c r="Y774" i="46"/>
  <c r="P774" i="46"/>
  <c r="AC774" i="46" s="1"/>
  <c r="Y773" i="46"/>
  <c r="AC773" i="46" s="1"/>
  <c r="P773" i="46"/>
  <c r="AC772" i="46"/>
  <c r="Y772" i="46"/>
  <c r="P772" i="46"/>
  <c r="Y771" i="46"/>
  <c r="P771" i="46"/>
  <c r="F771" i="46"/>
  <c r="X770" i="46"/>
  <c r="W770" i="46"/>
  <c r="W640" i="46" s="1"/>
  <c r="W638" i="46" s="1"/>
  <c r="V770" i="46"/>
  <c r="U770" i="46"/>
  <c r="U640" i="46" s="1"/>
  <c r="T770" i="46"/>
  <c r="S770" i="46"/>
  <c r="R770" i="46"/>
  <c r="Q770" i="46"/>
  <c r="Q640" i="46" s="1"/>
  <c r="F770" i="46"/>
  <c r="Y769" i="46"/>
  <c r="P769" i="46"/>
  <c r="AC769" i="46" s="1"/>
  <c r="F769" i="46"/>
  <c r="Y768" i="46"/>
  <c r="P768" i="46"/>
  <c r="F768" i="46"/>
  <c r="Y767" i="46"/>
  <c r="P767" i="46"/>
  <c r="AC767" i="46" s="1"/>
  <c r="F767" i="46"/>
  <c r="Y766" i="46"/>
  <c r="P766" i="46"/>
  <c r="O766" i="46"/>
  <c r="F766" i="46"/>
  <c r="Y765" i="46"/>
  <c r="P765" i="46"/>
  <c r="AC765" i="46" s="1"/>
  <c r="F765" i="46"/>
  <c r="Y764" i="46"/>
  <c r="P764" i="46"/>
  <c r="AC764" i="46" s="1"/>
  <c r="F764" i="46"/>
  <c r="F763" i="46"/>
  <c r="Y762" i="46"/>
  <c r="AC762" i="46" s="1"/>
  <c r="P762" i="46"/>
  <c r="O762" i="46"/>
  <c r="Y761" i="46"/>
  <c r="AC761" i="46" s="1"/>
  <c r="P761" i="46"/>
  <c r="O761" i="46"/>
  <c r="F761" i="46"/>
  <c r="AC760" i="46"/>
  <c r="Y760" i="46"/>
  <c r="P760" i="46"/>
  <c r="F760" i="46"/>
  <c r="AC759" i="46"/>
  <c r="Y759" i="46"/>
  <c r="P759" i="46"/>
  <c r="O759" i="46"/>
  <c r="AC758" i="46"/>
  <c r="Y758" i="46"/>
  <c r="P758" i="46"/>
  <c r="F758" i="46"/>
  <c r="AC757" i="46"/>
  <c r="Y757" i="46"/>
  <c r="P757" i="46"/>
  <c r="F757" i="46"/>
  <c r="AC756" i="46"/>
  <c r="Y756" i="46"/>
  <c r="P756" i="46"/>
  <c r="F756" i="46"/>
  <c r="AC755" i="46"/>
  <c r="Y755" i="46"/>
  <c r="P755" i="46"/>
  <c r="F755" i="46"/>
  <c r="AC754" i="46"/>
  <c r="Y754" i="46"/>
  <c r="P754" i="46"/>
  <c r="F754" i="46"/>
  <c r="AC753" i="46"/>
  <c r="Y753" i="46"/>
  <c r="P753" i="46"/>
  <c r="F753" i="46"/>
  <c r="AC752" i="46"/>
  <c r="Y752" i="46"/>
  <c r="P752" i="46"/>
  <c r="O752" i="46"/>
  <c r="F752" i="46"/>
  <c r="Y751" i="46"/>
  <c r="P751" i="46"/>
  <c r="AC751" i="46" s="1"/>
  <c r="F751" i="46"/>
  <c r="Y750" i="46"/>
  <c r="P750" i="46"/>
  <c r="F750" i="46"/>
  <c r="Y749" i="46"/>
  <c r="P749" i="46"/>
  <c r="AC749" i="46" s="1"/>
  <c r="Y748" i="46"/>
  <c r="P748" i="46"/>
  <c r="AC748" i="46" s="1"/>
  <c r="F748" i="46"/>
  <c r="Y747" i="46"/>
  <c r="P747" i="46"/>
  <c r="AC747" i="46" s="1"/>
  <c r="F747" i="46"/>
  <c r="Y746" i="46"/>
  <c r="P746" i="46"/>
  <c r="AC746" i="46" s="1"/>
  <c r="F746" i="46"/>
  <c r="Y745" i="46"/>
  <c r="P745" i="46"/>
  <c r="AC745" i="46" s="1"/>
  <c r="F745" i="46"/>
  <c r="Y744" i="46"/>
  <c r="P744" i="46"/>
  <c r="AC744" i="46" s="1"/>
  <c r="F744" i="46"/>
  <c r="Y743" i="46"/>
  <c r="P743" i="46"/>
  <c r="AC743" i="46" s="1"/>
  <c r="F743" i="46"/>
  <c r="Y742" i="46"/>
  <c r="P742" i="46"/>
  <c r="AC742" i="46" s="1"/>
  <c r="F742" i="46"/>
  <c r="Y741" i="46"/>
  <c r="P741" i="46"/>
  <c r="AC741" i="46" s="1"/>
  <c r="F741" i="46"/>
  <c r="Y740" i="46"/>
  <c r="P740" i="46"/>
  <c r="AC740" i="46" s="1"/>
  <c r="F740" i="46"/>
  <c r="Y739" i="46"/>
  <c r="P739" i="46"/>
  <c r="AC739" i="46" s="1"/>
  <c r="F739" i="46"/>
  <c r="Y738" i="46"/>
  <c r="P738" i="46"/>
  <c r="AC738" i="46" s="1"/>
  <c r="F738" i="46"/>
  <c r="Y737" i="46"/>
  <c r="P737" i="46"/>
  <c r="AC737" i="46" s="1"/>
  <c r="F737" i="46"/>
  <c r="Y736" i="46"/>
  <c r="P736" i="46"/>
  <c r="AC736" i="46" s="1"/>
  <c r="F736" i="46"/>
  <c r="Y735" i="46"/>
  <c r="P735" i="46"/>
  <c r="AC735" i="46" s="1"/>
  <c r="F735" i="46"/>
  <c r="Y734" i="46"/>
  <c r="P734" i="46"/>
  <c r="AC734" i="46" s="1"/>
  <c r="F734" i="46"/>
  <c r="Y733" i="46"/>
  <c r="P733" i="46"/>
  <c r="AC733" i="46" s="1"/>
  <c r="F733" i="46"/>
  <c r="Y732" i="46"/>
  <c r="P732" i="46"/>
  <c r="AC732" i="46" s="1"/>
  <c r="AC731" i="46"/>
  <c r="Y731" i="46"/>
  <c r="P731" i="46"/>
  <c r="O731" i="46"/>
  <c r="AC730" i="46"/>
  <c r="Y730" i="46"/>
  <c r="P730" i="46"/>
  <c r="O730" i="46"/>
  <c r="AC729" i="46"/>
  <c r="Y729" i="46"/>
  <c r="P729" i="46"/>
  <c r="Y728" i="46"/>
  <c r="AC728" i="46" s="1"/>
  <c r="P728" i="46"/>
  <c r="Y727" i="46"/>
  <c r="P727" i="46"/>
  <c r="F727" i="46"/>
  <c r="Y726" i="46"/>
  <c r="P726" i="46"/>
  <c r="AC726" i="46" s="1"/>
  <c r="F726" i="46"/>
  <c r="Y725" i="46"/>
  <c r="P725" i="46"/>
  <c r="F725" i="46"/>
  <c r="Y724" i="46"/>
  <c r="P724" i="46"/>
  <c r="AC724" i="46" s="1"/>
  <c r="F724" i="46"/>
  <c r="Y723" i="46"/>
  <c r="P723" i="46"/>
  <c r="F723" i="46"/>
  <c r="Y722" i="46"/>
  <c r="P722" i="46"/>
  <c r="AC722" i="46" s="1"/>
  <c r="O722" i="46"/>
  <c r="AC721" i="46"/>
  <c r="AD721" i="46" s="1"/>
  <c r="Y721" i="46"/>
  <c r="P721" i="46"/>
  <c r="Y720" i="46"/>
  <c r="P720" i="46"/>
  <c r="AC720" i="46" s="1"/>
  <c r="Y719" i="46"/>
  <c r="P719" i="46"/>
  <c r="AC719" i="46" s="1"/>
  <c r="AC718" i="46"/>
  <c r="Y718" i="46"/>
  <c r="P718" i="46"/>
  <c r="F718" i="46"/>
  <c r="AC717" i="46"/>
  <c r="Y717" i="46"/>
  <c r="P717" i="46"/>
  <c r="F717" i="46"/>
  <c r="AC716" i="46"/>
  <c r="Y716" i="46"/>
  <c r="P716" i="46"/>
  <c r="F716" i="46"/>
  <c r="AC715" i="46"/>
  <c r="Y715" i="46"/>
  <c r="P715" i="46"/>
  <c r="F715" i="46"/>
  <c r="AC714" i="46"/>
  <c r="Y714" i="46"/>
  <c r="P714" i="46"/>
  <c r="F714" i="46"/>
  <c r="AC713" i="46"/>
  <c r="Y713" i="46"/>
  <c r="P713" i="46"/>
  <c r="Y712" i="46"/>
  <c r="AC712" i="46" s="1"/>
  <c r="P712" i="46"/>
  <c r="O712" i="46"/>
  <c r="Y711" i="46"/>
  <c r="AC711" i="46" s="1"/>
  <c r="P711" i="46"/>
  <c r="O711" i="46"/>
  <c r="Y710" i="46"/>
  <c r="AC710" i="46" s="1"/>
  <c r="P710" i="46"/>
  <c r="F710" i="46"/>
  <c r="Y709" i="46"/>
  <c r="AC709" i="46" s="1"/>
  <c r="P709" i="46"/>
  <c r="F709" i="46"/>
  <c r="Y708" i="46"/>
  <c r="AC708" i="46" s="1"/>
  <c r="P708" i="46"/>
  <c r="Y707" i="46"/>
  <c r="P707" i="46"/>
  <c r="O707" i="46"/>
  <c r="Y706" i="46"/>
  <c r="P706" i="46"/>
  <c r="AC706" i="46" s="1"/>
  <c r="AC705" i="46"/>
  <c r="Y705" i="46"/>
  <c r="P705" i="46"/>
  <c r="AC704" i="46"/>
  <c r="Y704" i="46"/>
  <c r="P704" i="46"/>
  <c r="Y703" i="46"/>
  <c r="P703" i="46"/>
  <c r="AC703" i="46" s="1"/>
  <c r="Y702" i="46"/>
  <c r="P702" i="46"/>
  <c r="Y701" i="46"/>
  <c r="P701" i="46"/>
  <c r="AC701" i="46" s="1"/>
  <c r="O701" i="46"/>
  <c r="Y700" i="46"/>
  <c r="P700" i="46"/>
  <c r="AC700" i="46" s="1"/>
  <c r="O700" i="46"/>
  <c r="Y699" i="46"/>
  <c r="P699" i="46"/>
  <c r="AC699" i="46" s="1"/>
  <c r="Y698" i="46"/>
  <c r="AC698" i="46" s="1"/>
  <c r="P698" i="46"/>
  <c r="O698" i="46"/>
  <c r="Y697" i="46"/>
  <c r="AC697" i="46" s="1"/>
  <c r="P697" i="46"/>
  <c r="AC696" i="46"/>
  <c r="Y696" i="46"/>
  <c r="P696" i="46"/>
  <c r="Y695" i="46"/>
  <c r="P695" i="46"/>
  <c r="AC695" i="46" s="1"/>
  <c r="F695" i="46"/>
  <c r="Y694" i="46"/>
  <c r="U694" i="46"/>
  <c r="U643" i="46" s="1"/>
  <c r="U636" i="46" s="1"/>
  <c r="P694" i="46"/>
  <c r="AC694" i="46" s="1"/>
  <c r="O694" i="46"/>
  <c r="F694" i="46"/>
  <c r="Y692" i="46"/>
  <c r="AC692" i="46" s="1"/>
  <c r="P692" i="46"/>
  <c r="F692" i="46"/>
  <c r="Y691" i="46"/>
  <c r="AC691" i="46" s="1"/>
  <c r="P691" i="46"/>
  <c r="F691" i="46"/>
  <c r="Y690" i="46"/>
  <c r="AC690" i="46" s="1"/>
  <c r="P690" i="46"/>
  <c r="O690" i="46"/>
  <c r="Y689" i="46"/>
  <c r="AC689" i="46" s="1"/>
  <c r="P689" i="46"/>
  <c r="F689" i="46"/>
  <c r="Y688" i="46"/>
  <c r="AC688" i="46" s="1"/>
  <c r="P688" i="46"/>
  <c r="O688" i="46"/>
  <c r="Y687" i="46"/>
  <c r="AC687" i="46" s="1"/>
  <c r="P687" i="46"/>
  <c r="F687" i="46"/>
  <c r="Y686" i="46"/>
  <c r="AC686" i="46" s="1"/>
  <c r="P686" i="46"/>
  <c r="F686" i="46"/>
  <c r="Y685" i="46"/>
  <c r="AC685" i="46" s="1"/>
  <c r="P685" i="46"/>
  <c r="F685" i="46"/>
  <c r="Y684" i="46"/>
  <c r="P684" i="46"/>
  <c r="F684" i="46"/>
  <c r="Y683" i="46"/>
  <c r="AC683" i="46" s="1"/>
  <c r="P683" i="46"/>
  <c r="F683" i="46"/>
  <c r="Y682" i="46"/>
  <c r="AC682" i="46" s="1"/>
  <c r="P682" i="46"/>
  <c r="F682" i="46"/>
  <c r="Y681" i="46"/>
  <c r="AC681" i="46" s="1"/>
  <c r="P681" i="46"/>
  <c r="Y680" i="46"/>
  <c r="P680" i="46"/>
  <c r="AC680" i="46" s="1"/>
  <c r="Y679" i="46"/>
  <c r="P679" i="46"/>
  <c r="AC679" i="46" s="1"/>
  <c r="AC678" i="46"/>
  <c r="Y678" i="46"/>
  <c r="P678" i="46"/>
  <c r="AC677" i="46"/>
  <c r="Y677" i="46"/>
  <c r="P677" i="46"/>
  <c r="F677" i="46"/>
  <c r="AC676" i="46"/>
  <c r="Y676" i="46"/>
  <c r="P676" i="46"/>
  <c r="F676" i="46"/>
  <c r="AC675" i="46"/>
  <c r="Y675" i="46"/>
  <c r="P675" i="46"/>
  <c r="F675" i="46"/>
  <c r="AC674" i="46"/>
  <c r="Y674" i="46"/>
  <c r="P674" i="46"/>
  <c r="Y673" i="46"/>
  <c r="P673" i="46"/>
  <c r="AC673" i="46" s="1"/>
  <c r="Y672" i="46"/>
  <c r="P672" i="46"/>
  <c r="Y671" i="46"/>
  <c r="P671" i="46"/>
  <c r="AC671" i="46" s="1"/>
  <c r="F671" i="46"/>
  <c r="Y670" i="46"/>
  <c r="P670" i="46"/>
  <c r="AC670" i="46" s="1"/>
  <c r="Y669" i="46"/>
  <c r="AC669" i="46" s="1"/>
  <c r="P669" i="46"/>
  <c r="AC668" i="46"/>
  <c r="Y668" i="46"/>
  <c r="P668" i="46"/>
  <c r="Y667" i="46"/>
  <c r="P667" i="46"/>
  <c r="AC667" i="46" s="1"/>
  <c r="Y666" i="46"/>
  <c r="P666" i="46"/>
  <c r="AC666" i="46" s="1"/>
  <c r="AC665" i="46"/>
  <c r="Y665" i="46"/>
  <c r="P665" i="46"/>
  <c r="F665" i="46"/>
  <c r="AC664" i="46"/>
  <c r="Y664" i="46"/>
  <c r="P664" i="46"/>
  <c r="F664" i="46"/>
  <c r="AC663" i="46"/>
  <c r="Y663" i="46"/>
  <c r="P663" i="46"/>
  <c r="F663" i="46"/>
  <c r="AC662" i="46"/>
  <c r="Y662" i="46"/>
  <c r="P662" i="46"/>
  <c r="F662" i="46"/>
  <c r="AC661" i="46"/>
  <c r="Y661" i="46"/>
  <c r="P661" i="46"/>
  <c r="F661" i="46"/>
  <c r="AC660" i="46"/>
  <c r="Y660" i="46"/>
  <c r="P660" i="46"/>
  <c r="Y659" i="46"/>
  <c r="AC659" i="46" s="1"/>
  <c r="P659" i="46"/>
  <c r="Y658" i="46"/>
  <c r="P658" i="46"/>
  <c r="AC657" i="46"/>
  <c r="Y657" i="46"/>
  <c r="P657" i="46"/>
  <c r="Y656" i="46"/>
  <c r="AC656" i="46" s="1"/>
  <c r="P656" i="46"/>
  <c r="Y655" i="46"/>
  <c r="P655" i="46"/>
  <c r="AC655" i="46" s="1"/>
  <c r="Y654" i="46"/>
  <c r="P654" i="46"/>
  <c r="AC654" i="46" s="1"/>
  <c r="AC653" i="46"/>
  <c r="Y653" i="46"/>
  <c r="P653" i="46"/>
  <c r="AC652" i="46"/>
  <c r="Y652" i="46"/>
  <c r="P652" i="46"/>
  <c r="Y651" i="46"/>
  <c r="P651" i="46"/>
  <c r="AC651" i="46" s="1"/>
  <c r="Y650" i="46"/>
  <c r="P650" i="46"/>
  <c r="Y649" i="46"/>
  <c r="P649" i="46"/>
  <c r="AC649" i="46" s="1"/>
  <c r="Y648" i="46"/>
  <c r="AC648" i="46" s="1"/>
  <c r="P648" i="46"/>
  <c r="AC647" i="46"/>
  <c r="Y647" i="46"/>
  <c r="P647" i="46"/>
  <c r="Y646" i="46"/>
  <c r="P646" i="46"/>
  <c r="AC646" i="46" s="1"/>
  <c r="Y645" i="46"/>
  <c r="P645" i="46"/>
  <c r="AC645" i="46" s="1"/>
  <c r="F645" i="46"/>
  <c r="X644" i="46"/>
  <c r="X643" i="46" s="1"/>
  <c r="X636" i="46" s="1"/>
  <c r="W644" i="46"/>
  <c r="V644" i="46"/>
  <c r="U644" i="46"/>
  <c r="T644" i="46"/>
  <c r="S644" i="46"/>
  <c r="S643" i="46" s="1"/>
  <c r="S636" i="46" s="1"/>
  <c r="R644" i="46"/>
  <c r="R643" i="46" s="1"/>
  <c r="R636" i="46" s="1"/>
  <c r="R39" i="46" s="1"/>
  <c r="Q644" i="46"/>
  <c r="P644" i="46"/>
  <c r="F644" i="46"/>
  <c r="W643" i="46"/>
  <c r="T643" i="46"/>
  <c r="T636" i="46" s="1"/>
  <c r="Q643" i="46"/>
  <c r="F643" i="46"/>
  <c r="Y642" i="46"/>
  <c r="P642" i="46"/>
  <c r="AC642" i="46" s="1"/>
  <c r="F642" i="46"/>
  <c r="Y641" i="46"/>
  <c r="P641" i="46"/>
  <c r="AC641" i="46" s="1"/>
  <c r="F641" i="46"/>
  <c r="T640" i="46"/>
  <c r="F640" i="46"/>
  <c r="X639" i="46"/>
  <c r="W639" i="46"/>
  <c r="V639" i="46"/>
  <c r="T639" i="46"/>
  <c r="S639" i="46"/>
  <c r="R639" i="46"/>
  <c r="F639" i="46"/>
  <c r="T638" i="46"/>
  <c r="F638" i="46"/>
  <c r="X637" i="46"/>
  <c r="W637" i="46"/>
  <c r="V637" i="46"/>
  <c r="T637" i="46"/>
  <c r="S637" i="46"/>
  <c r="R637" i="46"/>
  <c r="P637" i="46"/>
  <c r="F637" i="46"/>
  <c r="W636" i="46"/>
  <c r="Q636" i="46"/>
  <c r="F636" i="46"/>
  <c r="W635" i="46"/>
  <c r="W634" i="46" s="1"/>
  <c r="V635" i="46"/>
  <c r="T635" i="46"/>
  <c r="T634" i="46" s="1"/>
  <c r="S635" i="46"/>
  <c r="R635" i="46"/>
  <c r="F635" i="46"/>
  <c r="V634" i="46"/>
  <c r="U634" i="46"/>
  <c r="S634" i="46"/>
  <c r="R634" i="46"/>
  <c r="Q634" i="46"/>
  <c r="F634" i="46"/>
  <c r="AF633" i="46"/>
  <c r="AB633" i="46"/>
  <c r="Y633" i="46"/>
  <c r="P633" i="46"/>
  <c r="AC633" i="46" s="1"/>
  <c r="F633" i="46"/>
  <c r="Y632" i="46"/>
  <c r="P632" i="46"/>
  <c r="AC632" i="46" s="1"/>
  <c r="F632" i="46"/>
  <c r="Y631" i="46"/>
  <c r="P631" i="46"/>
  <c r="AC631" i="46" s="1"/>
  <c r="F631" i="46"/>
  <c r="Y630" i="46"/>
  <c r="P630" i="46"/>
  <c r="AC630" i="46" s="1"/>
  <c r="F630" i="46"/>
  <c r="Y629" i="46"/>
  <c r="P629" i="46"/>
  <c r="AC629" i="46" s="1"/>
  <c r="F629" i="46"/>
  <c r="Y628" i="46"/>
  <c r="P628" i="46"/>
  <c r="Y627" i="46"/>
  <c r="Y613" i="46" s="1"/>
  <c r="P627" i="46"/>
  <c r="Y626" i="46"/>
  <c r="P626" i="46"/>
  <c r="AC626" i="46" s="1"/>
  <c r="F626" i="46"/>
  <c r="Y625" i="46"/>
  <c r="P625" i="46"/>
  <c r="AC625" i="46" s="1"/>
  <c r="F625" i="46"/>
  <c r="P624" i="46"/>
  <c r="P623" i="46"/>
  <c r="P622" i="46"/>
  <c r="P621" i="46"/>
  <c r="P620" i="46"/>
  <c r="P619" i="46"/>
  <c r="AC618" i="46"/>
  <c r="Y618" i="46"/>
  <c r="P618" i="46"/>
  <c r="F618" i="46"/>
  <c r="AC617" i="46"/>
  <c r="Y617" i="46"/>
  <c r="P617" i="46"/>
  <c r="F617" i="46"/>
  <c r="P616" i="46"/>
  <c r="Y615" i="46"/>
  <c r="P615" i="46"/>
  <c r="AC615" i="46" s="1"/>
  <c r="P614" i="46"/>
  <c r="X613" i="46"/>
  <c r="W613" i="46"/>
  <c r="V613" i="46"/>
  <c r="U613" i="46"/>
  <c r="T613" i="46"/>
  <c r="S613" i="46"/>
  <c r="R613" i="46"/>
  <c r="Q613" i="46"/>
  <c r="F613" i="46"/>
  <c r="Y612" i="46"/>
  <c r="P612" i="46"/>
  <c r="AC612" i="46" s="1"/>
  <c r="F612" i="46"/>
  <c r="Y611" i="46"/>
  <c r="P611" i="46"/>
  <c r="AC611" i="46" s="1"/>
  <c r="F611" i="46"/>
  <c r="Y610" i="46"/>
  <c r="P610" i="46"/>
  <c r="AC610" i="46" s="1"/>
  <c r="AC609" i="46"/>
  <c r="Y609" i="46"/>
  <c r="P609" i="46"/>
  <c r="Y608" i="46"/>
  <c r="P608" i="46"/>
  <c r="O608" i="46"/>
  <c r="Y607" i="46"/>
  <c r="P607" i="46"/>
  <c r="P605" i="46" s="1"/>
  <c r="X605" i="46"/>
  <c r="W605" i="46"/>
  <c r="V605" i="46"/>
  <c r="U605" i="46"/>
  <c r="T605" i="46"/>
  <c r="S605" i="46"/>
  <c r="R605" i="46"/>
  <c r="Q605" i="46"/>
  <c r="F605" i="46"/>
  <c r="P604" i="46"/>
  <c r="AC604" i="46" s="1"/>
  <c r="F604" i="46"/>
  <c r="AC603" i="46"/>
  <c r="P603" i="46"/>
  <c r="F603" i="46"/>
  <c r="Y602" i="46"/>
  <c r="AC602" i="46" s="1"/>
  <c r="P602" i="46"/>
  <c r="F602" i="46"/>
  <c r="Y601" i="46"/>
  <c r="AC601" i="46" s="1"/>
  <c r="P601" i="46"/>
  <c r="F601" i="46"/>
  <c r="Y600" i="46"/>
  <c r="AC600" i="46" s="1"/>
  <c r="P600" i="46"/>
  <c r="F600" i="46"/>
  <c r="Y599" i="46"/>
  <c r="AC599" i="46" s="1"/>
  <c r="P599" i="46"/>
  <c r="Y598" i="46"/>
  <c r="P598" i="46"/>
  <c r="AC598" i="46" s="1"/>
  <c r="Y597" i="46"/>
  <c r="P597" i="46"/>
  <c r="F597" i="46"/>
  <c r="Y596" i="46"/>
  <c r="P596" i="46"/>
  <c r="AC596" i="46" s="1"/>
  <c r="F596" i="46"/>
  <c r="Y595" i="46"/>
  <c r="P595" i="46"/>
  <c r="AC595" i="46" s="1"/>
  <c r="F595" i="46"/>
  <c r="Y594" i="46"/>
  <c r="P594" i="46"/>
  <c r="AC594" i="46" s="1"/>
  <c r="F594" i="46"/>
  <c r="Y593" i="46"/>
  <c r="P593" i="46"/>
  <c r="F593" i="46"/>
  <c r="Y592" i="46"/>
  <c r="P592" i="46"/>
  <c r="AC592" i="46" s="1"/>
  <c r="F592" i="46"/>
  <c r="Y591" i="46"/>
  <c r="P591" i="46"/>
  <c r="AC591" i="46" s="1"/>
  <c r="F591" i="46"/>
  <c r="Y590" i="46"/>
  <c r="P590" i="46"/>
  <c r="AC590" i="46" s="1"/>
  <c r="F590" i="46"/>
  <c r="Y589" i="46"/>
  <c r="P589" i="46"/>
  <c r="F589" i="46"/>
  <c r="Y588" i="46"/>
  <c r="P588" i="46"/>
  <c r="AC588" i="46" s="1"/>
  <c r="F588" i="46"/>
  <c r="Y587" i="46"/>
  <c r="P587" i="46"/>
  <c r="AC587" i="46" s="1"/>
  <c r="F587" i="46"/>
  <c r="Y586" i="46"/>
  <c r="P586" i="46"/>
  <c r="AC586" i="46" s="1"/>
  <c r="F586" i="46"/>
  <c r="Y585" i="46"/>
  <c r="P585" i="46"/>
  <c r="F585" i="46"/>
  <c r="Y584" i="46"/>
  <c r="P584" i="46"/>
  <c r="AC584" i="46" s="1"/>
  <c r="Y583" i="46"/>
  <c r="P583" i="46"/>
  <c r="P577" i="46" s="1"/>
  <c r="Y582" i="46"/>
  <c r="AC582" i="46" s="1"/>
  <c r="P582" i="46"/>
  <c r="F582" i="46"/>
  <c r="Y581" i="46"/>
  <c r="AC581" i="46" s="1"/>
  <c r="P581" i="46"/>
  <c r="F581" i="46"/>
  <c r="Y580" i="46"/>
  <c r="AC580" i="46" s="1"/>
  <c r="P580" i="46"/>
  <c r="F580" i="46"/>
  <c r="Y579" i="46"/>
  <c r="AC579" i="46" s="1"/>
  <c r="P579" i="46"/>
  <c r="F579" i="46"/>
  <c r="Y577" i="46"/>
  <c r="X577" i="46"/>
  <c r="W577" i="46"/>
  <c r="V577" i="46"/>
  <c r="U577" i="46"/>
  <c r="T577" i="46"/>
  <c r="S577" i="46"/>
  <c r="R577" i="46"/>
  <c r="Q577" i="46"/>
  <c r="F577" i="46"/>
  <c r="Y576" i="46"/>
  <c r="AC576" i="46" s="1"/>
  <c r="P576" i="46"/>
  <c r="O576" i="46"/>
  <c r="F576" i="46"/>
  <c r="AC575" i="46"/>
  <c r="Y575" i="46"/>
  <c r="P575" i="46"/>
  <c r="O575" i="46"/>
  <c r="F575" i="46"/>
  <c r="Y574" i="46"/>
  <c r="Y558" i="46" s="1"/>
  <c r="P574" i="46"/>
  <c r="Y573" i="46"/>
  <c r="P573" i="46"/>
  <c r="AC573" i="46" s="1"/>
  <c r="Y572" i="46"/>
  <c r="AC572" i="46" s="1"/>
  <c r="P572" i="46"/>
  <c r="O572" i="46"/>
  <c r="Y571" i="46"/>
  <c r="AC571" i="46" s="1"/>
  <c r="P571" i="46"/>
  <c r="AC570" i="46"/>
  <c r="Y570" i="46"/>
  <c r="P570" i="46"/>
  <c r="O570" i="46"/>
  <c r="AC569" i="46"/>
  <c r="Y569" i="46"/>
  <c r="P569" i="46"/>
  <c r="F569" i="46"/>
  <c r="AC568" i="46"/>
  <c r="Y568" i="46"/>
  <c r="P568" i="46"/>
  <c r="F568" i="46"/>
  <c r="AC567" i="46"/>
  <c r="Y567" i="46"/>
  <c r="P567" i="46"/>
  <c r="F567" i="46"/>
  <c r="AC566" i="46"/>
  <c r="Y566" i="46"/>
  <c r="P566" i="46"/>
  <c r="F566" i="46"/>
  <c r="AC565" i="46"/>
  <c r="Y565" i="46"/>
  <c r="P565" i="46"/>
  <c r="F565" i="46"/>
  <c r="AC564" i="46"/>
  <c r="Y564" i="46"/>
  <c r="P564" i="46"/>
  <c r="F564" i="46"/>
  <c r="AC563" i="46"/>
  <c r="Y563" i="46"/>
  <c r="P563" i="46"/>
  <c r="F563" i="46"/>
  <c r="AC562" i="46"/>
  <c r="Y562" i="46"/>
  <c r="P562" i="46"/>
  <c r="F562" i="46"/>
  <c r="AC561" i="46"/>
  <c r="Y561" i="46"/>
  <c r="P561" i="46"/>
  <c r="F561" i="46"/>
  <c r="AC560" i="46"/>
  <c r="Y560" i="46"/>
  <c r="P560" i="46"/>
  <c r="F560" i="46"/>
  <c r="P559" i="46"/>
  <c r="P558" i="46" s="1"/>
  <c r="X558" i="46"/>
  <c r="W558" i="46"/>
  <c r="V558" i="46"/>
  <c r="U558" i="46"/>
  <c r="T558" i="46"/>
  <c r="S558" i="46"/>
  <c r="R558" i="46"/>
  <c r="Q558" i="46"/>
  <c r="F558" i="46"/>
  <c r="AC557" i="46"/>
  <c r="Y557" i="46"/>
  <c r="P557" i="46"/>
  <c r="Y556" i="46"/>
  <c r="AC556" i="46" s="1"/>
  <c r="P556" i="46"/>
  <c r="F556" i="46"/>
  <c r="Y555" i="46"/>
  <c r="AC555" i="46" s="1"/>
  <c r="P555" i="46"/>
  <c r="F555" i="46"/>
  <c r="Y554" i="46"/>
  <c r="AC554" i="46" s="1"/>
  <c r="P554" i="46"/>
  <c r="F554" i="46"/>
  <c r="Y553" i="46"/>
  <c r="AC553" i="46" s="1"/>
  <c r="P553" i="46"/>
  <c r="F553" i="46"/>
  <c r="Y552" i="46"/>
  <c r="T552" i="46"/>
  <c r="S552" i="46"/>
  <c r="P552" i="46"/>
  <c r="AC552" i="46" s="1"/>
  <c r="F552" i="46"/>
  <c r="Y551" i="46"/>
  <c r="T551" i="46"/>
  <c r="S551" i="46"/>
  <c r="P551" i="46" s="1"/>
  <c r="AC551" i="46" s="1"/>
  <c r="F551" i="46"/>
  <c r="Y550" i="46"/>
  <c r="AC550" i="46" s="1"/>
  <c r="P550" i="46"/>
  <c r="F550" i="46"/>
  <c r="Y549" i="46"/>
  <c r="AC549" i="46" s="1"/>
  <c r="P549" i="46"/>
  <c r="F549" i="46"/>
  <c r="Y548" i="46"/>
  <c r="AC548" i="46" s="1"/>
  <c r="P548" i="46"/>
  <c r="Y547" i="46"/>
  <c r="P547" i="46"/>
  <c r="AC547" i="46" s="1"/>
  <c r="O547" i="46"/>
  <c r="Y546" i="46"/>
  <c r="P546" i="46"/>
  <c r="AC546" i="46" s="1"/>
  <c r="AC545" i="46"/>
  <c r="Y545" i="46"/>
  <c r="P545" i="46"/>
  <c r="O545" i="46"/>
  <c r="F545" i="46"/>
  <c r="Y544" i="46"/>
  <c r="P544" i="46"/>
  <c r="Y543" i="46"/>
  <c r="P543" i="46"/>
  <c r="AC543" i="46" s="1"/>
  <c r="Y542" i="46"/>
  <c r="AC542" i="46" s="1"/>
  <c r="P542" i="46"/>
  <c r="AC541" i="46"/>
  <c r="Y541" i="46"/>
  <c r="P541" i="46"/>
  <c r="Y540" i="46"/>
  <c r="P540" i="46"/>
  <c r="AC540" i="46" s="1"/>
  <c r="Y539" i="46"/>
  <c r="P539" i="46"/>
  <c r="AC539" i="46" s="1"/>
  <c r="F539" i="46"/>
  <c r="Y538" i="46"/>
  <c r="P538" i="46"/>
  <c r="AC538" i="46" s="1"/>
  <c r="F538" i="46"/>
  <c r="Y537" i="46"/>
  <c r="P537" i="46"/>
  <c r="AC537" i="46" s="1"/>
  <c r="P536" i="46"/>
  <c r="Y535" i="46"/>
  <c r="P535" i="46"/>
  <c r="AC535" i="46" s="1"/>
  <c r="AC534" i="46"/>
  <c r="Y534" i="46"/>
  <c r="P534" i="46"/>
  <c r="Y533" i="46"/>
  <c r="AC533" i="46" s="1"/>
  <c r="P533" i="46"/>
  <c r="P531" i="46"/>
  <c r="Y530" i="46"/>
  <c r="AC530" i="46" s="1"/>
  <c r="Y529" i="46"/>
  <c r="P529" i="46"/>
  <c r="AC529" i="46" s="1"/>
  <c r="F529" i="46"/>
  <c r="Y528" i="46"/>
  <c r="P528" i="46"/>
  <c r="AC528" i="46" s="1"/>
  <c r="F528" i="46"/>
  <c r="Y527" i="46"/>
  <c r="P527" i="46"/>
  <c r="AC527" i="46" s="1"/>
  <c r="F527" i="46"/>
  <c r="Y526" i="46"/>
  <c r="P526" i="46"/>
  <c r="AC526" i="46" s="1"/>
  <c r="F526" i="46"/>
  <c r="Y525" i="46"/>
  <c r="P525" i="46"/>
  <c r="AC525" i="46" s="1"/>
  <c r="F525" i="46"/>
  <c r="Y524" i="46"/>
  <c r="P524" i="46"/>
  <c r="AC524" i="46" s="1"/>
  <c r="F524" i="46"/>
  <c r="Y523" i="46"/>
  <c r="P523" i="46"/>
  <c r="AC523" i="46" s="1"/>
  <c r="F523" i="46"/>
  <c r="Y522" i="46"/>
  <c r="P522" i="46"/>
  <c r="AC522" i="46" s="1"/>
  <c r="F522" i="46"/>
  <c r="Y521" i="46"/>
  <c r="P521" i="46"/>
  <c r="AC521" i="46" s="1"/>
  <c r="F521" i="46"/>
  <c r="Y520" i="46"/>
  <c r="P520" i="46"/>
  <c r="AC520" i="46" s="1"/>
  <c r="F520" i="46"/>
  <c r="Y519" i="46"/>
  <c r="P519" i="46"/>
  <c r="AC519" i="46" s="1"/>
  <c r="F519" i="46"/>
  <c r="Y518" i="46"/>
  <c r="P518" i="46"/>
  <c r="AC518" i="46" s="1"/>
  <c r="F518" i="46"/>
  <c r="Y517" i="46"/>
  <c r="P517" i="46"/>
  <c r="AC517" i="46" s="1"/>
  <c r="F517" i="46"/>
  <c r="Y516" i="46"/>
  <c r="P516" i="46"/>
  <c r="AC516" i="46" s="1"/>
  <c r="F516" i="46"/>
  <c r="Y515" i="46"/>
  <c r="P515" i="46"/>
  <c r="AC515" i="46" s="1"/>
  <c r="F515" i="46"/>
  <c r="Y514" i="46"/>
  <c r="P514" i="46"/>
  <c r="AC514" i="46" s="1"/>
  <c r="O514" i="46"/>
  <c r="F514" i="46"/>
  <c r="Y513" i="46"/>
  <c r="P513" i="46"/>
  <c r="AC513" i="46" s="1"/>
  <c r="F513" i="46"/>
  <c r="Y512" i="46"/>
  <c r="P512" i="46"/>
  <c r="AC512" i="46" s="1"/>
  <c r="F512" i="46"/>
  <c r="Y510" i="46"/>
  <c r="X510" i="46"/>
  <c r="W510" i="46"/>
  <c r="V510" i="46"/>
  <c r="U510" i="46"/>
  <c r="U426" i="46" s="1"/>
  <c r="T510" i="46"/>
  <c r="S510" i="46"/>
  <c r="R510" i="46"/>
  <c r="Q510" i="46"/>
  <c r="Q426" i="46" s="1"/>
  <c r="F510" i="46"/>
  <c r="Y509" i="46"/>
  <c r="P509" i="46"/>
  <c r="AC509" i="46" s="1"/>
  <c r="F509" i="46"/>
  <c r="Y508" i="46"/>
  <c r="P508" i="46"/>
  <c r="AC508" i="46" s="1"/>
  <c r="F508" i="46"/>
  <c r="Y507" i="46"/>
  <c r="P507" i="46"/>
  <c r="AC507" i="46" s="1"/>
  <c r="F507" i="46"/>
  <c r="P506" i="46"/>
  <c r="AC506" i="46" s="1"/>
  <c r="F506" i="46"/>
  <c r="Y505" i="46"/>
  <c r="P505" i="46"/>
  <c r="AC505" i="46" s="1"/>
  <c r="F505" i="46"/>
  <c r="Y504" i="46"/>
  <c r="P504" i="46"/>
  <c r="AC504" i="46" s="1"/>
  <c r="F504" i="46"/>
  <c r="Y503" i="46"/>
  <c r="P503" i="46"/>
  <c r="AC503" i="46" s="1"/>
  <c r="F503" i="46"/>
  <c r="Y502" i="46"/>
  <c r="P502" i="46"/>
  <c r="AC502" i="46" s="1"/>
  <c r="F502" i="46"/>
  <c r="Y501" i="46"/>
  <c r="P501" i="46"/>
  <c r="AC501" i="46" s="1"/>
  <c r="F501" i="46"/>
  <c r="Y500" i="46"/>
  <c r="P500" i="46"/>
  <c r="AC500" i="46" s="1"/>
  <c r="Y499" i="46"/>
  <c r="AC499" i="46" s="1"/>
  <c r="P499" i="46"/>
  <c r="AC498" i="46"/>
  <c r="Y498" i="46"/>
  <c r="P498" i="46"/>
  <c r="Y497" i="46"/>
  <c r="P497" i="46"/>
  <c r="AC497" i="46" s="1"/>
  <c r="Y496" i="46"/>
  <c r="P496" i="46"/>
  <c r="AC496" i="46" s="1"/>
  <c r="AC495" i="46"/>
  <c r="Y495" i="46"/>
  <c r="P495" i="46"/>
  <c r="O495" i="46"/>
  <c r="AC494" i="46"/>
  <c r="Y494" i="46"/>
  <c r="P494" i="46"/>
  <c r="Y493" i="46"/>
  <c r="Y432" i="46" s="1"/>
  <c r="P493" i="46"/>
  <c r="Y492" i="46"/>
  <c r="P492" i="46"/>
  <c r="AC492" i="46" s="1"/>
  <c r="AC491" i="46"/>
  <c r="Y491" i="46"/>
  <c r="P491" i="46"/>
  <c r="Y490" i="46"/>
  <c r="AC490" i="46" s="1"/>
  <c r="P490" i="46"/>
  <c r="F490" i="46"/>
  <c r="Y489" i="46"/>
  <c r="AC489" i="46" s="1"/>
  <c r="P489" i="46"/>
  <c r="F489" i="46"/>
  <c r="Y488" i="46"/>
  <c r="AC488" i="46" s="1"/>
  <c r="P488" i="46"/>
  <c r="F488" i="46"/>
  <c r="Y487" i="46"/>
  <c r="AC487" i="46" s="1"/>
  <c r="P487" i="46"/>
  <c r="F487" i="46"/>
  <c r="Y486" i="46"/>
  <c r="AC486" i="46" s="1"/>
  <c r="P486" i="46"/>
  <c r="F486" i="46"/>
  <c r="Y485" i="46"/>
  <c r="AC485" i="46" s="1"/>
  <c r="P485" i="46"/>
  <c r="F485" i="46"/>
  <c r="Y484" i="46"/>
  <c r="AC484" i="46" s="1"/>
  <c r="P484" i="46"/>
  <c r="F484" i="46"/>
  <c r="Y483" i="46"/>
  <c r="AC483" i="46" s="1"/>
  <c r="P483" i="46"/>
  <c r="F483" i="46"/>
  <c r="Y482" i="46"/>
  <c r="AC482" i="46" s="1"/>
  <c r="P482" i="46"/>
  <c r="O482" i="46"/>
  <c r="F482" i="46"/>
  <c r="AC481" i="46"/>
  <c r="Y481" i="46"/>
  <c r="P481" i="46"/>
  <c r="O481" i="46"/>
  <c r="F481" i="46"/>
  <c r="Y480" i="46"/>
  <c r="P480" i="46"/>
  <c r="AC480" i="46" s="1"/>
  <c r="O480" i="46"/>
  <c r="F480" i="46"/>
  <c r="Y479" i="46"/>
  <c r="P479" i="46"/>
  <c r="AC479" i="46" s="1"/>
  <c r="O479" i="46"/>
  <c r="F479" i="46"/>
  <c r="Y478" i="46"/>
  <c r="AC478" i="46" s="1"/>
  <c r="P478" i="46"/>
  <c r="O478" i="46"/>
  <c r="F478" i="46"/>
  <c r="AC477" i="46"/>
  <c r="Y477" i="46"/>
  <c r="P477" i="46"/>
  <c r="O477" i="46"/>
  <c r="F477" i="46"/>
  <c r="Y476" i="46"/>
  <c r="P476" i="46"/>
  <c r="Y475" i="46"/>
  <c r="P475" i="46"/>
  <c r="AC475" i="46" s="1"/>
  <c r="Y474" i="46"/>
  <c r="AC474" i="46" s="1"/>
  <c r="P474" i="46"/>
  <c r="AC473" i="46"/>
  <c r="Y473" i="46"/>
  <c r="P473" i="46"/>
  <c r="Y472" i="46"/>
  <c r="P472" i="46"/>
  <c r="AC472" i="46" s="1"/>
  <c r="Y471" i="46"/>
  <c r="P471" i="46"/>
  <c r="AC471" i="46" s="1"/>
  <c r="AC470" i="46"/>
  <c r="Y470" i="46"/>
  <c r="P470" i="46"/>
  <c r="Y469" i="46"/>
  <c r="AC469" i="46" s="1"/>
  <c r="P469" i="46"/>
  <c r="Y468" i="46"/>
  <c r="P468" i="46"/>
  <c r="AC468" i="46" s="1"/>
  <c r="AC467" i="46"/>
  <c r="Y467" i="46"/>
  <c r="P467" i="46"/>
  <c r="F467" i="46"/>
  <c r="AC466" i="46"/>
  <c r="Y466" i="46"/>
  <c r="P466" i="46"/>
  <c r="F466" i="46"/>
  <c r="AC465" i="46"/>
  <c r="Y465" i="46"/>
  <c r="P465" i="46"/>
  <c r="F465" i="46"/>
  <c r="AC464" i="46"/>
  <c r="Y464" i="46"/>
  <c r="P464" i="46"/>
  <c r="F464" i="46"/>
  <c r="AC463" i="46"/>
  <c r="Y463" i="46"/>
  <c r="P463" i="46"/>
  <c r="F463" i="46"/>
  <c r="AC462" i="46"/>
  <c r="Y462" i="46"/>
  <c r="P462" i="46"/>
  <c r="O462" i="46"/>
  <c r="F462" i="46"/>
  <c r="Y461" i="46"/>
  <c r="P461" i="46"/>
  <c r="AC461" i="46" s="1"/>
  <c r="F461" i="46"/>
  <c r="Y460" i="46"/>
  <c r="P460" i="46"/>
  <c r="F460" i="46"/>
  <c r="Y459" i="46"/>
  <c r="P459" i="46"/>
  <c r="AC459" i="46" s="1"/>
  <c r="O459" i="46"/>
  <c r="F459" i="46"/>
  <c r="Y458" i="46"/>
  <c r="AC458" i="46" s="1"/>
  <c r="P458" i="46"/>
  <c r="O458" i="46"/>
  <c r="F458" i="46"/>
  <c r="AC457" i="46"/>
  <c r="Y457" i="46"/>
  <c r="P457" i="46"/>
  <c r="O457" i="46"/>
  <c r="F457" i="46"/>
  <c r="Y456" i="46"/>
  <c r="P456" i="46"/>
  <c r="AC456" i="46" s="1"/>
  <c r="O456" i="46"/>
  <c r="F456" i="46"/>
  <c r="Y455" i="46"/>
  <c r="P455" i="46"/>
  <c r="AC455" i="46" s="1"/>
  <c r="O455" i="46"/>
  <c r="F455" i="46"/>
  <c r="Y454" i="46"/>
  <c r="P454" i="46"/>
  <c r="AC454" i="46" s="1"/>
  <c r="Y453" i="46"/>
  <c r="P453" i="46"/>
  <c r="AC453" i="46" s="1"/>
  <c r="Y452" i="46"/>
  <c r="AC452" i="46" s="1"/>
  <c r="P452" i="46"/>
  <c r="Y451" i="46"/>
  <c r="P451" i="46"/>
  <c r="AC451" i="46" s="1"/>
  <c r="Y450" i="46"/>
  <c r="P450" i="46"/>
  <c r="AC450" i="46" s="1"/>
  <c r="AC449" i="46"/>
  <c r="Y449" i="46"/>
  <c r="P449" i="46"/>
  <c r="Y448" i="46"/>
  <c r="AC448" i="46" s="1"/>
  <c r="P448" i="46"/>
  <c r="Y447" i="46"/>
  <c r="P447" i="46"/>
  <c r="AC447" i="46" s="1"/>
  <c r="Y446" i="46"/>
  <c r="P446" i="46"/>
  <c r="AC446" i="46" s="1"/>
  <c r="AC445" i="46"/>
  <c r="Y445" i="46"/>
  <c r="P445" i="46"/>
  <c r="Y444" i="46"/>
  <c r="AC444" i="46" s="1"/>
  <c r="P444" i="46"/>
  <c r="F444" i="46"/>
  <c r="Y443" i="46"/>
  <c r="AC443" i="46" s="1"/>
  <c r="P443" i="46"/>
  <c r="F443" i="46"/>
  <c r="Y442" i="46"/>
  <c r="AC442" i="46" s="1"/>
  <c r="P442" i="46"/>
  <c r="O442" i="46"/>
  <c r="F442" i="46"/>
  <c r="AC441" i="46"/>
  <c r="Y441" i="46"/>
  <c r="P441" i="46"/>
  <c r="O441" i="46"/>
  <c r="F441" i="46"/>
  <c r="Y440" i="46"/>
  <c r="P440" i="46"/>
  <c r="AC440" i="46" s="1"/>
  <c r="O440" i="46"/>
  <c r="F440" i="46"/>
  <c r="Y439" i="46"/>
  <c r="P439" i="46"/>
  <c r="AC439" i="46" s="1"/>
  <c r="O439" i="46"/>
  <c r="F439" i="46"/>
  <c r="Y438" i="46"/>
  <c r="AC438" i="46" s="1"/>
  <c r="P438" i="46"/>
  <c r="O438" i="46"/>
  <c r="F438" i="46"/>
  <c r="AC437" i="46"/>
  <c r="Y437" i="46"/>
  <c r="P437" i="46"/>
  <c r="O437" i="46"/>
  <c r="F437" i="46"/>
  <c r="Y436" i="46"/>
  <c r="P436" i="46"/>
  <c r="AC436" i="46" s="1"/>
  <c r="O436" i="46"/>
  <c r="F436" i="46"/>
  <c r="Y435" i="46"/>
  <c r="P435" i="46"/>
  <c r="AC435" i="46" s="1"/>
  <c r="Y434" i="46"/>
  <c r="P434" i="46"/>
  <c r="AC434" i="46" s="1"/>
  <c r="F434" i="46"/>
  <c r="X432" i="46"/>
  <c r="W432" i="46"/>
  <c r="W426" i="46" s="1"/>
  <c r="V432" i="46"/>
  <c r="U432" i="46"/>
  <c r="T432" i="46"/>
  <c r="S432" i="46"/>
  <c r="S426" i="46" s="1"/>
  <c r="R432" i="46"/>
  <c r="Q432" i="46"/>
  <c r="P432" i="46"/>
  <c r="AC432" i="46" s="1"/>
  <c r="F432" i="46"/>
  <c r="Y431" i="46"/>
  <c r="X431" i="46"/>
  <c r="X425" i="46" s="1"/>
  <c r="X40" i="46" s="1"/>
  <c r="X30" i="46" s="1"/>
  <c r="W431" i="46"/>
  <c r="V431" i="46"/>
  <c r="U431" i="46"/>
  <c r="T431" i="46"/>
  <c r="T425" i="46" s="1"/>
  <c r="T40" i="46" s="1"/>
  <c r="T30" i="46" s="1"/>
  <c r="S431" i="46"/>
  <c r="R431" i="46"/>
  <c r="Q431" i="46"/>
  <c r="P431" i="46"/>
  <c r="P425" i="46" s="1"/>
  <c r="F431" i="46"/>
  <c r="Y430" i="46"/>
  <c r="P430" i="46"/>
  <c r="AC430" i="46" s="1"/>
  <c r="F430" i="46"/>
  <c r="Y429" i="46"/>
  <c r="P429" i="46"/>
  <c r="AC429" i="46" s="1"/>
  <c r="F429" i="46"/>
  <c r="Y428" i="46"/>
  <c r="P428" i="46"/>
  <c r="AC428" i="46" s="1"/>
  <c r="F428" i="46"/>
  <c r="Y427" i="46"/>
  <c r="P427" i="46"/>
  <c r="AC427" i="46" s="1"/>
  <c r="F427" i="46"/>
  <c r="X426" i="46"/>
  <c r="V426" i="46"/>
  <c r="T426" i="46"/>
  <c r="R426" i="46"/>
  <c r="F426" i="46"/>
  <c r="Y425" i="46"/>
  <c r="Y40" i="46" s="1"/>
  <c r="Y30" i="46" s="1"/>
  <c r="W425" i="46"/>
  <c r="V425" i="46"/>
  <c r="U425" i="46"/>
  <c r="U40" i="46" s="1"/>
  <c r="U30" i="46" s="1"/>
  <c r="S425" i="46"/>
  <c r="R425" i="46"/>
  <c r="Q425" i="46"/>
  <c r="Q40" i="46" s="1"/>
  <c r="Q30" i="46" s="1"/>
  <c r="F425" i="46"/>
  <c r="AC424" i="46"/>
  <c r="AF424" i="46" s="1"/>
  <c r="AB424" i="46"/>
  <c r="Y424" i="46"/>
  <c r="P424" i="46"/>
  <c r="O424" i="46"/>
  <c r="F424" i="46"/>
  <c r="Y423" i="46"/>
  <c r="P423" i="46"/>
  <c r="AC423" i="46" s="1"/>
  <c r="O423" i="46"/>
  <c r="F423" i="46"/>
  <c r="Y422" i="46"/>
  <c r="AC422" i="46" s="1"/>
  <c r="P422" i="46"/>
  <c r="O422" i="46"/>
  <c r="Y421" i="46"/>
  <c r="AC421" i="46" s="1"/>
  <c r="P421" i="46"/>
  <c r="O421" i="46"/>
  <c r="F421" i="46"/>
  <c r="O420" i="46"/>
  <c r="Y419" i="46"/>
  <c r="P419" i="46"/>
  <c r="AC419" i="46" s="1"/>
  <c r="O419" i="46"/>
  <c r="Y418" i="46"/>
  <c r="P418" i="46"/>
  <c r="AC418" i="46" s="1"/>
  <c r="O418" i="46"/>
  <c r="F418" i="46"/>
  <c r="O417" i="46"/>
  <c r="Y416" i="46"/>
  <c r="AC416" i="46" s="1"/>
  <c r="P416" i="46"/>
  <c r="O416" i="46"/>
  <c r="Y414" i="46"/>
  <c r="AC414" i="46" s="1"/>
  <c r="P414" i="46"/>
  <c r="O414" i="46"/>
  <c r="F414" i="46"/>
  <c r="O413" i="46"/>
  <c r="Y412" i="46"/>
  <c r="P412" i="46"/>
  <c r="AC412" i="46" s="1"/>
  <c r="O412" i="46"/>
  <c r="F412" i="46"/>
  <c r="Y411" i="46"/>
  <c r="P411" i="46"/>
  <c r="AC411" i="46" s="1"/>
  <c r="O411" i="46"/>
  <c r="F411" i="46"/>
  <c r="Y410" i="46"/>
  <c r="AC410" i="46" s="1"/>
  <c r="P410" i="46"/>
  <c r="O410" i="46"/>
  <c r="F410" i="46"/>
  <c r="AC409" i="46"/>
  <c r="Y409" i="46"/>
  <c r="P409" i="46"/>
  <c r="O409" i="46"/>
  <c r="F409" i="46"/>
  <c r="Y408" i="46"/>
  <c r="P408" i="46"/>
  <c r="AC408" i="46" s="1"/>
  <c r="O408" i="46"/>
  <c r="F408" i="46"/>
  <c r="Y407" i="46"/>
  <c r="P407" i="46"/>
  <c r="AC407" i="46" s="1"/>
  <c r="O407" i="46"/>
  <c r="F407" i="46"/>
  <c r="Y406" i="46"/>
  <c r="AC406" i="46" s="1"/>
  <c r="P406" i="46"/>
  <c r="O406" i="46"/>
  <c r="F406" i="46"/>
  <c r="AC405" i="46"/>
  <c r="Y405" i="46"/>
  <c r="P405" i="46"/>
  <c r="O405" i="46"/>
  <c r="F405" i="46"/>
  <c r="Y404" i="46"/>
  <c r="P404" i="46"/>
  <c r="AC404" i="46" s="1"/>
  <c r="O404" i="46"/>
  <c r="F404" i="46"/>
  <c r="Y403" i="46"/>
  <c r="P403" i="46"/>
  <c r="P401" i="46" s="1"/>
  <c r="O403" i="46"/>
  <c r="F403" i="46"/>
  <c r="Y402" i="46"/>
  <c r="AC402" i="46" s="1"/>
  <c r="P402" i="46"/>
  <c r="F402" i="46"/>
  <c r="Y401" i="46"/>
  <c r="X401" i="46"/>
  <c r="W401" i="46"/>
  <c r="V401" i="46"/>
  <c r="U401" i="46"/>
  <c r="T401" i="46"/>
  <c r="S401" i="46"/>
  <c r="R401" i="46"/>
  <c r="Q401" i="46"/>
  <c r="F401" i="46"/>
  <c r="AC400" i="46"/>
  <c r="Y400" i="46"/>
  <c r="P400" i="46"/>
  <c r="Y399" i="46"/>
  <c r="AC399" i="46" s="1"/>
  <c r="P399" i="46"/>
  <c r="O399" i="46"/>
  <c r="F399" i="46"/>
  <c r="AC398" i="46"/>
  <c r="Y398" i="46"/>
  <c r="P398" i="46"/>
  <c r="O398" i="46"/>
  <c r="F398" i="46"/>
  <c r="Y397" i="46"/>
  <c r="P397" i="46"/>
  <c r="AC397" i="46" s="1"/>
  <c r="O397" i="46"/>
  <c r="Y396" i="46"/>
  <c r="P396" i="46"/>
  <c r="AC396" i="46" s="1"/>
  <c r="O396" i="46"/>
  <c r="Y395" i="46"/>
  <c r="P395" i="46"/>
  <c r="AC395" i="46" s="1"/>
  <c r="O395" i="46"/>
  <c r="Y394" i="46"/>
  <c r="P394" i="46"/>
  <c r="AC394" i="46" s="1"/>
  <c r="AC393" i="46"/>
  <c r="Y393" i="46"/>
  <c r="P393" i="46"/>
  <c r="O393" i="46"/>
  <c r="AC392" i="46"/>
  <c r="Y392" i="46"/>
  <c r="P392" i="46"/>
  <c r="O392" i="46"/>
  <c r="AC391" i="46"/>
  <c r="Y391" i="46"/>
  <c r="P391" i="46"/>
  <c r="O391" i="46"/>
  <c r="AC390" i="46"/>
  <c r="Y390" i="46"/>
  <c r="P390" i="46"/>
  <c r="O390" i="46"/>
  <c r="AC389" i="46"/>
  <c r="Y389" i="46"/>
  <c r="P389" i="46"/>
  <c r="O389" i="46"/>
  <c r="AC388" i="46"/>
  <c r="Y388" i="46"/>
  <c r="P388" i="46"/>
  <c r="O388" i="46"/>
  <c r="AC387" i="46"/>
  <c r="Y387" i="46"/>
  <c r="P387" i="46"/>
  <c r="Y386" i="46"/>
  <c r="AC386" i="46" s="1"/>
  <c r="P386" i="46"/>
  <c r="Z385" i="46"/>
  <c r="X385" i="46"/>
  <c r="W385" i="46"/>
  <c r="V385" i="46"/>
  <c r="U385" i="46"/>
  <c r="Y385" i="46" s="1"/>
  <c r="Y50" i="46" s="1"/>
  <c r="T385" i="46"/>
  <c r="S385" i="46"/>
  <c r="R385" i="46"/>
  <c r="Q385" i="46"/>
  <c r="P385" i="46" s="1"/>
  <c r="Y384" i="46"/>
  <c r="P384" i="46"/>
  <c r="AC384" i="46" s="1"/>
  <c r="Y383" i="46"/>
  <c r="P383" i="46"/>
  <c r="AC383" i="46" s="1"/>
  <c r="AC382" i="46"/>
  <c r="Y382" i="46"/>
  <c r="P382" i="46"/>
  <c r="O382" i="46"/>
  <c r="F382" i="46"/>
  <c r="Y381" i="46"/>
  <c r="P381" i="46"/>
  <c r="AC381" i="46" s="1"/>
  <c r="O381" i="46"/>
  <c r="F381" i="46"/>
  <c r="Y380" i="46"/>
  <c r="P380" i="46"/>
  <c r="AC380" i="46" s="1"/>
  <c r="O380" i="46"/>
  <c r="F380" i="46"/>
  <c r="Y379" i="46"/>
  <c r="AC379" i="46" s="1"/>
  <c r="P379" i="46"/>
  <c r="O379" i="46"/>
  <c r="F379" i="46"/>
  <c r="AC378" i="46"/>
  <c r="Y378" i="46"/>
  <c r="P378" i="46"/>
  <c r="O378" i="46"/>
  <c r="F378" i="46"/>
  <c r="Y377" i="46"/>
  <c r="P377" i="46"/>
  <c r="AC377" i="46" s="1"/>
  <c r="O377" i="46"/>
  <c r="F377" i="46"/>
  <c r="Y376" i="46"/>
  <c r="P376" i="46"/>
  <c r="AC376" i="46" s="1"/>
  <c r="O376" i="46"/>
  <c r="F376" i="46"/>
  <c r="Y375" i="46"/>
  <c r="AC375" i="46" s="1"/>
  <c r="P375" i="46"/>
  <c r="O375" i="46"/>
  <c r="F375" i="46"/>
  <c r="AC374" i="46"/>
  <c r="Y374" i="46"/>
  <c r="P374" i="46"/>
  <c r="O374" i="46"/>
  <c r="F374" i="46"/>
  <c r="Y373" i="46"/>
  <c r="P373" i="46"/>
  <c r="AC373" i="46" s="1"/>
  <c r="O373" i="46"/>
  <c r="F373" i="46"/>
  <c r="Y372" i="46"/>
  <c r="P372" i="46"/>
  <c r="AC372" i="46" s="1"/>
  <c r="O372" i="46"/>
  <c r="F372" i="46"/>
  <c r="Y371" i="46"/>
  <c r="AC371" i="46" s="1"/>
  <c r="P371" i="46"/>
  <c r="O371" i="46"/>
  <c r="F371" i="46"/>
  <c r="AC370" i="46"/>
  <c r="Y370" i="46"/>
  <c r="P370" i="46"/>
  <c r="O370" i="46"/>
  <c r="F370" i="46"/>
  <c r="Y369" i="46"/>
  <c r="P369" i="46"/>
  <c r="AC369" i="46" s="1"/>
  <c r="O369" i="46"/>
  <c r="F369" i="46"/>
  <c r="Y368" i="46"/>
  <c r="P368" i="46"/>
  <c r="AC368" i="46" s="1"/>
  <c r="O368" i="46"/>
  <c r="F368" i="46"/>
  <c r="Y367" i="46"/>
  <c r="AC367" i="46" s="1"/>
  <c r="P367" i="46"/>
  <c r="O367" i="46"/>
  <c r="F367" i="46"/>
  <c r="AC366" i="46"/>
  <c r="Y366" i="46"/>
  <c r="P366" i="46"/>
  <c r="O366" i="46"/>
  <c r="F366" i="46"/>
  <c r="Y365" i="46"/>
  <c r="P365" i="46"/>
  <c r="AC365" i="46" s="1"/>
  <c r="O365" i="46"/>
  <c r="F365" i="46"/>
  <c r="Y364" i="46"/>
  <c r="P364" i="46"/>
  <c r="AC364" i="46" s="1"/>
  <c r="O364" i="46"/>
  <c r="F364" i="46"/>
  <c r="Y363" i="46"/>
  <c r="AC363" i="46" s="1"/>
  <c r="P363" i="46"/>
  <c r="O363" i="46"/>
  <c r="F363" i="46"/>
  <c r="AC362" i="46"/>
  <c r="Y362" i="46"/>
  <c r="P362" i="46"/>
  <c r="O362" i="46"/>
  <c r="F362" i="46"/>
  <c r="Y361" i="46"/>
  <c r="P361" i="46"/>
  <c r="AC361" i="46" s="1"/>
  <c r="O361" i="46"/>
  <c r="F361" i="46"/>
  <c r="Y360" i="46"/>
  <c r="P360" i="46"/>
  <c r="AC360" i="46" s="1"/>
  <c r="O360" i="46"/>
  <c r="F360" i="46"/>
  <c r="Y359" i="46"/>
  <c r="AC359" i="46" s="1"/>
  <c r="P359" i="46"/>
  <c r="O359" i="46"/>
  <c r="F359" i="46"/>
  <c r="AC358" i="46"/>
  <c r="Y358" i="46"/>
  <c r="P358" i="46"/>
  <c r="O358" i="46"/>
  <c r="F358" i="46"/>
  <c r="Y357" i="46"/>
  <c r="P357" i="46"/>
  <c r="AC357" i="46" s="1"/>
  <c r="O357" i="46"/>
  <c r="F357" i="46"/>
  <c r="Y356" i="46"/>
  <c r="P356" i="46"/>
  <c r="AC356" i="46" s="1"/>
  <c r="O356" i="46"/>
  <c r="F356" i="46"/>
  <c r="Y355" i="46"/>
  <c r="AC355" i="46" s="1"/>
  <c r="P355" i="46"/>
  <c r="O355" i="46"/>
  <c r="F355" i="46"/>
  <c r="AC354" i="46"/>
  <c r="Y354" i="46"/>
  <c r="P354" i="46"/>
  <c r="O354" i="46"/>
  <c r="F354" i="46"/>
  <c r="Y353" i="46"/>
  <c r="P353" i="46"/>
  <c r="AC353" i="46" s="1"/>
  <c r="O353" i="46"/>
  <c r="F353" i="46"/>
  <c r="Y352" i="46"/>
  <c r="P352" i="46"/>
  <c r="AC352" i="46" s="1"/>
  <c r="O352" i="46"/>
  <c r="F352" i="46"/>
  <c r="Y351" i="46"/>
  <c r="AC351" i="46" s="1"/>
  <c r="P351" i="46"/>
  <c r="O351" i="46"/>
  <c r="F351" i="46"/>
  <c r="AC350" i="46"/>
  <c r="Y350" i="46"/>
  <c r="P350" i="46"/>
  <c r="O350" i="46"/>
  <c r="F350" i="46"/>
  <c r="Y349" i="46"/>
  <c r="P349" i="46"/>
  <c r="AC349" i="46" s="1"/>
  <c r="O349" i="46"/>
  <c r="F349" i="46"/>
  <c r="Y348" i="46"/>
  <c r="P348" i="46"/>
  <c r="AC348" i="46" s="1"/>
  <c r="O348" i="46"/>
  <c r="F348" i="46"/>
  <c r="Y347" i="46"/>
  <c r="AC347" i="46" s="1"/>
  <c r="P347" i="46"/>
  <c r="O347" i="46"/>
  <c r="F347" i="46"/>
  <c r="AC346" i="46"/>
  <c r="Y346" i="46"/>
  <c r="P346" i="46"/>
  <c r="O346" i="46"/>
  <c r="F346" i="46"/>
  <c r="Y345" i="46"/>
  <c r="P345" i="46"/>
  <c r="AC345" i="46" s="1"/>
  <c r="O345" i="46"/>
  <c r="F345" i="46"/>
  <c r="Y344" i="46"/>
  <c r="P344" i="46"/>
  <c r="AC344" i="46" s="1"/>
  <c r="O344" i="46"/>
  <c r="F344" i="46"/>
  <c r="Y343" i="46"/>
  <c r="AC343" i="46" s="1"/>
  <c r="P343" i="46"/>
  <c r="O343" i="46"/>
  <c r="F343" i="46"/>
  <c r="AC342" i="46"/>
  <c r="Y342" i="46"/>
  <c r="P342" i="46"/>
  <c r="O342" i="46"/>
  <c r="F342" i="46"/>
  <c r="Y341" i="46"/>
  <c r="P341" i="46"/>
  <c r="AC341" i="46" s="1"/>
  <c r="O341" i="46"/>
  <c r="F341" i="46"/>
  <c r="Y340" i="46"/>
  <c r="P340" i="46"/>
  <c r="AC340" i="46" s="1"/>
  <c r="O340" i="46"/>
  <c r="F340" i="46"/>
  <c r="Y339" i="46"/>
  <c r="AC339" i="46" s="1"/>
  <c r="P339" i="46"/>
  <c r="O339" i="46"/>
  <c r="F339" i="46"/>
  <c r="AC338" i="46"/>
  <c r="Y338" i="46"/>
  <c r="P338" i="46"/>
  <c r="O338" i="46"/>
  <c r="F338" i="46"/>
  <c r="Y337" i="46"/>
  <c r="P337" i="46"/>
  <c r="AC337" i="46" s="1"/>
  <c r="O337" i="46"/>
  <c r="F337" i="46"/>
  <c r="Y336" i="46"/>
  <c r="P336" i="46"/>
  <c r="AC336" i="46" s="1"/>
  <c r="O336" i="46"/>
  <c r="F336" i="46"/>
  <c r="Y335" i="46"/>
  <c r="AC335" i="46" s="1"/>
  <c r="P335" i="46"/>
  <c r="O335" i="46"/>
  <c r="F335" i="46"/>
  <c r="AC334" i="46"/>
  <c r="Y334" i="46"/>
  <c r="P334" i="46"/>
  <c r="O334" i="46"/>
  <c r="F334" i="46"/>
  <c r="Y333" i="46"/>
  <c r="P333" i="46"/>
  <c r="AC333" i="46" s="1"/>
  <c r="O333" i="46"/>
  <c r="F333" i="46"/>
  <c r="Y332" i="46"/>
  <c r="P332" i="46"/>
  <c r="AC332" i="46" s="1"/>
  <c r="O332" i="46"/>
  <c r="F332" i="46"/>
  <c r="Y331" i="46"/>
  <c r="AC331" i="46" s="1"/>
  <c r="P331" i="46"/>
  <c r="O331" i="46"/>
  <c r="F331" i="46"/>
  <c r="AC330" i="46"/>
  <c r="Y330" i="46"/>
  <c r="P330" i="46"/>
  <c r="O330" i="46"/>
  <c r="F330" i="46"/>
  <c r="Y329" i="46"/>
  <c r="P329" i="46"/>
  <c r="AC329" i="46" s="1"/>
  <c r="O329" i="46"/>
  <c r="F329" i="46"/>
  <c r="Y328" i="46"/>
  <c r="P328" i="46"/>
  <c r="AC328" i="46" s="1"/>
  <c r="O328" i="46"/>
  <c r="F328" i="46"/>
  <c r="Y327" i="46"/>
  <c r="AC327" i="46" s="1"/>
  <c r="P327" i="46"/>
  <c r="O327" i="46"/>
  <c r="F327" i="46"/>
  <c r="AC326" i="46"/>
  <c r="Y326" i="46"/>
  <c r="P326" i="46"/>
  <c r="O326" i="46"/>
  <c r="F326" i="46"/>
  <c r="Y325" i="46"/>
  <c r="P325" i="46"/>
  <c r="AC325" i="46" s="1"/>
  <c r="O325" i="46"/>
  <c r="F325" i="46"/>
  <c r="Y324" i="46"/>
  <c r="P324" i="46"/>
  <c r="AC324" i="46" s="1"/>
  <c r="O324" i="46"/>
  <c r="F324" i="46"/>
  <c r="Y323" i="46"/>
  <c r="AC323" i="46" s="1"/>
  <c r="P323" i="46"/>
  <c r="O323" i="46"/>
  <c r="F323" i="46"/>
  <c r="AC322" i="46"/>
  <c r="Y322" i="46"/>
  <c r="P322" i="46"/>
  <c r="O322" i="46"/>
  <c r="F322" i="46"/>
  <c r="Y321" i="46"/>
  <c r="P321" i="46"/>
  <c r="AC321" i="46" s="1"/>
  <c r="O321" i="46"/>
  <c r="F321" i="46"/>
  <c r="Y320" i="46"/>
  <c r="P320" i="46"/>
  <c r="AC320" i="46" s="1"/>
  <c r="O320" i="46"/>
  <c r="F320" i="46"/>
  <c r="Y319" i="46"/>
  <c r="AC319" i="46" s="1"/>
  <c r="P319" i="46"/>
  <c r="O319" i="46"/>
  <c r="F319" i="46"/>
  <c r="AC318" i="46"/>
  <c r="Y318" i="46"/>
  <c r="P318" i="46"/>
  <c r="O318" i="46"/>
  <c r="F318" i="46"/>
  <c r="Y317" i="46"/>
  <c r="P317" i="46"/>
  <c r="AC317" i="46" s="1"/>
  <c r="O317" i="46"/>
  <c r="F317" i="46"/>
  <c r="Y316" i="46"/>
  <c r="P316" i="46"/>
  <c r="AC316" i="46" s="1"/>
  <c r="O316" i="46"/>
  <c r="F316" i="46"/>
  <c r="Y315" i="46"/>
  <c r="AC315" i="46" s="1"/>
  <c r="P315" i="46"/>
  <c r="O315" i="46"/>
  <c r="F315" i="46"/>
  <c r="AC314" i="46"/>
  <c r="Y314" i="46"/>
  <c r="P314" i="46"/>
  <c r="O314" i="46"/>
  <c r="F314" i="46"/>
  <c r="Y313" i="46"/>
  <c r="P313" i="46"/>
  <c r="AC313" i="46" s="1"/>
  <c r="O313" i="46"/>
  <c r="F313" i="46"/>
  <c r="Y312" i="46"/>
  <c r="P312" i="46"/>
  <c r="AC312" i="46" s="1"/>
  <c r="O312" i="46"/>
  <c r="F312" i="46"/>
  <c r="Y311" i="46"/>
  <c r="AC311" i="46" s="1"/>
  <c r="P311" i="46"/>
  <c r="O311" i="46"/>
  <c r="F311" i="46"/>
  <c r="AC310" i="46"/>
  <c r="Y310" i="46"/>
  <c r="P310" i="46"/>
  <c r="O310" i="46"/>
  <c r="F310" i="46"/>
  <c r="Y309" i="46"/>
  <c r="P309" i="46"/>
  <c r="AC309" i="46" s="1"/>
  <c r="O309" i="46"/>
  <c r="F309" i="46"/>
  <c r="Y308" i="46"/>
  <c r="P308" i="46"/>
  <c r="AC308" i="46" s="1"/>
  <c r="O308" i="46"/>
  <c r="F308" i="46"/>
  <c r="Y307" i="46"/>
  <c r="AC307" i="46" s="1"/>
  <c r="P307" i="46"/>
  <c r="O307" i="46"/>
  <c r="F307" i="46"/>
  <c r="AC306" i="46"/>
  <c r="Y306" i="46"/>
  <c r="P306" i="46"/>
  <c r="O306" i="46"/>
  <c r="F306" i="46"/>
  <c r="Y305" i="46"/>
  <c r="P305" i="46"/>
  <c r="AC305" i="46" s="1"/>
  <c r="O305" i="46"/>
  <c r="F305" i="46"/>
  <c r="Y304" i="46"/>
  <c r="P304" i="46"/>
  <c r="AC304" i="46" s="1"/>
  <c r="O304" i="46"/>
  <c r="F304" i="46"/>
  <c r="Y303" i="46"/>
  <c r="AC303" i="46" s="1"/>
  <c r="P303" i="46"/>
  <c r="O303" i="46"/>
  <c r="F303" i="46"/>
  <c r="AC302" i="46"/>
  <c r="Y302" i="46"/>
  <c r="P302" i="46"/>
  <c r="O302" i="46"/>
  <c r="F302" i="46"/>
  <c r="Y301" i="46"/>
  <c r="P301" i="46"/>
  <c r="AC301" i="46" s="1"/>
  <c r="O301" i="46"/>
  <c r="F301" i="46"/>
  <c r="Y300" i="46"/>
  <c r="P300" i="46"/>
  <c r="AC300" i="46" s="1"/>
  <c r="O300" i="46"/>
  <c r="F300" i="46"/>
  <c r="Y299" i="46"/>
  <c r="AC299" i="46" s="1"/>
  <c r="P299" i="46"/>
  <c r="O299" i="46"/>
  <c r="F299" i="46"/>
  <c r="AC298" i="46"/>
  <c r="Y298" i="46"/>
  <c r="P298" i="46"/>
  <c r="O298" i="46"/>
  <c r="F298" i="46"/>
  <c r="Y297" i="46"/>
  <c r="P297" i="46"/>
  <c r="AC297" i="46" s="1"/>
  <c r="O297" i="46"/>
  <c r="F297" i="46"/>
  <c r="Y296" i="46"/>
  <c r="P296" i="46"/>
  <c r="AC296" i="46" s="1"/>
  <c r="O296" i="46"/>
  <c r="F296" i="46"/>
  <c r="Y295" i="46"/>
  <c r="AC295" i="46" s="1"/>
  <c r="P295" i="46"/>
  <c r="K295" i="46"/>
  <c r="O295" i="46" s="1"/>
  <c r="AC294" i="46"/>
  <c r="Y294" i="46"/>
  <c r="P294" i="46"/>
  <c r="Y293" i="46"/>
  <c r="AC293" i="46" s="1"/>
  <c r="P293" i="46"/>
  <c r="Y292" i="46"/>
  <c r="P292" i="46"/>
  <c r="AC292" i="46" s="1"/>
  <c r="O292" i="46"/>
  <c r="F292" i="46"/>
  <c r="Y291" i="46"/>
  <c r="Y289" i="46" s="1"/>
  <c r="P291" i="46"/>
  <c r="F291" i="46"/>
  <c r="Y290" i="46"/>
  <c r="AC290" i="46" s="1"/>
  <c r="P290" i="46"/>
  <c r="F290" i="46"/>
  <c r="Z289" i="46"/>
  <c r="X289" i="46"/>
  <c r="W289" i="46"/>
  <c r="V289" i="46"/>
  <c r="U289" i="46"/>
  <c r="T289" i="46"/>
  <c r="S289" i="46"/>
  <c r="R289" i="46"/>
  <c r="P289" i="46" s="1"/>
  <c r="AC289" i="46" s="1"/>
  <c r="Q289" i="46"/>
  <c r="F289" i="46"/>
  <c r="AC288" i="46"/>
  <c r="Y288" i="46"/>
  <c r="P288" i="46"/>
  <c r="F288" i="46"/>
  <c r="AC287" i="46"/>
  <c r="Y287" i="46"/>
  <c r="P287" i="46"/>
  <c r="F287" i="46"/>
  <c r="AC286" i="46"/>
  <c r="Y286" i="46"/>
  <c r="P286" i="46"/>
  <c r="O286" i="46"/>
  <c r="AC285" i="46"/>
  <c r="Y285" i="46"/>
  <c r="P285" i="46"/>
  <c r="F285" i="46"/>
  <c r="AC284" i="46"/>
  <c r="Y284" i="46"/>
  <c r="P284" i="46"/>
  <c r="F284" i="46"/>
  <c r="AC283" i="46"/>
  <c r="Z283" i="46"/>
  <c r="Y283" i="46"/>
  <c r="X283" i="46"/>
  <c r="W283" i="46"/>
  <c r="W51" i="46" s="1"/>
  <c r="V283" i="46"/>
  <c r="U283" i="46"/>
  <c r="T283" i="46"/>
  <c r="S283" i="46"/>
  <c r="R283" i="46"/>
  <c r="Q283" i="46"/>
  <c r="P283" i="46"/>
  <c r="F283" i="46"/>
  <c r="Y282" i="46"/>
  <c r="P282" i="46"/>
  <c r="AC282" i="46" s="1"/>
  <c r="F282" i="46"/>
  <c r="Y281" i="46"/>
  <c r="P281" i="46"/>
  <c r="AC281" i="46" s="1"/>
  <c r="F281" i="46"/>
  <c r="Y280" i="46"/>
  <c r="Y277" i="46" s="1"/>
  <c r="P280" i="46"/>
  <c r="AC280" i="46" s="1"/>
  <c r="AC279" i="46"/>
  <c r="Y279" i="46"/>
  <c r="P279" i="46"/>
  <c r="F279" i="46"/>
  <c r="AC278" i="46"/>
  <c r="Y278" i="46"/>
  <c r="P278" i="46"/>
  <c r="F278" i="46"/>
  <c r="X277" i="46"/>
  <c r="W277" i="46"/>
  <c r="V277" i="46"/>
  <c r="U277" i="46"/>
  <c r="T277" i="46"/>
  <c r="S277" i="46"/>
  <c r="R277" i="46"/>
  <c r="Q277" i="46"/>
  <c r="F277" i="46"/>
  <c r="AC276" i="46"/>
  <c r="Y276" i="46"/>
  <c r="P276" i="46"/>
  <c r="F276" i="46"/>
  <c r="AC275" i="46"/>
  <c r="Y275" i="46"/>
  <c r="P275" i="46"/>
  <c r="F275" i="46"/>
  <c r="AC274" i="46"/>
  <c r="Y274" i="46"/>
  <c r="P274" i="46"/>
  <c r="F274" i="46"/>
  <c r="AC273" i="46"/>
  <c r="Y273" i="46"/>
  <c r="P273" i="46"/>
  <c r="F273" i="46"/>
  <c r="AC272" i="46"/>
  <c r="Y272" i="46"/>
  <c r="P272" i="46"/>
  <c r="P238" i="46" s="1"/>
  <c r="Y271" i="46"/>
  <c r="AC271" i="46" s="1"/>
  <c r="P271" i="46"/>
  <c r="F271" i="46"/>
  <c r="Y269" i="46"/>
  <c r="AC269" i="46" s="1"/>
  <c r="P269" i="46"/>
  <c r="F269" i="46"/>
  <c r="Y268" i="46"/>
  <c r="AC268" i="46" s="1"/>
  <c r="P268" i="46"/>
  <c r="F268" i="46"/>
  <c r="Y267" i="46"/>
  <c r="AC267" i="46" s="1"/>
  <c r="P267" i="46"/>
  <c r="F267" i="46"/>
  <c r="Y266" i="46"/>
  <c r="AC266" i="46" s="1"/>
  <c r="P266" i="46"/>
  <c r="F266" i="46"/>
  <c r="Y265" i="46"/>
  <c r="AC265" i="46" s="1"/>
  <c r="P265" i="46"/>
  <c r="F265" i="46"/>
  <c r="Y264" i="46"/>
  <c r="AC264" i="46" s="1"/>
  <c r="P264" i="46"/>
  <c r="F264" i="46"/>
  <c r="Y263" i="46"/>
  <c r="AC263" i="46" s="1"/>
  <c r="P263" i="46"/>
  <c r="F263" i="46"/>
  <c r="Y262" i="46"/>
  <c r="AC262" i="46" s="1"/>
  <c r="P262" i="46"/>
  <c r="F262" i="46"/>
  <c r="Y261" i="46"/>
  <c r="AC261" i="46" s="1"/>
  <c r="P261" i="46"/>
  <c r="F261" i="46"/>
  <c r="Y260" i="46"/>
  <c r="AC260" i="46" s="1"/>
  <c r="P260" i="46"/>
  <c r="F260" i="46"/>
  <c r="Y259" i="46"/>
  <c r="AC259" i="46" s="1"/>
  <c r="P259" i="46"/>
  <c r="F259" i="46"/>
  <c r="Y258" i="46"/>
  <c r="AC258" i="46" s="1"/>
  <c r="P258" i="46"/>
  <c r="F258" i="46"/>
  <c r="Y257" i="46"/>
  <c r="AC257" i="46" s="1"/>
  <c r="P257" i="46"/>
  <c r="F257" i="46"/>
  <c r="Y256" i="46"/>
  <c r="AC256" i="46" s="1"/>
  <c r="P256" i="46"/>
  <c r="F256" i="46"/>
  <c r="Y255" i="46"/>
  <c r="AC255" i="46" s="1"/>
  <c r="P255" i="46"/>
  <c r="F255" i="46"/>
  <c r="Y254" i="46"/>
  <c r="AC254" i="46" s="1"/>
  <c r="P254" i="46"/>
  <c r="F254" i="46"/>
  <c r="Y253" i="46"/>
  <c r="AC253" i="46" s="1"/>
  <c r="P253" i="46"/>
  <c r="F253" i="46"/>
  <c r="Y252" i="46"/>
  <c r="AC252" i="46" s="1"/>
  <c r="P252" i="46"/>
  <c r="F252" i="46"/>
  <c r="Y251" i="46"/>
  <c r="AC251" i="46" s="1"/>
  <c r="P251" i="46"/>
  <c r="F251" i="46"/>
  <c r="Y250" i="46"/>
  <c r="AC250" i="46" s="1"/>
  <c r="P250" i="46"/>
  <c r="Y249" i="46"/>
  <c r="P249" i="46"/>
  <c r="AC249" i="46" s="1"/>
  <c r="O249" i="46"/>
  <c r="Y248" i="46"/>
  <c r="P248" i="46"/>
  <c r="AC248" i="46" s="1"/>
  <c r="F248" i="46"/>
  <c r="Y247" i="46"/>
  <c r="P247" i="46"/>
  <c r="AC247" i="46" s="1"/>
  <c r="F247" i="46"/>
  <c r="Y246" i="46"/>
  <c r="P246" i="46"/>
  <c r="AC246" i="46" s="1"/>
  <c r="Y245" i="46"/>
  <c r="Y237" i="46" s="1"/>
  <c r="P245" i="46"/>
  <c r="AC245" i="46" s="1"/>
  <c r="O245" i="46"/>
  <c r="Y244" i="46"/>
  <c r="P244" i="46"/>
  <c r="AC244" i="46" s="1"/>
  <c r="O244" i="46"/>
  <c r="Y243" i="46"/>
  <c r="P243" i="46"/>
  <c r="AC243" i="46" s="1"/>
  <c r="AC242" i="46"/>
  <c r="Y242" i="46"/>
  <c r="P242" i="46"/>
  <c r="Y241" i="46"/>
  <c r="AC241" i="46" s="1"/>
  <c r="P241" i="46"/>
  <c r="Y240" i="46"/>
  <c r="P240" i="46"/>
  <c r="AC240" i="46" s="1"/>
  <c r="F240" i="46"/>
  <c r="X239" i="46"/>
  <c r="W239" i="46"/>
  <c r="V239" i="46"/>
  <c r="U239" i="46"/>
  <c r="T239" i="46"/>
  <c r="S239" i="46"/>
  <c r="R239" i="46"/>
  <c r="Q239" i="46"/>
  <c r="P239" i="46"/>
  <c r="F239" i="46"/>
  <c r="Y238" i="46"/>
  <c r="X238" i="46"/>
  <c r="W238" i="46"/>
  <c r="V238" i="46"/>
  <c r="U238" i="46"/>
  <c r="T238" i="46"/>
  <c r="S238" i="46"/>
  <c r="R238" i="46"/>
  <c r="Q238" i="46"/>
  <c r="F238" i="46"/>
  <c r="X237" i="46"/>
  <c r="W237" i="46"/>
  <c r="V237" i="46"/>
  <c r="V51" i="46" s="1"/>
  <c r="U237" i="46"/>
  <c r="T237" i="46"/>
  <c r="S237" i="46"/>
  <c r="R237" i="46"/>
  <c r="R51" i="46" s="1"/>
  <c r="Q237" i="46"/>
  <c r="F237" i="46"/>
  <c r="AC236" i="46"/>
  <c r="Y236" i="46"/>
  <c r="P236" i="46"/>
  <c r="F236" i="46"/>
  <c r="AC235" i="46"/>
  <c r="Y235" i="46"/>
  <c r="P235" i="46"/>
  <c r="F235" i="46"/>
  <c r="AC234" i="46"/>
  <c r="Y234" i="46"/>
  <c r="P234" i="46"/>
  <c r="F234" i="46"/>
  <c r="AC233" i="46"/>
  <c r="Y233" i="46"/>
  <c r="P233" i="46"/>
  <c r="F233" i="46"/>
  <c r="AC232" i="46"/>
  <c r="Y232" i="46"/>
  <c r="P232" i="46"/>
  <c r="F232" i="46"/>
  <c r="AC231" i="46"/>
  <c r="Y231" i="46"/>
  <c r="P231" i="46"/>
  <c r="F231" i="46"/>
  <c r="AC228" i="46"/>
  <c r="Y228" i="46"/>
  <c r="P228" i="46"/>
  <c r="F228" i="46"/>
  <c r="AC227" i="46"/>
  <c r="Y227" i="46"/>
  <c r="P227" i="46"/>
  <c r="F227" i="46"/>
  <c r="AC226" i="46"/>
  <c r="Y226" i="46"/>
  <c r="P226" i="46"/>
  <c r="F226" i="46"/>
  <c r="AC225" i="46"/>
  <c r="Y225" i="46"/>
  <c r="P225" i="46"/>
  <c r="F225" i="46"/>
  <c r="AC224" i="46"/>
  <c r="Y224" i="46"/>
  <c r="P224" i="46"/>
  <c r="F224" i="46"/>
  <c r="AC223" i="46"/>
  <c r="Y223" i="46"/>
  <c r="P223" i="46"/>
  <c r="F223" i="46"/>
  <c r="AC222" i="46"/>
  <c r="Y222" i="46"/>
  <c r="P222" i="46"/>
  <c r="F222" i="46"/>
  <c r="AC221" i="46"/>
  <c r="Y221" i="46"/>
  <c r="P221" i="46"/>
  <c r="F221" i="46"/>
  <c r="AC220" i="46"/>
  <c r="Y220" i="46"/>
  <c r="P220" i="46"/>
  <c r="F220" i="46"/>
  <c r="AC219" i="46"/>
  <c r="Y219" i="46"/>
  <c r="P219" i="46"/>
  <c r="F219" i="46"/>
  <c r="AC218" i="46"/>
  <c r="Y218" i="46"/>
  <c r="P218" i="46"/>
  <c r="O218" i="46"/>
  <c r="AC217" i="46"/>
  <c r="Y217" i="46"/>
  <c r="P217" i="46"/>
  <c r="AC216" i="46"/>
  <c r="AB216" i="46"/>
  <c r="Y216" i="46"/>
  <c r="P216" i="46"/>
  <c r="F216" i="46"/>
  <c r="AC215" i="46"/>
  <c r="AB215" i="46"/>
  <c r="AB1832" i="46" s="1"/>
  <c r="Y215" i="46"/>
  <c r="P215" i="46"/>
  <c r="F215" i="46"/>
  <c r="Y214" i="46"/>
  <c r="P214" i="46"/>
  <c r="AC214" i="46" s="1"/>
  <c r="F214" i="46"/>
  <c r="Y213" i="46"/>
  <c r="P213" i="46"/>
  <c r="AC213" i="46" s="1"/>
  <c r="F213" i="46"/>
  <c r="Y212" i="46"/>
  <c r="P212" i="46"/>
  <c r="AC212" i="46" s="1"/>
  <c r="F212" i="46"/>
  <c r="Y211" i="46"/>
  <c r="P211" i="46"/>
  <c r="AC211" i="46" s="1"/>
  <c r="F211" i="46"/>
  <c r="Y210" i="46"/>
  <c r="P210" i="46"/>
  <c r="AC210" i="46" s="1"/>
  <c r="F210" i="46"/>
  <c r="Y209" i="46"/>
  <c r="P209" i="46"/>
  <c r="AC209" i="46" s="1"/>
  <c r="AC208" i="46"/>
  <c r="Y208" i="46"/>
  <c r="P208" i="46"/>
  <c r="M208" i="46"/>
  <c r="AC207" i="46"/>
  <c r="Y207" i="46"/>
  <c r="P207" i="46"/>
  <c r="Y206" i="46"/>
  <c r="AC206" i="46" s="1"/>
  <c r="P206" i="46"/>
  <c r="Y205" i="46"/>
  <c r="P205" i="46"/>
  <c r="AC205" i="46" s="1"/>
  <c r="M205" i="46"/>
  <c r="O205" i="46" s="1"/>
  <c r="Y204" i="46"/>
  <c r="AC204" i="46" s="1"/>
  <c r="P204" i="46"/>
  <c r="O204" i="46"/>
  <c r="Y203" i="46"/>
  <c r="AC203" i="46" s="1"/>
  <c r="P203" i="46"/>
  <c r="Y202" i="46"/>
  <c r="P202" i="46"/>
  <c r="AC202" i="46" s="1"/>
  <c r="Y201" i="46"/>
  <c r="P201" i="46"/>
  <c r="AC201" i="46" s="1"/>
  <c r="O201" i="46"/>
  <c r="M201" i="46"/>
  <c r="Y200" i="46"/>
  <c r="P200" i="46"/>
  <c r="AC200" i="46" s="1"/>
  <c r="Y199" i="46"/>
  <c r="P199" i="46"/>
  <c r="AC199" i="46" s="1"/>
  <c r="AC198" i="46"/>
  <c r="Y198" i="46"/>
  <c r="P198" i="46"/>
  <c r="Y197" i="46"/>
  <c r="X197" i="46"/>
  <c r="W197" i="46"/>
  <c r="V197" i="46"/>
  <c r="U197" i="46"/>
  <c r="T197" i="46"/>
  <c r="S197" i="46"/>
  <c r="R197" i="46"/>
  <c r="Q197" i="46"/>
  <c r="F197" i="46"/>
  <c r="Y196" i="46"/>
  <c r="AC196" i="46" s="1"/>
  <c r="P196" i="46"/>
  <c r="F196" i="46"/>
  <c r="Y195" i="46"/>
  <c r="AC195" i="46" s="1"/>
  <c r="P195" i="46"/>
  <c r="F195" i="46"/>
  <c r="Y194" i="46"/>
  <c r="AC194" i="46" s="1"/>
  <c r="P194" i="46"/>
  <c r="F194" i="46"/>
  <c r="Y193" i="46"/>
  <c r="AC193" i="46" s="1"/>
  <c r="P193" i="46"/>
  <c r="O193" i="46"/>
  <c r="Y192" i="46"/>
  <c r="AC192" i="46" s="1"/>
  <c r="P192" i="46"/>
  <c r="F192" i="46"/>
  <c r="Y190" i="46"/>
  <c r="AC190" i="46" s="1"/>
  <c r="P190" i="46"/>
  <c r="Y189" i="46"/>
  <c r="P189" i="46"/>
  <c r="AC189" i="46" s="1"/>
  <c r="Y188" i="46"/>
  <c r="P188" i="46"/>
  <c r="AC188" i="46" s="1"/>
  <c r="AC187" i="46"/>
  <c r="Y187" i="46"/>
  <c r="P187" i="46"/>
  <c r="F187" i="46"/>
  <c r="AC186" i="46"/>
  <c r="Y186" i="46"/>
  <c r="P186" i="46"/>
  <c r="F186" i="46"/>
  <c r="AC185" i="46"/>
  <c r="Y185" i="46"/>
  <c r="P185" i="46"/>
  <c r="O185" i="46"/>
  <c r="F185" i="46"/>
  <c r="Y184" i="46"/>
  <c r="P184" i="46"/>
  <c r="AC184" i="46" s="1"/>
  <c r="O184" i="46"/>
  <c r="F184" i="46"/>
  <c r="Y183" i="46"/>
  <c r="P183" i="46"/>
  <c r="AC183" i="46" s="1"/>
  <c r="O183" i="46"/>
  <c r="Y182" i="46"/>
  <c r="P182" i="46"/>
  <c r="AC182" i="46" s="1"/>
  <c r="O182" i="46"/>
  <c r="F182" i="46"/>
  <c r="Y181" i="46"/>
  <c r="AC181" i="46" s="1"/>
  <c r="P181" i="46"/>
  <c r="O181" i="46"/>
  <c r="F181" i="46"/>
  <c r="AC180" i="46"/>
  <c r="Y180" i="46"/>
  <c r="P180" i="46"/>
  <c r="O180" i="46"/>
  <c r="F180" i="46"/>
  <c r="Y179" i="46"/>
  <c r="P179" i="46"/>
  <c r="AC179" i="46" s="1"/>
  <c r="O179" i="46"/>
  <c r="F179" i="46"/>
  <c r="Y178" i="46"/>
  <c r="P178" i="46"/>
  <c r="AC178" i="46" s="1"/>
  <c r="O178" i="46"/>
  <c r="F178" i="46"/>
  <c r="Y177" i="46"/>
  <c r="AC177" i="46" s="1"/>
  <c r="P177" i="46"/>
  <c r="O177" i="46"/>
  <c r="F177" i="46"/>
  <c r="AC176" i="46"/>
  <c r="Y176" i="46"/>
  <c r="P176" i="46"/>
  <c r="O176" i="46"/>
  <c r="F176" i="46"/>
  <c r="Y175" i="46"/>
  <c r="P175" i="46"/>
  <c r="AC175" i="46" s="1"/>
  <c r="O175" i="46"/>
  <c r="F175" i="46"/>
  <c r="Y174" i="46"/>
  <c r="P174" i="46"/>
  <c r="AC174" i="46" s="1"/>
  <c r="O174" i="46"/>
  <c r="F174" i="46"/>
  <c r="Y173" i="46"/>
  <c r="AC173" i="46" s="1"/>
  <c r="P173" i="46"/>
  <c r="O173" i="46"/>
  <c r="F173" i="46"/>
  <c r="AC172" i="46"/>
  <c r="Y172" i="46"/>
  <c r="P172" i="46"/>
  <c r="O172" i="46"/>
  <c r="F172" i="46"/>
  <c r="Y171" i="46"/>
  <c r="P171" i="46"/>
  <c r="AC171" i="46" s="1"/>
  <c r="O171" i="46"/>
  <c r="F171" i="46"/>
  <c r="Y170" i="46"/>
  <c r="P170" i="46"/>
  <c r="AC170" i="46" s="1"/>
  <c r="O170" i="46"/>
  <c r="F170" i="46"/>
  <c r="Y169" i="46"/>
  <c r="AC169" i="46" s="1"/>
  <c r="P169" i="46"/>
  <c r="O169" i="46"/>
  <c r="F169" i="46"/>
  <c r="AC168" i="46"/>
  <c r="Y168" i="46"/>
  <c r="P168" i="46"/>
  <c r="O168" i="46"/>
  <c r="F168" i="46"/>
  <c r="Y167" i="46"/>
  <c r="P167" i="46"/>
  <c r="AC167" i="46" s="1"/>
  <c r="O167" i="46"/>
  <c r="F167" i="46"/>
  <c r="Y166" i="46"/>
  <c r="P166" i="46"/>
  <c r="AC166" i="46" s="1"/>
  <c r="O166" i="46"/>
  <c r="F166" i="46"/>
  <c r="Y165" i="46"/>
  <c r="AC165" i="46" s="1"/>
  <c r="P165" i="46"/>
  <c r="O165" i="46"/>
  <c r="F165" i="46"/>
  <c r="AC164" i="46"/>
  <c r="Y164" i="46"/>
  <c r="P164" i="46"/>
  <c r="O164" i="46"/>
  <c r="F164" i="46"/>
  <c r="Y163" i="46"/>
  <c r="P163" i="46"/>
  <c r="AC163" i="46" s="1"/>
  <c r="O163" i="46"/>
  <c r="Y162" i="46"/>
  <c r="P162" i="46"/>
  <c r="AC162" i="46" s="1"/>
  <c r="O162" i="46"/>
  <c r="F162" i="46"/>
  <c r="Y161" i="46"/>
  <c r="P161" i="46"/>
  <c r="AC161" i="46" s="1"/>
  <c r="O161" i="46"/>
  <c r="F161" i="46"/>
  <c r="Y160" i="46"/>
  <c r="AC160" i="46" s="1"/>
  <c r="P160" i="46"/>
  <c r="O160" i="46"/>
  <c r="F160" i="46"/>
  <c r="AC159" i="46"/>
  <c r="Y159" i="46"/>
  <c r="P159" i="46"/>
  <c r="O159" i="46"/>
  <c r="F159" i="46"/>
  <c r="Y158" i="46"/>
  <c r="P158" i="46"/>
  <c r="AC158" i="46" s="1"/>
  <c r="O158" i="46"/>
  <c r="F158" i="46"/>
  <c r="Y157" i="46"/>
  <c r="P157" i="46"/>
  <c r="AC157" i="46" s="1"/>
  <c r="O157" i="46"/>
  <c r="F157" i="46"/>
  <c r="Y156" i="46"/>
  <c r="AC156" i="46" s="1"/>
  <c r="P156" i="46"/>
  <c r="O156" i="46"/>
  <c r="F156" i="46"/>
  <c r="AC155" i="46"/>
  <c r="Y155" i="46"/>
  <c r="P155" i="46"/>
  <c r="O155" i="46"/>
  <c r="F155" i="46"/>
  <c r="Y154" i="46"/>
  <c r="P154" i="46"/>
  <c r="AC154" i="46" s="1"/>
  <c r="O154" i="46"/>
  <c r="F154" i="46"/>
  <c r="Y153" i="46"/>
  <c r="P153" i="46"/>
  <c r="AC153" i="46" s="1"/>
  <c r="O153" i="46"/>
  <c r="F153" i="46"/>
  <c r="Y152" i="46"/>
  <c r="AC152" i="46" s="1"/>
  <c r="P152" i="46"/>
  <c r="O152" i="46"/>
  <c r="F152" i="46"/>
  <c r="AC151" i="46"/>
  <c r="Y151" i="46"/>
  <c r="P151" i="46"/>
  <c r="O151" i="46"/>
  <c r="F151" i="46"/>
  <c r="Y150" i="46"/>
  <c r="P150" i="46"/>
  <c r="AC150" i="46" s="1"/>
  <c r="O150" i="46"/>
  <c r="F150" i="46"/>
  <c r="Y149" i="46"/>
  <c r="P149" i="46"/>
  <c r="AC149" i="46" s="1"/>
  <c r="O149" i="46"/>
  <c r="F149" i="46"/>
  <c r="Y148" i="46"/>
  <c r="AC148" i="46" s="1"/>
  <c r="P148" i="46"/>
  <c r="O148" i="46"/>
  <c r="F148" i="46"/>
  <c r="AC147" i="46"/>
  <c r="Y147" i="46"/>
  <c r="P147" i="46"/>
  <c r="O147" i="46"/>
  <c r="AC146" i="46"/>
  <c r="Y146" i="46"/>
  <c r="P146" i="46"/>
  <c r="O146" i="46"/>
  <c r="F146" i="46"/>
  <c r="Y145" i="46"/>
  <c r="P145" i="46"/>
  <c r="AC145" i="46" s="1"/>
  <c r="O145" i="46"/>
  <c r="F145" i="46"/>
  <c r="Y144" i="46"/>
  <c r="P144" i="46"/>
  <c r="AC144" i="46" s="1"/>
  <c r="O144" i="46"/>
  <c r="F144" i="46"/>
  <c r="Y143" i="46"/>
  <c r="AC143" i="46" s="1"/>
  <c r="P143" i="46"/>
  <c r="O143" i="46"/>
  <c r="F143" i="46"/>
  <c r="AC142" i="46"/>
  <c r="Y142" i="46"/>
  <c r="P142" i="46"/>
  <c r="O142" i="46"/>
  <c r="F142" i="46"/>
  <c r="Y141" i="46"/>
  <c r="P141" i="46"/>
  <c r="AC141" i="46" s="1"/>
  <c r="O141" i="46"/>
  <c r="Y140" i="46"/>
  <c r="P140" i="46"/>
  <c r="AC140" i="46" s="1"/>
  <c r="O140" i="46"/>
  <c r="F140" i="46"/>
  <c r="Y139" i="46"/>
  <c r="P139" i="46"/>
  <c r="AC139" i="46" s="1"/>
  <c r="O139" i="46"/>
  <c r="F139" i="46"/>
  <c r="Y138" i="46"/>
  <c r="AC138" i="46" s="1"/>
  <c r="P138" i="46"/>
  <c r="O138" i="46"/>
  <c r="F138" i="46"/>
  <c r="AC137" i="46"/>
  <c r="Y137" i="46"/>
  <c r="P137" i="46"/>
  <c r="O137" i="46"/>
  <c r="F137" i="46"/>
  <c r="Y136" i="46"/>
  <c r="P136" i="46"/>
  <c r="AC136" i="46" s="1"/>
  <c r="O136" i="46"/>
  <c r="F136" i="46"/>
  <c r="Y135" i="46"/>
  <c r="P135" i="46"/>
  <c r="AC135" i="46" s="1"/>
  <c r="O135" i="46"/>
  <c r="F135" i="46"/>
  <c r="Y134" i="46"/>
  <c r="AC134" i="46" s="1"/>
  <c r="P134" i="46"/>
  <c r="O134" i="46"/>
  <c r="F134" i="46"/>
  <c r="AC133" i="46"/>
  <c r="Y133" i="46"/>
  <c r="P133" i="46"/>
  <c r="O133" i="46"/>
  <c r="F133" i="46"/>
  <c r="Y132" i="46"/>
  <c r="P132" i="46"/>
  <c r="AC132" i="46" s="1"/>
  <c r="O132" i="46"/>
  <c r="F132" i="46"/>
  <c r="Y131" i="46"/>
  <c r="P131" i="46"/>
  <c r="AC131" i="46" s="1"/>
  <c r="O131" i="46"/>
  <c r="F131" i="46"/>
  <c r="Y130" i="46"/>
  <c r="Y125" i="46" s="1"/>
  <c r="P130" i="46"/>
  <c r="O130" i="46"/>
  <c r="F130" i="46"/>
  <c r="AC129" i="46"/>
  <c r="Y129" i="46"/>
  <c r="P129" i="46"/>
  <c r="O129" i="46"/>
  <c r="AC128" i="46"/>
  <c r="Y128" i="46"/>
  <c r="P128" i="46"/>
  <c r="O128" i="46"/>
  <c r="F128" i="46"/>
  <c r="Y127" i="46"/>
  <c r="P127" i="46"/>
  <c r="AC127" i="46" s="1"/>
  <c r="O127" i="46"/>
  <c r="F127" i="46"/>
  <c r="Y126" i="46"/>
  <c r="P126" i="46"/>
  <c r="AC126" i="46" s="1"/>
  <c r="O126" i="46"/>
  <c r="F126" i="46"/>
  <c r="Z125" i="46"/>
  <c r="X125" i="46"/>
  <c r="X55" i="46" s="1"/>
  <c r="X53" i="46" s="1"/>
  <c r="W125" i="46"/>
  <c r="W55" i="46" s="1"/>
  <c r="W53" i="46" s="1"/>
  <c r="W42" i="46" s="1"/>
  <c r="W31" i="46" s="1"/>
  <c r="V125" i="46"/>
  <c r="V55" i="46" s="1"/>
  <c r="V53" i="46" s="1"/>
  <c r="U125" i="46"/>
  <c r="T125" i="46"/>
  <c r="T55" i="46" s="1"/>
  <c r="T53" i="46" s="1"/>
  <c r="T42" i="46" s="1"/>
  <c r="S125" i="46"/>
  <c r="S55" i="46" s="1"/>
  <c r="S53" i="46" s="1"/>
  <c r="R125" i="46"/>
  <c r="R55" i="46" s="1"/>
  <c r="R53" i="46" s="1"/>
  <c r="Q125" i="46"/>
  <c r="O125" i="46"/>
  <c r="F125" i="46"/>
  <c r="Y124" i="46"/>
  <c r="P124" i="46"/>
  <c r="AC124" i="46" s="1"/>
  <c r="O124" i="46"/>
  <c r="F124" i="46"/>
  <c r="Y123" i="46"/>
  <c r="P123" i="46"/>
  <c r="AC123" i="46" s="1"/>
  <c r="O123" i="46"/>
  <c r="F123" i="46"/>
  <c r="Y122" i="46"/>
  <c r="AC122" i="46" s="1"/>
  <c r="P122" i="46"/>
  <c r="Y121" i="46"/>
  <c r="P121" i="46"/>
  <c r="AC121" i="46" s="1"/>
  <c r="Y120" i="46"/>
  <c r="P120" i="46"/>
  <c r="AC120" i="46" s="1"/>
  <c r="AC119" i="46"/>
  <c r="Y119" i="46"/>
  <c r="P119" i="46"/>
  <c r="Y118" i="46"/>
  <c r="AC118" i="46" s="1"/>
  <c r="P118" i="46"/>
  <c r="Y117" i="46"/>
  <c r="P117" i="46"/>
  <c r="AC117" i="46" s="1"/>
  <c r="Y116" i="46"/>
  <c r="P116" i="46"/>
  <c r="AC116" i="46" s="1"/>
  <c r="O116" i="46"/>
  <c r="F116" i="46"/>
  <c r="Y115" i="46"/>
  <c r="P115" i="46"/>
  <c r="AC115" i="46" s="1"/>
  <c r="O115" i="46"/>
  <c r="F115" i="46"/>
  <c r="Y114" i="46"/>
  <c r="AC114" i="46" s="1"/>
  <c r="P114" i="46"/>
  <c r="O114" i="46"/>
  <c r="F114" i="46"/>
  <c r="AC113" i="46"/>
  <c r="Y113" i="46"/>
  <c r="P113" i="46"/>
  <c r="O113" i="46"/>
  <c r="F113" i="46"/>
  <c r="Y112" i="46"/>
  <c r="P112" i="46"/>
  <c r="AC112" i="46" s="1"/>
  <c r="O112" i="46"/>
  <c r="Y111" i="46"/>
  <c r="P111" i="46"/>
  <c r="AC111" i="46" s="1"/>
  <c r="O111" i="46"/>
  <c r="F111" i="46"/>
  <c r="Y110" i="46"/>
  <c r="P110" i="46"/>
  <c r="AC110" i="46" s="1"/>
  <c r="O110" i="46"/>
  <c r="F110" i="46"/>
  <c r="Y109" i="46"/>
  <c r="AC109" i="46" s="1"/>
  <c r="P109" i="46"/>
  <c r="O109" i="46"/>
  <c r="F109" i="46"/>
  <c r="AC108" i="46"/>
  <c r="Y108" i="46"/>
  <c r="P108" i="46"/>
  <c r="O108" i="46"/>
  <c r="F108" i="46"/>
  <c r="Y107" i="46"/>
  <c r="P107" i="46"/>
  <c r="AC107" i="46" s="1"/>
  <c r="O107" i="46"/>
  <c r="F107" i="46"/>
  <c r="Y106" i="46"/>
  <c r="P106" i="46"/>
  <c r="P82" i="46" s="1"/>
  <c r="O106" i="46"/>
  <c r="F106" i="46"/>
  <c r="Y105" i="46"/>
  <c r="AC105" i="46" s="1"/>
  <c r="P105" i="46"/>
  <c r="O105" i="46"/>
  <c r="F105" i="46"/>
  <c r="AC104" i="46"/>
  <c r="Y104" i="46"/>
  <c r="P104" i="46"/>
  <c r="Y103" i="46"/>
  <c r="AC103" i="46" s="1"/>
  <c r="P103" i="46"/>
  <c r="Y102" i="46"/>
  <c r="P102" i="46"/>
  <c r="AC102" i="46" s="1"/>
  <c r="Y101" i="46"/>
  <c r="P101" i="46"/>
  <c r="AC101" i="46" s="1"/>
  <c r="AC100" i="46"/>
  <c r="Y100" i="46"/>
  <c r="P100" i="46"/>
  <c r="Y99" i="46"/>
  <c r="AC99" i="46" s="1"/>
  <c r="P99" i="46"/>
  <c r="Y98" i="46"/>
  <c r="P98" i="46"/>
  <c r="AC98" i="46" s="1"/>
  <c r="O98" i="46"/>
  <c r="F98" i="46"/>
  <c r="Y97" i="46"/>
  <c r="AC97" i="46" s="1"/>
  <c r="P97" i="46"/>
  <c r="Y96" i="46"/>
  <c r="P96" i="46"/>
  <c r="AC96" i="46" s="1"/>
  <c r="Y95" i="46"/>
  <c r="P95" i="46"/>
  <c r="AC95" i="46" s="1"/>
  <c r="AC94" i="46"/>
  <c r="Y94" i="46"/>
  <c r="P94" i="46"/>
  <c r="Y93" i="46"/>
  <c r="AC93" i="46" s="1"/>
  <c r="P93" i="46"/>
  <c r="F93" i="46"/>
  <c r="Y92" i="46"/>
  <c r="AC92" i="46" s="1"/>
  <c r="P92" i="46"/>
  <c r="F92" i="46"/>
  <c r="Y91" i="46"/>
  <c r="AC91" i="46" s="1"/>
  <c r="P91" i="46"/>
  <c r="O91" i="46"/>
  <c r="Y90" i="46"/>
  <c r="AC90" i="46" s="1"/>
  <c r="P90" i="46"/>
  <c r="F90" i="46"/>
  <c r="Y89" i="46"/>
  <c r="AC89" i="46" s="1"/>
  <c r="P89" i="46"/>
  <c r="F89" i="46"/>
  <c r="Y88" i="46"/>
  <c r="AC88" i="46" s="1"/>
  <c r="P88" i="46"/>
  <c r="F88" i="46"/>
  <c r="Y87" i="46"/>
  <c r="AC87" i="46" s="1"/>
  <c r="P87" i="46"/>
  <c r="F87" i="46"/>
  <c r="Y85" i="46"/>
  <c r="AC85" i="46" s="1"/>
  <c r="P85" i="46"/>
  <c r="O85" i="46"/>
  <c r="Y84" i="46"/>
  <c r="AC84" i="46" s="1"/>
  <c r="P84" i="46"/>
  <c r="F84" i="46"/>
  <c r="Y83" i="46"/>
  <c r="AC83" i="46" s="1"/>
  <c r="X83" i="46"/>
  <c r="W83" i="46"/>
  <c r="V83" i="46"/>
  <c r="U83" i="46"/>
  <c r="T83" i="46"/>
  <c r="S83" i="46"/>
  <c r="R83" i="46"/>
  <c r="Q83" i="46"/>
  <c r="P83" i="46"/>
  <c r="F83" i="46"/>
  <c r="Y82" i="46"/>
  <c r="X82" i="46"/>
  <c r="W82" i="46"/>
  <c r="V82" i="46"/>
  <c r="U82" i="46"/>
  <c r="T82" i="46"/>
  <c r="S82" i="46"/>
  <c r="R82" i="46"/>
  <c r="Q82" i="46"/>
  <c r="F82" i="46"/>
  <c r="Y81" i="46"/>
  <c r="AC81" i="46" s="1"/>
  <c r="X81" i="46"/>
  <c r="W81" i="46"/>
  <c r="V81" i="46"/>
  <c r="U81" i="46"/>
  <c r="T81" i="46"/>
  <c r="S81" i="46"/>
  <c r="R81" i="46"/>
  <c r="Q81" i="46"/>
  <c r="P81" i="46"/>
  <c r="F81" i="46"/>
  <c r="Y80" i="46"/>
  <c r="AC80" i="46" s="1"/>
  <c r="P80" i="46"/>
  <c r="F80" i="46"/>
  <c r="Y79" i="46"/>
  <c r="AC79" i="46" s="1"/>
  <c r="P79" i="46"/>
  <c r="F79" i="46"/>
  <c r="Y78" i="46"/>
  <c r="AC78" i="46" s="1"/>
  <c r="P78" i="46"/>
  <c r="F78" i="46"/>
  <c r="Y77" i="46"/>
  <c r="AC77" i="46" s="1"/>
  <c r="P77" i="46"/>
  <c r="Y76" i="46"/>
  <c r="P76" i="46"/>
  <c r="AC76" i="46" s="1"/>
  <c r="F76" i="46"/>
  <c r="Y75" i="46"/>
  <c r="P75" i="46"/>
  <c r="AC75" i="46" s="1"/>
  <c r="F75" i="46"/>
  <c r="Y74" i="46"/>
  <c r="P74" i="46"/>
  <c r="AC74" i="46" s="1"/>
  <c r="O74" i="46"/>
  <c r="F74" i="46"/>
  <c r="Y73" i="46"/>
  <c r="AC73" i="46" s="1"/>
  <c r="P73" i="46"/>
  <c r="Y72" i="46"/>
  <c r="P72" i="46"/>
  <c r="AC72" i="46" s="1"/>
  <c r="Y71" i="46"/>
  <c r="P71" i="46"/>
  <c r="AC71" i="46" s="1"/>
  <c r="AC70" i="46"/>
  <c r="Y70" i="46"/>
  <c r="P70" i="46"/>
  <c r="F70" i="46"/>
  <c r="AC69" i="46"/>
  <c r="Y69" i="46"/>
  <c r="P69" i="46"/>
  <c r="F69" i="46"/>
  <c r="AC68" i="46"/>
  <c r="Y68" i="46"/>
  <c r="P68" i="46"/>
  <c r="F68" i="46"/>
  <c r="AC67" i="46"/>
  <c r="Y67" i="46"/>
  <c r="P67" i="46"/>
  <c r="F67" i="46"/>
  <c r="AC66" i="46"/>
  <c r="Y66" i="46"/>
  <c r="P66" i="46"/>
  <c r="Y65" i="46"/>
  <c r="AC65" i="46" s="1"/>
  <c r="P65" i="46"/>
  <c r="Y64" i="46"/>
  <c r="P64" i="46"/>
  <c r="AC64" i="46" s="1"/>
  <c r="Y63" i="46"/>
  <c r="P63" i="46"/>
  <c r="AC63" i="46" s="1"/>
  <c r="F63" i="46"/>
  <c r="Y62" i="46"/>
  <c r="P62" i="46"/>
  <c r="AC62" i="46" s="1"/>
  <c r="F62" i="46"/>
  <c r="Y61" i="46"/>
  <c r="P61" i="46"/>
  <c r="AC61" i="46" s="1"/>
  <c r="F61" i="46"/>
  <c r="Y60" i="46"/>
  <c r="P60" i="46"/>
  <c r="AC60" i="46" s="1"/>
  <c r="F60" i="46"/>
  <c r="Y59" i="46"/>
  <c r="P59" i="46"/>
  <c r="AC59" i="46" s="1"/>
  <c r="F59" i="46"/>
  <c r="Y58" i="46"/>
  <c r="T58" i="46"/>
  <c r="T51" i="46" s="1"/>
  <c r="S58" i="46"/>
  <c r="P58" i="46" s="1"/>
  <c r="F58" i="46"/>
  <c r="Y57" i="46"/>
  <c r="AC57" i="46" s="1"/>
  <c r="P57" i="46"/>
  <c r="F57" i="46"/>
  <c r="Y56" i="46"/>
  <c r="AC56" i="46" s="1"/>
  <c r="P56" i="46"/>
  <c r="F56" i="46"/>
  <c r="U55" i="46"/>
  <c r="Q55" i="46"/>
  <c r="F55" i="46"/>
  <c r="Y54" i="46"/>
  <c r="X54" i="46"/>
  <c r="W54" i="46"/>
  <c r="V54" i="46"/>
  <c r="U54" i="46"/>
  <c r="T54" i="46"/>
  <c r="S54" i="46"/>
  <c r="R54" i="46"/>
  <c r="Q54" i="46"/>
  <c r="F54" i="46"/>
  <c r="U53" i="46"/>
  <c r="Q53" i="46"/>
  <c r="F53" i="46"/>
  <c r="Y52" i="46"/>
  <c r="X52" i="46"/>
  <c r="W52" i="46"/>
  <c r="W39" i="46" s="1"/>
  <c r="V52" i="46"/>
  <c r="U52" i="46"/>
  <c r="U39" i="46" s="1"/>
  <c r="T52" i="46"/>
  <c r="S52" i="46"/>
  <c r="S39" i="46" s="1"/>
  <c r="R52" i="46"/>
  <c r="Q52" i="46"/>
  <c r="Q39" i="46" s="1"/>
  <c r="F52" i="46"/>
  <c r="X51" i="46"/>
  <c r="U51" i="46"/>
  <c r="U36" i="46" s="1"/>
  <c r="Q51" i="46"/>
  <c r="Q36" i="46" s="1"/>
  <c r="F51" i="46"/>
  <c r="X50" i="46"/>
  <c r="W50" i="46"/>
  <c r="V50" i="46"/>
  <c r="V35" i="46" s="1"/>
  <c r="U50" i="46"/>
  <c r="T50" i="46"/>
  <c r="S50" i="46"/>
  <c r="R50" i="46"/>
  <c r="R35" i="46" s="1"/>
  <c r="Q50" i="46"/>
  <c r="F50" i="46"/>
  <c r="X49" i="46"/>
  <c r="U49" i="46"/>
  <c r="Q49" i="46"/>
  <c r="F49" i="46"/>
  <c r="AC48" i="46"/>
  <c r="AF48" i="46" s="1"/>
  <c r="AB48" i="46"/>
  <c r="F48" i="46"/>
  <c r="AC47" i="46"/>
  <c r="AF47" i="46" s="1"/>
  <c r="AB47" i="46"/>
  <c r="F47" i="46"/>
  <c r="P46" i="46"/>
  <c r="AC46" i="46" s="1"/>
  <c r="F46" i="46"/>
  <c r="X45" i="46"/>
  <c r="W45" i="46"/>
  <c r="V45" i="46"/>
  <c r="U45" i="46"/>
  <c r="T45" i="46"/>
  <c r="R45" i="46"/>
  <c r="Q45" i="46"/>
  <c r="F45" i="46"/>
  <c r="P44" i="46"/>
  <c r="AC44" i="46" s="1"/>
  <c r="F44" i="46"/>
  <c r="P43" i="46"/>
  <c r="AC43" i="46" s="1"/>
  <c r="F43" i="46"/>
  <c r="F42" i="46"/>
  <c r="X41" i="46"/>
  <c r="W41" i="46"/>
  <c r="W29" i="46" s="1"/>
  <c r="V41" i="46"/>
  <c r="V29" i="46" s="1"/>
  <c r="U41" i="46"/>
  <c r="T41" i="46"/>
  <c r="S41" i="46"/>
  <c r="S29" i="46" s="1"/>
  <c r="R41" i="46"/>
  <c r="R29" i="46" s="1"/>
  <c r="Q41" i="46"/>
  <c r="F41" i="46"/>
  <c r="W40" i="46"/>
  <c r="W30" i="46" s="1"/>
  <c r="V40" i="46"/>
  <c r="S40" i="46"/>
  <c r="S30" i="46" s="1"/>
  <c r="R40" i="46"/>
  <c r="F40" i="46"/>
  <c r="Z39" i="46"/>
  <c r="X39" i="46"/>
  <c r="T39" i="46"/>
  <c r="P39" i="46" s="1"/>
  <c r="F39" i="46"/>
  <c r="Z38" i="46"/>
  <c r="X38" i="46"/>
  <c r="W38" i="46"/>
  <c r="V38" i="46"/>
  <c r="U38" i="46"/>
  <c r="T38" i="46"/>
  <c r="S38" i="46"/>
  <c r="R38" i="46"/>
  <c r="Q38" i="46"/>
  <c r="F38" i="46"/>
  <c r="Z37" i="46"/>
  <c r="X37" i="46"/>
  <c r="W37" i="46"/>
  <c r="V37" i="46"/>
  <c r="U37" i="46"/>
  <c r="T37" i="46"/>
  <c r="R37" i="46"/>
  <c r="Q37" i="46"/>
  <c r="F37" i="46"/>
  <c r="Z36" i="46"/>
  <c r="X36" i="46"/>
  <c r="F36" i="46"/>
  <c r="X35" i="46"/>
  <c r="W35" i="46"/>
  <c r="S35" i="46"/>
  <c r="F35" i="46"/>
  <c r="Z34" i="46"/>
  <c r="X34" i="46"/>
  <c r="W34" i="46"/>
  <c r="V34" i="46"/>
  <c r="U34" i="46"/>
  <c r="T34" i="46"/>
  <c r="R34" i="46"/>
  <c r="Q34" i="46"/>
  <c r="F34" i="46"/>
  <c r="X33" i="46"/>
  <c r="X27" i="46" s="1"/>
  <c r="X26" i="46" s="1"/>
  <c r="F33" i="46"/>
  <c r="X32" i="46"/>
  <c r="W32" i="46"/>
  <c r="V32" i="46"/>
  <c r="U32" i="46"/>
  <c r="T32" i="46"/>
  <c r="R32" i="46"/>
  <c r="Q32" i="46"/>
  <c r="F32" i="46"/>
  <c r="F31" i="46"/>
  <c r="R30" i="46"/>
  <c r="F30" i="46"/>
  <c r="X29" i="46"/>
  <c r="U29" i="46"/>
  <c r="T29" i="46"/>
  <c r="Q29" i="46"/>
  <c r="F29" i="46"/>
  <c r="P28" i="46"/>
  <c r="AC28" i="46" s="1"/>
  <c r="F28" i="46"/>
  <c r="F27" i="46"/>
  <c r="F26" i="46"/>
  <c r="P25" i="46"/>
  <c r="AC25" i="46" s="1"/>
  <c r="F25" i="46"/>
  <c r="F24" i="46"/>
  <c r="J23" i="46"/>
  <c r="I23" i="46"/>
  <c r="F23" i="46"/>
  <c r="X510" i="45"/>
  <c r="W510" i="45"/>
  <c r="V510" i="45"/>
  <c r="U510" i="45"/>
  <c r="R510" i="45"/>
  <c r="Q510" i="45"/>
  <c r="F649" i="45"/>
  <c r="P649" i="45"/>
  <c r="Y649" i="45"/>
  <c r="AC649" i="45" s="1"/>
  <c r="F650" i="45"/>
  <c r="P650" i="45"/>
  <c r="Y650" i="45"/>
  <c r="AC650" i="45" s="1"/>
  <c r="F651" i="45"/>
  <c r="P651" i="45"/>
  <c r="Y651" i="45"/>
  <c r="AC651" i="45" s="1"/>
  <c r="O652" i="45"/>
  <c r="P652" i="45"/>
  <c r="Y652" i="45"/>
  <c r="AC652" i="45" s="1"/>
  <c r="F653" i="45"/>
  <c r="P653" i="45"/>
  <c r="Y653" i="45"/>
  <c r="AC653" i="45" s="1"/>
  <c r="O654" i="45"/>
  <c r="P654" i="45"/>
  <c r="Y654" i="45"/>
  <c r="AC654" i="45" s="1"/>
  <c r="F655" i="45"/>
  <c r="P655" i="45"/>
  <c r="Y655" i="45"/>
  <c r="AC655" i="45" s="1"/>
  <c r="F656" i="45"/>
  <c r="P656" i="45"/>
  <c r="Y656" i="45"/>
  <c r="AC656" i="45" s="1"/>
  <c r="F658" i="45"/>
  <c r="O658" i="45"/>
  <c r="P658" i="45"/>
  <c r="U658" i="45"/>
  <c r="Y658" i="45" s="1"/>
  <c r="F659" i="45"/>
  <c r="P659" i="45"/>
  <c r="Y659" i="45"/>
  <c r="P660" i="45"/>
  <c r="AC660" i="45" s="1"/>
  <c r="Y660" i="45"/>
  <c r="P661" i="45"/>
  <c r="Y661" i="45"/>
  <c r="AC661" i="45" s="1"/>
  <c r="O662" i="45"/>
  <c r="P662" i="45"/>
  <c r="Y662" i="45"/>
  <c r="AC662" i="45" s="1"/>
  <c r="P663" i="45"/>
  <c r="Y663" i="45"/>
  <c r="AC663" i="45"/>
  <c r="O664" i="45"/>
  <c r="P664" i="45"/>
  <c r="Y664" i="45"/>
  <c r="AC664" i="45"/>
  <c r="O665" i="45"/>
  <c r="P665" i="45"/>
  <c r="Y665" i="45"/>
  <c r="AC665" i="45"/>
  <c r="P666" i="45"/>
  <c r="AC666" i="45" s="1"/>
  <c r="Y666" i="45"/>
  <c r="P667" i="45"/>
  <c r="Y667" i="45"/>
  <c r="P668" i="45"/>
  <c r="AC668" i="45" s="1"/>
  <c r="Y668" i="45"/>
  <c r="P669" i="45"/>
  <c r="AC669" i="45" s="1"/>
  <c r="Y669" i="45"/>
  <c r="P670" i="45"/>
  <c r="Y670" i="45"/>
  <c r="O671" i="45"/>
  <c r="P671" i="45"/>
  <c r="Y671" i="45"/>
  <c r="P672" i="45"/>
  <c r="AC672" i="45" s="1"/>
  <c r="Y672" i="45"/>
  <c r="F673" i="45"/>
  <c r="P673" i="45"/>
  <c r="Y673" i="45"/>
  <c r="F674" i="45"/>
  <c r="P674" i="45"/>
  <c r="Y674" i="45"/>
  <c r="O675" i="45"/>
  <c r="P675" i="45"/>
  <c r="AC675" i="45" s="1"/>
  <c r="Y675" i="45"/>
  <c r="O676" i="45"/>
  <c r="P676" i="45"/>
  <c r="AC676" i="45" s="1"/>
  <c r="Y676" i="45"/>
  <c r="P677" i="45"/>
  <c r="Y677" i="45"/>
  <c r="AC677" i="45"/>
  <c r="F678" i="45"/>
  <c r="P678" i="45"/>
  <c r="Y678" i="45"/>
  <c r="AC678" i="45"/>
  <c r="F679" i="45"/>
  <c r="P679" i="45"/>
  <c r="Y679" i="45"/>
  <c r="AC679" i="45"/>
  <c r="F680" i="45"/>
  <c r="P680" i="45"/>
  <c r="Y680" i="45"/>
  <c r="AC680" i="45"/>
  <c r="F681" i="45"/>
  <c r="P681" i="45"/>
  <c r="Y681" i="45"/>
  <c r="AC681" i="45"/>
  <c r="F682" i="45"/>
  <c r="P682" i="45"/>
  <c r="Y682" i="45"/>
  <c r="AC682" i="45"/>
  <c r="P683" i="45"/>
  <c r="AC683" i="45" s="1"/>
  <c r="Y683" i="45"/>
  <c r="P684" i="45"/>
  <c r="AC684" i="45" s="1"/>
  <c r="Y684" i="45"/>
  <c r="P685" i="45"/>
  <c r="Y685" i="45"/>
  <c r="O686" i="45"/>
  <c r="P686" i="45"/>
  <c r="AC686" i="45" s="1"/>
  <c r="Y686" i="45"/>
  <c r="F687" i="45"/>
  <c r="P687" i="45"/>
  <c r="AC687" i="45" s="1"/>
  <c r="Y687" i="45"/>
  <c r="F688" i="45"/>
  <c r="P688" i="45"/>
  <c r="Y688" i="45"/>
  <c r="F689" i="45"/>
  <c r="P689" i="45"/>
  <c r="Y689" i="45"/>
  <c r="F690" i="45"/>
  <c r="P690" i="45"/>
  <c r="AC690" i="45" s="1"/>
  <c r="Y690" i="45"/>
  <c r="F691" i="45"/>
  <c r="P691" i="45"/>
  <c r="AC691" i="45" s="1"/>
  <c r="Y691" i="45"/>
  <c r="P692" i="45"/>
  <c r="Y692" i="45"/>
  <c r="P693" i="45"/>
  <c r="AC693" i="45" s="1"/>
  <c r="Y693" i="45"/>
  <c r="O694" i="45"/>
  <c r="P694" i="45"/>
  <c r="AC694" i="45" s="1"/>
  <c r="Y694" i="45"/>
  <c r="O695" i="45"/>
  <c r="P695" i="45"/>
  <c r="AC695" i="45" s="1"/>
  <c r="Y695" i="45"/>
  <c r="P696" i="45"/>
  <c r="Y696" i="45"/>
  <c r="AC696" i="45" s="1"/>
  <c r="F697" i="45"/>
  <c r="P697" i="45"/>
  <c r="Y697" i="45"/>
  <c r="AC697" i="45" s="1"/>
  <c r="F698" i="45"/>
  <c r="P698" i="45"/>
  <c r="Y698" i="45"/>
  <c r="AC698" i="45" s="1"/>
  <c r="F699" i="45"/>
  <c r="P699" i="45"/>
  <c r="Y699" i="45"/>
  <c r="AC699" i="45" s="1"/>
  <c r="F700" i="45"/>
  <c r="P700" i="45"/>
  <c r="Y700" i="45"/>
  <c r="AC700" i="45" s="1"/>
  <c r="F701" i="45"/>
  <c r="P701" i="45"/>
  <c r="Y701" i="45"/>
  <c r="AC701" i="45" s="1"/>
  <c r="F702" i="45"/>
  <c r="P702" i="45"/>
  <c r="Y702" i="45"/>
  <c r="AC702" i="45" s="1"/>
  <c r="F703" i="45"/>
  <c r="P703" i="45"/>
  <c r="Y703" i="45"/>
  <c r="AC703" i="45" s="1"/>
  <c r="F704" i="45"/>
  <c r="P704" i="45"/>
  <c r="Y704" i="45"/>
  <c r="AC704" i="45" s="1"/>
  <c r="F705" i="45"/>
  <c r="P705" i="45"/>
  <c r="Y705" i="45"/>
  <c r="AC705" i="45" s="1"/>
  <c r="F706" i="45"/>
  <c r="P706" i="45"/>
  <c r="Y706" i="45"/>
  <c r="AC706" i="45" s="1"/>
  <c r="F707" i="45"/>
  <c r="P707" i="45"/>
  <c r="Y707" i="45"/>
  <c r="AC707" i="45" s="1"/>
  <c r="F708" i="45"/>
  <c r="P708" i="45"/>
  <c r="Y708" i="45"/>
  <c r="AC708" i="45" s="1"/>
  <c r="F709" i="45"/>
  <c r="P709" i="45"/>
  <c r="Y709" i="45"/>
  <c r="AC709" i="45" s="1"/>
  <c r="F710" i="45"/>
  <c r="P710" i="45"/>
  <c r="Y710" i="45"/>
  <c r="AC710" i="45" s="1"/>
  <c r="F711" i="45"/>
  <c r="P711" i="45"/>
  <c r="Y711" i="45"/>
  <c r="AC711" i="45" s="1"/>
  <c r="F712" i="45"/>
  <c r="P712" i="45"/>
  <c r="Y712" i="45"/>
  <c r="AC712" i="45" s="1"/>
  <c r="P713" i="45"/>
  <c r="Y713" i="45"/>
  <c r="F714" i="45"/>
  <c r="P714" i="45"/>
  <c r="AC714" i="45" s="1"/>
  <c r="Y714" i="45"/>
  <c r="F715" i="45"/>
  <c r="P715" i="45"/>
  <c r="AC715" i="45" s="1"/>
  <c r="Y715" i="45"/>
  <c r="F716" i="45"/>
  <c r="O716" i="45"/>
  <c r="P716" i="45"/>
  <c r="AC716" i="45" s="1"/>
  <c r="Y716" i="45"/>
  <c r="F717" i="45"/>
  <c r="P717" i="45"/>
  <c r="AC717" i="45" s="1"/>
  <c r="Y717" i="45"/>
  <c r="F718" i="45"/>
  <c r="P718" i="45"/>
  <c r="AC718" i="45" s="1"/>
  <c r="Y718" i="45"/>
  <c r="F719" i="45"/>
  <c r="P719" i="45"/>
  <c r="AC719" i="45" s="1"/>
  <c r="Y719" i="45"/>
  <c r="F720" i="45"/>
  <c r="P720" i="45"/>
  <c r="AC720" i="45" s="1"/>
  <c r="Y720" i="45"/>
  <c r="F721" i="45"/>
  <c r="P721" i="45"/>
  <c r="AC721" i="45" s="1"/>
  <c r="Y721" i="45"/>
  <c r="F722" i="45"/>
  <c r="P722" i="45"/>
  <c r="AC722" i="45" s="1"/>
  <c r="Y722" i="45"/>
  <c r="O723" i="45"/>
  <c r="P723" i="45"/>
  <c r="AC723" i="45" s="1"/>
  <c r="Y723" i="45"/>
  <c r="F724" i="45"/>
  <c r="P724" i="45"/>
  <c r="AC724" i="45" s="1"/>
  <c r="Y724" i="45"/>
  <c r="F725" i="45"/>
  <c r="O725" i="45"/>
  <c r="P725" i="45"/>
  <c r="AC725" i="45" s="1"/>
  <c r="Y725" i="45"/>
  <c r="O726" i="45"/>
  <c r="P726" i="45"/>
  <c r="AC726" i="45" s="1"/>
  <c r="Y726" i="45"/>
  <c r="F727" i="45"/>
  <c r="F728" i="45"/>
  <c r="P728" i="45"/>
  <c r="Y728" i="45"/>
  <c r="F729" i="45"/>
  <c r="P729" i="45"/>
  <c r="AC729" i="45" s="1"/>
  <c r="Y729" i="45"/>
  <c r="F730" i="45"/>
  <c r="O730" i="45"/>
  <c r="P730" i="45"/>
  <c r="AC730" i="45" s="1"/>
  <c r="Y730" i="45"/>
  <c r="F731" i="45"/>
  <c r="P731" i="45"/>
  <c r="AC731" i="45" s="1"/>
  <c r="Y731" i="45"/>
  <c r="F732" i="45"/>
  <c r="P732" i="45"/>
  <c r="Y732" i="45"/>
  <c r="F733" i="45"/>
  <c r="P733" i="45"/>
  <c r="Y733" i="45"/>
  <c r="F734" i="45"/>
  <c r="Q734" i="45"/>
  <c r="R734" i="45"/>
  <c r="S734" i="45"/>
  <c r="T734" i="45"/>
  <c r="U734" i="45"/>
  <c r="V734" i="45"/>
  <c r="W734" i="45"/>
  <c r="X734" i="45"/>
  <c r="F735" i="45"/>
  <c r="P735" i="45"/>
  <c r="Y735" i="45"/>
  <c r="P736" i="45"/>
  <c r="AC736" i="45" s="1"/>
  <c r="Y736" i="45"/>
  <c r="P737" i="45"/>
  <c r="Y737" i="45"/>
  <c r="AC737" i="45"/>
  <c r="P738" i="45"/>
  <c r="AC738" i="45" s="1"/>
  <c r="Y738" i="45"/>
  <c r="P739" i="45"/>
  <c r="AC739" i="45" s="1"/>
  <c r="Y739" i="45"/>
  <c r="P740" i="45"/>
  <c r="Y740" i="45"/>
  <c r="P741" i="45"/>
  <c r="AC741" i="45" s="1"/>
  <c r="Y741" i="45"/>
  <c r="P742" i="45"/>
  <c r="Y742" i="45"/>
  <c r="AC742" i="45" s="1"/>
  <c r="P743" i="45"/>
  <c r="Y743" i="45"/>
  <c r="P744" i="45"/>
  <c r="AC744" i="45" s="1"/>
  <c r="Y744" i="45"/>
  <c r="P745" i="45"/>
  <c r="Y745" i="45"/>
  <c r="AC745" i="45"/>
  <c r="P746" i="45"/>
  <c r="AC746" i="45" s="1"/>
  <c r="Y746" i="45"/>
  <c r="F747" i="45"/>
  <c r="P747" i="45"/>
  <c r="AC747" i="45" s="1"/>
  <c r="Y747" i="45"/>
  <c r="F748" i="45"/>
  <c r="P748" i="45"/>
  <c r="AC748" i="45" s="1"/>
  <c r="Y748" i="45"/>
  <c r="F749" i="45"/>
  <c r="P749" i="45"/>
  <c r="AC749" i="45" s="1"/>
  <c r="Y749" i="45"/>
  <c r="F750" i="45"/>
  <c r="P750" i="45"/>
  <c r="AC750" i="45" s="1"/>
  <c r="Y750" i="45"/>
  <c r="F751" i="45"/>
  <c r="P751" i="45"/>
  <c r="AC751" i="45" s="1"/>
  <c r="Y751" i="45"/>
  <c r="F752" i="45"/>
  <c r="P752" i="45"/>
  <c r="AC752" i="45" s="1"/>
  <c r="Y752" i="45"/>
  <c r="F753" i="45"/>
  <c r="P753" i="45"/>
  <c r="AC753" i="45" s="1"/>
  <c r="Y753" i="45"/>
  <c r="F754" i="45"/>
  <c r="O754" i="45"/>
  <c r="P754" i="45"/>
  <c r="Y754" i="45"/>
  <c r="AC754" i="45"/>
  <c r="F755" i="45"/>
  <c r="O755" i="45"/>
  <c r="P755" i="45"/>
  <c r="Y755" i="45"/>
  <c r="F756" i="45"/>
  <c r="P756" i="45"/>
  <c r="Y756" i="45"/>
  <c r="F757" i="45"/>
  <c r="P757" i="45"/>
  <c r="AC757" i="45" s="1"/>
  <c r="Y757" i="45"/>
  <c r="F758" i="45"/>
  <c r="Q758" i="45"/>
  <c r="R758" i="45"/>
  <c r="S758" i="45"/>
  <c r="T758" i="45"/>
  <c r="U758" i="45"/>
  <c r="V758" i="45"/>
  <c r="W758" i="45"/>
  <c r="X758" i="45"/>
  <c r="F759" i="45"/>
  <c r="P759" i="45"/>
  <c r="AC759" i="45" s="1"/>
  <c r="Y759" i="45"/>
  <c r="F760" i="45"/>
  <c r="P760" i="45"/>
  <c r="AC760" i="45" s="1"/>
  <c r="Y760" i="45"/>
  <c r="F761" i="45"/>
  <c r="O761" i="45"/>
  <c r="P761" i="45"/>
  <c r="AC761" i="45" s="1"/>
  <c r="Y761" i="45"/>
  <c r="F762" i="45"/>
  <c r="P762" i="45"/>
  <c r="Y762" i="45"/>
  <c r="F763" i="45"/>
  <c r="P763" i="45"/>
  <c r="Y763" i="45"/>
  <c r="P764" i="45"/>
  <c r="AC764" i="45" s="1"/>
  <c r="Y764" i="45"/>
  <c r="F765" i="45"/>
  <c r="P765" i="45"/>
  <c r="Y765" i="45"/>
  <c r="F766" i="45"/>
  <c r="P766" i="45"/>
  <c r="Y766" i="45"/>
  <c r="F767" i="45"/>
  <c r="P767" i="45"/>
  <c r="AC767" i="45" s="1"/>
  <c r="Y767" i="45"/>
  <c r="F768" i="45"/>
  <c r="P768" i="45"/>
  <c r="AC768" i="45" s="1"/>
  <c r="Y768" i="45"/>
  <c r="F769" i="45"/>
  <c r="P769" i="45"/>
  <c r="Y769" i="45"/>
  <c r="F770" i="45"/>
  <c r="P770" i="45"/>
  <c r="Y770" i="45"/>
  <c r="F771" i="45"/>
  <c r="P771" i="45"/>
  <c r="AC771" i="45" s="1"/>
  <c r="Y771" i="45"/>
  <c r="F772" i="45"/>
  <c r="P772" i="45"/>
  <c r="AC772" i="45" s="1"/>
  <c r="Y772" i="45"/>
  <c r="F773" i="45"/>
  <c r="P773" i="45"/>
  <c r="Y773" i="45"/>
  <c r="F774" i="45"/>
  <c r="P774" i="45"/>
  <c r="AC774" i="45" s="1"/>
  <c r="Y774" i="45"/>
  <c r="F775" i="45"/>
  <c r="P775" i="45"/>
  <c r="AC775" i="45" s="1"/>
  <c r="Y775" i="45"/>
  <c r="F776" i="45"/>
  <c r="P776" i="45"/>
  <c r="AC776" i="45" s="1"/>
  <c r="Y776" i="45"/>
  <c r="F777" i="45"/>
  <c r="P777" i="45"/>
  <c r="Y777" i="45"/>
  <c r="F778" i="45"/>
  <c r="P778" i="45"/>
  <c r="AC778" i="45" s="1"/>
  <c r="Y778" i="45"/>
  <c r="F779" i="45"/>
  <c r="P779" i="45"/>
  <c r="AC779" i="45" s="1"/>
  <c r="Y779" i="45"/>
  <c r="F780" i="45"/>
  <c r="P780" i="45"/>
  <c r="AC780" i="45" s="1"/>
  <c r="Y780" i="45"/>
  <c r="F781" i="45"/>
  <c r="P781" i="45"/>
  <c r="Y781" i="45"/>
  <c r="F782" i="45"/>
  <c r="P782" i="45"/>
  <c r="AC782" i="45" s="1"/>
  <c r="Y782" i="45"/>
  <c r="F783" i="45"/>
  <c r="P783" i="45"/>
  <c r="AC783" i="45" s="1"/>
  <c r="Y783" i="45"/>
  <c r="F784" i="45"/>
  <c r="P784" i="45"/>
  <c r="AC784" i="45" s="1"/>
  <c r="Y784" i="45"/>
  <c r="F785" i="45"/>
  <c r="P785" i="45"/>
  <c r="Y785" i="45"/>
  <c r="F786" i="45"/>
  <c r="P786" i="45"/>
  <c r="AC786" i="45" s="1"/>
  <c r="Y786" i="45"/>
  <c r="F787" i="45"/>
  <c r="P787" i="45"/>
  <c r="AC787" i="45" s="1"/>
  <c r="Y787" i="45"/>
  <c r="F788" i="45"/>
  <c r="P788" i="45"/>
  <c r="AC788" i="45" s="1"/>
  <c r="Y788" i="45"/>
  <c r="F789" i="45"/>
  <c r="P789" i="45"/>
  <c r="Y789" i="45"/>
  <c r="F790" i="45"/>
  <c r="P790" i="45"/>
  <c r="AC790" i="45" s="1"/>
  <c r="Y790" i="45"/>
  <c r="F791" i="45"/>
  <c r="P791" i="45"/>
  <c r="AC791" i="45" s="1"/>
  <c r="Y791" i="45"/>
  <c r="P792" i="45"/>
  <c r="Y792" i="45"/>
  <c r="AC792" i="45" s="1"/>
  <c r="F793" i="45"/>
  <c r="P793" i="45"/>
  <c r="Y793" i="45"/>
  <c r="AC793" i="45" s="1"/>
  <c r="F794" i="45"/>
  <c r="P794" i="45"/>
  <c r="Y794" i="45"/>
  <c r="AC794" i="45" s="1"/>
  <c r="F795" i="45"/>
  <c r="P795" i="45"/>
  <c r="Y795" i="45"/>
  <c r="AC795" i="45" s="1"/>
  <c r="F796" i="45"/>
  <c r="P796" i="45"/>
  <c r="Y796" i="45"/>
  <c r="AC796" i="45" s="1"/>
  <c r="F797" i="45"/>
  <c r="P797" i="45"/>
  <c r="Y797" i="45"/>
  <c r="AC797" i="45" s="1"/>
  <c r="F798" i="45"/>
  <c r="P798" i="45"/>
  <c r="Y798" i="45"/>
  <c r="AC798" i="45" s="1"/>
  <c r="F799" i="45"/>
  <c r="P799" i="45"/>
  <c r="Y799" i="45"/>
  <c r="AC799" i="45" s="1"/>
  <c r="F800" i="45"/>
  <c r="P800" i="45"/>
  <c r="Y800" i="45"/>
  <c r="AC800" i="45" s="1"/>
  <c r="F801" i="45"/>
  <c r="P801" i="45"/>
  <c r="Y801" i="45"/>
  <c r="AC801" i="45" s="1"/>
  <c r="F802" i="45"/>
  <c r="P802" i="45"/>
  <c r="Y802" i="45"/>
  <c r="AC802" i="45" s="1"/>
  <c r="F803" i="45"/>
  <c r="P803" i="45"/>
  <c r="Y803" i="45"/>
  <c r="AC803" i="45" s="1"/>
  <c r="F804" i="45"/>
  <c r="P804" i="45"/>
  <c r="Y804" i="45"/>
  <c r="AC804" i="45" s="1"/>
  <c r="F805" i="45"/>
  <c r="P805" i="45"/>
  <c r="Y805" i="45"/>
  <c r="AC805" i="45" s="1"/>
  <c r="F806" i="45"/>
  <c r="P806" i="45"/>
  <c r="Y806" i="45"/>
  <c r="AC806" i="45" s="1"/>
  <c r="F807" i="45"/>
  <c r="P807" i="45"/>
  <c r="Y807" i="45"/>
  <c r="AC807" i="45" s="1"/>
  <c r="F808" i="45"/>
  <c r="P808" i="45"/>
  <c r="Y808" i="45"/>
  <c r="AC808" i="45" s="1"/>
  <c r="F809" i="45"/>
  <c r="P809" i="45"/>
  <c r="Y809" i="45"/>
  <c r="AC809" i="45" s="1"/>
  <c r="F810" i="45"/>
  <c r="P810" i="45"/>
  <c r="Y810" i="45"/>
  <c r="AC810" i="45" s="1"/>
  <c r="F811" i="45"/>
  <c r="P811" i="45"/>
  <c r="Y811" i="45"/>
  <c r="AC811" i="45" s="1"/>
  <c r="F812" i="45"/>
  <c r="P812" i="45"/>
  <c r="Y812" i="45"/>
  <c r="AC812" i="45" s="1"/>
  <c r="F813" i="45"/>
  <c r="P813" i="45"/>
  <c r="Y813" i="45"/>
  <c r="AC813" i="45" s="1"/>
  <c r="F814" i="45"/>
  <c r="P814" i="45"/>
  <c r="Y814" i="45"/>
  <c r="AC814" i="45" s="1"/>
  <c r="F815" i="45"/>
  <c r="P815" i="45"/>
  <c r="Y815" i="45"/>
  <c r="AC815" i="45" s="1"/>
  <c r="F816" i="45"/>
  <c r="P816" i="45"/>
  <c r="Y816" i="45"/>
  <c r="AC816" i="45" s="1"/>
  <c r="F817" i="45"/>
  <c r="P817" i="45"/>
  <c r="Y817" i="45"/>
  <c r="AC817" i="45" s="1"/>
  <c r="F818" i="45"/>
  <c r="P818" i="45"/>
  <c r="Y818" i="45"/>
  <c r="AC818" i="45" s="1"/>
  <c r="F819" i="45"/>
  <c r="P819" i="45"/>
  <c r="Y819" i="45"/>
  <c r="AC819" i="45" s="1"/>
  <c r="F820" i="45"/>
  <c r="P820" i="45"/>
  <c r="Y820" i="45"/>
  <c r="AC820" i="45" s="1"/>
  <c r="F821" i="45"/>
  <c r="P821" i="45"/>
  <c r="Y821" i="45"/>
  <c r="AC821" i="45" s="1"/>
  <c r="F822" i="45"/>
  <c r="P822" i="45"/>
  <c r="Y822" i="45"/>
  <c r="AC822" i="45" s="1"/>
  <c r="F823" i="45"/>
  <c r="P823" i="45"/>
  <c r="Y823" i="45"/>
  <c r="AC823" i="45" s="1"/>
  <c r="F824" i="45"/>
  <c r="P824" i="45"/>
  <c r="Y824" i="45"/>
  <c r="AC824" i="45" s="1"/>
  <c r="F825" i="45"/>
  <c r="P825" i="45"/>
  <c r="Y825" i="45"/>
  <c r="AC825" i="45" s="1"/>
  <c r="F826" i="45"/>
  <c r="P826" i="45"/>
  <c r="Y826" i="45"/>
  <c r="AC826" i="45" s="1"/>
  <c r="F827" i="45"/>
  <c r="P827" i="45"/>
  <c r="Y827" i="45"/>
  <c r="AC827" i="45" s="1"/>
  <c r="F828" i="45"/>
  <c r="P828" i="45"/>
  <c r="Y828" i="45"/>
  <c r="AC828" i="45" s="1"/>
  <c r="F829" i="45"/>
  <c r="P829" i="45"/>
  <c r="Y829" i="45"/>
  <c r="AC829" i="45" s="1"/>
  <c r="F830" i="45"/>
  <c r="P830" i="45"/>
  <c r="Y830" i="45"/>
  <c r="AC830" i="45" s="1"/>
  <c r="F831" i="45"/>
  <c r="P831" i="45"/>
  <c r="Y831" i="45"/>
  <c r="AC831" i="45" s="1"/>
  <c r="F832" i="45"/>
  <c r="P832" i="45"/>
  <c r="Y832" i="45"/>
  <c r="AC832" i="45" s="1"/>
  <c r="F833" i="45"/>
  <c r="P833" i="45"/>
  <c r="Y833" i="45"/>
  <c r="AC833" i="45" s="1"/>
  <c r="F834" i="45"/>
  <c r="O834" i="45"/>
  <c r="P834" i="45"/>
  <c r="AC834" i="45" s="1"/>
  <c r="Y834" i="45"/>
  <c r="F835" i="45"/>
  <c r="P835" i="45"/>
  <c r="Y835" i="45"/>
  <c r="F836" i="45"/>
  <c r="P836" i="45"/>
  <c r="AC836" i="45" s="1"/>
  <c r="Y836" i="45"/>
  <c r="F837" i="45"/>
  <c r="P837" i="45"/>
  <c r="Q837" i="45"/>
  <c r="R837" i="45"/>
  <c r="S837" i="45"/>
  <c r="T837" i="45"/>
  <c r="U837" i="45"/>
  <c r="V837" i="45"/>
  <c r="W837" i="45"/>
  <c r="X837" i="45"/>
  <c r="F838" i="45"/>
  <c r="P838" i="45"/>
  <c r="Q838" i="45"/>
  <c r="R838" i="45"/>
  <c r="S838" i="45"/>
  <c r="T838" i="45"/>
  <c r="U838" i="45"/>
  <c r="V838" i="45"/>
  <c r="W838" i="45"/>
  <c r="X838" i="45"/>
  <c r="Z838" i="45"/>
  <c r="F839" i="45"/>
  <c r="P839" i="45"/>
  <c r="AC839" i="45" s="1"/>
  <c r="Y839" i="45"/>
  <c r="F840" i="45"/>
  <c r="P840" i="45"/>
  <c r="Y840" i="45"/>
  <c r="F841" i="45"/>
  <c r="O841" i="45"/>
  <c r="P841" i="45"/>
  <c r="Y841" i="45"/>
  <c r="F842" i="45"/>
  <c r="P842" i="45"/>
  <c r="Y842" i="45"/>
  <c r="AC842" i="45" s="1"/>
  <c r="F843" i="45"/>
  <c r="P843" i="45"/>
  <c r="Y843" i="45"/>
  <c r="AC843" i="45" s="1"/>
  <c r="F844" i="45"/>
  <c r="P844" i="45"/>
  <c r="Y844" i="45"/>
  <c r="AC844" i="45" s="1"/>
  <c r="F845" i="45"/>
  <c r="P845" i="45"/>
  <c r="Y845" i="45"/>
  <c r="AC845" i="45" s="1"/>
  <c r="F846" i="45"/>
  <c r="P846" i="45"/>
  <c r="Y846" i="45"/>
  <c r="AC846" i="45" s="1"/>
  <c r="F847" i="45"/>
  <c r="P847" i="45"/>
  <c r="Y847" i="45"/>
  <c r="AC847" i="45" s="1"/>
  <c r="F848" i="45"/>
  <c r="P848" i="45"/>
  <c r="Y848" i="45"/>
  <c r="F849" i="45"/>
  <c r="P849" i="45"/>
  <c r="Y849" i="45"/>
  <c r="AC849" i="45" s="1"/>
  <c r="F850" i="45"/>
  <c r="P850" i="45"/>
  <c r="Y850" i="45"/>
  <c r="AC850" i="45" s="1"/>
  <c r="F851" i="45"/>
  <c r="P851" i="45"/>
  <c r="Y851" i="45"/>
  <c r="AC851" i="45" s="1"/>
  <c r="F852" i="45"/>
  <c r="P852" i="45"/>
  <c r="Y852" i="45"/>
  <c r="AC852" i="45" s="1"/>
  <c r="F853" i="45"/>
  <c r="P853" i="45"/>
  <c r="Y853" i="45"/>
  <c r="AC853" i="45" s="1"/>
  <c r="F854" i="45"/>
  <c r="P854" i="45"/>
  <c r="Y854" i="45"/>
  <c r="AC854" i="45" s="1"/>
  <c r="P855" i="45"/>
  <c r="AC855" i="45" s="1"/>
  <c r="Y855" i="45"/>
  <c r="F856" i="45"/>
  <c r="P856" i="45"/>
  <c r="AC856" i="45" s="1"/>
  <c r="Y856" i="45"/>
  <c r="F857" i="45"/>
  <c r="P857" i="45"/>
  <c r="AC857" i="45" s="1"/>
  <c r="Y857" i="45"/>
  <c r="F858" i="45"/>
  <c r="Q858" i="45"/>
  <c r="R858" i="45"/>
  <c r="S858" i="45"/>
  <c r="T858" i="45"/>
  <c r="T636" i="45" s="1"/>
  <c r="T41" i="45" s="1"/>
  <c r="T29" i="45" s="1"/>
  <c r="U858" i="45"/>
  <c r="V858" i="45"/>
  <c r="V636" i="45" s="1"/>
  <c r="V41" i="45" s="1"/>
  <c r="V29" i="45" s="1"/>
  <c r="W858" i="45"/>
  <c r="X858" i="45"/>
  <c r="F859" i="45"/>
  <c r="Q859" i="45"/>
  <c r="R859" i="45"/>
  <c r="S859" i="45"/>
  <c r="T859" i="45"/>
  <c r="U859" i="45"/>
  <c r="V859" i="45"/>
  <c r="W859" i="45"/>
  <c r="X859" i="45"/>
  <c r="F860" i="45"/>
  <c r="P860" i="45"/>
  <c r="AC860" i="45" s="1"/>
  <c r="Y860" i="45"/>
  <c r="F861" i="45"/>
  <c r="P861" i="45"/>
  <c r="AC861" i="45" s="1"/>
  <c r="Y861" i="45"/>
  <c r="P862" i="45"/>
  <c r="Y862" i="45"/>
  <c r="Y858" i="45" s="1"/>
  <c r="Y636" i="45" s="1"/>
  <c r="Y41" i="45" s="1"/>
  <c r="Y29" i="45" s="1"/>
  <c r="F863" i="45"/>
  <c r="P863" i="45"/>
  <c r="AC863" i="45" s="1"/>
  <c r="Y863" i="45"/>
  <c r="F864" i="45"/>
  <c r="P864" i="45"/>
  <c r="AC864" i="45" s="1"/>
  <c r="Y864" i="45"/>
  <c r="F865" i="45"/>
  <c r="P865" i="45"/>
  <c r="Y865" i="45"/>
  <c r="F866" i="45"/>
  <c r="P866" i="45"/>
  <c r="Y866" i="45"/>
  <c r="F867" i="45"/>
  <c r="P867" i="45"/>
  <c r="AC867" i="45" s="1"/>
  <c r="Y867" i="45"/>
  <c r="F868" i="45"/>
  <c r="P868" i="45"/>
  <c r="AC868" i="45" s="1"/>
  <c r="Y868" i="45"/>
  <c r="F869" i="45"/>
  <c r="P869" i="45"/>
  <c r="Y869" i="45"/>
  <c r="F870" i="45"/>
  <c r="P870" i="45"/>
  <c r="Y870" i="45"/>
  <c r="I871" i="45"/>
  <c r="O871" i="45"/>
  <c r="P871" i="45"/>
  <c r="Y871" i="45"/>
  <c r="F872" i="45"/>
  <c r="O872" i="45"/>
  <c r="P872" i="45"/>
  <c r="Y872" i="45"/>
  <c r="AC872" i="45"/>
  <c r="F873" i="45"/>
  <c r="O873" i="45"/>
  <c r="P873" i="45"/>
  <c r="Y873" i="45"/>
  <c r="F874" i="45"/>
  <c r="O874" i="45"/>
  <c r="P874" i="45"/>
  <c r="AC874" i="45" s="1"/>
  <c r="Y874" i="45"/>
  <c r="F875" i="45"/>
  <c r="O875" i="45"/>
  <c r="P875" i="45"/>
  <c r="Y875" i="45"/>
  <c r="F876" i="45"/>
  <c r="O876" i="45"/>
  <c r="P876" i="45"/>
  <c r="Y876" i="45"/>
  <c r="F877" i="45"/>
  <c r="O877" i="45"/>
  <c r="P877" i="45"/>
  <c r="Y877" i="45"/>
  <c r="AC877" i="45"/>
  <c r="F878" i="45"/>
  <c r="O878" i="45"/>
  <c r="P878" i="45"/>
  <c r="Y878" i="45"/>
  <c r="F879" i="45"/>
  <c r="P879" i="45"/>
  <c r="AC879" i="45" s="1"/>
  <c r="Y879" i="45"/>
  <c r="F880" i="45"/>
  <c r="P880" i="45"/>
  <c r="Y880" i="45"/>
  <c r="P881" i="45"/>
  <c r="Y881" i="45"/>
  <c r="AC881" i="45" s="1"/>
  <c r="O882" i="45"/>
  <c r="P882" i="45"/>
  <c r="Y882" i="45"/>
  <c r="AC882" i="45" s="1"/>
  <c r="F883" i="45"/>
  <c r="P883" i="45"/>
  <c r="Y883" i="45"/>
  <c r="AC883" i="45" s="1"/>
  <c r="F884" i="45"/>
  <c r="P884" i="45"/>
  <c r="Y884" i="45"/>
  <c r="AC884" i="45" s="1"/>
  <c r="F885" i="45"/>
  <c r="P885" i="45"/>
  <c r="Y885" i="45"/>
  <c r="AC885" i="45" s="1"/>
  <c r="F886" i="45"/>
  <c r="P886" i="45"/>
  <c r="Y886" i="45"/>
  <c r="AC886" i="45" s="1"/>
  <c r="F887" i="45"/>
  <c r="P887" i="45"/>
  <c r="Y887" i="45"/>
  <c r="AC887" i="45" s="1"/>
  <c r="F888" i="45"/>
  <c r="P888" i="45"/>
  <c r="Y888" i="45"/>
  <c r="AC888" i="45" s="1"/>
  <c r="F889" i="45"/>
  <c r="P889" i="45"/>
  <c r="Y889" i="45"/>
  <c r="AC889" i="45" s="1"/>
  <c r="F890" i="45"/>
  <c r="P890" i="45"/>
  <c r="Y890" i="45"/>
  <c r="AC890" i="45" s="1"/>
  <c r="F891" i="45"/>
  <c r="P891" i="45"/>
  <c r="Y891" i="45"/>
  <c r="AC891" i="45" s="1"/>
  <c r="F892" i="45"/>
  <c r="P892" i="45"/>
  <c r="Y892" i="45"/>
  <c r="AC892" i="45" s="1"/>
  <c r="F893" i="45"/>
  <c r="P893" i="45"/>
  <c r="Y893" i="45"/>
  <c r="AC893" i="45" s="1"/>
  <c r="F894" i="45"/>
  <c r="P894" i="45"/>
  <c r="Y894" i="45"/>
  <c r="AC894" i="45" s="1"/>
  <c r="F895" i="45"/>
  <c r="P895" i="45"/>
  <c r="Y895" i="45"/>
  <c r="AC895" i="45" s="1"/>
  <c r="F896" i="45"/>
  <c r="P896" i="45"/>
  <c r="Y896" i="45"/>
  <c r="AC896" i="45" s="1"/>
  <c r="F897" i="45"/>
  <c r="P897" i="45"/>
  <c r="Y897" i="45"/>
  <c r="AC897" i="45" s="1"/>
  <c r="F898" i="45"/>
  <c r="P898" i="45"/>
  <c r="Y898" i="45"/>
  <c r="AC898" i="45" s="1"/>
  <c r="F899" i="45"/>
  <c r="P899" i="45"/>
  <c r="Y899" i="45"/>
  <c r="AC899" i="45" s="1"/>
  <c r="F900" i="45"/>
  <c r="P900" i="45"/>
  <c r="Y900" i="45"/>
  <c r="AC900" i="45" s="1"/>
  <c r="F901" i="45"/>
  <c r="P901" i="45"/>
  <c r="Y901" i="45"/>
  <c r="AC901" i="45" s="1"/>
  <c r="F902" i="45"/>
  <c r="P902" i="45"/>
  <c r="Y902" i="45"/>
  <c r="AC902" i="45" s="1"/>
  <c r="F903" i="45"/>
  <c r="P903" i="45"/>
  <c r="Y903" i="45"/>
  <c r="AC903" i="45" s="1"/>
  <c r="F904" i="45"/>
  <c r="P904" i="45"/>
  <c r="Y904" i="45"/>
  <c r="AC904" i="45" s="1"/>
  <c r="F905" i="45"/>
  <c r="P905" i="45"/>
  <c r="AC905" i="45" s="1"/>
  <c r="Y905" i="45"/>
  <c r="F906" i="45"/>
  <c r="P906" i="45"/>
  <c r="AC906" i="45" s="1"/>
  <c r="Y906" i="45"/>
  <c r="F907" i="45"/>
  <c r="P907" i="45"/>
  <c r="AC907" i="45" s="1"/>
  <c r="Y907" i="45"/>
  <c r="F908" i="45"/>
  <c r="P908" i="45"/>
  <c r="AC908" i="45" s="1"/>
  <c r="Y908" i="45"/>
  <c r="F909" i="45"/>
  <c r="P909" i="45"/>
  <c r="AC909" i="45" s="1"/>
  <c r="Y909" i="45"/>
  <c r="O910" i="45"/>
  <c r="P910" i="45"/>
  <c r="AC910" i="45" s="1"/>
  <c r="Y910" i="45"/>
  <c r="F911" i="45"/>
  <c r="O911" i="45"/>
  <c r="P911" i="45"/>
  <c r="AC911" i="45" s="1"/>
  <c r="Y911" i="45"/>
  <c r="F912" i="45"/>
  <c r="O912" i="45"/>
  <c r="P912" i="45"/>
  <c r="AC912" i="45" s="1"/>
  <c r="Y912" i="45"/>
  <c r="F913" i="45"/>
  <c r="O913" i="45"/>
  <c r="P913" i="45"/>
  <c r="AC913" i="45" s="1"/>
  <c r="Y913" i="45"/>
  <c r="F914" i="45"/>
  <c r="O914" i="45"/>
  <c r="P914" i="45"/>
  <c r="Y914" i="45"/>
  <c r="AC914" i="45"/>
  <c r="F915" i="45"/>
  <c r="O915" i="45"/>
  <c r="P915" i="45"/>
  <c r="Y915" i="45"/>
  <c r="F916" i="45"/>
  <c r="O916" i="45"/>
  <c r="P916" i="45"/>
  <c r="Y916" i="45"/>
  <c r="O917" i="45"/>
  <c r="P917" i="45"/>
  <c r="Y917" i="45"/>
  <c r="F918" i="45"/>
  <c r="P918" i="45"/>
  <c r="AC918" i="45" s="1"/>
  <c r="Y918" i="45"/>
  <c r="F919" i="45"/>
  <c r="P919" i="45"/>
  <c r="AC919" i="45" s="1"/>
  <c r="Y919" i="45"/>
  <c r="F920" i="45"/>
  <c r="P920" i="45"/>
  <c r="Y920" i="45"/>
  <c r="F921" i="45"/>
  <c r="P921" i="45"/>
  <c r="Y921" i="45"/>
  <c r="F922" i="45"/>
  <c r="P922" i="45"/>
  <c r="AC922" i="45" s="1"/>
  <c r="Y922" i="45"/>
  <c r="F923" i="45"/>
  <c r="P923" i="45"/>
  <c r="AC923" i="45" s="1"/>
  <c r="Y923" i="45"/>
  <c r="F924" i="45"/>
  <c r="P924" i="45"/>
  <c r="Y924" i="45"/>
  <c r="F925" i="45"/>
  <c r="P925" i="45"/>
  <c r="Y925" i="45"/>
  <c r="F926" i="45"/>
  <c r="P926" i="45"/>
  <c r="AC926" i="45" s="1"/>
  <c r="Y926" i="45"/>
  <c r="AB926" i="45"/>
  <c r="F927" i="45"/>
  <c r="P927" i="45"/>
  <c r="AC927" i="45" s="1"/>
  <c r="Y927" i="45"/>
  <c r="F928" i="45"/>
  <c r="P928" i="45"/>
  <c r="AC928" i="45" s="1"/>
  <c r="Y928" i="45"/>
  <c r="F929" i="45"/>
  <c r="P929" i="45"/>
  <c r="AC929" i="45" s="1"/>
  <c r="Y929" i="45"/>
  <c r="F930" i="45"/>
  <c r="P930" i="45"/>
  <c r="AC930" i="45" s="1"/>
  <c r="Y930" i="45"/>
  <c r="O931" i="45"/>
  <c r="P931" i="45"/>
  <c r="AC931" i="45" s="1"/>
  <c r="Y931" i="45"/>
  <c r="F932" i="45"/>
  <c r="O932" i="45"/>
  <c r="P932" i="45"/>
  <c r="Y932" i="45"/>
  <c r="AC932" i="45"/>
  <c r="F933" i="45"/>
  <c r="O933" i="45"/>
  <c r="P933" i="45"/>
  <c r="Y933" i="45"/>
  <c r="F934" i="45"/>
  <c r="O934" i="45"/>
  <c r="P934" i="45"/>
  <c r="Y934" i="45"/>
  <c r="F935" i="45"/>
  <c r="O935" i="45"/>
  <c r="P935" i="45"/>
  <c r="Y935" i="45"/>
  <c r="AC935" i="45" s="1"/>
  <c r="F936" i="45"/>
  <c r="O936" i="45"/>
  <c r="P936" i="45"/>
  <c r="AC936" i="45" s="1"/>
  <c r="Y936" i="45"/>
  <c r="F937" i="45"/>
  <c r="O937" i="45"/>
  <c r="P937" i="45"/>
  <c r="AC937" i="45" s="1"/>
  <c r="Y937" i="45"/>
  <c r="F938" i="45"/>
  <c r="O938" i="45"/>
  <c r="P938" i="45"/>
  <c r="AC938" i="45" s="1"/>
  <c r="Y938" i="45"/>
  <c r="O939" i="45"/>
  <c r="P939" i="45"/>
  <c r="AC939" i="45" s="1"/>
  <c r="Y939" i="45"/>
  <c r="F940" i="45"/>
  <c r="P940" i="45"/>
  <c r="Y940" i="45"/>
  <c r="F941" i="45"/>
  <c r="P941" i="45"/>
  <c r="Y941" i="45"/>
  <c r="F942" i="45"/>
  <c r="P942" i="45"/>
  <c r="AC942" i="45" s="1"/>
  <c r="Y942" i="45"/>
  <c r="F943" i="45"/>
  <c r="P943" i="45"/>
  <c r="AC943" i="45" s="1"/>
  <c r="Y943" i="45"/>
  <c r="F944" i="45"/>
  <c r="P944" i="45"/>
  <c r="Y944" i="45"/>
  <c r="F945" i="45"/>
  <c r="P945" i="45"/>
  <c r="Y945" i="45"/>
  <c r="F946" i="45"/>
  <c r="P946" i="45"/>
  <c r="AC946" i="45" s="1"/>
  <c r="Y946" i="45"/>
  <c r="F947" i="45"/>
  <c r="P947" i="45"/>
  <c r="AC947" i="45" s="1"/>
  <c r="Y947" i="45"/>
  <c r="F948" i="45"/>
  <c r="P948" i="45"/>
  <c r="Y948" i="45"/>
  <c r="F949" i="45"/>
  <c r="P949" i="45"/>
  <c r="Y949" i="45"/>
  <c r="O950" i="45"/>
  <c r="P950" i="45"/>
  <c r="AC950" i="45" s="1"/>
  <c r="Y950" i="45"/>
  <c r="F647" i="45"/>
  <c r="P647" i="45"/>
  <c r="AC647" i="45" s="1"/>
  <c r="Y647" i="45"/>
  <c r="Y643" i="45" s="1"/>
  <c r="P1623" i="45"/>
  <c r="AC1623" i="45" s="1"/>
  <c r="F1623" i="45"/>
  <c r="Y1622" i="45"/>
  <c r="P1622" i="45"/>
  <c r="F1622" i="45"/>
  <c r="Y1621" i="45"/>
  <c r="P1621" i="45"/>
  <c r="O1621" i="45"/>
  <c r="F1621" i="45"/>
  <c r="Y1620" i="45"/>
  <c r="P1620" i="45"/>
  <c r="F1620" i="45"/>
  <c r="Y1619" i="45"/>
  <c r="P1619" i="45"/>
  <c r="F1619" i="45"/>
  <c r="Y1617" i="45"/>
  <c r="P1617" i="45"/>
  <c r="F1617" i="45"/>
  <c r="Y1616" i="45"/>
  <c r="P1616" i="45"/>
  <c r="F1616" i="45"/>
  <c r="Y1615" i="45"/>
  <c r="P1615" i="45"/>
  <c r="F1615" i="45"/>
  <c r="Y1614" i="45"/>
  <c r="P1614" i="45"/>
  <c r="F1614" i="45"/>
  <c r="Y1613" i="45"/>
  <c r="P1613" i="45"/>
  <c r="F1613" i="45"/>
  <c r="Y1612" i="45"/>
  <c r="P1612" i="45"/>
  <c r="O1612" i="45"/>
  <c r="F1612" i="45"/>
  <c r="Y1611" i="45"/>
  <c r="P1611" i="45"/>
  <c r="F1611" i="45"/>
  <c r="Y1610" i="45"/>
  <c r="P1610" i="45"/>
  <c r="F1610" i="45"/>
  <c r="Y1609" i="45"/>
  <c r="P1609" i="45"/>
  <c r="F1609" i="45"/>
  <c r="Y1608" i="45"/>
  <c r="P1608" i="45"/>
  <c r="O1608" i="45"/>
  <c r="F1608" i="45"/>
  <c r="Y1607" i="45"/>
  <c r="P1607" i="45"/>
  <c r="F1607" i="45"/>
  <c r="Y1606" i="45"/>
  <c r="P1606" i="45"/>
  <c r="F1606" i="45"/>
  <c r="AB1605" i="45"/>
  <c r="Y1605" i="45"/>
  <c r="P1605" i="45"/>
  <c r="F1605" i="45"/>
  <c r="Y1604" i="45"/>
  <c r="P1604" i="45"/>
  <c r="O1604" i="45"/>
  <c r="F1604" i="45"/>
  <c r="Y1603" i="45"/>
  <c r="P1603" i="45"/>
  <c r="F1603" i="45"/>
  <c r="Y1602" i="45"/>
  <c r="P1602" i="45"/>
  <c r="F1602" i="45"/>
  <c r="AB1601" i="45"/>
  <c r="Y1601" i="45"/>
  <c r="P1601" i="45"/>
  <c r="O1601" i="45"/>
  <c r="F1601" i="45"/>
  <c r="Y1600" i="45"/>
  <c r="P1600" i="45"/>
  <c r="F1600" i="45"/>
  <c r="Y1599" i="45"/>
  <c r="P1599" i="45"/>
  <c r="F1599" i="45"/>
  <c r="AB1598" i="45"/>
  <c r="Y1598" i="45"/>
  <c r="P1598" i="45"/>
  <c r="F1598" i="45"/>
  <c r="Y1597" i="45"/>
  <c r="P1597" i="45"/>
  <c r="F1597" i="45"/>
  <c r="Y1596" i="45"/>
  <c r="P1596" i="45"/>
  <c r="F1596" i="45"/>
  <c r="Y1595" i="45"/>
  <c r="P1595" i="45"/>
  <c r="Y1594" i="45"/>
  <c r="P1594" i="45"/>
  <c r="Y1593" i="45"/>
  <c r="S1593" i="45"/>
  <c r="Y1592" i="45"/>
  <c r="P1592" i="45"/>
  <c r="O1592" i="45"/>
  <c r="F1592" i="45"/>
  <c r="Y1591" i="45"/>
  <c r="P1591" i="45"/>
  <c r="F1591" i="45"/>
  <c r="Y1590" i="45"/>
  <c r="P1590" i="45"/>
  <c r="F1590" i="45"/>
  <c r="Y1589" i="45"/>
  <c r="P1589" i="45"/>
  <c r="F1589" i="45"/>
  <c r="Y1588" i="45"/>
  <c r="P1588" i="45"/>
  <c r="Y1587" i="45"/>
  <c r="P1587" i="45"/>
  <c r="F1587" i="45"/>
  <c r="Y1586" i="45"/>
  <c r="P1586" i="45"/>
  <c r="F1586" i="45"/>
  <c r="Y1585" i="45"/>
  <c r="P1585" i="45"/>
  <c r="F1585" i="45"/>
  <c r="Y1584" i="45"/>
  <c r="P1584" i="45"/>
  <c r="F1584" i="45"/>
  <c r="Y1583" i="45"/>
  <c r="P1583" i="45"/>
  <c r="F1583" i="45"/>
  <c r="Y1582" i="45"/>
  <c r="P1582" i="45"/>
  <c r="F1582" i="45"/>
  <c r="Y1581" i="45"/>
  <c r="P1581" i="45"/>
  <c r="F1581" i="45"/>
  <c r="Y1580" i="45"/>
  <c r="P1580" i="45"/>
  <c r="F1580" i="45"/>
  <c r="Y1579" i="45"/>
  <c r="P1579" i="45"/>
  <c r="F1579" i="45"/>
  <c r="Y1578" i="45"/>
  <c r="P1578" i="45"/>
  <c r="F1578" i="45"/>
  <c r="X1577" i="45"/>
  <c r="W1577" i="45"/>
  <c r="V1577" i="45"/>
  <c r="U1577" i="45"/>
  <c r="T1577" i="45"/>
  <c r="R1577" i="45"/>
  <c r="Q1577" i="45"/>
  <c r="F1577" i="45"/>
  <c r="X1576" i="45"/>
  <c r="W1576" i="45"/>
  <c r="V1576" i="45"/>
  <c r="U1576" i="45"/>
  <c r="T1576" i="45"/>
  <c r="S1576" i="45"/>
  <c r="R1576" i="45"/>
  <c r="Q1576" i="45"/>
  <c r="F1576" i="45"/>
  <c r="X1575" i="45"/>
  <c r="W1575" i="45"/>
  <c r="W38" i="45" s="1"/>
  <c r="V1575" i="45"/>
  <c r="V38" i="45" s="1"/>
  <c r="U1575" i="45"/>
  <c r="U38" i="45" s="1"/>
  <c r="T1575" i="45"/>
  <c r="S1575" i="45"/>
  <c r="S38" i="45" s="1"/>
  <c r="R1575" i="45"/>
  <c r="R38" i="45" s="1"/>
  <c r="Q1575" i="45"/>
  <c r="Q38" i="45" s="1"/>
  <c r="F1575" i="45"/>
  <c r="X1574" i="45"/>
  <c r="W1574" i="45"/>
  <c r="V1574" i="45"/>
  <c r="V37" i="45" s="1"/>
  <c r="U1574" i="45"/>
  <c r="T1574" i="45"/>
  <c r="T37" i="45" s="1"/>
  <c r="R1574" i="45"/>
  <c r="R37" i="45" s="1"/>
  <c r="Q1574" i="45"/>
  <c r="Q37" i="45" s="1"/>
  <c r="F1574" i="45"/>
  <c r="AC1573" i="45"/>
  <c r="F1573" i="45"/>
  <c r="X1572" i="45"/>
  <c r="W1572" i="45"/>
  <c r="V1572" i="45"/>
  <c r="U1572" i="45"/>
  <c r="T1572" i="45"/>
  <c r="S1572" i="45"/>
  <c r="R1572" i="45"/>
  <c r="Q1572" i="45"/>
  <c r="F1572" i="45"/>
  <c r="Y1571" i="45"/>
  <c r="X1571" i="45"/>
  <c r="X34" i="45" s="1"/>
  <c r="W1571" i="45"/>
  <c r="V1571" i="45"/>
  <c r="V34" i="45" s="1"/>
  <c r="U1571" i="45"/>
  <c r="T1571" i="45"/>
  <c r="T34" i="45" s="1"/>
  <c r="S1571" i="45"/>
  <c r="S34" i="45" s="1"/>
  <c r="R1571" i="45"/>
  <c r="R34" i="45" s="1"/>
  <c r="Q1571" i="45"/>
  <c r="Q1570" i="45" s="1"/>
  <c r="F1571" i="45"/>
  <c r="F1570" i="45"/>
  <c r="Y1569" i="45"/>
  <c r="P1569" i="45"/>
  <c r="F1569" i="45"/>
  <c r="AB1568" i="45"/>
  <c r="Y1568" i="45"/>
  <c r="P1568" i="45"/>
  <c r="F1568" i="45"/>
  <c r="Y1567" i="45"/>
  <c r="P1567" i="45"/>
  <c r="F1567" i="45"/>
  <c r="Y1566" i="45"/>
  <c r="P1566" i="45"/>
  <c r="F1566" i="45"/>
  <c r="Y1565" i="45"/>
  <c r="P1565" i="45"/>
  <c r="F1565" i="45"/>
  <c r="Y1564" i="45"/>
  <c r="P1564" i="45"/>
  <c r="F1564" i="45"/>
  <c r="Y1563" i="45"/>
  <c r="P1563" i="45"/>
  <c r="O1563" i="45"/>
  <c r="F1563" i="45"/>
  <c r="Y1562" i="45"/>
  <c r="P1562" i="45"/>
  <c r="O1562" i="45"/>
  <c r="F1562" i="45"/>
  <c r="Y1561" i="45"/>
  <c r="P1561" i="45"/>
  <c r="F1561" i="45"/>
  <c r="Y1560" i="45"/>
  <c r="P1560" i="45"/>
  <c r="F1560" i="45"/>
  <c r="Y1559" i="45"/>
  <c r="P1559" i="45"/>
  <c r="O1559" i="45"/>
  <c r="F1559" i="45"/>
  <c r="Y1558" i="45"/>
  <c r="P1558" i="45"/>
  <c r="F1558" i="45"/>
  <c r="Y1557" i="45"/>
  <c r="P1557" i="45"/>
  <c r="F1557" i="45"/>
  <c r="Y1556" i="45"/>
  <c r="P1556" i="45"/>
  <c r="F1556" i="45"/>
  <c r="Y1555" i="45"/>
  <c r="P1555" i="45"/>
  <c r="F1555" i="45"/>
  <c r="Y1554" i="45"/>
  <c r="P1554" i="45"/>
  <c r="F1554" i="45"/>
  <c r="Y1553" i="45"/>
  <c r="P1553" i="45"/>
  <c r="Y1552" i="45"/>
  <c r="P1552" i="45"/>
  <c r="Y1551" i="45"/>
  <c r="P1551" i="45"/>
  <c r="F1551" i="45"/>
  <c r="Y1550" i="45"/>
  <c r="P1550" i="45"/>
  <c r="F1550" i="45"/>
  <c r="Y1549" i="45"/>
  <c r="P1549" i="45"/>
  <c r="F1549" i="45"/>
  <c r="Y1548" i="45"/>
  <c r="P1548" i="45"/>
  <c r="F1548" i="45"/>
  <c r="Y1547" i="45"/>
  <c r="P1547" i="45"/>
  <c r="Y1546" i="45"/>
  <c r="P1546" i="45"/>
  <c r="F1546" i="45"/>
  <c r="Y1545" i="45"/>
  <c r="P1545" i="45"/>
  <c r="F1545" i="45"/>
  <c r="Y1544" i="45"/>
  <c r="P1544" i="45"/>
  <c r="Y1543" i="45"/>
  <c r="P1543" i="45"/>
  <c r="F1543" i="45"/>
  <c r="Y1542" i="45"/>
  <c r="P1542" i="45"/>
  <c r="F1542" i="45"/>
  <c r="Y1541" i="45"/>
  <c r="P1541" i="45"/>
  <c r="Y1540" i="45"/>
  <c r="P1540" i="45"/>
  <c r="F1540" i="45"/>
  <c r="Y1539" i="45"/>
  <c r="P1539" i="45"/>
  <c r="F1539" i="45"/>
  <c r="Y1538" i="45"/>
  <c r="P1538" i="45"/>
  <c r="F1538" i="45"/>
  <c r="Y1537" i="45"/>
  <c r="P1537" i="45"/>
  <c r="F1537" i="45"/>
  <c r="Y1536" i="45"/>
  <c r="P1536" i="45"/>
  <c r="Y1535" i="45"/>
  <c r="P1535" i="45"/>
  <c r="F1535" i="45"/>
  <c r="Y1534" i="45"/>
  <c r="P1534" i="45"/>
  <c r="F1534" i="45"/>
  <c r="Y1533" i="45"/>
  <c r="P1533" i="45"/>
  <c r="F1533" i="45"/>
  <c r="Y1532" i="45"/>
  <c r="P1532" i="45"/>
  <c r="F1532" i="45"/>
  <c r="Y1531" i="45"/>
  <c r="P1531" i="45"/>
  <c r="F1531" i="45"/>
  <c r="Y1530" i="45"/>
  <c r="P1530" i="45"/>
  <c r="I1530" i="45"/>
  <c r="Y1529" i="45"/>
  <c r="P1529" i="45"/>
  <c r="F1529" i="45"/>
  <c r="Y1528" i="45"/>
  <c r="P1528" i="45"/>
  <c r="F1528" i="45"/>
  <c r="Y1527" i="45"/>
  <c r="P1527" i="45"/>
  <c r="F1527" i="45"/>
  <c r="Y1526" i="45"/>
  <c r="P1526" i="45"/>
  <c r="F1526" i="45"/>
  <c r="Y1525" i="45"/>
  <c r="P1525" i="45"/>
  <c r="O1525" i="45"/>
  <c r="F1525" i="45"/>
  <c r="Y1524" i="45"/>
  <c r="P1524" i="45"/>
  <c r="O1524" i="45"/>
  <c r="F1524" i="45"/>
  <c r="Y1523" i="45"/>
  <c r="P1523" i="45"/>
  <c r="O1523" i="45"/>
  <c r="F1523" i="45"/>
  <c r="Y1522" i="45"/>
  <c r="P1522" i="45"/>
  <c r="O1522" i="45"/>
  <c r="F1522" i="45"/>
  <c r="Y1521" i="45"/>
  <c r="P1521" i="45"/>
  <c r="O1521" i="45"/>
  <c r="F1521" i="45"/>
  <c r="Y1520" i="45"/>
  <c r="P1520" i="45"/>
  <c r="O1520" i="45"/>
  <c r="F1520" i="45"/>
  <c r="Y1519" i="45"/>
  <c r="P1519" i="45"/>
  <c r="Y1518" i="45"/>
  <c r="P1518" i="45"/>
  <c r="Y1517" i="45"/>
  <c r="P1517" i="45"/>
  <c r="Y1516" i="45"/>
  <c r="P1516" i="45"/>
  <c r="Y1515" i="45"/>
  <c r="P1515" i="45"/>
  <c r="Y1514" i="45"/>
  <c r="P1514" i="45"/>
  <c r="Y1513" i="45"/>
  <c r="P1513" i="45"/>
  <c r="Y1512" i="45"/>
  <c r="P1512" i="45"/>
  <c r="Y1511" i="45"/>
  <c r="P1511" i="45"/>
  <c r="Y1510" i="45"/>
  <c r="P1510" i="45"/>
  <c r="Y1509" i="45"/>
  <c r="P1509" i="45"/>
  <c r="Y1508" i="45"/>
  <c r="P1508" i="45"/>
  <c r="Y1507" i="45"/>
  <c r="P1507" i="45"/>
  <c r="Y1506" i="45"/>
  <c r="P1506" i="45"/>
  <c r="Y1505" i="45"/>
  <c r="P1505" i="45"/>
  <c r="Y1504" i="45"/>
  <c r="P1504" i="45"/>
  <c r="Y1503" i="45"/>
  <c r="P1503" i="45"/>
  <c r="Y1502" i="45"/>
  <c r="P1502" i="45"/>
  <c r="Y1501" i="45"/>
  <c r="P1501" i="45"/>
  <c r="Y1500" i="45"/>
  <c r="P1500" i="45"/>
  <c r="Y1499" i="45"/>
  <c r="P1499" i="45"/>
  <c r="Y1498" i="45"/>
  <c r="P1498" i="45"/>
  <c r="F1498" i="45"/>
  <c r="Y1497" i="45"/>
  <c r="P1497" i="45"/>
  <c r="F1497" i="45"/>
  <c r="Y1496" i="45"/>
  <c r="P1496" i="45"/>
  <c r="F1496" i="45"/>
  <c r="Y1495" i="45"/>
  <c r="P1495" i="45"/>
  <c r="F1495" i="45"/>
  <c r="Y1494" i="45"/>
  <c r="P1494" i="45"/>
  <c r="F1494" i="45"/>
  <c r="Y1493" i="45"/>
  <c r="P1493" i="45"/>
  <c r="Y1492" i="45"/>
  <c r="P1492" i="45"/>
  <c r="Y1491" i="45"/>
  <c r="P1491" i="45"/>
  <c r="F1491" i="45"/>
  <c r="Y1490" i="45"/>
  <c r="P1490" i="45"/>
  <c r="F1490" i="45"/>
  <c r="Y1489" i="45"/>
  <c r="P1489" i="45"/>
  <c r="F1489" i="45"/>
  <c r="X1488" i="45"/>
  <c r="X1318" i="45" s="1"/>
  <c r="W1488" i="45"/>
  <c r="W1318" i="45" s="1"/>
  <c r="V1488" i="45"/>
  <c r="V1318" i="45" s="1"/>
  <c r="U1488" i="45"/>
  <c r="U1318" i="45" s="1"/>
  <c r="T1488" i="45"/>
  <c r="T1318" i="45" s="1"/>
  <c r="AB1039" i="45" s="1"/>
  <c r="S1488" i="45"/>
  <c r="S1318" i="45" s="1"/>
  <c r="R1488" i="45"/>
  <c r="R1318" i="45" s="1"/>
  <c r="Q1488" i="45"/>
  <c r="F1488" i="45"/>
  <c r="Y1487" i="45"/>
  <c r="AC1487" i="45" s="1"/>
  <c r="F1487" i="45"/>
  <c r="Y1486" i="45"/>
  <c r="P1486" i="45"/>
  <c r="F1486" i="45"/>
  <c r="Y1485" i="45"/>
  <c r="P1485" i="45"/>
  <c r="F1485" i="45"/>
  <c r="Y1484" i="45"/>
  <c r="P1484" i="45"/>
  <c r="Y1482" i="45"/>
  <c r="P1482" i="45"/>
  <c r="Y1481" i="45"/>
  <c r="P1481" i="45"/>
  <c r="Y1480" i="45"/>
  <c r="P1480" i="45"/>
  <c r="Y1479" i="45"/>
  <c r="P1479" i="45"/>
  <c r="Y1478" i="45"/>
  <c r="P1478" i="45"/>
  <c r="Y1477" i="45"/>
  <c r="P1477" i="45"/>
  <c r="Y1476" i="45"/>
  <c r="P1476" i="45"/>
  <c r="Y1475" i="45"/>
  <c r="P1475" i="45"/>
  <c r="Y1474" i="45"/>
  <c r="P1474" i="45"/>
  <c r="Y1473" i="45"/>
  <c r="P1473" i="45"/>
  <c r="Y1472" i="45"/>
  <c r="P1472" i="45"/>
  <c r="Y1471" i="45"/>
  <c r="P1471" i="45"/>
  <c r="Y1470" i="45"/>
  <c r="P1470" i="45"/>
  <c r="Y1469" i="45"/>
  <c r="P1469" i="45"/>
  <c r="Y1468" i="45"/>
  <c r="P1468" i="45"/>
  <c r="F1468" i="45"/>
  <c r="Y1467" i="45"/>
  <c r="P1467" i="45"/>
  <c r="F1467" i="45"/>
  <c r="Y1466" i="45"/>
  <c r="P1466" i="45"/>
  <c r="F1466" i="45"/>
  <c r="X1465" i="45"/>
  <c r="X1319" i="45" s="1"/>
  <c r="W1465" i="45"/>
  <c r="W1319" i="45" s="1"/>
  <c r="V1465" i="45"/>
  <c r="V1319" i="45" s="1"/>
  <c r="U1465" i="45"/>
  <c r="U1319" i="45" s="1"/>
  <c r="T1465" i="45"/>
  <c r="S1465" i="45"/>
  <c r="S1319" i="45" s="1"/>
  <c r="R1465" i="45"/>
  <c r="R1319" i="45" s="1"/>
  <c r="Q1465" i="45"/>
  <c r="Q1319" i="45" s="1"/>
  <c r="F1465" i="45"/>
  <c r="Y1464" i="45"/>
  <c r="P1464" i="45"/>
  <c r="F1464" i="45"/>
  <c r="Y1463" i="45"/>
  <c r="P1463" i="45"/>
  <c r="F1463" i="45"/>
  <c r="Y1462" i="45"/>
  <c r="P1462" i="45"/>
  <c r="F1462" i="45"/>
  <c r="Y1461" i="45"/>
  <c r="P1461" i="45"/>
  <c r="O1461" i="45"/>
  <c r="Y1460" i="45"/>
  <c r="P1460" i="45"/>
  <c r="F1460" i="45"/>
  <c r="Y1459" i="45"/>
  <c r="P1459" i="45"/>
  <c r="F1459" i="45"/>
  <c r="Y1458" i="45"/>
  <c r="P1458" i="45"/>
  <c r="F1458" i="45"/>
  <c r="Y1457" i="45"/>
  <c r="P1457" i="45"/>
  <c r="F1457" i="45"/>
  <c r="Y1456" i="45"/>
  <c r="P1456" i="45"/>
  <c r="F1456" i="45"/>
  <c r="Y1455" i="45"/>
  <c r="P1455" i="45"/>
  <c r="F1455" i="45"/>
  <c r="Y1454" i="45"/>
  <c r="P1454" i="45"/>
  <c r="F1454" i="45"/>
  <c r="Y1453" i="45"/>
  <c r="P1453" i="45"/>
  <c r="F1453" i="45"/>
  <c r="Y1452" i="45"/>
  <c r="P1452" i="45"/>
  <c r="Y1451" i="45"/>
  <c r="P1451" i="45"/>
  <c r="Y1450" i="45"/>
  <c r="P1450" i="45"/>
  <c r="Y1449" i="45"/>
  <c r="P1449" i="45"/>
  <c r="Y1448" i="45"/>
  <c r="P1448" i="45"/>
  <c r="Y1447" i="45"/>
  <c r="P1447" i="45"/>
  <c r="Y1446" i="45"/>
  <c r="P1446" i="45"/>
  <c r="Y1445" i="45"/>
  <c r="P1445" i="45"/>
  <c r="O1445" i="45"/>
  <c r="F1445" i="45"/>
  <c r="Y1444" i="45"/>
  <c r="P1444" i="45"/>
  <c r="F1444" i="45"/>
  <c r="Y1443" i="45"/>
  <c r="P1443" i="45"/>
  <c r="F1443" i="45"/>
  <c r="Y1442" i="45"/>
  <c r="P1442" i="45"/>
  <c r="F1442" i="45"/>
  <c r="Y1441" i="45"/>
  <c r="P1441" i="45"/>
  <c r="F1441" i="45"/>
  <c r="Y1440" i="45"/>
  <c r="P1440" i="45"/>
  <c r="F1440" i="45"/>
  <c r="Y1439" i="45"/>
  <c r="P1439" i="45"/>
  <c r="F1439" i="45"/>
  <c r="Y1438" i="45"/>
  <c r="P1438" i="45"/>
  <c r="F1438" i="45"/>
  <c r="Y1437" i="45"/>
  <c r="P1437" i="45"/>
  <c r="O1437" i="45"/>
  <c r="F1437" i="45"/>
  <c r="Y1436" i="45"/>
  <c r="P1436" i="45"/>
  <c r="O1436" i="45"/>
  <c r="F1436" i="45"/>
  <c r="Y1435" i="45"/>
  <c r="P1435" i="45"/>
  <c r="O1435" i="45"/>
  <c r="F1435" i="45"/>
  <c r="Y1434" i="45"/>
  <c r="P1434" i="45"/>
  <c r="O1434" i="45"/>
  <c r="F1434" i="45"/>
  <c r="Y1433" i="45"/>
  <c r="P1433" i="45"/>
  <c r="Y1432" i="45"/>
  <c r="P1432" i="45"/>
  <c r="Y1431" i="45"/>
  <c r="P1431" i="45"/>
  <c r="Y1430" i="45"/>
  <c r="P1430" i="45"/>
  <c r="Y1429" i="45"/>
  <c r="P1429" i="45"/>
  <c r="Y1428" i="45"/>
  <c r="P1428" i="45"/>
  <c r="Y1427" i="45"/>
  <c r="P1427" i="45"/>
  <c r="Y1426" i="45"/>
  <c r="P1426" i="45"/>
  <c r="Y1425" i="45"/>
  <c r="P1425" i="45"/>
  <c r="Y1424" i="45"/>
  <c r="P1424" i="45"/>
  <c r="Y1423" i="45"/>
  <c r="P1423" i="45"/>
  <c r="F1423" i="45"/>
  <c r="Y1422" i="45"/>
  <c r="P1422" i="45"/>
  <c r="F1422" i="45"/>
  <c r="Y1421" i="45"/>
  <c r="P1421" i="45"/>
  <c r="F1421" i="45"/>
  <c r="Y1420" i="45"/>
  <c r="P1420" i="45"/>
  <c r="F1420" i="45"/>
  <c r="Y1419" i="45"/>
  <c r="P1419" i="45"/>
  <c r="F1419" i="45"/>
  <c r="Y1418" i="45"/>
  <c r="P1418" i="45"/>
  <c r="F1418" i="45"/>
  <c r="Y1417" i="45"/>
  <c r="P1417" i="45"/>
  <c r="F1417" i="45"/>
  <c r="Y1416" i="45"/>
  <c r="P1416" i="45"/>
  <c r="F1416" i="45"/>
  <c r="Y1415" i="45"/>
  <c r="P1415" i="45"/>
  <c r="F1415" i="45"/>
  <c r="Y1414" i="45"/>
  <c r="P1414" i="45"/>
  <c r="F1414" i="45"/>
  <c r="Y1413" i="45"/>
  <c r="P1413" i="45"/>
  <c r="O1413" i="45"/>
  <c r="F1413" i="45"/>
  <c r="Y1412" i="45"/>
  <c r="P1412" i="45"/>
  <c r="Y1411" i="45"/>
  <c r="P1411" i="45"/>
  <c r="F1411" i="45"/>
  <c r="Y1410" i="45"/>
  <c r="P1410" i="45"/>
  <c r="F1410" i="45"/>
  <c r="Y1409" i="45"/>
  <c r="P1409" i="45"/>
  <c r="F1409" i="45"/>
  <c r="Y1408" i="45"/>
  <c r="P1408" i="45"/>
  <c r="F1408" i="45"/>
  <c r="Y1407" i="45"/>
  <c r="P1407" i="45"/>
  <c r="F1407" i="45"/>
  <c r="Y1406" i="45"/>
  <c r="P1406" i="45"/>
  <c r="F1406" i="45"/>
  <c r="Y1405" i="45"/>
  <c r="P1405" i="45"/>
  <c r="F1405" i="45"/>
  <c r="Y1404" i="45"/>
  <c r="P1404" i="45"/>
  <c r="F1404" i="45"/>
  <c r="Y1403" i="45"/>
  <c r="P1403" i="45"/>
  <c r="O1403" i="45"/>
  <c r="F1403" i="45"/>
  <c r="Y1402" i="45"/>
  <c r="P1402" i="45"/>
  <c r="F1402" i="45"/>
  <c r="Y1401" i="45"/>
  <c r="P1401" i="45"/>
  <c r="F1401" i="45"/>
  <c r="Y1400" i="45"/>
  <c r="P1400" i="45"/>
  <c r="F1400" i="45"/>
  <c r="Y1399" i="45"/>
  <c r="P1399" i="45"/>
  <c r="F1399" i="45"/>
  <c r="Y1398" i="45"/>
  <c r="P1398" i="45"/>
  <c r="F1398" i="45"/>
  <c r="Y1397" i="45"/>
  <c r="P1397" i="45"/>
  <c r="F1397" i="45"/>
  <c r="X1396" i="45"/>
  <c r="W1396" i="45"/>
  <c r="V1396" i="45"/>
  <c r="U1396" i="45"/>
  <c r="T1396" i="45"/>
  <c r="S1396" i="45"/>
  <c r="R1396" i="45"/>
  <c r="Q1396" i="45"/>
  <c r="F1396" i="45"/>
  <c r="Y1395" i="45"/>
  <c r="AC1395" i="45" s="1"/>
  <c r="F1395" i="45"/>
  <c r="Y1394" i="45"/>
  <c r="P1394" i="45"/>
  <c r="F1394" i="45"/>
  <c r="Y1393" i="45"/>
  <c r="P1393" i="45"/>
  <c r="F1393" i="45"/>
  <c r="Y1392" i="45"/>
  <c r="P1392" i="45"/>
  <c r="F1392" i="45"/>
  <c r="Y1391" i="45"/>
  <c r="P1391" i="45"/>
  <c r="Y1390" i="45"/>
  <c r="P1390" i="45"/>
  <c r="Y1389" i="45"/>
  <c r="P1389" i="45"/>
  <c r="Y1388" i="45"/>
  <c r="P1388" i="45"/>
  <c r="F1388" i="45"/>
  <c r="Y1387" i="45"/>
  <c r="P1387" i="45"/>
  <c r="Y1386" i="45"/>
  <c r="P1386" i="45"/>
  <c r="F1386" i="45"/>
  <c r="Y1385" i="45"/>
  <c r="P1385" i="45"/>
  <c r="F1385" i="45"/>
  <c r="Y1384" i="45"/>
  <c r="P1384" i="45"/>
  <c r="F1384" i="45"/>
  <c r="Y1383" i="45"/>
  <c r="P1383" i="45"/>
  <c r="F1383" i="45"/>
  <c r="Y1382" i="45"/>
  <c r="P1382" i="45"/>
  <c r="F1382" i="45"/>
  <c r="Y1381" i="45"/>
  <c r="P1381" i="45"/>
  <c r="F1381" i="45"/>
  <c r="Y1380" i="45"/>
  <c r="P1380" i="45"/>
  <c r="F1380" i="45"/>
  <c r="Y1379" i="45"/>
  <c r="P1379" i="45"/>
  <c r="F1379" i="45"/>
  <c r="Y1378" i="45"/>
  <c r="P1378" i="45"/>
  <c r="F1378" i="45"/>
  <c r="Y1377" i="45"/>
  <c r="P1377" i="45"/>
  <c r="F1377" i="45"/>
  <c r="Y1376" i="45"/>
  <c r="P1376" i="45"/>
  <c r="F1376" i="45"/>
  <c r="Y1375" i="45"/>
  <c r="P1375" i="45"/>
  <c r="F1375" i="45"/>
  <c r="Y1374" i="45"/>
  <c r="P1374" i="45"/>
  <c r="F1374" i="45"/>
  <c r="Y1373" i="45"/>
  <c r="P1373" i="45"/>
  <c r="F1373" i="45"/>
  <c r="Y1372" i="45"/>
  <c r="P1372" i="45"/>
  <c r="F1372" i="45"/>
  <c r="Y1371" i="45"/>
  <c r="P1371" i="45"/>
  <c r="O1371" i="45"/>
  <c r="F1371" i="45"/>
  <c r="Y1370" i="45"/>
  <c r="P1370" i="45"/>
  <c r="F1370" i="45"/>
  <c r="Y1369" i="45"/>
  <c r="P1369" i="45"/>
  <c r="F1369" i="45"/>
  <c r="Y1368" i="45"/>
  <c r="P1368" i="45"/>
  <c r="F1368" i="45"/>
  <c r="Y1367" i="45"/>
  <c r="P1367" i="45"/>
  <c r="Y1366" i="45"/>
  <c r="P1366" i="45"/>
  <c r="F1366" i="45"/>
  <c r="Y1365" i="45"/>
  <c r="P1365" i="45"/>
  <c r="F1365" i="45"/>
  <c r="Y1364" i="45"/>
  <c r="P1364" i="45"/>
  <c r="F1364" i="45"/>
  <c r="X1363" i="45"/>
  <c r="W1363" i="45"/>
  <c r="W1317" i="45" s="1"/>
  <c r="V1363" i="45"/>
  <c r="V1317" i="45" s="1"/>
  <c r="U1363" i="45"/>
  <c r="U1317" i="45" s="1"/>
  <c r="T1363" i="45"/>
  <c r="S1363" i="45"/>
  <c r="S1317" i="45" s="1"/>
  <c r="R1363" i="45"/>
  <c r="R1317" i="45" s="1"/>
  <c r="Q1363" i="45"/>
  <c r="Q1317" i="45" s="1"/>
  <c r="F1363" i="45"/>
  <c r="Y1362" i="45"/>
  <c r="P1362" i="45"/>
  <c r="F1362" i="45"/>
  <c r="Y1361" i="45"/>
  <c r="P1361" i="45"/>
  <c r="F1361" i="45"/>
  <c r="Y1360" i="45"/>
  <c r="P1360" i="45"/>
  <c r="F1360" i="45"/>
  <c r="Y1359" i="45"/>
  <c r="P1359" i="45"/>
  <c r="F1359" i="45"/>
  <c r="Y1358" i="45"/>
  <c r="P1358" i="45"/>
  <c r="F1358" i="45"/>
  <c r="Y1357" i="45"/>
  <c r="P1357" i="45"/>
  <c r="Y1356" i="45"/>
  <c r="P1356" i="45"/>
  <c r="U1355" i="45"/>
  <c r="Q1355" i="45"/>
  <c r="Y1354" i="45"/>
  <c r="P1354" i="45"/>
  <c r="Y1353" i="45"/>
  <c r="P1353" i="45"/>
  <c r="O1353" i="45"/>
  <c r="F1353" i="45"/>
  <c r="Y1351" i="45"/>
  <c r="P1351" i="45"/>
  <c r="F1351" i="45"/>
  <c r="Y1350" i="45"/>
  <c r="P1350" i="45"/>
  <c r="F1350" i="45"/>
  <c r="Y1349" i="45"/>
  <c r="Y1325" i="45" s="1"/>
  <c r="Y1314" i="45" s="1"/>
  <c r="P1349" i="45"/>
  <c r="P1325" i="45" s="1"/>
  <c r="P1314" i="45" s="1"/>
  <c r="F1349" i="45"/>
  <c r="Y1348" i="45"/>
  <c r="P1348" i="45"/>
  <c r="F1348" i="45"/>
  <c r="Y1347" i="45"/>
  <c r="P1347" i="45"/>
  <c r="F1347" i="45"/>
  <c r="Y1346" i="45"/>
  <c r="P1346" i="45"/>
  <c r="Y1345" i="45"/>
  <c r="P1345" i="45"/>
  <c r="Y1344" i="45"/>
  <c r="P1344" i="45"/>
  <c r="Y1343" i="45"/>
  <c r="P1343" i="45"/>
  <c r="Y1342" i="45"/>
  <c r="P1342" i="45"/>
  <c r="Y1341" i="45"/>
  <c r="P1341" i="45"/>
  <c r="Y1340" i="45"/>
  <c r="P1340" i="45"/>
  <c r="Y1339" i="45"/>
  <c r="P1339" i="45"/>
  <c r="Y1338" i="45"/>
  <c r="P1338" i="45"/>
  <c r="Y1337" i="45"/>
  <c r="P1337" i="45"/>
  <c r="Y1336" i="45"/>
  <c r="P1336" i="45"/>
  <c r="Y1335" i="45"/>
  <c r="P1335" i="45"/>
  <c r="Y1334" i="45"/>
  <c r="P1334" i="45"/>
  <c r="Y1333" i="45"/>
  <c r="P1333" i="45"/>
  <c r="F1333" i="45"/>
  <c r="Y1332" i="45"/>
  <c r="P1332" i="45"/>
  <c r="F1332" i="45"/>
  <c r="Y1331" i="45"/>
  <c r="P1331" i="45"/>
  <c r="F1331" i="45"/>
  <c r="AB1330" i="45"/>
  <c r="Y1330" i="45"/>
  <c r="P1330" i="45"/>
  <c r="O1330" i="45"/>
  <c r="F1330" i="45"/>
  <c r="AB1329" i="45"/>
  <c r="Y1329" i="45"/>
  <c r="P1329" i="45"/>
  <c r="F1329" i="45"/>
  <c r="AB1328" i="45"/>
  <c r="Y1328" i="45"/>
  <c r="P1328" i="45"/>
  <c r="F1328" i="45"/>
  <c r="AB1326" i="45"/>
  <c r="X1326" i="45"/>
  <c r="W1326" i="45"/>
  <c r="V1326" i="45"/>
  <c r="T1326" i="45"/>
  <c r="AB1324" i="45" s="1"/>
  <c r="S1326" i="45"/>
  <c r="R1326" i="45"/>
  <c r="F1326" i="45"/>
  <c r="AB1325" i="45"/>
  <c r="X1325" i="45"/>
  <c r="X1314" i="45" s="1"/>
  <c r="W1325" i="45"/>
  <c r="W1314" i="45" s="1"/>
  <c r="V1325" i="45"/>
  <c r="V1314" i="45" s="1"/>
  <c r="U1325" i="45"/>
  <c r="U1314" i="45" s="1"/>
  <c r="T1325" i="45"/>
  <c r="S1325" i="45"/>
  <c r="S1314" i="45" s="1"/>
  <c r="R1325" i="45"/>
  <c r="R1314" i="45" s="1"/>
  <c r="Q1325" i="45"/>
  <c r="Q1314" i="45" s="1"/>
  <c r="F1325" i="45"/>
  <c r="Y1324" i="45"/>
  <c r="P1324" i="45"/>
  <c r="F1324" i="45"/>
  <c r="Y1323" i="45"/>
  <c r="P1323" i="45"/>
  <c r="F1323" i="45"/>
  <c r="AB1322" i="45"/>
  <c r="Y1322" i="45"/>
  <c r="P1322" i="45"/>
  <c r="F1322" i="45"/>
  <c r="Y1321" i="45"/>
  <c r="P1321" i="45"/>
  <c r="F1321" i="45"/>
  <c r="F1320" i="45"/>
  <c r="AB1319" i="45"/>
  <c r="F1319" i="45"/>
  <c r="Q1318" i="45"/>
  <c r="F1318" i="45"/>
  <c r="F1317" i="45"/>
  <c r="AB1316" i="45"/>
  <c r="F1316" i="45"/>
  <c r="X1315" i="45"/>
  <c r="W1315" i="45"/>
  <c r="V1315" i="45"/>
  <c r="U1315" i="45"/>
  <c r="T1315" i="45"/>
  <c r="S1315" i="45"/>
  <c r="R1315" i="45"/>
  <c r="Q1315" i="45"/>
  <c r="F1315" i="45"/>
  <c r="F1314" i="45"/>
  <c r="F1313" i="45"/>
  <c r="AJ1312" i="45"/>
  <c r="AB1312" i="45"/>
  <c r="Y1312" i="45"/>
  <c r="P1312" i="45"/>
  <c r="F1312" i="45"/>
  <c r="Y1311" i="45"/>
  <c r="P1311" i="45"/>
  <c r="F1311" i="45"/>
  <c r="Y1310" i="45"/>
  <c r="Y1273" i="45" s="1"/>
  <c r="P1310" i="45"/>
  <c r="O1310" i="45"/>
  <c r="F1310" i="45"/>
  <c r="Y1309" i="45"/>
  <c r="P1309" i="45"/>
  <c r="F1309" i="45"/>
  <c r="Y1307" i="45"/>
  <c r="P1307" i="45"/>
  <c r="O1307" i="45"/>
  <c r="AB1306" i="45"/>
  <c r="Y1306" i="45"/>
  <c r="P1306" i="45"/>
  <c r="F1306" i="45"/>
  <c r="AB1305" i="45"/>
  <c r="Y1305" i="45"/>
  <c r="P1305" i="45"/>
  <c r="F1305" i="45"/>
  <c r="AB1304" i="45"/>
  <c r="Y1304" i="45"/>
  <c r="P1304" i="45"/>
  <c r="F1304" i="45"/>
  <c r="Y1303" i="45"/>
  <c r="P1303" i="45"/>
  <c r="O1303" i="45"/>
  <c r="Y1302" i="45"/>
  <c r="P1302" i="45"/>
  <c r="F1302" i="45"/>
  <c r="Y1301" i="45"/>
  <c r="P1301" i="45"/>
  <c r="F1301" i="45"/>
  <c r="Y1300" i="45"/>
  <c r="P1300" i="45"/>
  <c r="O1300" i="45"/>
  <c r="Y1299" i="45"/>
  <c r="P1299" i="45"/>
  <c r="F1299" i="45"/>
  <c r="Y1298" i="45"/>
  <c r="P1298" i="45"/>
  <c r="F1298" i="45"/>
  <c r="Y1297" i="45"/>
  <c r="P1297" i="45"/>
  <c r="O1297" i="45"/>
  <c r="Y1296" i="45"/>
  <c r="P1296" i="45"/>
  <c r="F1296" i="45"/>
  <c r="Y1295" i="45"/>
  <c r="P1295" i="45"/>
  <c r="F1295" i="45"/>
  <c r="Y1294" i="45"/>
  <c r="P1294" i="45"/>
  <c r="F1294" i="45"/>
  <c r="Y1293" i="45"/>
  <c r="P1293" i="45"/>
  <c r="F1293" i="45"/>
  <c r="Y1292" i="45"/>
  <c r="P1292" i="45"/>
  <c r="F1292" i="45"/>
  <c r="Y1291" i="45"/>
  <c r="P1291" i="45"/>
  <c r="F1291" i="45"/>
  <c r="Y1290" i="45"/>
  <c r="P1290" i="45"/>
  <c r="F1290" i="45"/>
  <c r="Y1289" i="45"/>
  <c r="P1289" i="45"/>
  <c r="F1289" i="45"/>
  <c r="Y1288" i="45"/>
  <c r="P1288" i="45"/>
  <c r="F1288" i="45"/>
  <c r="Y1287" i="45"/>
  <c r="P1287" i="45"/>
  <c r="O1287" i="45"/>
  <c r="Y1286" i="45"/>
  <c r="P1286" i="45"/>
  <c r="F1286" i="45"/>
  <c r="AB1285" i="45"/>
  <c r="Y1285" i="45"/>
  <c r="P1285" i="45"/>
  <c r="F1285" i="45"/>
  <c r="Y1284" i="45"/>
  <c r="P1284" i="45"/>
  <c r="Y1283" i="45"/>
  <c r="P1283" i="45"/>
  <c r="F1283" i="45"/>
  <c r="Y1282" i="45"/>
  <c r="P1282" i="45"/>
  <c r="Y1281" i="45"/>
  <c r="P1281" i="45"/>
  <c r="Y1280" i="45"/>
  <c r="P1280" i="45"/>
  <c r="F1280" i="45"/>
  <c r="Y1279" i="45"/>
  <c r="P1279" i="45"/>
  <c r="F1279" i="45"/>
  <c r="Y1278" i="45"/>
  <c r="P1278" i="45"/>
  <c r="O1278" i="45"/>
  <c r="Y1277" i="45"/>
  <c r="P1277" i="45"/>
  <c r="F1277" i="45"/>
  <c r="Y1276" i="45"/>
  <c r="P1276" i="45"/>
  <c r="F1276" i="45"/>
  <c r="Y1275" i="45"/>
  <c r="P1275" i="45"/>
  <c r="F1275" i="45"/>
  <c r="Z1274" i="45"/>
  <c r="X1274" i="45"/>
  <c r="W1274" i="45"/>
  <c r="V1274" i="45"/>
  <c r="U1274" i="45"/>
  <c r="T1274" i="45"/>
  <c r="S1274" i="45"/>
  <c r="R1274" i="45"/>
  <c r="Q1274" i="45"/>
  <c r="F1274" i="45"/>
  <c r="X1273" i="45"/>
  <c r="W1273" i="45"/>
  <c r="V1273" i="45"/>
  <c r="U1273" i="45"/>
  <c r="T1273" i="45"/>
  <c r="S1273" i="45"/>
  <c r="R1273" i="45"/>
  <c r="Q1273" i="45"/>
  <c r="P1273" i="45"/>
  <c r="F1273" i="45"/>
  <c r="Y1272" i="45"/>
  <c r="P1272" i="45"/>
  <c r="F1272" i="45"/>
  <c r="Y1271" i="45"/>
  <c r="P1271" i="45"/>
  <c r="F1271" i="45"/>
  <c r="Y1270" i="45"/>
  <c r="P1270" i="45"/>
  <c r="O1270" i="45"/>
  <c r="F1270" i="45"/>
  <c r="Y1269" i="45"/>
  <c r="P1269" i="45"/>
  <c r="F1269" i="45"/>
  <c r="Y1268" i="45"/>
  <c r="P1268" i="45"/>
  <c r="F1268" i="45"/>
  <c r="Y1267" i="45"/>
  <c r="P1267" i="45"/>
  <c r="F1267" i="45"/>
  <c r="Y1266" i="45"/>
  <c r="P1266" i="45"/>
  <c r="F1266" i="45"/>
  <c r="Y1265" i="45"/>
  <c r="P1265" i="45"/>
  <c r="F1265" i="45"/>
  <c r="Y1264" i="45"/>
  <c r="P1264" i="45"/>
  <c r="F1264" i="45"/>
  <c r="Y1263" i="45"/>
  <c r="P1263" i="45"/>
  <c r="F1263" i="45"/>
  <c r="Y1262" i="45"/>
  <c r="P1262" i="45"/>
  <c r="Y1261" i="45"/>
  <c r="P1261" i="45"/>
  <c r="F1261" i="45"/>
  <c r="Y1260" i="45"/>
  <c r="P1260" i="45"/>
  <c r="F1260" i="45"/>
  <c r="Y1259" i="45"/>
  <c r="P1259" i="45"/>
  <c r="AC1259" i="45" s="1"/>
  <c r="F1259" i="45"/>
  <c r="Y1258" i="45"/>
  <c r="P1258" i="45"/>
  <c r="F1258" i="45"/>
  <c r="Y1257" i="45"/>
  <c r="P1257" i="45"/>
  <c r="O1257" i="45"/>
  <c r="Y1256" i="45"/>
  <c r="P1256" i="45"/>
  <c r="Y1255" i="45"/>
  <c r="P1255" i="45"/>
  <c r="Y1254" i="45"/>
  <c r="P1254" i="45"/>
  <c r="Y1253" i="45"/>
  <c r="P1253" i="45"/>
  <c r="O1253" i="45"/>
  <c r="Y1252" i="45"/>
  <c r="P1252" i="45"/>
  <c r="F1252" i="45"/>
  <c r="Y1251" i="45"/>
  <c r="P1251" i="45"/>
  <c r="F1251" i="45"/>
  <c r="Y1250" i="45"/>
  <c r="P1250" i="45"/>
  <c r="Y1249" i="45"/>
  <c r="P1249" i="45"/>
  <c r="F1249" i="45"/>
  <c r="Y1248" i="45"/>
  <c r="P1248" i="45"/>
  <c r="O1248" i="45"/>
  <c r="F1248" i="45"/>
  <c r="Y1247" i="45"/>
  <c r="P1247" i="45"/>
  <c r="F1247" i="45"/>
  <c r="Y1246" i="45"/>
  <c r="P1246" i="45"/>
  <c r="F1246" i="45"/>
  <c r="Y1245" i="45"/>
  <c r="P1245" i="45"/>
  <c r="Y1244" i="45"/>
  <c r="Y1240" i="45" s="1"/>
  <c r="Y1055" i="45" s="1"/>
  <c r="P1244" i="45"/>
  <c r="P1240" i="45" s="1"/>
  <c r="P1055" i="45" s="1"/>
  <c r="O1244" i="45"/>
  <c r="F1244" i="45"/>
  <c r="Y1243" i="45"/>
  <c r="P1243" i="45"/>
  <c r="F1243" i="45"/>
  <c r="Y1242" i="45"/>
  <c r="P1242" i="45"/>
  <c r="F1242" i="45"/>
  <c r="X1241" i="45"/>
  <c r="W1241" i="45"/>
  <c r="V1241" i="45"/>
  <c r="V1059" i="45" s="1"/>
  <c r="U1241" i="45"/>
  <c r="T1241" i="45"/>
  <c r="S1241" i="45"/>
  <c r="R1241" i="45"/>
  <c r="R1059" i="45" s="1"/>
  <c r="Q1241" i="45"/>
  <c r="F1241" i="45"/>
  <c r="X1240" i="45"/>
  <c r="X1055" i="45" s="1"/>
  <c r="W1240" i="45"/>
  <c r="W1055" i="45" s="1"/>
  <c r="V1240" i="45"/>
  <c r="V1055" i="45" s="1"/>
  <c r="U1240" i="45"/>
  <c r="U1055" i="45" s="1"/>
  <c r="T1240" i="45"/>
  <c r="T1055" i="45" s="1"/>
  <c r="S1240" i="45"/>
  <c r="S1055" i="45" s="1"/>
  <c r="R1240" i="45"/>
  <c r="R1055" i="45" s="1"/>
  <c r="Q1240" i="45"/>
  <c r="F1240" i="45"/>
  <c r="X1239" i="45"/>
  <c r="W1239" i="45"/>
  <c r="V1239" i="45"/>
  <c r="U1239" i="45"/>
  <c r="T1239" i="45"/>
  <c r="S1239" i="45"/>
  <c r="R1239" i="45"/>
  <c r="Q1239" i="45"/>
  <c r="F1239" i="45"/>
  <c r="Y1238" i="45"/>
  <c r="P1238" i="45"/>
  <c r="F1238" i="45"/>
  <c r="Y1237" i="45"/>
  <c r="P1237" i="45"/>
  <c r="Y1236" i="45"/>
  <c r="P1236" i="45"/>
  <c r="O1236" i="45"/>
  <c r="F1236" i="45"/>
  <c r="Y1235" i="45"/>
  <c r="AC1235" i="45" s="1"/>
  <c r="F1235" i="45"/>
  <c r="Y1234" i="45"/>
  <c r="P1234" i="45"/>
  <c r="F1234" i="45"/>
  <c r="Y1233" i="45"/>
  <c r="P1233" i="45"/>
  <c r="F1233" i="45"/>
  <c r="Y1232" i="45"/>
  <c r="P1232" i="45"/>
  <c r="F1232" i="45"/>
  <c r="Y1231" i="45"/>
  <c r="P1231" i="45"/>
  <c r="F1231" i="45"/>
  <c r="Y1230" i="45"/>
  <c r="T1230" i="45"/>
  <c r="S1230" i="45"/>
  <c r="Y1229" i="45"/>
  <c r="T1229" i="45"/>
  <c r="S1229" i="45"/>
  <c r="Y1228" i="45"/>
  <c r="T1228" i="45"/>
  <c r="S1228" i="45"/>
  <c r="Y1227" i="45"/>
  <c r="T1227" i="45"/>
  <c r="S1227" i="45"/>
  <c r="Y1226" i="45"/>
  <c r="T1226" i="45"/>
  <c r="S1226" i="45"/>
  <c r="Y1225" i="45"/>
  <c r="T1225" i="45"/>
  <c r="S1225" i="45"/>
  <c r="Y1224" i="45"/>
  <c r="T1224" i="45"/>
  <c r="S1224" i="45"/>
  <c r="Y1223" i="45"/>
  <c r="P1223" i="45"/>
  <c r="F1223" i="45"/>
  <c r="Y1222" i="45"/>
  <c r="P1222" i="45"/>
  <c r="F1222" i="45"/>
  <c r="Y1221" i="45"/>
  <c r="P1221" i="45"/>
  <c r="F1221" i="45"/>
  <c r="Y1220" i="45"/>
  <c r="P1220" i="45"/>
  <c r="Y1219" i="45"/>
  <c r="P1219" i="45"/>
  <c r="Y1218" i="45"/>
  <c r="P1218" i="45"/>
  <c r="Y1217" i="45"/>
  <c r="P1217" i="45"/>
  <c r="F1217" i="45"/>
  <c r="Y1216" i="45"/>
  <c r="P1216" i="45"/>
  <c r="Y1215" i="45"/>
  <c r="P1215" i="45"/>
  <c r="F1215" i="45"/>
  <c r="Y1214" i="45"/>
  <c r="P1214" i="45"/>
  <c r="F1214" i="45"/>
  <c r="Y1213" i="45"/>
  <c r="P1213" i="45"/>
  <c r="F1213" i="45"/>
  <c r="Y1212" i="45"/>
  <c r="P1212" i="45"/>
  <c r="O1212" i="45"/>
  <c r="F1212" i="45"/>
  <c r="Y1211" i="45"/>
  <c r="P1211" i="45"/>
  <c r="F1211" i="45"/>
  <c r="Y1210" i="45"/>
  <c r="P1210" i="45"/>
  <c r="F1210" i="45"/>
  <c r="Y1209" i="45"/>
  <c r="P1209" i="45"/>
  <c r="F1209" i="45"/>
  <c r="Y1208" i="45"/>
  <c r="P1208" i="45"/>
  <c r="F1208" i="45"/>
  <c r="Y1207" i="45"/>
  <c r="P1207" i="45"/>
  <c r="F1207" i="45"/>
  <c r="Y1206" i="45"/>
  <c r="P1206" i="45"/>
  <c r="F1206" i="45"/>
  <c r="Y1205" i="45"/>
  <c r="P1205" i="45"/>
  <c r="O1205" i="45"/>
  <c r="F1205" i="45"/>
  <c r="Y1204" i="45"/>
  <c r="P1204" i="45"/>
  <c r="F1204" i="45"/>
  <c r="Y1203" i="45"/>
  <c r="P1203" i="45"/>
  <c r="F1203" i="45"/>
  <c r="Y1202" i="45"/>
  <c r="P1202" i="45"/>
  <c r="F1202" i="45"/>
  <c r="Y1201" i="45"/>
  <c r="P1201" i="45"/>
  <c r="F1201" i="45"/>
  <c r="Y1200" i="45"/>
  <c r="P1200" i="45"/>
  <c r="F1200" i="45"/>
  <c r="Y1199" i="45"/>
  <c r="P1199" i="45"/>
  <c r="F1199" i="45"/>
  <c r="Y1198" i="45"/>
  <c r="P1198" i="45"/>
  <c r="F1198" i="45"/>
  <c r="Y1197" i="45"/>
  <c r="P1197" i="45"/>
  <c r="F1197" i="45"/>
  <c r="Y1196" i="45"/>
  <c r="P1196" i="45"/>
  <c r="F1196" i="45"/>
  <c r="Y1195" i="45"/>
  <c r="P1195" i="45"/>
  <c r="F1195" i="45"/>
  <c r="Y1194" i="45"/>
  <c r="P1194" i="45"/>
  <c r="Y1193" i="45"/>
  <c r="P1193" i="45"/>
  <c r="O1193" i="45"/>
  <c r="F1193" i="45"/>
  <c r="Y1192" i="45"/>
  <c r="P1192" i="45"/>
  <c r="F1192" i="45"/>
  <c r="Y1191" i="45"/>
  <c r="P1191" i="45"/>
  <c r="F1191" i="45"/>
  <c r="Y1190" i="45"/>
  <c r="P1190" i="45"/>
  <c r="O1190" i="45"/>
  <c r="F1190" i="45"/>
  <c r="Y1189" i="45"/>
  <c r="P1189" i="45"/>
  <c r="F1189" i="45"/>
  <c r="Y1188" i="45"/>
  <c r="P1188" i="45"/>
  <c r="F1188" i="45"/>
  <c r="Y1187" i="45"/>
  <c r="P1187" i="45"/>
  <c r="F1187" i="45"/>
  <c r="Y1186" i="45"/>
  <c r="P1186" i="45"/>
  <c r="F1186" i="45"/>
  <c r="Y1185" i="45"/>
  <c r="P1185" i="45"/>
  <c r="Y1184" i="45"/>
  <c r="P1184" i="45"/>
  <c r="F1184" i="45"/>
  <c r="Y1183" i="45"/>
  <c r="P1183" i="45"/>
  <c r="F1183" i="45"/>
  <c r="Y1182" i="45"/>
  <c r="P1182" i="45"/>
  <c r="O1182" i="45"/>
  <c r="Y1181" i="45"/>
  <c r="P1181" i="45"/>
  <c r="F1181" i="45"/>
  <c r="Y1180" i="45"/>
  <c r="P1180" i="45"/>
  <c r="F1180" i="45"/>
  <c r="Y1179" i="45"/>
  <c r="P1179" i="45"/>
  <c r="F1179" i="45"/>
  <c r="Y1178" i="45"/>
  <c r="P1178" i="45"/>
  <c r="F1178" i="45"/>
  <c r="Y1177" i="45"/>
  <c r="P1177" i="45"/>
  <c r="F1177" i="45"/>
  <c r="Y1176" i="45"/>
  <c r="P1176" i="45"/>
  <c r="F1176" i="45"/>
  <c r="Y1175" i="45"/>
  <c r="P1175" i="45"/>
  <c r="F1175" i="45"/>
  <c r="Y1174" i="45"/>
  <c r="P1174" i="45"/>
  <c r="F1174" i="45"/>
  <c r="Y1173" i="45"/>
  <c r="P1173" i="45"/>
  <c r="F1173" i="45"/>
  <c r="Y1172" i="45"/>
  <c r="P1172" i="45"/>
  <c r="F1172" i="45"/>
  <c r="Y1171" i="45"/>
  <c r="P1171" i="45"/>
  <c r="F1171" i="45"/>
  <c r="Y1170" i="45"/>
  <c r="P1170" i="45"/>
  <c r="O1170" i="45"/>
  <c r="F1170" i="45"/>
  <c r="Y1169" i="45"/>
  <c r="P1169" i="45"/>
  <c r="F1169" i="45"/>
  <c r="Y1168" i="45"/>
  <c r="P1168" i="45"/>
  <c r="F1168" i="45"/>
  <c r="Y1167" i="45"/>
  <c r="P1167" i="45"/>
  <c r="F1167" i="45"/>
  <c r="Y1166" i="45"/>
  <c r="P1166" i="45"/>
  <c r="F1166" i="45"/>
  <c r="Y1165" i="45"/>
  <c r="P1165" i="45"/>
  <c r="F1165" i="45"/>
  <c r="Y1164" i="45"/>
  <c r="P1164" i="45"/>
  <c r="O1164" i="45"/>
  <c r="Y1163" i="45"/>
  <c r="P1163" i="45"/>
  <c r="F1163" i="45"/>
  <c r="Y1162" i="45"/>
  <c r="P1162" i="45"/>
  <c r="F1162" i="45"/>
  <c r="Y1161" i="45"/>
  <c r="P1161" i="45"/>
  <c r="O1161" i="45"/>
  <c r="F1161" i="45"/>
  <c r="Y1160" i="45"/>
  <c r="P1160" i="45"/>
  <c r="O1160" i="45"/>
  <c r="F1160" i="45"/>
  <c r="Y1159" i="45"/>
  <c r="P1159" i="45"/>
  <c r="O1159" i="45"/>
  <c r="F1159" i="45"/>
  <c r="Y1158" i="45"/>
  <c r="P1158" i="45"/>
  <c r="Y1157" i="45"/>
  <c r="P1157" i="45"/>
  <c r="F1157" i="45"/>
  <c r="Y1156" i="45"/>
  <c r="P1156" i="45"/>
  <c r="F1156" i="45"/>
  <c r="Y1155" i="45"/>
  <c r="P1155" i="45"/>
  <c r="F1155" i="45"/>
  <c r="Y1154" i="45"/>
  <c r="P1154" i="45"/>
  <c r="F1154" i="45"/>
  <c r="Y1153" i="45"/>
  <c r="P1153" i="45"/>
  <c r="F1153" i="45"/>
  <c r="Y1152" i="45"/>
  <c r="P1152" i="45"/>
  <c r="F1152" i="45"/>
  <c r="Y1151" i="45"/>
  <c r="P1151" i="45"/>
  <c r="F1151" i="45"/>
  <c r="Y1150" i="45"/>
  <c r="P1150" i="45"/>
  <c r="F1150" i="45"/>
  <c r="Y1149" i="45"/>
  <c r="P1149" i="45"/>
  <c r="O1149" i="45"/>
  <c r="Y1148" i="45"/>
  <c r="P1148" i="45"/>
  <c r="F1148" i="45"/>
  <c r="Y1147" i="45"/>
  <c r="P1147" i="45"/>
  <c r="F1147" i="45"/>
  <c r="Y1146" i="45"/>
  <c r="P1146" i="45"/>
  <c r="F1146" i="45"/>
  <c r="Y1145" i="45"/>
  <c r="P1145" i="45"/>
  <c r="F1145" i="45"/>
  <c r="Y1144" i="45"/>
  <c r="P1144" i="45"/>
  <c r="F1144" i="45"/>
  <c r="Y1143" i="45"/>
  <c r="P1143" i="45"/>
  <c r="F1143" i="45"/>
  <c r="Y1142" i="45"/>
  <c r="P1142" i="45"/>
  <c r="F1142" i="45"/>
  <c r="Y1141" i="45"/>
  <c r="P1141" i="45"/>
  <c r="F1141" i="45"/>
  <c r="Y1140" i="45"/>
  <c r="P1140" i="45"/>
  <c r="O1140" i="45"/>
  <c r="Y1139" i="45"/>
  <c r="P1139" i="45"/>
  <c r="O1139" i="45"/>
  <c r="F1139" i="45"/>
  <c r="Y1138" i="45"/>
  <c r="P1138" i="45"/>
  <c r="Y1137" i="45"/>
  <c r="P1137" i="45"/>
  <c r="Y1136" i="45"/>
  <c r="P1136" i="45"/>
  <c r="F1136" i="45"/>
  <c r="Y1135" i="45"/>
  <c r="P1135" i="45"/>
  <c r="F1135" i="45"/>
  <c r="Y1134" i="45"/>
  <c r="P1134" i="45"/>
  <c r="O1134" i="45"/>
  <c r="F1134" i="45"/>
  <c r="Y1133" i="45"/>
  <c r="P1133" i="45"/>
  <c r="O1133" i="45"/>
  <c r="F1133" i="45"/>
  <c r="Y1132" i="45"/>
  <c r="P1132" i="45"/>
  <c r="O1132" i="45"/>
  <c r="F1132" i="45"/>
  <c r="Y1131" i="45"/>
  <c r="P1131" i="45"/>
  <c r="O1131" i="45"/>
  <c r="Y1130" i="45"/>
  <c r="P1130" i="45"/>
  <c r="F1130" i="45"/>
  <c r="Y1129" i="45"/>
  <c r="P1129" i="45"/>
  <c r="F1129" i="45"/>
  <c r="Y1128" i="45"/>
  <c r="P1128" i="45"/>
  <c r="Y1127" i="45"/>
  <c r="P1127" i="45"/>
  <c r="F1127" i="45"/>
  <c r="Y1126" i="45"/>
  <c r="P1126" i="45"/>
  <c r="F1126" i="45"/>
  <c r="Y1125" i="45"/>
  <c r="P1125" i="45"/>
  <c r="F1125" i="45"/>
  <c r="Y1124" i="45"/>
  <c r="P1124" i="45"/>
  <c r="F1124" i="45"/>
  <c r="Y1123" i="45"/>
  <c r="P1123" i="45"/>
  <c r="F1123" i="45"/>
  <c r="Y1121" i="45"/>
  <c r="P1121" i="45"/>
  <c r="F1121" i="45"/>
  <c r="Y1120" i="45"/>
  <c r="P1120" i="45"/>
  <c r="F1120" i="45"/>
  <c r="Y1119" i="45"/>
  <c r="P1119" i="45"/>
  <c r="F1119" i="45"/>
  <c r="Y1118" i="45"/>
  <c r="P1118" i="45"/>
  <c r="F1118" i="45"/>
  <c r="Y1117" i="45"/>
  <c r="P1117" i="45"/>
  <c r="F1117" i="45"/>
  <c r="Y1116" i="45"/>
  <c r="P1116" i="45"/>
  <c r="F1116" i="45"/>
  <c r="Y1115" i="45"/>
  <c r="P1115" i="45"/>
  <c r="F1115" i="45"/>
  <c r="Y1114" i="45"/>
  <c r="P1114" i="45"/>
  <c r="F1114" i="45"/>
  <c r="Y1113" i="45"/>
  <c r="P1113" i="45"/>
  <c r="F1113" i="45"/>
  <c r="Y1112" i="45"/>
  <c r="P1112" i="45"/>
  <c r="F1112" i="45"/>
  <c r="Y1111" i="45"/>
  <c r="P1111" i="45"/>
  <c r="O1111" i="45"/>
  <c r="F1111" i="45"/>
  <c r="Y1110" i="45"/>
  <c r="P1110" i="45"/>
  <c r="O1110" i="45"/>
  <c r="F1110" i="45"/>
  <c r="Y1109" i="45"/>
  <c r="P1109" i="45"/>
  <c r="O1109" i="45"/>
  <c r="F1109" i="45"/>
  <c r="Y1108" i="45"/>
  <c r="P1108" i="45"/>
  <c r="F1108" i="45"/>
  <c r="Y1107" i="45"/>
  <c r="P1107" i="45"/>
  <c r="F1107" i="45"/>
  <c r="Y1106" i="45"/>
  <c r="P1106" i="45"/>
  <c r="F1106" i="45"/>
  <c r="Y1105" i="45"/>
  <c r="P1105" i="45"/>
  <c r="F1105" i="45"/>
  <c r="Y1104" i="45"/>
  <c r="P1104" i="45"/>
  <c r="F1104" i="45"/>
  <c r="Y1103" i="45"/>
  <c r="P1103" i="45"/>
  <c r="O1103" i="45"/>
  <c r="F1103" i="45"/>
  <c r="Y1102" i="45"/>
  <c r="P1102" i="45"/>
  <c r="O1102" i="45"/>
  <c r="F1102" i="45"/>
  <c r="Y1101" i="45"/>
  <c r="P1101" i="45"/>
  <c r="O1101" i="45"/>
  <c r="F1101" i="45"/>
  <c r="Y1100" i="45"/>
  <c r="P1100" i="45"/>
  <c r="F1100" i="45"/>
  <c r="Y1099" i="45"/>
  <c r="P1099" i="45"/>
  <c r="F1099" i="45"/>
  <c r="Y1098" i="45"/>
  <c r="P1098" i="45"/>
  <c r="F1098" i="45"/>
  <c r="Y1097" i="45"/>
  <c r="P1097" i="45"/>
  <c r="O1097" i="45"/>
  <c r="Y1096" i="45"/>
  <c r="P1096" i="45"/>
  <c r="F1096" i="45"/>
  <c r="Y1095" i="45"/>
  <c r="P1095" i="45"/>
  <c r="F1095" i="45"/>
  <c r="Y1094" i="45"/>
  <c r="P1094" i="45"/>
  <c r="F1094" i="45"/>
  <c r="Y1093" i="45"/>
  <c r="P1093" i="45"/>
  <c r="F1093" i="45"/>
  <c r="Y1092" i="45"/>
  <c r="P1092" i="45"/>
  <c r="F1092" i="45"/>
  <c r="Y1091" i="45"/>
  <c r="P1091" i="45"/>
  <c r="F1091" i="45"/>
  <c r="Y1090" i="45"/>
  <c r="P1090" i="45"/>
  <c r="F1090" i="45"/>
  <c r="Y1089" i="45"/>
  <c r="P1089" i="45"/>
  <c r="Y1088" i="45"/>
  <c r="P1088" i="45"/>
  <c r="F1088" i="45"/>
  <c r="Y1087" i="45"/>
  <c r="P1087" i="45"/>
  <c r="F1087" i="45"/>
  <c r="Y1086" i="45"/>
  <c r="P1086" i="45"/>
  <c r="O1086" i="45"/>
  <c r="F1086" i="45"/>
  <c r="Y1085" i="45"/>
  <c r="P1085" i="45"/>
  <c r="O1085" i="45"/>
  <c r="F1085" i="45"/>
  <c r="Y1084" i="45"/>
  <c r="P1084" i="45"/>
  <c r="O1084" i="45"/>
  <c r="F1084" i="45"/>
  <c r="Y1083" i="45"/>
  <c r="P1083" i="45"/>
  <c r="Y1082" i="45"/>
  <c r="P1082" i="45"/>
  <c r="Y1081" i="45"/>
  <c r="P1081" i="45"/>
  <c r="Y1080" i="45"/>
  <c r="P1080" i="45"/>
  <c r="Y1079" i="45"/>
  <c r="P1079" i="45"/>
  <c r="Y1078" i="45"/>
  <c r="P1078" i="45"/>
  <c r="Y1077" i="45"/>
  <c r="P1077" i="45"/>
  <c r="F1077" i="45"/>
  <c r="Y1076" i="45"/>
  <c r="AC1076" i="45" s="1"/>
  <c r="F1076" i="45"/>
  <c r="X1075" i="45"/>
  <c r="X1057" i="45" s="1"/>
  <c r="X1056" i="45" s="1"/>
  <c r="W1075" i="45"/>
  <c r="W1057" i="45" s="1"/>
  <c r="W1056" i="45" s="1"/>
  <c r="V1075" i="45"/>
  <c r="V1057" i="45" s="1"/>
  <c r="V1056" i="45" s="1"/>
  <c r="U1075" i="45"/>
  <c r="U1057" i="45" s="1"/>
  <c r="U1056" i="45" s="1"/>
  <c r="R1075" i="45"/>
  <c r="R1057" i="45" s="1"/>
  <c r="R1056" i="45" s="1"/>
  <c r="Q1075" i="45"/>
  <c r="Q1057" i="45" s="1"/>
  <c r="Q1056" i="45" s="1"/>
  <c r="F1075" i="45"/>
  <c r="Y1074" i="45"/>
  <c r="AC1074" i="45" s="1"/>
  <c r="F1074" i="45"/>
  <c r="Y1073" i="45"/>
  <c r="P1073" i="45"/>
  <c r="F1073" i="45"/>
  <c r="Y1072" i="45"/>
  <c r="P1072" i="45"/>
  <c r="F1072" i="45"/>
  <c r="Y1071" i="45"/>
  <c r="P1071" i="45"/>
  <c r="O1071" i="45"/>
  <c r="Y1070" i="45"/>
  <c r="P1070" i="45"/>
  <c r="F1070" i="45"/>
  <c r="Y1069" i="45"/>
  <c r="P1069" i="45"/>
  <c r="F1069" i="45"/>
  <c r="Y1068" i="45"/>
  <c r="P1068" i="45"/>
  <c r="F1068" i="45"/>
  <c r="Y1067" i="45"/>
  <c r="P1067" i="45"/>
  <c r="F1067" i="45"/>
  <c r="Y1066" i="45"/>
  <c r="P1066" i="45"/>
  <c r="O1066" i="45"/>
  <c r="F1066" i="45"/>
  <c r="Y1065" i="45"/>
  <c r="P1065" i="45"/>
  <c r="F1065" i="45"/>
  <c r="Y1064" i="45"/>
  <c r="P1064" i="45"/>
  <c r="F1064" i="45"/>
  <c r="X1063" i="45"/>
  <c r="X1053" i="45" s="1"/>
  <c r="W1063" i="45"/>
  <c r="W1053" i="45" s="1"/>
  <c r="V1063" i="45"/>
  <c r="V1053" i="45" s="1"/>
  <c r="U1063" i="45"/>
  <c r="U1053" i="45" s="1"/>
  <c r="T1063" i="45"/>
  <c r="T1053" i="45" s="1"/>
  <c r="S1063" i="45"/>
  <c r="S1053" i="45" s="1"/>
  <c r="R1063" i="45"/>
  <c r="R1053" i="45" s="1"/>
  <c r="Q1063" i="45"/>
  <c r="Q1053" i="45" s="1"/>
  <c r="F1063" i="45"/>
  <c r="Y1062" i="45"/>
  <c r="P1062" i="45"/>
  <c r="F1062" i="45"/>
  <c r="Y1061" i="45"/>
  <c r="P1061" i="45"/>
  <c r="F1061" i="45"/>
  <c r="Y1060" i="45"/>
  <c r="P1060" i="45"/>
  <c r="F1060" i="45"/>
  <c r="W1059" i="45"/>
  <c r="S1059" i="45"/>
  <c r="F1059" i="45"/>
  <c r="AC1058" i="45"/>
  <c r="F1058" i="45"/>
  <c r="F1057" i="45"/>
  <c r="F1056" i="45"/>
  <c r="Q1055" i="45"/>
  <c r="F1055" i="45"/>
  <c r="Z1054" i="45"/>
  <c r="F1054" i="45"/>
  <c r="Z1053" i="45"/>
  <c r="F1053" i="45"/>
  <c r="F1052" i="45"/>
  <c r="AB1051" i="45"/>
  <c r="Y1051" i="45"/>
  <c r="P1051" i="45"/>
  <c r="F1051" i="45"/>
  <c r="AB1050" i="45"/>
  <c r="Y1050" i="45"/>
  <c r="P1050" i="45"/>
  <c r="F1050" i="45"/>
  <c r="AB1049" i="45"/>
  <c r="Y1049" i="45"/>
  <c r="P1049" i="45"/>
  <c r="F1049" i="45"/>
  <c r="Y1048" i="45"/>
  <c r="P1048" i="45"/>
  <c r="F1048" i="45"/>
  <c r="Y1047" i="45"/>
  <c r="P1047" i="45"/>
  <c r="F1047" i="45"/>
  <c r="Y1046" i="45"/>
  <c r="P1046" i="45"/>
  <c r="F1046" i="45"/>
  <c r="Y1045" i="45"/>
  <c r="P1045" i="45"/>
  <c r="F1045" i="45"/>
  <c r="Y1044" i="45"/>
  <c r="P1044" i="45"/>
  <c r="F1044" i="45"/>
  <c r="AB1043" i="45"/>
  <c r="Y1043" i="45"/>
  <c r="P1043" i="45"/>
  <c r="F1043" i="45"/>
  <c r="Y1042" i="45"/>
  <c r="P1042" i="45"/>
  <c r="F1042" i="45"/>
  <c r="Y1041" i="45"/>
  <c r="P1041" i="45"/>
  <c r="F1041" i="45"/>
  <c r="Y1040" i="45"/>
  <c r="P1040" i="45"/>
  <c r="F1040" i="45"/>
  <c r="Y1039" i="45"/>
  <c r="P1039" i="45"/>
  <c r="F1039" i="45"/>
  <c r="Y1038" i="45"/>
  <c r="P1038" i="45"/>
  <c r="AC1038" i="45" s="1"/>
  <c r="F1038" i="45"/>
  <c r="Y1037" i="45"/>
  <c r="P1037" i="45"/>
  <c r="F1037" i="45"/>
  <c r="Y1036" i="45"/>
  <c r="P1036" i="45"/>
  <c r="F1036" i="45"/>
  <c r="Y1035" i="45"/>
  <c r="P1035" i="45"/>
  <c r="F1035" i="45"/>
  <c r="Y1034" i="45"/>
  <c r="P1034" i="45"/>
  <c r="AC1034" i="45" s="1"/>
  <c r="H1034" i="45"/>
  <c r="F1034" i="45" s="1"/>
  <c r="Y1033" i="45"/>
  <c r="P1033" i="45"/>
  <c r="Y1032" i="45"/>
  <c r="P1032" i="45"/>
  <c r="Y1031" i="45"/>
  <c r="P1031" i="45"/>
  <c r="O1031" i="45"/>
  <c r="F1031" i="45"/>
  <c r="Y1030" i="45"/>
  <c r="P1030" i="45"/>
  <c r="Y1029" i="45"/>
  <c r="P1029" i="45"/>
  <c r="Y1028" i="45"/>
  <c r="P1028" i="45"/>
  <c r="O1028" i="45"/>
  <c r="F1028" i="45"/>
  <c r="Y1027" i="45"/>
  <c r="P1027" i="45"/>
  <c r="F1027" i="45"/>
  <c r="Y1026" i="45"/>
  <c r="P1026" i="45"/>
  <c r="F1026" i="45"/>
  <c r="Y1025" i="45"/>
  <c r="T1025" i="45"/>
  <c r="S1025" i="45"/>
  <c r="F1025" i="45"/>
  <c r="Y1024" i="45"/>
  <c r="T1024" i="45"/>
  <c r="S1024" i="45"/>
  <c r="S1009" i="45" s="1"/>
  <c r="F1024" i="45"/>
  <c r="Y1023" i="45"/>
  <c r="P1023" i="45"/>
  <c r="F1023" i="45"/>
  <c r="Y1022" i="45"/>
  <c r="P1022" i="45"/>
  <c r="F1022" i="45"/>
  <c r="Y1021" i="45"/>
  <c r="P1021" i="45"/>
  <c r="F1021" i="45"/>
  <c r="Y1020" i="45"/>
  <c r="P1020" i="45"/>
  <c r="F1020" i="45"/>
  <c r="Y1019" i="45"/>
  <c r="P1019" i="45"/>
  <c r="F1019" i="45"/>
  <c r="Y1018" i="45"/>
  <c r="P1018" i="45"/>
  <c r="F1018" i="45"/>
  <c r="Y1017" i="45"/>
  <c r="P1017" i="45"/>
  <c r="F1017" i="45"/>
  <c r="Y1016" i="45"/>
  <c r="P1016" i="45"/>
  <c r="F1016" i="45"/>
  <c r="Y1015" i="45"/>
  <c r="P1015" i="45"/>
  <c r="F1015" i="45"/>
  <c r="Y1014" i="45"/>
  <c r="P1014" i="45"/>
  <c r="F1014" i="45"/>
  <c r="Y1013" i="45"/>
  <c r="P1013" i="45"/>
  <c r="F1013" i="45"/>
  <c r="Y1012" i="45"/>
  <c r="P1012" i="45"/>
  <c r="Y1011" i="45"/>
  <c r="P1011" i="45"/>
  <c r="AC1011" i="45" s="1"/>
  <c r="F1011" i="45"/>
  <c r="Y1010" i="45"/>
  <c r="P1010" i="45"/>
  <c r="F1010" i="45"/>
  <c r="Z1009" i="45"/>
  <c r="X1009" i="45"/>
  <c r="W1009" i="45"/>
  <c r="V1009" i="45"/>
  <c r="U1009" i="45"/>
  <c r="R1009" i="45"/>
  <c r="R638" i="45" s="1"/>
  <c r="Q1009" i="45"/>
  <c r="F1009" i="45"/>
  <c r="Y1008" i="45"/>
  <c r="P1008" i="45"/>
  <c r="F1008" i="45"/>
  <c r="Y1007" i="45"/>
  <c r="P1007" i="45"/>
  <c r="F1007" i="45"/>
  <c r="Y1006" i="45"/>
  <c r="P1006" i="45"/>
  <c r="AC1006" i="45" s="1"/>
  <c r="Y1005" i="45"/>
  <c r="P1005" i="45"/>
  <c r="F1005" i="45"/>
  <c r="Y1004" i="45"/>
  <c r="P1004" i="45"/>
  <c r="F1004" i="45"/>
  <c r="Y1003" i="45"/>
  <c r="P1003" i="45"/>
  <c r="AC1003" i="45" s="1"/>
  <c r="F1003" i="45"/>
  <c r="Y1002" i="45"/>
  <c r="P1002" i="45"/>
  <c r="F1002" i="45"/>
  <c r="Y1001" i="45"/>
  <c r="P1001" i="45"/>
  <c r="F1001" i="45"/>
  <c r="Y1000" i="45"/>
  <c r="P1000" i="45"/>
  <c r="F1000" i="45"/>
  <c r="Y999" i="45"/>
  <c r="P999" i="45"/>
  <c r="AC999" i="45" s="1"/>
  <c r="F999" i="45"/>
  <c r="Y998" i="45"/>
  <c r="P998" i="45"/>
  <c r="F998" i="45"/>
  <c r="Y997" i="45"/>
  <c r="P997" i="45"/>
  <c r="F997" i="45"/>
  <c r="Y996" i="45"/>
  <c r="P996" i="45"/>
  <c r="F996" i="45"/>
  <c r="Y995" i="45"/>
  <c r="P995" i="45"/>
  <c r="Y994" i="45"/>
  <c r="P994" i="45"/>
  <c r="F994" i="45"/>
  <c r="Y993" i="45"/>
  <c r="P993" i="45"/>
  <c r="F993" i="45"/>
  <c r="Y992" i="45"/>
  <c r="P992" i="45"/>
  <c r="F992" i="45"/>
  <c r="Y991" i="45"/>
  <c r="P991" i="45"/>
  <c r="F991" i="45"/>
  <c r="Y990" i="45"/>
  <c r="P990" i="45"/>
  <c r="F990" i="45"/>
  <c r="Y989" i="45"/>
  <c r="P989" i="45"/>
  <c r="F989" i="45"/>
  <c r="Y988" i="45"/>
  <c r="P988" i="45"/>
  <c r="F988" i="45"/>
  <c r="Y987" i="45"/>
  <c r="P987" i="45"/>
  <c r="F987" i="45"/>
  <c r="Y986" i="45"/>
  <c r="P986" i="45"/>
  <c r="Y985" i="45"/>
  <c r="P985" i="45"/>
  <c r="Y984" i="45"/>
  <c r="P984" i="45"/>
  <c r="Y983" i="45"/>
  <c r="P983" i="45"/>
  <c r="Y982" i="45"/>
  <c r="P982" i="45"/>
  <c r="Y981" i="45"/>
  <c r="P981" i="45"/>
  <c r="Y980" i="45"/>
  <c r="S980" i="45"/>
  <c r="S953" i="45" s="1"/>
  <c r="O980" i="45"/>
  <c r="F980" i="45"/>
  <c r="P979" i="45"/>
  <c r="AC979" i="45" s="1"/>
  <c r="F979" i="45"/>
  <c r="Y978" i="45"/>
  <c r="P978" i="45"/>
  <c r="F978" i="45"/>
  <c r="Y977" i="45"/>
  <c r="P977" i="45"/>
  <c r="F977" i="45"/>
  <c r="Y976" i="45"/>
  <c r="P976" i="45"/>
  <c r="F976" i="45"/>
  <c r="Y975" i="45"/>
  <c r="P975" i="45"/>
  <c r="F975" i="45"/>
  <c r="Y974" i="45"/>
  <c r="P974" i="45"/>
  <c r="Y973" i="45"/>
  <c r="P973" i="45"/>
  <c r="Y972" i="45"/>
  <c r="P972" i="45"/>
  <c r="O972" i="45"/>
  <c r="Y971" i="45"/>
  <c r="P971" i="45"/>
  <c r="O971" i="45"/>
  <c r="Y970" i="45"/>
  <c r="P970" i="45"/>
  <c r="O970" i="45"/>
  <c r="Y969" i="45"/>
  <c r="P969" i="45"/>
  <c r="O969" i="45"/>
  <c r="Y968" i="45"/>
  <c r="P968" i="45"/>
  <c r="K968" i="45"/>
  <c r="L968" i="45" s="1"/>
  <c r="Y967" i="45"/>
  <c r="P967" i="45"/>
  <c r="Y966" i="45"/>
  <c r="P966" i="45"/>
  <c r="Y965" i="45"/>
  <c r="P965" i="45"/>
  <c r="Y964" i="45"/>
  <c r="P964" i="45"/>
  <c r="Y963" i="45"/>
  <c r="P963" i="45"/>
  <c r="O963" i="45"/>
  <c r="Y962" i="45"/>
  <c r="P962" i="45"/>
  <c r="O962" i="45"/>
  <c r="Y961" i="45"/>
  <c r="P961" i="45"/>
  <c r="O961" i="45"/>
  <c r="Y960" i="45"/>
  <c r="P960" i="45"/>
  <c r="O960" i="45"/>
  <c r="Y959" i="45"/>
  <c r="P959" i="45"/>
  <c r="O959" i="45"/>
  <c r="Y958" i="45"/>
  <c r="P958" i="45"/>
  <c r="O958" i="45"/>
  <c r="Y957" i="45"/>
  <c r="P957" i="45"/>
  <c r="O957" i="45"/>
  <c r="Y956" i="45"/>
  <c r="P956" i="45"/>
  <c r="L956" i="45"/>
  <c r="K956" i="45"/>
  <c r="J956" i="45"/>
  <c r="I956" i="45"/>
  <c r="F956" i="45"/>
  <c r="Y955" i="45"/>
  <c r="P955" i="45"/>
  <c r="F955" i="45"/>
  <c r="Y954" i="45"/>
  <c r="P954" i="45"/>
  <c r="F954" i="45"/>
  <c r="X953" i="45"/>
  <c r="W953" i="45"/>
  <c r="V953" i="45"/>
  <c r="U953" i="45"/>
  <c r="T953" i="45"/>
  <c r="R953" i="45"/>
  <c r="Q953" i="45"/>
  <c r="F953" i="45"/>
  <c r="Y952" i="45"/>
  <c r="AC952" i="45" s="1"/>
  <c r="F952" i="45"/>
  <c r="Y951" i="45"/>
  <c r="P951" i="45"/>
  <c r="F951" i="45"/>
  <c r="X636" i="45"/>
  <c r="X41" i="45" s="1"/>
  <c r="X29" i="45" s="1"/>
  <c r="S636" i="45"/>
  <c r="S41" i="45" s="1"/>
  <c r="R636" i="45"/>
  <c r="R41" i="45" s="1"/>
  <c r="R29" i="45" s="1"/>
  <c r="Q636" i="45"/>
  <c r="Q41" i="45" s="1"/>
  <c r="Q29" i="45" s="1"/>
  <c r="W638" i="45"/>
  <c r="S638" i="45"/>
  <c r="Y646" i="45"/>
  <c r="P646" i="45"/>
  <c r="F646" i="45"/>
  <c r="Y645" i="45"/>
  <c r="P645" i="45"/>
  <c r="F645" i="45"/>
  <c r="Y644" i="45"/>
  <c r="P644" i="45"/>
  <c r="F644" i="45"/>
  <c r="X643" i="45"/>
  <c r="X642" i="45" s="1"/>
  <c r="X635" i="45" s="1"/>
  <c r="W643" i="45"/>
  <c r="W642" i="45" s="1"/>
  <c r="W635" i="45" s="1"/>
  <c r="V643" i="45"/>
  <c r="U643" i="45"/>
  <c r="T643" i="45"/>
  <c r="S643" i="45"/>
  <c r="S642" i="45" s="1"/>
  <c r="S635" i="45" s="1"/>
  <c r="R643" i="45"/>
  <c r="Q643" i="45"/>
  <c r="Q642" i="45" s="1"/>
  <c r="Q635" i="45" s="1"/>
  <c r="F643" i="45"/>
  <c r="F642" i="45"/>
  <c r="Y641" i="45"/>
  <c r="P641" i="45"/>
  <c r="F641" i="45"/>
  <c r="Y640" i="45"/>
  <c r="P640" i="45"/>
  <c r="F640" i="45"/>
  <c r="F639" i="45"/>
  <c r="X638" i="45"/>
  <c r="F638" i="45"/>
  <c r="F637" i="45"/>
  <c r="W636" i="45"/>
  <c r="W41" i="45" s="1"/>
  <c r="W29" i="45" s="1"/>
  <c r="U636" i="45"/>
  <c r="U41" i="45" s="1"/>
  <c r="U29" i="45" s="1"/>
  <c r="F636" i="45"/>
  <c r="F635" i="45"/>
  <c r="F634" i="45"/>
  <c r="F633" i="45"/>
  <c r="AB632" i="45"/>
  <c r="Y632" i="45"/>
  <c r="P632" i="45"/>
  <c r="F632" i="45"/>
  <c r="Y631" i="45"/>
  <c r="P631" i="45"/>
  <c r="F631" i="45"/>
  <c r="Y630" i="45"/>
  <c r="P630" i="45"/>
  <c r="F630" i="45"/>
  <c r="Y629" i="45"/>
  <c r="P629" i="45"/>
  <c r="F629" i="45"/>
  <c r="Y628" i="45"/>
  <c r="P628" i="45"/>
  <c r="F628" i="45"/>
  <c r="Y627" i="45"/>
  <c r="P627" i="45"/>
  <c r="Y626" i="45"/>
  <c r="P626" i="45"/>
  <c r="Y625" i="45"/>
  <c r="P625" i="45"/>
  <c r="F625" i="45"/>
  <c r="Y624" i="45"/>
  <c r="P624" i="45"/>
  <c r="F624" i="45"/>
  <c r="P623" i="45"/>
  <c r="P622" i="45"/>
  <c r="P621" i="45"/>
  <c r="P620" i="45"/>
  <c r="P619" i="45"/>
  <c r="P618" i="45"/>
  <c r="Y617" i="45"/>
  <c r="P617" i="45"/>
  <c r="F617" i="45"/>
  <c r="Y616" i="45"/>
  <c r="P616" i="45"/>
  <c r="F616" i="45"/>
  <c r="P615" i="45"/>
  <c r="Y614" i="45"/>
  <c r="P614" i="45"/>
  <c r="P613" i="45"/>
  <c r="X612" i="45"/>
  <c r="W612" i="45"/>
  <c r="V612" i="45"/>
  <c r="U612" i="45"/>
  <c r="T612" i="45"/>
  <c r="S612" i="45"/>
  <c r="R612" i="45"/>
  <c r="Q612" i="45"/>
  <c r="F612" i="45"/>
  <c r="Y611" i="45"/>
  <c r="P611" i="45"/>
  <c r="F611" i="45"/>
  <c r="Y610" i="45"/>
  <c r="P610" i="45"/>
  <c r="F610" i="45"/>
  <c r="Y609" i="45"/>
  <c r="P609" i="45"/>
  <c r="Y608" i="45"/>
  <c r="P608" i="45"/>
  <c r="Y607" i="45"/>
  <c r="P607" i="45"/>
  <c r="O607" i="45"/>
  <c r="Y606" i="45"/>
  <c r="P606" i="45"/>
  <c r="X604" i="45"/>
  <c r="W604" i="45"/>
  <c r="V604" i="45"/>
  <c r="U604" i="45"/>
  <c r="T604" i="45"/>
  <c r="S604" i="45"/>
  <c r="R604" i="45"/>
  <c r="Q604" i="45"/>
  <c r="F604" i="45"/>
  <c r="P603" i="45"/>
  <c r="AC603" i="45" s="1"/>
  <c r="F603" i="45"/>
  <c r="P602" i="45"/>
  <c r="AC602" i="45" s="1"/>
  <c r="F602" i="45"/>
  <c r="Y601" i="45"/>
  <c r="P601" i="45"/>
  <c r="F601" i="45"/>
  <c r="Y600" i="45"/>
  <c r="P600" i="45"/>
  <c r="F600" i="45"/>
  <c r="Y599" i="45"/>
  <c r="P599" i="45"/>
  <c r="F599" i="45"/>
  <c r="Y598" i="45"/>
  <c r="P598" i="45"/>
  <c r="Y597" i="45"/>
  <c r="P597" i="45"/>
  <c r="F597" i="45"/>
  <c r="Y596" i="45"/>
  <c r="P596" i="45"/>
  <c r="F596" i="45"/>
  <c r="Y595" i="45"/>
  <c r="P595" i="45"/>
  <c r="F595" i="45"/>
  <c r="Y594" i="45"/>
  <c r="P594" i="45"/>
  <c r="F594" i="45"/>
  <c r="Y593" i="45"/>
  <c r="P593" i="45"/>
  <c r="F593" i="45"/>
  <c r="Y592" i="45"/>
  <c r="P592" i="45"/>
  <c r="F592" i="45"/>
  <c r="Y591" i="45"/>
  <c r="P591" i="45"/>
  <c r="F591" i="45"/>
  <c r="Y590" i="45"/>
  <c r="P590" i="45"/>
  <c r="F590" i="45"/>
  <c r="Y589" i="45"/>
  <c r="P589" i="45"/>
  <c r="F589" i="45"/>
  <c r="Y588" i="45"/>
  <c r="P588" i="45"/>
  <c r="F588" i="45"/>
  <c r="Y587" i="45"/>
  <c r="P587" i="45"/>
  <c r="F587" i="45"/>
  <c r="Y586" i="45"/>
  <c r="P586" i="45"/>
  <c r="F586" i="45"/>
  <c r="Y585" i="45"/>
  <c r="P585" i="45"/>
  <c r="F585" i="45"/>
  <c r="Y584" i="45"/>
  <c r="P584" i="45"/>
  <c r="Y583" i="45"/>
  <c r="P583" i="45"/>
  <c r="Y582" i="45"/>
  <c r="P582" i="45"/>
  <c r="F582" i="45"/>
  <c r="Y581" i="45"/>
  <c r="P581" i="45"/>
  <c r="F581" i="45"/>
  <c r="Y580" i="45"/>
  <c r="P580" i="45"/>
  <c r="F580" i="45"/>
  <c r="Y579" i="45"/>
  <c r="P579" i="45"/>
  <c r="F579" i="45"/>
  <c r="X577" i="45"/>
  <c r="W577" i="45"/>
  <c r="V577" i="45"/>
  <c r="U577" i="45"/>
  <c r="T577" i="45"/>
  <c r="S577" i="45"/>
  <c r="R577" i="45"/>
  <c r="Q577" i="45"/>
  <c r="F577" i="45"/>
  <c r="Y576" i="45"/>
  <c r="P576" i="45"/>
  <c r="O576" i="45"/>
  <c r="F576" i="45"/>
  <c r="Y575" i="45"/>
  <c r="P575" i="45"/>
  <c r="O575" i="45"/>
  <c r="F575" i="45"/>
  <c r="Y574" i="45"/>
  <c r="P574" i="45"/>
  <c r="Y573" i="45"/>
  <c r="P573" i="45"/>
  <c r="Y572" i="45"/>
  <c r="P572" i="45"/>
  <c r="O572" i="45"/>
  <c r="Y571" i="45"/>
  <c r="P571" i="45"/>
  <c r="Y570" i="45"/>
  <c r="P570" i="45"/>
  <c r="O570" i="45"/>
  <c r="Y569" i="45"/>
  <c r="P569" i="45"/>
  <c r="F569" i="45"/>
  <c r="Y568" i="45"/>
  <c r="P568" i="45"/>
  <c r="F568" i="45"/>
  <c r="Y567" i="45"/>
  <c r="P567" i="45"/>
  <c r="F567" i="45"/>
  <c r="Y566" i="45"/>
  <c r="P566" i="45"/>
  <c r="F566" i="45"/>
  <c r="Y565" i="45"/>
  <c r="P565" i="45"/>
  <c r="F565" i="45"/>
  <c r="Y564" i="45"/>
  <c r="P564" i="45"/>
  <c r="F564" i="45"/>
  <c r="Y563" i="45"/>
  <c r="P563" i="45"/>
  <c r="F563" i="45"/>
  <c r="Y562" i="45"/>
  <c r="P562" i="45"/>
  <c r="F562" i="45"/>
  <c r="Y561" i="45"/>
  <c r="P561" i="45"/>
  <c r="F561" i="45"/>
  <c r="Y560" i="45"/>
  <c r="P560" i="45"/>
  <c r="F560" i="45"/>
  <c r="P559" i="45"/>
  <c r="X558" i="45"/>
  <c r="W558" i="45"/>
  <c r="V558" i="45"/>
  <c r="U558" i="45"/>
  <c r="T558" i="45"/>
  <c r="S558" i="45"/>
  <c r="R558" i="45"/>
  <c r="Q558" i="45"/>
  <c r="F558" i="45"/>
  <c r="Y557" i="45"/>
  <c r="P557" i="45"/>
  <c r="Y556" i="45"/>
  <c r="P556" i="45"/>
  <c r="F556" i="45"/>
  <c r="Y555" i="45"/>
  <c r="P555" i="45"/>
  <c r="F555" i="45"/>
  <c r="Y554" i="45"/>
  <c r="P554" i="45"/>
  <c r="F554" i="45"/>
  <c r="Y553" i="45"/>
  <c r="P553" i="45"/>
  <c r="F553" i="45"/>
  <c r="Y552" i="45"/>
  <c r="T552" i="45"/>
  <c r="S552" i="45"/>
  <c r="F552" i="45"/>
  <c r="Y551" i="45"/>
  <c r="T551" i="45"/>
  <c r="T510" i="45" s="1"/>
  <c r="S551" i="45"/>
  <c r="S510" i="45" s="1"/>
  <c r="F551" i="45"/>
  <c r="Y550" i="45"/>
  <c r="P550" i="45"/>
  <c r="F550" i="45"/>
  <c r="Y549" i="45"/>
  <c r="P549" i="45"/>
  <c r="F549" i="45"/>
  <c r="Y548" i="45"/>
  <c r="P548" i="45"/>
  <c r="Y547" i="45"/>
  <c r="P547" i="45"/>
  <c r="O547" i="45"/>
  <c r="Y546" i="45"/>
  <c r="P546" i="45"/>
  <c r="Y545" i="45"/>
  <c r="P545" i="45"/>
  <c r="O545" i="45"/>
  <c r="F545" i="45"/>
  <c r="Y544" i="45"/>
  <c r="P544" i="45"/>
  <c r="Y543" i="45"/>
  <c r="P543" i="45"/>
  <c r="Y542" i="45"/>
  <c r="P542" i="45"/>
  <c r="Y541" i="45"/>
  <c r="P541" i="45"/>
  <c r="Y540" i="45"/>
  <c r="P540" i="45"/>
  <c r="Y539" i="45"/>
  <c r="P539" i="45"/>
  <c r="F539" i="45"/>
  <c r="Y538" i="45"/>
  <c r="P538" i="45"/>
  <c r="F538" i="45"/>
  <c r="Y537" i="45"/>
  <c r="P537" i="45"/>
  <c r="P536" i="45"/>
  <c r="Y535" i="45"/>
  <c r="P535" i="45"/>
  <c r="Y534" i="45"/>
  <c r="P534" i="45"/>
  <c r="Y533" i="45"/>
  <c r="P533" i="45"/>
  <c r="P531" i="45"/>
  <c r="Y530" i="45"/>
  <c r="Y529" i="45"/>
  <c r="P529" i="45"/>
  <c r="F529" i="45"/>
  <c r="Y528" i="45"/>
  <c r="P528" i="45"/>
  <c r="F528" i="45"/>
  <c r="Y527" i="45"/>
  <c r="P527" i="45"/>
  <c r="F527" i="45"/>
  <c r="Y526" i="45"/>
  <c r="P526" i="45"/>
  <c r="F526" i="45"/>
  <c r="Y525" i="45"/>
  <c r="P525" i="45"/>
  <c r="F525" i="45"/>
  <c r="Y524" i="45"/>
  <c r="P524" i="45"/>
  <c r="F524" i="45"/>
  <c r="Y523" i="45"/>
  <c r="P523" i="45"/>
  <c r="F523" i="45"/>
  <c r="Y522" i="45"/>
  <c r="P522" i="45"/>
  <c r="F522" i="45"/>
  <c r="Y521" i="45"/>
  <c r="P521" i="45"/>
  <c r="F521" i="45"/>
  <c r="Y520" i="45"/>
  <c r="P520" i="45"/>
  <c r="F520" i="45"/>
  <c r="Y519" i="45"/>
  <c r="P519" i="45"/>
  <c r="F519" i="45"/>
  <c r="Y518" i="45"/>
  <c r="P518" i="45"/>
  <c r="F518" i="45"/>
  <c r="Y517" i="45"/>
  <c r="P517" i="45"/>
  <c r="F517" i="45"/>
  <c r="Y516" i="45"/>
  <c r="P516" i="45"/>
  <c r="F516" i="45"/>
  <c r="Y515" i="45"/>
  <c r="P515" i="45"/>
  <c r="F515" i="45"/>
  <c r="Y514" i="45"/>
  <c r="P514" i="45"/>
  <c r="O514" i="45"/>
  <c r="F514" i="45"/>
  <c r="Y513" i="45"/>
  <c r="P513" i="45"/>
  <c r="F513" i="45"/>
  <c r="Y512" i="45"/>
  <c r="P512" i="45"/>
  <c r="F512" i="45"/>
  <c r="F510" i="45"/>
  <c r="Y509" i="45"/>
  <c r="P509" i="45"/>
  <c r="F509" i="45"/>
  <c r="Y508" i="45"/>
  <c r="P508" i="45"/>
  <c r="F508" i="45"/>
  <c r="Y507" i="45"/>
  <c r="P507" i="45"/>
  <c r="F507" i="45"/>
  <c r="P506" i="45"/>
  <c r="F506" i="45"/>
  <c r="Y505" i="45"/>
  <c r="P505" i="45"/>
  <c r="F505" i="45"/>
  <c r="Y504" i="45"/>
  <c r="P504" i="45"/>
  <c r="AC504" i="45" s="1"/>
  <c r="F504" i="45"/>
  <c r="Y503" i="45"/>
  <c r="P503" i="45"/>
  <c r="F503" i="45"/>
  <c r="Y502" i="45"/>
  <c r="P502" i="45"/>
  <c r="F502" i="45"/>
  <c r="Y501" i="45"/>
  <c r="P501" i="45"/>
  <c r="F501" i="45"/>
  <c r="Y500" i="45"/>
  <c r="P500" i="45"/>
  <c r="Y499" i="45"/>
  <c r="P499" i="45"/>
  <c r="Y498" i="45"/>
  <c r="P498" i="45"/>
  <c r="Y497" i="45"/>
  <c r="P497" i="45"/>
  <c r="Y496" i="45"/>
  <c r="P496" i="45"/>
  <c r="Y495" i="45"/>
  <c r="P495" i="45"/>
  <c r="O495" i="45"/>
  <c r="Y494" i="45"/>
  <c r="P494" i="45"/>
  <c r="Y493" i="45"/>
  <c r="P493" i="45"/>
  <c r="Y492" i="45"/>
  <c r="P492" i="45"/>
  <c r="Y491" i="45"/>
  <c r="P491" i="45"/>
  <c r="Y490" i="45"/>
  <c r="P490" i="45"/>
  <c r="F490" i="45"/>
  <c r="Y489" i="45"/>
  <c r="P489" i="45"/>
  <c r="F489" i="45"/>
  <c r="Y488" i="45"/>
  <c r="P488" i="45"/>
  <c r="F488" i="45"/>
  <c r="Y487" i="45"/>
  <c r="P487" i="45"/>
  <c r="F487" i="45"/>
  <c r="Y486" i="45"/>
  <c r="P486" i="45"/>
  <c r="F486" i="45"/>
  <c r="Y485" i="45"/>
  <c r="P485" i="45"/>
  <c r="F485" i="45"/>
  <c r="Y484" i="45"/>
  <c r="P484" i="45"/>
  <c r="F484" i="45"/>
  <c r="Y483" i="45"/>
  <c r="P483" i="45"/>
  <c r="F483" i="45"/>
  <c r="Y482" i="45"/>
  <c r="P482" i="45"/>
  <c r="O482" i="45"/>
  <c r="F482" i="45"/>
  <c r="Y481" i="45"/>
  <c r="P481" i="45"/>
  <c r="O481" i="45"/>
  <c r="F481" i="45"/>
  <c r="Y480" i="45"/>
  <c r="P480" i="45"/>
  <c r="O480" i="45"/>
  <c r="F480" i="45"/>
  <c r="Y479" i="45"/>
  <c r="P479" i="45"/>
  <c r="O479" i="45"/>
  <c r="F479" i="45"/>
  <c r="Y478" i="45"/>
  <c r="P478" i="45"/>
  <c r="O478" i="45"/>
  <c r="F478" i="45"/>
  <c r="Y477" i="45"/>
  <c r="P477" i="45"/>
  <c r="O477" i="45"/>
  <c r="F477" i="45"/>
  <c r="Y476" i="45"/>
  <c r="P476" i="45"/>
  <c r="Y475" i="45"/>
  <c r="P475" i="45"/>
  <c r="Y474" i="45"/>
  <c r="P474" i="45"/>
  <c r="Y473" i="45"/>
  <c r="P473" i="45"/>
  <c r="Y472" i="45"/>
  <c r="P472" i="45"/>
  <c r="Y471" i="45"/>
  <c r="P471" i="45"/>
  <c r="Y470" i="45"/>
  <c r="P470" i="45"/>
  <c r="Y469" i="45"/>
  <c r="P469" i="45"/>
  <c r="Y468" i="45"/>
  <c r="P468" i="45"/>
  <c r="Y467" i="45"/>
  <c r="P467" i="45"/>
  <c r="F467" i="45"/>
  <c r="Y466" i="45"/>
  <c r="P466" i="45"/>
  <c r="F466" i="45"/>
  <c r="Y465" i="45"/>
  <c r="P465" i="45"/>
  <c r="F465" i="45"/>
  <c r="Y464" i="45"/>
  <c r="P464" i="45"/>
  <c r="F464" i="45"/>
  <c r="Y463" i="45"/>
  <c r="P463" i="45"/>
  <c r="F463" i="45"/>
  <c r="Y462" i="45"/>
  <c r="P462" i="45"/>
  <c r="O462" i="45"/>
  <c r="F462" i="45"/>
  <c r="Y461" i="45"/>
  <c r="P461" i="45"/>
  <c r="F461" i="45"/>
  <c r="Y460" i="45"/>
  <c r="P460" i="45"/>
  <c r="F460" i="45"/>
  <c r="Y459" i="45"/>
  <c r="P459" i="45"/>
  <c r="O459" i="45"/>
  <c r="F459" i="45"/>
  <c r="Y458" i="45"/>
  <c r="P458" i="45"/>
  <c r="O458" i="45"/>
  <c r="F458" i="45"/>
  <c r="Y457" i="45"/>
  <c r="P457" i="45"/>
  <c r="O457" i="45"/>
  <c r="F457" i="45"/>
  <c r="Y456" i="45"/>
  <c r="P456" i="45"/>
  <c r="O456" i="45"/>
  <c r="F456" i="45"/>
  <c r="Y455" i="45"/>
  <c r="P455" i="45"/>
  <c r="O455" i="45"/>
  <c r="F455" i="45"/>
  <c r="Y454" i="45"/>
  <c r="P454" i="45"/>
  <c r="Y453" i="45"/>
  <c r="P453" i="45"/>
  <c r="Y452" i="45"/>
  <c r="P452" i="45"/>
  <c r="Y451" i="45"/>
  <c r="P451" i="45"/>
  <c r="Y450" i="45"/>
  <c r="P450" i="45"/>
  <c r="Y449" i="45"/>
  <c r="P449" i="45"/>
  <c r="Y448" i="45"/>
  <c r="P448" i="45"/>
  <c r="Y447" i="45"/>
  <c r="P447" i="45"/>
  <c r="Y446" i="45"/>
  <c r="P446" i="45"/>
  <c r="Y445" i="45"/>
  <c r="P445" i="45"/>
  <c r="Y444" i="45"/>
  <c r="P444" i="45"/>
  <c r="F444" i="45"/>
  <c r="Y443" i="45"/>
  <c r="P443" i="45"/>
  <c r="F443" i="45"/>
  <c r="Y442" i="45"/>
  <c r="P442" i="45"/>
  <c r="O442" i="45"/>
  <c r="F442" i="45"/>
  <c r="Y441" i="45"/>
  <c r="P441" i="45"/>
  <c r="O441" i="45"/>
  <c r="F441" i="45"/>
  <c r="Y440" i="45"/>
  <c r="P440" i="45"/>
  <c r="O440" i="45"/>
  <c r="F440" i="45"/>
  <c r="Y439" i="45"/>
  <c r="P439" i="45"/>
  <c r="O439" i="45"/>
  <c r="F439" i="45"/>
  <c r="Y438" i="45"/>
  <c r="P438" i="45"/>
  <c r="O438" i="45"/>
  <c r="F438" i="45"/>
  <c r="Y437" i="45"/>
  <c r="P437" i="45"/>
  <c r="O437" i="45"/>
  <c r="F437" i="45"/>
  <c r="Y436" i="45"/>
  <c r="P436" i="45"/>
  <c r="O436" i="45"/>
  <c r="F436" i="45"/>
  <c r="Y435" i="45"/>
  <c r="P435" i="45"/>
  <c r="Y434" i="45"/>
  <c r="P434" i="45"/>
  <c r="F434" i="45"/>
  <c r="X432" i="45"/>
  <c r="W432" i="45"/>
  <c r="V432" i="45"/>
  <c r="U432" i="45"/>
  <c r="T432" i="45"/>
  <c r="S432" i="45"/>
  <c r="R432" i="45"/>
  <c r="Q432" i="45"/>
  <c r="F432" i="45"/>
  <c r="X431" i="45"/>
  <c r="X425" i="45" s="1"/>
  <c r="X40" i="45" s="1"/>
  <c r="X30" i="45" s="1"/>
  <c r="W431" i="45"/>
  <c r="W425" i="45" s="1"/>
  <c r="W40" i="45" s="1"/>
  <c r="W30" i="45" s="1"/>
  <c r="V431" i="45"/>
  <c r="V425" i="45" s="1"/>
  <c r="V40" i="45" s="1"/>
  <c r="V30" i="45" s="1"/>
  <c r="U431" i="45"/>
  <c r="U425" i="45" s="1"/>
  <c r="U40" i="45" s="1"/>
  <c r="U30" i="45" s="1"/>
  <c r="T431" i="45"/>
  <c r="T425" i="45" s="1"/>
  <c r="T40" i="45" s="1"/>
  <c r="T30" i="45" s="1"/>
  <c r="S431" i="45"/>
  <c r="S425" i="45" s="1"/>
  <c r="S40" i="45" s="1"/>
  <c r="S30" i="45" s="1"/>
  <c r="R431" i="45"/>
  <c r="R425" i="45" s="1"/>
  <c r="R40" i="45" s="1"/>
  <c r="R30" i="45" s="1"/>
  <c r="Q431" i="45"/>
  <c r="Q425" i="45" s="1"/>
  <c r="Q40" i="45" s="1"/>
  <c r="Q30" i="45" s="1"/>
  <c r="F431" i="45"/>
  <c r="Y430" i="45"/>
  <c r="P430" i="45"/>
  <c r="F430" i="45"/>
  <c r="Y429" i="45"/>
  <c r="P429" i="45"/>
  <c r="F429" i="45"/>
  <c r="Y428" i="45"/>
  <c r="P428" i="45"/>
  <c r="F428" i="45"/>
  <c r="Y427" i="45"/>
  <c r="P427" i="45"/>
  <c r="F427" i="45"/>
  <c r="F426" i="45"/>
  <c r="F425" i="45"/>
  <c r="AB424" i="45"/>
  <c r="Y424" i="45"/>
  <c r="P424" i="45"/>
  <c r="F424" i="45"/>
  <c r="Y423" i="45"/>
  <c r="P423" i="45"/>
  <c r="F423" i="45"/>
  <c r="Y422" i="45"/>
  <c r="P422" i="45"/>
  <c r="Y421" i="45"/>
  <c r="P421" i="45"/>
  <c r="F421" i="45"/>
  <c r="Y419" i="45"/>
  <c r="P419" i="45"/>
  <c r="Y418" i="45"/>
  <c r="P418" i="45"/>
  <c r="F418" i="45"/>
  <c r="Y416" i="45"/>
  <c r="P416" i="45"/>
  <c r="Y414" i="45"/>
  <c r="P414" i="45"/>
  <c r="F414" i="45"/>
  <c r="Y412" i="45"/>
  <c r="P412" i="45"/>
  <c r="F412" i="45"/>
  <c r="Y411" i="45"/>
  <c r="P411" i="45"/>
  <c r="F411" i="45"/>
  <c r="Y410" i="45"/>
  <c r="P410" i="45"/>
  <c r="F410" i="45"/>
  <c r="Y409" i="45"/>
  <c r="P409" i="45"/>
  <c r="F409" i="45"/>
  <c r="Y408" i="45"/>
  <c r="P408" i="45"/>
  <c r="F408" i="45"/>
  <c r="Y407" i="45"/>
  <c r="P407" i="45"/>
  <c r="F407" i="45"/>
  <c r="Y406" i="45"/>
  <c r="P406" i="45"/>
  <c r="F406" i="45"/>
  <c r="Y405" i="45"/>
  <c r="P405" i="45"/>
  <c r="F405" i="45"/>
  <c r="Y404" i="45"/>
  <c r="P404" i="45"/>
  <c r="F404" i="45"/>
  <c r="Y403" i="45"/>
  <c r="P403" i="45"/>
  <c r="F403" i="45"/>
  <c r="Y402" i="45"/>
  <c r="P402" i="45"/>
  <c r="F402" i="45"/>
  <c r="X401" i="45"/>
  <c r="X54" i="45" s="1"/>
  <c r="W401" i="45"/>
  <c r="W54" i="45" s="1"/>
  <c r="V401" i="45"/>
  <c r="V54" i="45" s="1"/>
  <c r="U401" i="45"/>
  <c r="U54" i="45" s="1"/>
  <c r="T401" i="45"/>
  <c r="T54" i="45" s="1"/>
  <c r="S401" i="45"/>
  <c r="S54" i="45" s="1"/>
  <c r="R401" i="45"/>
  <c r="R54" i="45" s="1"/>
  <c r="Q401" i="45"/>
  <c r="Q54" i="45" s="1"/>
  <c r="F401" i="45"/>
  <c r="Y400" i="45"/>
  <c r="P400" i="45"/>
  <c r="Y399" i="45"/>
  <c r="P399" i="45"/>
  <c r="F399" i="45"/>
  <c r="Y398" i="45"/>
  <c r="P398" i="45"/>
  <c r="F398" i="45"/>
  <c r="Y397" i="45"/>
  <c r="P397" i="45"/>
  <c r="O397" i="45"/>
  <c r="Y396" i="45"/>
  <c r="P396" i="45"/>
  <c r="O396" i="45"/>
  <c r="Y395" i="45"/>
  <c r="P395" i="45"/>
  <c r="O395" i="45"/>
  <c r="Y394" i="45"/>
  <c r="P394" i="45"/>
  <c r="Y393" i="45"/>
  <c r="P393" i="45"/>
  <c r="O393" i="45"/>
  <c r="Y392" i="45"/>
  <c r="P392" i="45"/>
  <c r="O392" i="45"/>
  <c r="Y391" i="45"/>
  <c r="P391" i="45"/>
  <c r="O391" i="45"/>
  <c r="Y390" i="45"/>
  <c r="P390" i="45"/>
  <c r="O390" i="45"/>
  <c r="Y389" i="45"/>
  <c r="P389" i="45"/>
  <c r="O389" i="45"/>
  <c r="Y388" i="45"/>
  <c r="P388" i="45"/>
  <c r="O388" i="45"/>
  <c r="Y387" i="45"/>
  <c r="P387" i="45"/>
  <c r="Y386" i="45"/>
  <c r="P386" i="45"/>
  <c r="Z385" i="45"/>
  <c r="X385" i="45"/>
  <c r="X50" i="45" s="1"/>
  <c r="W385" i="45"/>
  <c r="W50" i="45" s="1"/>
  <c r="V385" i="45"/>
  <c r="V50" i="45" s="1"/>
  <c r="U385" i="45"/>
  <c r="U50" i="45" s="1"/>
  <c r="T385" i="45"/>
  <c r="T50" i="45" s="1"/>
  <c r="S385" i="45"/>
  <c r="S50" i="45" s="1"/>
  <c r="R385" i="45"/>
  <c r="Q385" i="45"/>
  <c r="Q50" i="45" s="1"/>
  <c r="Y384" i="45"/>
  <c r="P384" i="45"/>
  <c r="Y383" i="45"/>
  <c r="P383" i="45"/>
  <c r="Y382" i="45"/>
  <c r="P382" i="45"/>
  <c r="O382" i="45"/>
  <c r="F382" i="45"/>
  <c r="Y381" i="45"/>
  <c r="P381" i="45"/>
  <c r="O381" i="45"/>
  <c r="F381" i="45"/>
  <c r="Y380" i="45"/>
  <c r="P380" i="45"/>
  <c r="O380" i="45"/>
  <c r="F380" i="45"/>
  <c r="Y379" i="45"/>
  <c r="P379" i="45"/>
  <c r="O379" i="45"/>
  <c r="F379" i="45"/>
  <c r="Y378" i="45"/>
  <c r="P378" i="45"/>
  <c r="O378" i="45"/>
  <c r="F378" i="45"/>
  <c r="Y377" i="45"/>
  <c r="P377" i="45"/>
  <c r="O377" i="45"/>
  <c r="F377" i="45"/>
  <c r="Y376" i="45"/>
  <c r="P376" i="45"/>
  <c r="O376" i="45"/>
  <c r="F376" i="45"/>
  <c r="Y375" i="45"/>
  <c r="P375" i="45"/>
  <c r="O375" i="45"/>
  <c r="F375" i="45"/>
  <c r="Y374" i="45"/>
  <c r="P374" i="45"/>
  <c r="O374" i="45"/>
  <c r="F374" i="45"/>
  <c r="Y373" i="45"/>
  <c r="P373" i="45"/>
  <c r="O373" i="45"/>
  <c r="F373" i="45"/>
  <c r="Y372" i="45"/>
  <c r="P372" i="45"/>
  <c r="O372" i="45"/>
  <c r="F372" i="45"/>
  <c r="Y371" i="45"/>
  <c r="P371" i="45"/>
  <c r="O371" i="45"/>
  <c r="F371" i="45"/>
  <c r="Y370" i="45"/>
  <c r="P370" i="45"/>
  <c r="O370" i="45"/>
  <c r="F370" i="45"/>
  <c r="Y369" i="45"/>
  <c r="P369" i="45"/>
  <c r="O369" i="45"/>
  <c r="F369" i="45"/>
  <c r="Y368" i="45"/>
  <c r="P368" i="45"/>
  <c r="O368" i="45"/>
  <c r="F368" i="45"/>
  <c r="Y367" i="45"/>
  <c r="P367" i="45"/>
  <c r="O367" i="45"/>
  <c r="F367" i="45"/>
  <c r="Y366" i="45"/>
  <c r="P366" i="45"/>
  <c r="O366" i="45"/>
  <c r="F366" i="45"/>
  <c r="Y365" i="45"/>
  <c r="P365" i="45"/>
  <c r="O365" i="45"/>
  <c r="F365" i="45"/>
  <c r="Y364" i="45"/>
  <c r="P364" i="45"/>
  <c r="O364" i="45"/>
  <c r="F364" i="45"/>
  <c r="Y363" i="45"/>
  <c r="P363" i="45"/>
  <c r="O363" i="45"/>
  <c r="F363" i="45"/>
  <c r="Y362" i="45"/>
  <c r="P362" i="45"/>
  <c r="O362" i="45"/>
  <c r="F362" i="45"/>
  <c r="Y361" i="45"/>
  <c r="P361" i="45"/>
  <c r="O361" i="45"/>
  <c r="F361" i="45"/>
  <c r="Y360" i="45"/>
  <c r="P360" i="45"/>
  <c r="O360" i="45"/>
  <c r="F360" i="45"/>
  <c r="Y359" i="45"/>
  <c r="P359" i="45"/>
  <c r="O359" i="45"/>
  <c r="F359" i="45"/>
  <c r="Y358" i="45"/>
  <c r="P358" i="45"/>
  <c r="O358" i="45"/>
  <c r="F358" i="45"/>
  <c r="Y357" i="45"/>
  <c r="P357" i="45"/>
  <c r="O357" i="45"/>
  <c r="F357" i="45"/>
  <c r="Y356" i="45"/>
  <c r="P356" i="45"/>
  <c r="O356" i="45"/>
  <c r="F356" i="45"/>
  <c r="Y355" i="45"/>
  <c r="P355" i="45"/>
  <c r="O355" i="45"/>
  <c r="F355" i="45"/>
  <c r="Y354" i="45"/>
  <c r="P354" i="45"/>
  <c r="O354" i="45"/>
  <c r="F354" i="45"/>
  <c r="Y353" i="45"/>
  <c r="P353" i="45"/>
  <c r="O353" i="45"/>
  <c r="F353" i="45"/>
  <c r="Y352" i="45"/>
  <c r="P352" i="45"/>
  <c r="O352" i="45"/>
  <c r="F352" i="45"/>
  <c r="Y351" i="45"/>
  <c r="P351" i="45"/>
  <c r="O351" i="45"/>
  <c r="F351" i="45"/>
  <c r="Y350" i="45"/>
  <c r="P350" i="45"/>
  <c r="O350" i="45"/>
  <c r="F350" i="45"/>
  <c r="Y349" i="45"/>
  <c r="P349" i="45"/>
  <c r="O349" i="45"/>
  <c r="F349" i="45"/>
  <c r="Y348" i="45"/>
  <c r="P348" i="45"/>
  <c r="O348" i="45"/>
  <c r="F348" i="45"/>
  <c r="Y347" i="45"/>
  <c r="P347" i="45"/>
  <c r="O347" i="45"/>
  <c r="F347" i="45"/>
  <c r="Y346" i="45"/>
  <c r="P346" i="45"/>
  <c r="O346" i="45"/>
  <c r="F346" i="45"/>
  <c r="Y345" i="45"/>
  <c r="P345" i="45"/>
  <c r="O345" i="45"/>
  <c r="F345" i="45"/>
  <c r="Y344" i="45"/>
  <c r="P344" i="45"/>
  <c r="O344" i="45"/>
  <c r="F344" i="45"/>
  <c r="Y343" i="45"/>
  <c r="P343" i="45"/>
  <c r="O343" i="45"/>
  <c r="F343" i="45"/>
  <c r="Y342" i="45"/>
  <c r="P342" i="45"/>
  <c r="O342" i="45"/>
  <c r="F342" i="45"/>
  <c r="Y341" i="45"/>
  <c r="P341" i="45"/>
  <c r="O341" i="45"/>
  <c r="F341" i="45"/>
  <c r="Y340" i="45"/>
  <c r="P340" i="45"/>
  <c r="O340" i="45"/>
  <c r="F340" i="45"/>
  <c r="Y339" i="45"/>
  <c r="P339" i="45"/>
  <c r="O339" i="45"/>
  <c r="F339" i="45"/>
  <c r="Y338" i="45"/>
  <c r="P338" i="45"/>
  <c r="O338" i="45"/>
  <c r="F338" i="45"/>
  <c r="Y337" i="45"/>
  <c r="P337" i="45"/>
  <c r="O337" i="45"/>
  <c r="F337" i="45"/>
  <c r="Y336" i="45"/>
  <c r="P336" i="45"/>
  <c r="O336" i="45"/>
  <c r="F336" i="45"/>
  <c r="Y335" i="45"/>
  <c r="P335" i="45"/>
  <c r="O335" i="45"/>
  <c r="F335" i="45"/>
  <c r="Y334" i="45"/>
  <c r="P334" i="45"/>
  <c r="O334" i="45"/>
  <c r="F334" i="45"/>
  <c r="Y333" i="45"/>
  <c r="P333" i="45"/>
  <c r="O333" i="45"/>
  <c r="F333" i="45"/>
  <c r="Y332" i="45"/>
  <c r="P332" i="45"/>
  <c r="O332" i="45"/>
  <c r="F332" i="45"/>
  <c r="Y331" i="45"/>
  <c r="P331" i="45"/>
  <c r="O331" i="45"/>
  <c r="F331" i="45"/>
  <c r="Y330" i="45"/>
  <c r="P330" i="45"/>
  <c r="O330" i="45"/>
  <c r="F330" i="45"/>
  <c r="Y329" i="45"/>
  <c r="P329" i="45"/>
  <c r="O329" i="45"/>
  <c r="F329" i="45"/>
  <c r="Y328" i="45"/>
  <c r="P328" i="45"/>
  <c r="O328" i="45"/>
  <c r="F328" i="45"/>
  <c r="Y327" i="45"/>
  <c r="P327" i="45"/>
  <c r="O327" i="45"/>
  <c r="F327" i="45"/>
  <c r="Y326" i="45"/>
  <c r="P326" i="45"/>
  <c r="O326" i="45"/>
  <c r="F326" i="45"/>
  <c r="Y325" i="45"/>
  <c r="P325" i="45"/>
  <c r="O325" i="45"/>
  <c r="F325" i="45"/>
  <c r="Y324" i="45"/>
  <c r="P324" i="45"/>
  <c r="O324" i="45"/>
  <c r="F324" i="45"/>
  <c r="Y323" i="45"/>
  <c r="P323" i="45"/>
  <c r="O323" i="45"/>
  <c r="F323" i="45"/>
  <c r="Y322" i="45"/>
  <c r="P322" i="45"/>
  <c r="O322" i="45"/>
  <c r="F322" i="45"/>
  <c r="Y321" i="45"/>
  <c r="P321" i="45"/>
  <c r="O321" i="45"/>
  <c r="F321" i="45"/>
  <c r="Y320" i="45"/>
  <c r="P320" i="45"/>
  <c r="O320" i="45"/>
  <c r="F320" i="45"/>
  <c r="Y319" i="45"/>
  <c r="P319" i="45"/>
  <c r="O319" i="45"/>
  <c r="F319" i="45"/>
  <c r="Y318" i="45"/>
  <c r="P318" i="45"/>
  <c r="O318" i="45"/>
  <c r="F318" i="45"/>
  <c r="Y317" i="45"/>
  <c r="P317" i="45"/>
  <c r="O317" i="45"/>
  <c r="F317" i="45"/>
  <c r="Y316" i="45"/>
  <c r="P316" i="45"/>
  <c r="O316" i="45"/>
  <c r="F316" i="45"/>
  <c r="Y315" i="45"/>
  <c r="P315" i="45"/>
  <c r="O315" i="45"/>
  <c r="F315" i="45"/>
  <c r="Y314" i="45"/>
  <c r="P314" i="45"/>
  <c r="O314" i="45"/>
  <c r="F314" i="45"/>
  <c r="Y313" i="45"/>
  <c r="P313" i="45"/>
  <c r="O313" i="45"/>
  <c r="F313" i="45"/>
  <c r="Y312" i="45"/>
  <c r="P312" i="45"/>
  <c r="O312" i="45"/>
  <c r="F312" i="45"/>
  <c r="Y311" i="45"/>
  <c r="P311" i="45"/>
  <c r="O311" i="45"/>
  <c r="F311" i="45"/>
  <c r="Y310" i="45"/>
  <c r="P310" i="45"/>
  <c r="O310" i="45"/>
  <c r="F310" i="45"/>
  <c r="Y309" i="45"/>
  <c r="P309" i="45"/>
  <c r="O309" i="45"/>
  <c r="F309" i="45"/>
  <c r="Y308" i="45"/>
  <c r="P308" i="45"/>
  <c r="O308" i="45"/>
  <c r="F308" i="45"/>
  <c r="Y307" i="45"/>
  <c r="P307" i="45"/>
  <c r="O307" i="45"/>
  <c r="F307" i="45"/>
  <c r="Y306" i="45"/>
  <c r="P306" i="45"/>
  <c r="O306" i="45"/>
  <c r="F306" i="45"/>
  <c r="Y305" i="45"/>
  <c r="P305" i="45"/>
  <c r="O305" i="45"/>
  <c r="F305" i="45"/>
  <c r="Y304" i="45"/>
  <c r="P304" i="45"/>
  <c r="O304" i="45"/>
  <c r="F304" i="45"/>
  <c r="Y303" i="45"/>
  <c r="P303" i="45"/>
  <c r="O303" i="45"/>
  <c r="F303" i="45"/>
  <c r="Y302" i="45"/>
  <c r="P302" i="45"/>
  <c r="O302" i="45"/>
  <c r="F302" i="45"/>
  <c r="Y301" i="45"/>
  <c r="P301" i="45"/>
  <c r="O301" i="45"/>
  <c r="F301" i="45"/>
  <c r="Y300" i="45"/>
  <c r="P300" i="45"/>
  <c r="O300" i="45"/>
  <c r="F300" i="45"/>
  <c r="Y299" i="45"/>
  <c r="P299" i="45"/>
  <c r="O299" i="45"/>
  <c r="F299" i="45"/>
  <c r="Y298" i="45"/>
  <c r="P298" i="45"/>
  <c r="O298" i="45"/>
  <c r="F298" i="45"/>
  <c r="Y297" i="45"/>
  <c r="P297" i="45"/>
  <c r="O297" i="45"/>
  <c r="F297" i="45"/>
  <c r="Y296" i="45"/>
  <c r="P296" i="45"/>
  <c r="O296" i="45"/>
  <c r="F296" i="45"/>
  <c r="Y295" i="45"/>
  <c r="P295" i="45"/>
  <c r="K295" i="45"/>
  <c r="O295" i="45" s="1"/>
  <c r="Y294" i="45"/>
  <c r="P294" i="45"/>
  <c r="Y293" i="45"/>
  <c r="P293" i="45"/>
  <c r="Y292" i="45"/>
  <c r="P292" i="45"/>
  <c r="O292" i="45"/>
  <c r="F292" i="45"/>
  <c r="Y291" i="45"/>
  <c r="P291" i="45"/>
  <c r="F291" i="45"/>
  <c r="Y290" i="45"/>
  <c r="P290" i="45"/>
  <c r="F290" i="45"/>
  <c r="Z289" i="45"/>
  <c r="X289" i="45"/>
  <c r="W289" i="45"/>
  <c r="V289" i="45"/>
  <c r="U289" i="45"/>
  <c r="T289" i="45"/>
  <c r="S289" i="45"/>
  <c r="R289" i="45"/>
  <c r="Q289" i="45"/>
  <c r="F289" i="45"/>
  <c r="Y288" i="45"/>
  <c r="P288" i="45"/>
  <c r="F288" i="45"/>
  <c r="Y287" i="45"/>
  <c r="P287" i="45"/>
  <c r="F287" i="45"/>
  <c r="Y286" i="45"/>
  <c r="Y283" i="45" s="1"/>
  <c r="P286" i="45"/>
  <c r="O286" i="45"/>
  <c r="Y285" i="45"/>
  <c r="P285" i="45"/>
  <c r="F285" i="45"/>
  <c r="Y284" i="45"/>
  <c r="P284" i="45"/>
  <c r="F284" i="45"/>
  <c r="Z283" i="45"/>
  <c r="X283" i="45"/>
  <c r="W283" i="45"/>
  <c r="V283" i="45"/>
  <c r="U283" i="45"/>
  <c r="T283" i="45"/>
  <c r="S283" i="45"/>
  <c r="R283" i="45"/>
  <c r="Q283" i="45"/>
  <c r="F283" i="45"/>
  <c r="Y282" i="45"/>
  <c r="P282" i="45"/>
  <c r="F282" i="45"/>
  <c r="Y281" i="45"/>
  <c r="P281" i="45"/>
  <c r="F281" i="45"/>
  <c r="Y280" i="45"/>
  <c r="P280" i="45"/>
  <c r="Y279" i="45"/>
  <c r="P279" i="45"/>
  <c r="F279" i="45"/>
  <c r="Y278" i="45"/>
  <c r="P278" i="45"/>
  <c r="F278" i="45"/>
  <c r="X277" i="45"/>
  <c r="W277" i="45"/>
  <c r="V277" i="45"/>
  <c r="U277" i="45"/>
  <c r="T277" i="45"/>
  <c r="S277" i="45"/>
  <c r="R277" i="45"/>
  <c r="Q277" i="45"/>
  <c r="F277" i="45"/>
  <c r="Y276" i="45"/>
  <c r="P276" i="45"/>
  <c r="F276" i="45"/>
  <c r="Y275" i="45"/>
  <c r="P275" i="45"/>
  <c r="F275" i="45"/>
  <c r="Y274" i="45"/>
  <c r="P274" i="45"/>
  <c r="F274" i="45"/>
  <c r="Y273" i="45"/>
  <c r="P273" i="45"/>
  <c r="F273" i="45"/>
  <c r="Y272" i="45"/>
  <c r="P272" i="45"/>
  <c r="Y271" i="45"/>
  <c r="P271" i="45"/>
  <c r="F271" i="45"/>
  <c r="Y269" i="45"/>
  <c r="P269" i="45"/>
  <c r="F269" i="45"/>
  <c r="Y268" i="45"/>
  <c r="P268" i="45"/>
  <c r="F268" i="45"/>
  <c r="Y267" i="45"/>
  <c r="P267" i="45"/>
  <c r="F267" i="45"/>
  <c r="Y266" i="45"/>
  <c r="P266" i="45"/>
  <c r="F266" i="45"/>
  <c r="Y265" i="45"/>
  <c r="P265" i="45"/>
  <c r="F265" i="45"/>
  <c r="Y264" i="45"/>
  <c r="P264" i="45"/>
  <c r="F264" i="45"/>
  <c r="Y263" i="45"/>
  <c r="P263" i="45"/>
  <c r="F263" i="45"/>
  <c r="Y262" i="45"/>
  <c r="P262" i="45"/>
  <c r="F262" i="45"/>
  <c r="Y261" i="45"/>
  <c r="P261" i="45"/>
  <c r="F261" i="45"/>
  <c r="Y260" i="45"/>
  <c r="P260" i="45"/>
  <c r="F260" i="45"/>
  <c r="Y259" i="45"/>
  <c r="P259" i="45"/>
  <c r="F259" i="45"/>
  <c r="Y258" i="45"/>
  <c r="P258" i="45"/>
  <c r="F258" i="45"/>
  <c r="Y257" i="45"/>
  <c r="P257" i="45"/>
  <c r="F257" i="45"/>
  <c r="Y256" i="45"/>
  <c r="P256" i="45"/>
  <c r="F256" i="45"/>
  <c r="Y255" i="45"/>
  <c r="P255" i="45"/>
  <c r="F255" i="45"/>
  <c r="Y254" i="45"/>
  <c r="P254" i="45"/>
  <c r="F254" i="45"/>
  <c r="Y253" i="45"/>
  <c r="P253" i="45"/>
  <c r="F253" i="45"/>
  <c r="Y252" i="45"/>
  <c r="P252" i="45"/>
  <c r="F252" i="45"/>
  <c r="Y251" i="45"/>
  <c r="P251" i="45"/>
  <c r="F251" i="45"/>
  <c r="Y250" i="45"/>
  <c r="P250" i="45"/>
  <c r="Y249" i="45"/>
  <c r="P249" i="45"/>
  <c r="O249" i="45"/>
  <c r="Y248" i="45"/>
  <c r="P248" i="45"/>
  <c r="F248" i="45"/>
  <c r="Y247" i="45"/>
  <c r="P247" i="45"/>
  <c r="F247" i="45"/>
  <c r="Y246" i="45"/>
  <c r="P246" i="45"/>
  <c r="Y245" i="45"/>
  <c r="P245" i="45"/>
  <c r="O245" i="45"/>
  <c r="Y244" i="45"/>
  <c r="P244" i="45"/>
  <c r="O244" i="45"/>
  <c r="Y243" i="45"/>
  <c r="P243" i="45"/>
  <c r="Y242" i="45"/>
  <c r="P242" i="45"/>
  <c r="Y241" i="45"/>
  <c r="P241" i="45"/>
  <c r="Y240" i="45"/>
  <c r="P240" i="45"/>
  <c r="F240" i="45"/>
  <c r="X239" i="45"/>
  <c r="W239" i="45"/>
  <c r="V239" i="45"/>
  <c r="U239" i="45"/>
  <c r="T239" i="45"/>
  <c r="S239" i="45"/>
  <c r="R239" i="45"/>
  <c r="Q239" i="45"/>
  <c r="F239" i="45"/>
  <c r="X238" i="45"/>
  <c r="W238" i="45"/>
  <c r="V238" i="45"/>
  <c r="U238" i="45"/>
  <c r="T238" i="45"/>
  <c r="S238" i="45"/>
  <c r="R238" i="45"/>
  <c r="Q238" i="45"/>
  <c r="F238" i="45"/>
  <c r="X237" i="45"/>
  <c r="W237" i="45"/>
  <c r="V237" i="45"/>
  <c r="U237" i="45"/>
  <c r="T237" i="45"/>
  <c r="S237" i="45"/>
  <c r="R237" i="45"/>
  <c r="Q237" i="45"/>
  <c r="F237" i="45"/>
  <c r="Y236" i="45"/>
  <c r="P236" i="45"/>
  <c r="F236" i="45"/>
  <c r="Y235" i="45"/>
  <c r="P235" i="45"/>
  <c r="F235" i="45"/>
  <c r="Y234" i="45"/>
  <c r="P234" i="45"/>
  <c r="F234" i="45"/>
  <c r="Y233" i="45"/>
  <c r="P233" i="45"/>
  <c r="F233" i="45"/>
  <c r="Y232" i="45"/>
  <c r="P232" i="45"/>
  <c r="F232" i="45"/>
  <c r="Y231" i="45"/>
  <c r="P231" i="45"/>
  <c r="F231" i="45"/>
  <c r="Y228" i="45"/>
  <c r="P228" i="45"/>
  <c r="F228" i="45"/>
  <c r="Y227" i="45"/>
  <c r="P227" i="45"/>
  <c r="F227" i="45"/>
  <c r="Y226" i="45"/>
  <c r="P226" i="45"/>
  <c r="F226" i="45"/>
  <c r="Y225" i="45"/>
  <c r="P225" i="45"/>
  <c r="F225" i="45"/>
  <c r="Y224" i="45"/>
  <c r="P224" i="45"/>
  <c r="F224" i="45"/>
  <c r="Y223" i="45"/>
  <c r="P223" i="45"/>
  <c r="F223" i="45"/>
  <c r="Y222" i="45"/>
  <c r="P222" i="45"/>
  <c r="F222" i="45"/>
  <c r="Y221" i="45"/>
  <c r="P221" i="45"/>
  <c r="F221" i="45"/>
  <c r="Y220" i="45"/>
  <c r="P220" i="45"/>
  <c r="F220" i="45"/>
  <c r="Y219" i="45"/>
  <c r="P219" i="45"/>
  <c r="F219" i="45"/>
  <c r="Y218" i="45"/>
  <c r="P218" i="45"/>
  <c r="O218" i="45"/>
  <c r="Y217" i="45"/>
  <c r="P217" i="45"/>
  <c r="Y216" i="45"/>
  <c r="P216" i="45"/>
  <c r="F216" i="45"/>
  <c r="AB215" i="45"/>
  <c r="AB216" i="45" s="1"/>
  <c r="Y215" i="45"/>
  <c r="P215" i="45"/>
  <c r="F215" i="45"/>
  <c r="Y214" i="45"/>
  <c r="P214" i="45"/>
  <c r="F214" i="45"/>
  <c r="Y213" i="45"/>
  <c r="P213" i="45"/>
  <c r="F213" i="45"/>
  <c r="Y212" i="45"/>
  <c r="P212" i="45"/>
  <c r="F212" i="45"/>
  <c r="Y211" i="45"/>
  <c r="P211" i="45"/>
  <c r="F211" i="45"/>
  <c r="Y210" i="45"/>
  <c r="P210" i="45"/>
  <c r="F210" i="45"/>
  <c r="Y209" i="45"/>
  <c r="P209" i="45"/>
  <c r="Y208" i="45"/>
  <c r="P208" i="45"/>
  <c r="M208" i="45"/>
  <c r="Y207" i="45"/>
  <c r="P207" i="45"/>
  <c r="Y206" i="45"/>
  <c r="P206" i="45"/>
  <c r="Y205" i="45"/>
  <c r="P205" i="45"/>
  <c r="M205" i="45"/>
  <c r="O205" i="45" s="1"/>
  <c r="Y204" i="45"/>
  <c r="P204" i="45"/>
  <c r="O204" i="45"/>
  <c r="Y203" i="45"/>
  <c r="P203" i="45"/>
  <c r="Y202" i="45"/>
  <c r="P202" i="45"/>
  <c r="Y201" i="45"/>
  <c r="P201" i="45"/>
  <c r="M201" i="45"/>
  <c r="O201" i="45" s="1"/>
  <c r="Y200" i="45"/>
  <c r="P200" i="45"/>
  <c r="Y199" i="45"/>
  <c r="P199" i="45"/>
  <c r="Y198" i="45"/>
  <c r="P198" i="45"/>
  <c r="X197" i="45"/>
  <c r="W197" i="45"/>
  <c r="V197" i="45"/>
  <c r="U197" i="45"/>
  <c r="T197" i="45"/>
  <c r="S197" i="45"/>
  <c r="R197" i="45"/>
  <c r="Q197" i="45"/>
  <c r="F197" i="45"/>
  <c r="Y196" i="45"/>
  <c r="P196" i="45"/>
  <c r="F196" i="45"/>
  <c r="Y195" i="45"/>
  <c r="P195" i="45"/>
  <c r="F195" i="45"/>
  <c r="Y194" i="45"/>
  <c r="P194" i="45"/>
  <c r="F194" i="45"/>
  <c r="Y193" i="45"/>
  <c r="P193" i="45"/>
  <c r="O193" i="45"/>
  <c r="Y192" i="45"/>
  <c r="P192" i="45"/>
  <c r="F192" i="45"/>
  <c r="Y190" i="45"/>
  <c r="P190" i="45"/>
  <c r="Y189" i="45"/>
  <c r="P189" i="45"/>
  <c r="Y188" i="45"/>
  <c r="P188" i="45"/>
  <c r="Y187" i="45"/>
  <c r="P187" i="45"/>
  <c r="F187" i="45"/>
  <c r="Y186" i="45"/>
  <c r="P186" i="45"/>
  <c r="F186" i="45"/>
  <c r="Y185" i="45"/>
  <c r="P185" i="45"/>
  <c r="O185" i="45"/>
  <c r="F185" i="45"/>
  <c r="Y184" i="45"/>
  <c r="P184" i="45"/>
  <c r="O184" i="45"/>
  <c r="F184" i="45"/>
  <c r="Y183" i="45"/>
  <c r="P183" i="45"/>
  <c r="O183" i="45"/>
  <c r="Y182" i="45"/>
  <c r="P182" i="45"/>
  <c r="O182" i="45"/>
  <c r="F182" i="45"/>
  <c r="Y181" i="45"/>
  <c r="P181" i="45"/>
  <c r="O181" i="45"/>
  <c r="F181" i="45"/>
  <c r="Y180" i="45"/>
  <c r="P180" i="45"/>
  <c r="O180" i="45"/>
  <c r="F180" i="45"/>
  <c r="Y179" i="45"/>
  <c r="P179" i="45"/>
  <c r="O179" i="45"/>
  <c r="F179" i="45"/>
  <c r="Y178" i="45"/>
  <c r="P178" i="45"/>
  <c r="O178" i="45"/>
  <c r="F178" i="45"/>
  <c r="Y177" i="45"/>
  <c r="P177" i="45"/>
  <c r="O177" i="45"/>
  <c r="F177" i="45"/>
  <c r="Y176" i="45"/>
  <c r="P176" i="45"/>
  <c r="O176" i="45"/>
  <c r="F176" i="45"/>
  <c r="Y175" i="45"/>
  <c r="P175" i="45"/>
  <c r="O175" i="45"/>
  <c r="F175" i="45"/>
  <c r="Y174" i="45"/>
  <c r="P174" i="45"/>
  <c r="O174" i="45"/>
  <c r="F174" i="45"/>
  <c r="Y173" i="45"/>
  <c r="P173" i="45"/>
  <c r="O173" i="45"/>
  <c r="F173" i="45"/>
  <c r="Y172" i="45"/>
  <c r="P172" i="45"/>
  <c r="O172" i="45"/>
  <c r="F172" i="45"/>
  <c r="Y171" i="45"/>
  <c r="P171" i="45"/>
  <c r="O171" i="45"/>
  <c r="F171" i="45"/>
  <c r="Y170" i="45"/>
  <c r="P170" i="45"/>
  <c r="O170" i="45"/>
  <c r="F170" i="45"/>
  <c r="Y169" i="45"/>
  <c r="P169" i="45"/>
  <c r="O169" i="45"/>
  <c r="F169" i="45"/>
  <c r="Y168" i="45"/>
  <c r="P168" i="45"/>
  <c r="O168" i="45"/>
  <c r="F168" i="45"/>
  <c r="Y167" i="45"/>
  <c r="P167" i="45"/>
  <c r="O167" i="45"/>
  <c r="F167" i="45"/>
  <c r="Y166" i="45"/>
  <c r="P166" i="45"/>
  <c r="O166" i="45"/>
  <c r="F166" i="45"/>
  <c r="Y165" i="45"/>
  <c r="P165" i="45"/>
  <c r="O165" i="45"/>
  <c r="F165" i="45"/>
  <c r="Y164" i="45"/>
  <c r="P164" i="45"/>
  <c r="O164" i="45"/>
  <c r="F164" i="45"/>
  <c r="Y163" i="45"/>
  <c r="P163" i="45"/>
  <c r="O163" i="45"/>
  <c r="Y162" i="45"/>
  <c r="P162" i="45"/>
  <c r="O162" i="45"/>
  <c r="F162" i="45"/>
  <c r="Y161" i="45"/>
  <c r="P161" i="45"/>
  <c r="O161" i="45"/>
  <c r="F161" i="45"/>
  <c r="Y160" i="45"/>
  <c r="P160" i="45"/>
  <c r="O160" i="45"/>
  <c r="F160" i="45"/>
  <c r="Y159" i="45"/>
  <c r="P159" i="45"/>
  <c r="O159" i="45"/>
  <c r="F159" i="45"/>
  <c r="Y158" i="45"/>
  <c r="P158" i="45"/>
  <c r="O158" i="45"/>
  <c r="F158" i="45"/>
  <c r="Y157" i="45"/>
  <c r="P157" i="45"/>
  <c r="O157" i="45"/>
  <c r="F157" i="45"/>
  <c r="Y156" i="45"/>
  <c r="P156" i="45"/>
  <c r="O156" i="45"/>
  <c r="F156" i="45"/>
  <c r="Y155" i="45"/>
  <c r="P155" i="45"/>
  <c r="O155" i="45"/>
  <c r="F155" i="45"/>
  <c r="Y154" i="45"/>
  <c r="P154" i="45"/>
  <c r="O154" i="45"/>
  <c r="F154" i="45"/>
  <c r="Y153" i="45"/>
  <c r="P153" i="45"/>
  <c r="O153" i="45"/>
  <c r="F153" i="45"/>
  <c r="Y152" i="45"/>
  <c r="P152" i="45"/>
  <c r="O152" i="45"/>
  <c r="F152" i="45"/>
  <c r="Y151" i="45"/>
  <c r="P151" i="45"/>
  <c r="O151" i="45"/>
  <c r="F151" i="45"/>
  <c r="Y150" i="45"/>
  <c r="P150" i="45"/>
  <c r="O150" i="45"/>
  <c r="F150" i="45"/>
  <c r="Y149" i="45"/>
  <c r="P149" i="45"/>
  <c r="O149" i="45"/>
  <c r="F149" i="45"/>
  <c r="Y148" i="45"/>
  <c r="P148" i="45"/>
  <c r="O148" i="45"/>
  <c r="F148" i="45"/>
  <c r="Y147" i="45"/>
  <c r="P147" i="45"/>
  <c r="O147" i="45"/>
  <c r="Y146" i="45"/>
  <c r="P146" i="45"/>
  <c r="O146" i="45"/>
  <c r="F146" i="45"/>
  <c r="Y145" i="45"/>
  <c r="P145" i="45"/>
  <c r="O145" i="45"/>
  <c r="F145" i="45"/>
  <c r="Y144" i="45"/>
  <c r="P144" i="45"/>
  <c r="O144" i="45"/>
  <c r="F144" i="45"/>
  <c r="Y143" i="45"/>
  <c r="P143" i="45"/>
  <c r="O143" i="45"/>
  <c r="F143" i="45"/>
  <c r="Y142" i="45"/>
  <c r="P142" i="45"/>
  <c r="O142" i="45"/>
  <c r="F142" i="45"/>
  <c r="Y141" i="45"/>
  <c r="P141" i="45"/>
  <c r="O141" i="45"/>
  <c r="Y140" i="45"/>
  <c r="P140" i="45"/>
  <c r="O140" i="45"/>
  <c r="F140" i="45"/>
  <c r="Y139" i="45"/>
  <c r="P139" i="45"/>
  <c r="O139" i="45"/>
  <c r="F139" i="45"/>
  <c r="Y138" i="45"/>
  <c r="P138" i="45"/>
  <c r="O138" i="45"/>
  <c r="F138" i="45"/>
  <c r="Y137" i="45"/>
  <c r="P137" i="45"/>
  <c r="O137" i="45"/>
  <c r="F137" i="45"/>
  <c r="Y136" i="45"/>
  <c r="P136" i="45"/>
  <c r="O136" i="45"/>
  <c r="F136" i="45"/>
  <c r="Y135" i="45"/>
  <c r="P135" i="45"/>
  <c r="O135" i="45"/>
  <c r="F135" i="45"/>
  <c r="Y134" i="45"/>
  <c r="P134" i="45"/>
  <c r="O134" i="45"/>
  <c r="F134" i="45"/>
  <c r="Y133" i="45"/>
  <c r="P133" i="45"/>
  <c r="O133" i="45"/>
  <c r="F133" i="45"/>
  <c r="Y132" i="45"/>
  <c r="P132" i="45"/>
  <c r="O132" i="45"/>
  <c r="F132" i="45"/>
  <c r="Y131" i="45"/>
  <c r="P131" i="45"/>
  <c r="O131" i="45"/>
  <c r="F131" i="45"/>
  <c r="Y130" i="45"/>
  <c r="P130" i="45"/>
  <c r="O130" i="45"/>
  <c r="F130" i="45"/>
  <c r="Y129" i="45"/>
  <c r="P129" i="45"/>
  <c r="O129" i="45"/>
  <c r="Y128" i="45"/>
  <c r="P128" i="45"/>
  <c r="O128" i="45"/>
  <c r="F128" i="45"/>
  <c r="Y127" i="45"/>
  <c r="P127" i="45"/>
  <c r="O127" i="45"/>
  <c r="F127" i="45"/>
  <c r="Y126" i="45"/>
  <c r="P126" i="45"/>
  <c r="O126" i="45"/>
  <c r="F126" i="45"/>
  <c r="Z125" i="45"/>
  <c r="X125" i="45"/>
  <c r="W125" i="45"/>
  <c r="V125" i="45"/>
  <c r="U125" i="45"/>
  <c r="T125" i="45"/>
  <c r="S125" i="45"/>
  <c r="R125" i="45"/>
  <c r="Q125" i="45"/>
  <c r="O125" i="45"/>
  <c r="F125" i="45"/>
  <c r="Y124" i="45"/>
  <c r="P124" i="45"/>
  <c r="O124" i="45"/>
  <c r="F124" i="45"/>
  <c r="Y123" i="45"/>
  <c r="P123" i="45"/>
  <c r="O123" i="45"/>
  <c r="F123" i="45"/>
  <c r="Y122" i="45"/>
  <c r="P122" i="45"/>
  <c r="P81" i="45" s="1"/>
  <c r="Y121" i="45"/>
  <c r="P121" i="45"/>
  <c r="Y120" i="45"/>
  <c r="P120" i="45"/>
  <c r="Y119" i="45"/>
  <c r="P119" i="45"/>
  <c r="Y118" i="45"/>
  <c r="P118" i="45"/>
  <c r="Y117" i="45"/>
  <c r="P117" i="45"/>
  <c r="Y116" i="45"/>
  <c r="P116" i="45"/>
  <c r="O116" i="45"/>
  <c r="F116" i="45"/>
  <c r="Y115" i="45"/>
  <c r="P115" i="45"/>
  <c r="O115" i="45"/>
  <c r="F115" i="45"/>
  <c r="Y114" i="45"/>
  <c r="P114" i="45"/>
  <c r="O114" i="45"/>
  <c r="F114" i="45"/>
  <c r="Y113" i="45"/>
  <c r="P113" i="45"/>
  <c r="O113" i="45"/>
  <c r="F113" i="45"/>
  <c r="Y112" i="45"/>
  <c r="P112" i="45"/>
  <c r="O112" i="45"/>
  <c r="Y111" i="45"/>
  <c r="P111" i="45"/>
  <c r="O111" i="45"/>
  <c r="F111" i="45"/>
  <c r="Y110" i="45"/>
  <c r="P110" i="45"/>
  <c r="O110" i="45"/>
  <c r="F110" i="45"/>
  <c r="Y109" i="45"/>
  <c r="P109" i="45"/>
  <c r="O109" i="45"/>
  <c r="F109" i="45"/>
  <c r="Y108" i="45"/>
  <c r="P108" i="45"/>
  <c r="O108" i="45"/>
  <c r="F108" i="45"/>
  <c r="Y107" i="45"/>
  <c r="P107" i="45"/>
  <c r="O107" i="45"/>
  <c r="F107" i="45"/>
  <c r="Y106" i="45"/>
  <c r="P106" i="45"/>
  <c r="O106" i="45"/>
  <c r="F106" i="45"/>
  <c r="Y105" i="45"/>
  <c r="P105" i="45"/>
  <c r="O105" i="45"/>
  <c r="F105" i="45"/>
  <c r="Y104" i="45"/>
  <c r="P104" i="45"/>
  <c r="Y103" i="45"/>
  <c r="P103" i="45"/>
  <c r="Y102" i="45"/>
  <c r="P102" i="45"/>
  <c r="Y101" i="45"/>
  <c r="P101" i="45"/>
  <c r="Y100" i="45"/>
  <c r="P100" i="45"/>
  <c r="Y99" i="45"/>
  <c r="P99" i="45"/>
  <c r="Y98" i="45"/>
  <c r="P98" i="45"/>
  <c r="O98" i="45"/>
  <c r="F98" i="45"/>
  <c r="Y97" i="45"/>
  <c r="P97" i="45"/>
  <c r="Y96" i="45"/>
  <c r="P96" i="45"/>
  <c r="Y95" i="45"/>
  <c r="P95" i="45"/>
  <c r="Y94" i="45"/>
  <c r="P94" i="45"/>
  <c r="Y93" i="45"/>
  <c r="P93" i="45"/>
  <c r="F93" i="45"/>
  <c r="Y92" i="45"/>
  <c r="P92" i="45"/>
  <c r="F92" i="45"/>
  <c r="Y91" i="45"/>
  <c r="P91" i="45"/>
  <c r="O91" i="45"/>
  <c r="Y90" i="45"/>
  <c r="P90" i="45"/>
  <c r="F90" i="45"/>
  <c r="Y89" i="45"/>
  <c r="P89" i="45"/>
  <c r="F89" i="45"/>
  <c r="Y88" i="45"/>
  <c r="P88" i="45"/>
  <c r="F88" i="45"/>
  <c r="Y87" i="45"/>
  <c r="P87" i="45"/>
  <c r="F87" i="45"/>
  <c r="Y85" i="45"/>
  <c r="P85" i="45"/>
  <c r="P83" i="45" s="1"/>
  <c r="O85" i="45"/>
  <c r="Y84" i="45"/>
  <c r="P84" i="45"/>
  <c r="F84" i="45"/>
  <c r="X83" i="45"/>
  <c r="W83" i="45"/>
  <c r="V83" i="45"/>
  <c r="U83" i="45"/>
  <c r="T83" i="45"/>
  <c r="S83" i="45"/>
  <c r="R83" i="45"/>
  <c r="Q83" i="45"/>
  <c r="F83" i="45"/>
  <c r="X82" i="45"/>
  <c r="W82" i="45"/>
  <c r="V82" i="45"/>
  <c r="U82" i="45"/>
  <c r="T82" i="45"/>
  <c r="S82" i="45"/>
  <c r="R82" i="45"/>
  <c r="Q82" i="45"/>
  <c r="F82" i="45"/>
  <c r="X81" i="45"/>
  <c r="W81" i="45"/>
  <c r="V81" i="45"/>
  <c r="U81" i="45"/>
  <c r="T81" i="45"/>
  <c r="S81" i="45"/>
  <c r="R81" i="45"/>
  <c r="Q81" i="45"/>
  <c r="F81" i="45"/>
  <c r="Y80" i="45"/>
  <c r="P80" i="45"/>
  <c r="F80" i="45"/>
  <c r="Y79" i="45"/>
  <c r="P79" i="45"/>
  <c r="F79" i="45"/>
  <c r="Y78" i="45"/>
  <c r="P78" i="45"/>
  <c r="F78" i="45"/>
  <c r="Y77" i="45"/>
  <c r="P77" i="45"/>
  <c r="Y76" i="45"/>
  <c r="P76" i="45"/>
  <c r="F76" i="45"/>
  <c r="Y75" i="45"/>
  <c r="P75" i="45"/>
  <c r="F75" i="45"/>
  <c r="Y74" i="45"/>
  <c r="P74" i="45"/>
  <c r="O74" i="45"/>
  <c r="F74" i="45"/>
  <c r="Y73" i="45"/>
  <c r="P73" i="45"/>
  <c r="Y72" i="45"/>
  <c r="P72" i="45"/>
  <c r="Y71" i="45"/>
  <c r="P71" i="45"/>
  <c r="Y70" i="45"/>
  <c r="P70" i="45"/>
  <c r="F70" i="45"/>
  <c r="Y69" i="45"/>
  <c r="P69" i="45"/>
  <c r="F69" i="45"/>
  <c r="Y68" i="45"/>
  <c r="P68" i="45"/>
  <c r="F68" i="45"/>
  <c r="Y67" i="45"/>
  <c r="P67" i="45"/>
  <c r="F67" i="45"/>
  <c r="Y66" i="45"/>
  <c r="P66" i="45"/>
  <c r="Y65" i="45"/>
  <c r="P65" i="45"/>
  <c r="Y64" i="45"/>
  <c r="P64" i="45"/>
  <c r="Y63" i="45"/>
  <c r="P63" i="45"/>
  <c r="F63" i="45"/>
  <c r="Y62" i="45"/>
  <c r="P62" i="45"/>
  <c r="F62" i="45"/>
  <c r="Y61" i="45"/>
  <c r="P61" i="45"/>
  <c r="F61" i="45"/>
  <c r="Y60" i="45"/>
  <c r="P60" i="45"/>
  <c r="F60" i="45"/>
  <c r="Y59" i="45"/>
  <c r="P59" i="45"/>
  <c r="F59" i="45"/>
  <c r="Y58" i="45"/>
  <c r="T58" i="45"/>
  <c r="S58" i="45"/>
  <c r="F58" i="45"/>
  <c r="Y57" i="45"/>
  <c r="P57" i="45"/>
  <c r="F57" i="45"/>
  <c r="Y56" i="45"/>
  <c r="P56" i="45"/>
  <c r="F56" i="45"/>
  <c r="F55" i="45"/>
  <c r="F54" i="45"/>
  <c r="F53" i="45"/>
  <c r="F52" i="45"/>
  <c r="F51" i="45"/>
  <c r="R50" i="45"/>
  <c r="F50" i="45"/>
  <c r="F49" i="45"/>
  <c r="AC48" i="45"/>
  <c r="AF48" i="45" s="1"/>
  <c r="AB48" i="45"/>
  <c r="F48" i="45"/>
  <c r="AC47" i="45"/>
  <c r="AF47" i="45" s="1"/>
  <c r="AB47" i="45"/>
  <c r="F47" i="45"/>
  <c r="P46" i="45"/>
  <c r="AC46" i="45" s="1"/>
  <c r="F46" i="45"/>
  <c r="W45" i="45"/>
  <c r="W32" i="45" s="1"/>
  <c r="F45" i="45"/>
  <c r="P44" i="45"/>
  <c r="AC44" i="45" s="1"/>
  <c r="F44" i="45"/>
  <c r="P43" i="45"/>
  <c r="AC43" i="45" s="1"/>
  <c r="F43" i="45"/>
  <c r="F42" i="45"/>
  <c r="F41" i="45"/>
  <c r="F40" i="45"/>
  <c r="Z39" i="45"/>
  <c r="F39" i="45"/>
  <c r="Z38" i="45"/>
  <c r="X38" i="45"/>
  <c r="T38" i="45"/>
  <c r="F38" i="45"/>
  <c r="Z37" i="45"/>
  <c r="X37" i="45"/>
  <c r="W37" i="45"/>
  <c r="U37" i="45"/>
  <c r="F37" i="45"/>
  <c r="Z36" i="45"/>
  <c r="F36" i="45"/>
  <c r="F35" i="45"/>
  <c r="Z34" i="45"/>
  <c r="Y34" i="45"/>
  <c r="W34" i="45"/>
  <c r="U34" i="45"/>
  <c r="Q34" i="45"/>
  <c r="F34" i="45"/>
  <c r="F33" i="45"/>
  <c r="F32" i="45"/>
  <c r="F31" i="45"/>
  <c r="F30" i="45"/>
  <c r="F29" i="45"/>
  <c r="P28" i="45"/>
  <c r="AC28" i="45" s="1"/>
  <c r="F28" i="45"/>
  <c r="F27" i="45"/>
  <c r="F26" i="45"/>
  <c r="P25" i="45"/>
  <c r="AC25" i="45" s="1"/>
  <c r="F25" i="45"/>
  <c r="F24" i="45"/>
  <c r="J23" i="45"/>
  <c r="I23" i="45"/>
  <c r="P29" i="46" l="1"/>
  <c r="AC610" i="44"/>
  <c r="AC606" i="44"/>
  <c r="AC616" i="44"/>
  <c r="AC612" i="44"/>
  <c r="AC603" i="44"/>
  <c r="AC608" i="44"/>
  <c r="AC617" i="44"/>
  <c r="AC613" i="44"/>
  <c r="AC614" i="44"/>
  <c r="AC604" i="44"/>
  <c r="AC601" i="44"/>
  <c r="AC615" i="44"/>
  <c r="AC611" i="44"/>
  <c r="AC609" i="44"/>
  <c r="AC605" i="44"/>
  <c r="AC607" i="44"/>
  <c r="R36" i="46"/>
  <c r="R49" i="46"/>
  <c r="V36" i="46"/>
  <c r="V49" i="46"/>
  <c r="AD238" i="46"/>
  <c r="AC238" i="46"/>
  <c r="W36" i="46"/>
  <c r="W33" i="46" s="1"/>
  <c r="W27" i="46" s="1"/>
  <c r="W49" i="46"/>
  <c r="AC558" i="46"/>
  <c r="R33" i="46"/>
  <c r="R27" i="46" s="1"/>
  <c r="R26" i="46" s="1"/>
  <c r="V33" i="46"/>
  <c r="AC58" i="46"/>
  <c r="P52" i="46"/>
  <c r="AC52" i="46" s="1"/>
  <c r="AC82" i="46"/>
  <c r="T49" i="46"/>
  <c r="T36" i="46"/>
  <c r="T31" i="46"/>
  <c r="Y51" i="46"/>
  <c r="Y36" i="46" s="1"/>
  <c r="P50" i="46"/>
  <c r="AC385" i="46"/>
  <c r="Y49" i="46"/>
  <c r="P54" i="46"/>
  <c r="O401" i="46"/>
  <c r="AC401" i="46"/>
  <c r="AC425" i="46"/>
  <c r="AD425" i="46" s="1"/>
  <c r="P40" i="46"/>
  <c r="T35" i="46"/>
  <c r="AC130" i="46"/>
  <c r="Y239" i="46"/>
  <c r="Y55" i="46" s="1"/>
  <c r="Y53" i="46" s="1"/>
  <c r="AC291" i="46"/>
  <c r="AC493" i="46"/>
  <c r="AC577" i="46"/>
  <c r="Y605" i="46"/>
  <c r="Y426" i="46" s="1"/>
  <c r="AC608" i="46"/>
  <c r="P643" i="46"/>
  <c r="V640" i="46"/>
  <c r="V643" i="46"/>
  <c r="V636" i="46" s="1"/>
  <c r="V39" i="46" s="1"/>
  <c r="AC884" i="46"/>
  <c r="P874" i="46"/>
  <c r="AC1281" i="46"/>
  <c r="P1277" i="46"/>
  <c r="AC1289" i="46"/>
  <c r="P1275" i="46"/>
  <c r="Y644" i="46"/>
  <c r="AC684" i="46"/>
  <c r="Y895" i="46"/>
  <c r="AC897" i="46"/>
  <c r="Y1826" i="46"/>
  <c r="U35" i="46"/>
  <c r="U33" i="46" s="1"/>
  <c r="U27" i="46" s="1"/>
  <c r="U26" i="46" s="1"/>
  <c r="P41" i="46"/>
  <c r="S51" i="46"/>
  <c r="AC106" i="46"/>
  <c r="P125" i="46"/>
  <c r="AC125" i="46" s="1"/>
  <c r="P237" i="46"/>
  <c r="P277" i="46"/>
  <c r="AC277" i="46" s="1"/>
  <c r="AC403" i="46"/>
  <c r="AC431" i="46"/>
  <c r="AD431" i="46" s="1"/>
  <c r="P613" i="46"/>
  <c r="AC613" i="46" s="1"/>
  <c r="P794" i="46"/>
  <c r="AC899" i="46"/>
  <c r="P895" i="46"/>
  <c r="AC895" i="46" s="1"/>
  <c r="AC877" i="46"/>
  <c r="P873" i="46"/>
  <c r="AC873" i="46" s="1"/>
  <c r="AC1714" i="46"/>
  <c r="P1826" i="46"/>
  <c r="Q1608" i="46"/>
  <c r="P55" i="46"/>
  <c r="P197" i="46"/>
  <c r="AC197" i="46" s="1"/>
  <c r="AC460" i="46"/>
  <c r="AC476" i="46"/>
  <c r="P510" i="46"/>
  <c r="AC544" i="46"/>
  <c r="AC574" i="46"/>
  <c r="AC583" i="46"/>
  <c r="AC585" i="46"/>
  <c r="AC589" i="46"/>
  <c r="AC593" i="46"/>
  <c r="AC597" i="46"/>
  <c r="V638" i="46"/>
  <c r="V42" i="46" s="1"/>
  <c r="V31" i="46" s="1"/>
  <c r="R640" i="46"/>
  <c r="R638" i="46" s="1"/>
  <c r="R42" i="46" s="1"/>
  <c r="R31" i="46" s="1"/>
  <c r="AC644" i="46"/>
  <c r="AC771" i="46"/>
  <c r="P770" i="46"/>
  <c r="AC770" i="46" s="1"/>
  <c r="Y894" i="46"/>
  <c r="Y637" i="46" s="1"/>
  <c r="Y41" i="46" s="1"/>
  <c r="Y29" i="46" s="1"/>
  <c r="AC29" i="46" s="1"/>
  <c r="AC898" i="46"/>
  <c r="X640" i="46"/>
  <c r="X638" i="46" s="1"/>
  <c r="X42" i="46" s="1"/>
  <c r="X31" i="46" s="1"/>
  <c r="X24" i="46" s="1"/>
  <c r="AC658" i="46"/>
  <c r="AC707" i="46"/>
  <c r="AC723" i="46"/>
  <c r="AC727" i="46"/>
  <c r="AC766" i="46"/>
  <c r="AC797" i="46"/>
  <c r="AC875" i="46"/>
  <c r="S1088" i="46"/>
  <c r="W1088" i="46"/>
  <c r="AC1099" i="46"/>
  <c r="P1089" i="46"/>
  <c r="AC1346" i="46"/>
  <c r="P1309" i="46"/>
  <c r="AC1309" i="46" s="1"/>
  <c r="Q638" i="46"/>
  <c r="Q42" i="46" s="1"/>
  <c r="Q31" i="46" s="1"/>
  <c r="U638" i="46"/>
  <c r="U42" i="46" s="1"/>
  <c r="U31" i="46" s="1"/>
  <c r="AC894" i="46"/>
  <c r="Y989" i="46"/>
  <c r="P1045" i="46"/>
  <c r="AC1061" i="46"/>
  <c r="P1111" i="46"/>
  <c r="P1353" i="46"/>
  <c r="Y1353" i="46"/>
  <c r="AC650" i="46"/>
  <c r="AC672" i="46"/>
  <c r="AC702" i="46"/>
  <c r="AC725" i="46"/>
  <c r="AC750" i="46"/>
  <c r="AC768" i="46"/>
  <c r="AC775" i="46"/>
  <c r="AC799" i="46"/>
  <c r="AC889" i="46"/>
  <c r="AC903" i="46"/>
  <c r="AC917" i="46"/>
  <c r="AC921" i="46"/>
  <c r="AC925" i="46"/>
  <c r="AC929" i="46"/>
  <c r="AC933" i="46"/>
  <c r="AC937" i="46"/>
  <c r="AC941" i="46"/>
  <c r="AC945" i="46"/>
  <c r="AC961" i="46"/>
  <c r="AC977" i="46"/>
  <c r="AC981" i="46"/>
  <c r="AC985" i="46"/>
  <c r="O1004" i="46"/>
  <c r="AC1021" i="46"/>
  <c r="Y1045" i="46"/>
  <c r="Y639" i="46" s="1"/>
  <c r="AC1047" i="46"/>
  <c r="Q1089" i="46"/>
  <c r="Q1088" i="46" s="1"/>
  <c r="AC958" i="46"/>
  <c r="AC975" i="46"/>
  <c r="AC979" i="46"/>
  <c r="AC983" i="46"/>
  <c r="AC987" i="46"/>
  <c r="AC993" i="46"/>
  <c r="AC997" i="46"/>
  <c r="AC1003" i="46"/>
  <c r="AC1011" i="46"/>
  <c r="S989" i="46"/>
  <c r="S640" i="46" s="1"/>
  <c r="S638" i="46" s="1"/>
  <c r="P1016" i="46"/>
  <c r="AC1016" i="46" s="1"/>
  <c r="AC1066" i="46"/>
  <c r="AC1071" i="46"/>
  <c r="AC1081" i="46"/>
  <c r="AC1096" i="46"/>
  <c r="AC1117" i="46"/>
  <c r="AC1126" i="46"/>
  <c r="AC1130" i="46"/>
  <c r="AC1134" i="46"/>
  <c r="AC1145" i="46"/>
  <c r="AC1172" i="46"/>
  <c r="AC1206" i="46"/>
  <c r="AC1218" i="46"/>
  <c r="AC1231" i="46"/>
  <c r="AC1239" i="46"/>
  <c r="AC1265" i="46"/>
  <c r="AC1320" i="46"/>
  <c r="AC1351" i="46"/>
  <c r="AC1399" i="46"/>
  <c r="Y1356" i="46"/>
  <c r="AC1073" i="46"/>
  <c r="AC1083" i="46"/>
  <c r="AC1098" i="46"/>
  <c r="AC1101" i="46"/>
  <c r="AC1113" i="46"/>
  <c r="AC1121" i="46"/>
  <c r="AC1128" i="46"/>
  <c r="AC1132" i="46"/>
  <c r="AC1136" i="46"/>
  <c r="AC1170" i="46"/>
  <c r="AC1216" i="46"/>
  <c r="AC1220" i="46"/>
  <c r="AC1233" i="46"/>
  <c r="P1091" i="46"/>
  <c r="AC1091" i="46" s="1"/>
  <c r="AC1276" i="46"/>
  <c r="P1310" i="46"/>
  <c r="AC1310" i="46" s="1"/>
  <c r="P1349" i="46"/>
  <c r="AC1349" i="46" s="1"/>
  <c r="AC1350" i="46"/>
  <c r="Y1362" i="46"/>
  <c r="Q1356" i="46"/>
  <c r="P1356" i="46" s="1"/>
  <c r="AC1356" i="46" s="1"/>
  <c r="P1362" i="46"/>
  <c r="AC1362" i="46" s="1"/>
  <c r="Q1352" i="46"/>
  <c r="P1352" i="46" s="1"/>
  <c r="AC1352" i="46" s="1"/>
  <c r="U1352" i="46"/>
  <c r="Y1352" i="46" s="1"/>
  <c r="P1391" i="46"/>
  <c r="AC1391" i="46" s="1"/>
  <c r="AC1393" i="46"/>
  <c r="AC1403" i="46"/>
  <c r="AC1423" i="46"/>
  <c r="AC1433" i="46"/>
  <c r="AC1437" i="46"/>
  <c r="AC1501" i="46"/>
  <c r="AC1432" i="46"/>
  <c r="AC1375" i="46"/>
  <c r="AC1405" i="46"/>
  <c r="AC1435" i="46"/>
  <c r="Y1501" i="46"/>
  <c r="AC1524" i="46"/>
  <c r="Y1610" i="46"/>
  <c r="Y37" i="46" s="1"/>
  <c r="AC1633" i="46"/>
  <c r="Y1613" i="46"/>
  <c r="Y45" i="46" s="1"/>
  <c r="Y32" i="46" s="1"/>
  <c r="AC1704" i="46"/>
  <c r="P1765" i="46"/>
  <c r="S1607" i="46"/>
  <c r="Y1765" i="46"/>
  <c r="Y1607" i="46" s="1"/>
  <c r="V1606" i="46"/>
  <c r="AC1636" i="46"/>
  <c r="Y1611" i="46"/>
  <c r="Y38" i="46" s="1"/>
  <c r="AC1643" i="46"/>
  <c r="P1703" i="46"/>
  <c r="S1613" i="46"/>
  <c r="S45" i="46" s="1"/>
  <c r="S32" i="46" s="1"/>
  <c r="P32" i="46" s="1"/>
  <c r="AC1526" i="46"/>
  <c r="R1606" i="46"/>
  <c r="AC1661" i="46"/>
  <c r="Y1608" i="46"/>
  <c r="Y35" i="46" s="1"/>
  <c r="AC1672" i="46"/>
  <c r="P1611" i="46"/>
  <c r="P1687" i="46"/>
  <c r="AC1687" i="46" s="1"/>
  <c r="S1610" i="46"/>
  <c r="S37" i="46" s="1"/>
  <c r="Y510" i="45"/>
  <c r="V1054" i="45"/>
  <c r="AC948" i="45"/>
  <c r="AC944" i="45"/>
  <c r="AC940" i="45"/>
  <c r="AC934" i="45"/>
  <c r="AC933" i="45"/>
  <c r="AC924" i="45"/>
  <c r="AC920" i="45"/>
  <c r="AC916" i="45"/>
  <c r="AC915" i="45"/>
  <c r="AC876" i="45"/>
  <c r="AC875" i="45"/>
  <c r="AC873" i="45"/>
  <c r="AC869" i="45"/>
  <c r="AC865" i="45"/>
  <c r="Y838" i="45"/>
  <c r="AC848" i="45"/>
  <c r="AC838" i="45"/>
  <c r="AC949" i="45"/>
  <c r="AC945" i="45"/>
  <c r="AC941" i="45"/>
  <c r="AC925" i="45"/>
  <c r="AC921" i="45"/>
  <c r="AC917" i="45"/>
  <c r="AC880" i="45"/>
  <c r="AC841" i="45"/>
  <c r="Y837" i="45"/>
  <c r="AC91" i="45"/>
  <c r="AC128" i="45"/>
  <c r="AC166" i="45"/>
  <c r="AC167" i="45"/>
  <c r="AC168" i="45"/>
  <c r="AC169" i="45"/>
  <c r="AC170" i="45"/>
  <c r="AC171" i="45"/>
  <c r="AC172" i="45"/>
  <c r="AC176" i="45"/>
  <c r="AC220" i="45"/>
  <c r="AC224" i="45"/>
  <c r="AC228" i="45"/>
  <c r="AC234" i="45"/>
  <c r="AC240" i="45"/>
  <c r="AC248" i="45"/>
  <c r="AC251" i="45"/>
  <c r="AC263" i="45"/>
  <c r="AC267" i="45"/>
  <c r="AC275" i="45"/>
  <c r="AC1537" i="45"/>
  <c r="AC1550" i="45"/>
  <c r="AC1556" i="45"/>
  <c r="AC1561" i="45"/>
  <c r="AC878" i="45"/>
  <c r="AC871" i="45"/>
  <c r="AC870" i="45"/>
  <c r="AC866" i="45"/>
  <c r="AC862" i="45"/>
  <c r="P858" i="45"/>
  <c r="AC858" i="45" s="1"/>
  <c r="AC840" i="45"/>
  <c r="AC835" i="45"/>
  <c r="AC789" i="45"/>
  <c r="AC785" i="45"/>
  <c r="AC781" i="45"/>
  <c r="AC777" i="45"/>
  <c r="AC773" i="45"/>
  <c r="AC769" i="45"/>
  <c r="AC765" i="45"/>
  <c r="AC762" i="45"/>
  <c r="AC755" i="45"/>
  <c r="Y734" i="45"/>
  <c r="AC732" i="45"/>
  <c r="AC688" i="45"/>
  <c r="AC673" i="45"/>
  <c r="AC670" i="45"/>
  <c r="AC667" i="45"/>
  <c r="AC659" i="45"/>
  <c r="Y859" i="45"/>
  <c r="AC770" i="45"/>
  <c r="AC766" i="45"/>
  <c r="AC763" i="45"/>
  <c r="Y758" i="45"/>
  <c r="AC756" i="45"/>
  <c r="AC743" i="45"/>
  <c r="AC740" i="45"/>
  <c r="AC735" i="45"/>
  <c r="AC733" i="45"/>
  <c r="AC728" i="45"/>
  <c r="AC713" i="45"/>
  <c r="AC692" i="45"/>
  <c r="AC689" i="45"/>
  <c r="AC685" i="45"/>
  <c r="AD685" i="45" s="1"/>
  <c r="AC674" i="45"/>
  <c r="AC671" i="45"/>
  <c r="U638" i="45"/>
  <c r="Q638" i="45"/>
  <c r="AC837" i="45"/>
  <c r="AC658" i="45"/>
  <c r="P859" i="45"/>
  <c r="AC859" i="45" s="1"/>
  <c r="P758" i="45"/>
  <c r="AC758" i="45" s="1"/>
  <c r="P734" i="45"/>
  <c r="AC734" i="45" s="1"/>
  <c r="AC1527" i="45"/>
  <c r="AC1531" i="45"/>
  <c r="AC1535" i="45"/>
  <c r="AC1584" i="45"/>
  <c r="AC1591" i="45"/>
  <c r="AC1592" i="45"/>
  <c r="AC1594" i="45"/>
  <c r="Q1059" i="45"/>
  <c r="Q45" i="45" s="1"/>
  <c r="Q32" i="45" s="1"/>
  <c r="T1059" i="45"/>
  <c r="X1059" i="45"/>
  <c r="U52" i="45"/>
  <c r="Q52" i="45"/>
  <c r="Q39" i="45" s="1"/>
  <c r="X55" i="45"/>
  <c r="AC56" i="45"/>
  <c r="AC567" i="45"/>
  <c r="AC581" i="45"/>
  <c r="AC1043" i="45"/>
  <c r="AC113" i="45"/>
  <c r="AC122" i="45"/>
  <c r="AC148" i="45"/>
  <c r="AC160" i="45"/>
  <c r="AC129" i="45"/>
  <c r="AC190" i="45"/>
  <c r="AC450" i="45"/>
  <c r="AC995" i="45"/>
  <c r="AC1067" i="45"/>
  <c r="AC1071" i="45"/>
  <c r="P1229" i="45"/>
  <c r="AC1229" i="45" s="1"/>
  <c r="AC1234" i="45"/>
  <c r="R45" i="45"/>
  <c r="R32" i="45" s="1"/>
  <c r="V45" i="45"/>
  <c r="V32" i="45" s="1"/>
  <c r="U1059" i="45"/>
  <c r="U45" i="45" s="1"/>
  <c r="U32" i="45" s="1"/>
  <c r="AC1477" i="45"/>
  <c r="AC1481" i="45"/>
  <c r="AC250" i="45"/>
  <c r="Q1054" i="45"/>
  <c r="Q1052" i="45" s="1"/>
  <c r="U1054" i="45"/>
  <c r="V1320" i="45"/>
  <c r="T1320" i="45"/>
  <c r="AC356" i="45"/>
  <c r="AC398" i="45"/>
  <c r="AC430" i="45"/>
  <c r="AC468" i="45"/>
  <c r="AC470" i="45"/>
  <c r="AC494" i="45"/>
  <c r="AC508" i="45"/>
  <c r="AC520" i="45"/>
  <c r="AC555" i="45"/>
  <c r="AC580" i="45"/>
  <c r="AC586" i="45"/>
  <c r="AC590" i="45"/>
  <c r="AC601" i="45"/>
  <c r="AC608" i="45"/>
  <c r="AC611" i="45"/>
  <c r="AC1046" i="45"/>
  <c r="AC1324" i="45"/>
  <c r="R1320" i="45"/>
  <c r="AC1370" i="45"/>
  <c r="AC1439" i="45"/>
  <c r="AC1443" i="45"/>
  <c r="AC1453" i="45"/>
  <c r="AC1457" i="45"/>
  <c r="AC1461" i="45"/>
  <c r="AC1505" i="45"/>
  <c r="AC1560" i="45"/>
  <c r="AC1566" i="45"/>
  <c r="AC204" i="45"/>
  <c r="AC357" i="45"/>
  <c r="AC631" i="45"/>
  <c r="V638" i="45"/>
  <c r="AC1051" i="45"/>
  <c r="AF1051" i="45" s="1"/>
  <c r="X45" i="45"/>
  <c r="X32" i="45" s="1"/>
  <c r="AC1445" i="45"/>
  <c r="AC1449" i="45"/>
  <c r="AC260" i="45"/>
  <c r="AC292" i="45"/>
  <c r="AC360" i="45"/>
  <c r="AC365" i="45"/>
  <c r="AC418" i="45"/>
  <c r="AC147" i="45"/>
  <c r="AC177" i="45"/>
  <c r="AC215" i="45"/>
  <c r="AC216" i="45"/>
  <c r="AC219" i="45"/>
  <c r="AC223" i="45"/>
  <c r="AC227" i="45"/>
  <c r="AC233" i="45"/>
  <c r="AC390" i="45"/>
  <c r="AC474" i="45"/>
  <c r="AC600" i="45"/>
  <c r="AC951" i="45"/>
  <c r="U639" i="45"/>
  <c r="U637" i="45" s="1"/>
  <c r="AC955" i="45"/>
  <c r="AC1002" i="45"/>
  <c r="AC1087" i="45"/>
  <c r="AC1090" i="45"/>
  <c r="AC1094" i="45"/>
  <c r="AC1098" i="45"/>
  <c r="P1230" i="45"/>
  <c r="R1054" i="45"/>
  <c r="R1052" i="45" s="1"/>
  <c r="AC1245" i="45"/>
  <c r="AC1265" i="45"/>
  <c r="AC1311" i="45"/>
  <c r="T1319" i="45"/>
  <c r="P1319" i="45" s="1"/>
  <c r="X1313" i="45"/>
  <c r="X1320" i="45"/>
  <c r="AC1330" i="45"/>
  <c r="AC1331" i="45"/>
  <c r="AC1334" i="45"/>
  <c r="AC1336" i="45"/>
  <c r="AC1338" i="45"/>
  <c r="AC1340" i="45"/>
  <c r="AC1442" i="45"/>
  <c r="AC1513" i="45"/>
  <c r="AC1579" i="45"/>
  <c r="AC1582" i="45"/>
  <c r="AC1586" i="45"/>
  <c r="AC1619" i="45"/>
  <c r="R51" i="45"/>
  <c r="AC130" i="45"/>
  <c r="AC133" i="45"/>
  <c r="AC195" i="45"/>
  <c r="AC146" i="45"/>
  <c r="P1355" i="45"/>
  <c r="Q1326" i="45"/>
  <c r="Q1320" i="45" s="1"/>
  <c r="AC218" i="45"/>
  <c r="AC222" i="45"/>
  <c r="AC226" i="45"/>
  <c r="AC232" i="45"/>
  <c r="AC599" i="45"/>
  <c r="Y239" i="45"/>
  <c r="AC217" i="45"/>
  <c r="AC221" i="45"/>
  <c r="AC225" i="45"/>
  <c r="AC231" i="45"/>
  <c r="AC235" i="45"/>
  <c r="R639" i="45"/>
  <c r="R642" i="45"/>
  <c r="R635" i="45" s="1"/>
  <c r="F23" i="45"/>
  <c r="AC423" i="45"/>
  <c r="Q639" i="45"/>
  <c r="Q637" i="45" s="1"/>
  <c r="AC970" i="45"/>
  <c r="AC973" i="45"/>
  <c r="AC976" i="45"/>
  <c r="P980" i="45"/>
  <c r="AC980" i="45" s="1"/>
  <c r="AC998" i="45"/>
  <c r="AC1010" i="45"/>
  <c r="AC1069" i="45"/>
  <c r="AC1073" i="45"/>
  <c r="AC1159" i="45"/>
  <c r="AC1232" i="45"/>
  <c r="AC1242" i="45"/>
  <c r="AC1244" i="45"/>
  <c r="AC1247" i="45"/>
  <c r="AC1248" i="45"/>
  <c r="AC1251" i="45"/>
  <c r="AC1263" i="45"/>
  <c r="AC1267" i="45"/>
  <c r="AC1271" i="45"/>
  <c r="AC1329" i="45"/>
  <c r="AC1438" i="45"/>
  <c r="AC1562" i="45"/>
  <c r="AC1580" i="45"/>
  <c r="AC59" i="45"/>
  <c r="AC63" i="45"/>
  <c r="AC68" i="45"/>
  <c r="R55" i="45"/>
  <c r="AC89" i="45"/>
  <c r="AC95" i="45"/>
  <c r="AC104" i="45"/>
  <c r="AC106" i="45"/>
  <c r="AC107" i="45"/>
  <c r="AC108" i="45"/>
  <c r="AC110" i="45"/>
  <c r="AC111" i="45"/>
  <c r="AC189" i="45"/>
  <c r="T55" i="45"/>
  <c r="T53" i="45" s="1"/>
  <c r="AC201" i="45"/>
  <c r="AC212" i="45"/>
  <c r="AC257" i="45"/>
  <c r="AC261" i="45"/>
  <c r="AC265" i="45"/>
  <c r="P238" i="45"/>
  <c r="AC273" i="45"/>
  <c r="AC285" i="45"/>
  <c r="AC298" i="45"/>
  <c r="AC299" i="45"/>
  <c r="AC300" i="45"/>
  <c r="AC304" i="45"/>
  <c r="AC306" i="45"/>
  <c r="AC307" i="45"/>
  <c r="AC308" i="45"/>
  <c r="AC314" i="45"/>
  <c r="AC315" i="45"/>
  <c r="AC316" i="45"/>
  <c r="AC320" i="45"/>
  <c r="AC322" i="45"/>
  <c r="AC323" i="45"/>
  <c r="AC324" i="45"/>
  <c r="AC330" i="45"/>
  <c r="AC331" i="45"/>
  <c r="AC332" i="45"/>
  <c r="AC336" i="45"/>
  <c r="AC338" i="45"/>
  <c r="AC339" i="45"/>
  <c r="AC340" i="45"/>
  <c r="AC428" i="45"/>
  <c r="AC485" i="45"/>
  <c r="AC489" i="45"/>
  <c r="AC534" i="45"/>
  <c r="AC569" i="45"/>
  <c r="AC579" i="45"/>
  <c r="AC607" i="45"/>
  <c r="AC969" i="45"/>
  <c r="AC975" i="45"/>
  <c r="AC997" i="45"/>
  <c r="AC1001" i="45"/>
  <c r="R1313" i="45"/>
  <c r="AC1368" i="45"/>
  <c r="AC1388" i="45"/>
  <c r="AC1437" i="45"/>
  <c r="AC1441" i="45"/>
  <c r="AC1539" i="45"/>
  <c r="AC1559" i="45"/>
  <c r="Y1576" i="45"/>
  <c r="AC1589" i="45"/>
  <c r="AC427" i="45"/>
  <c r="AC441" i="45"/>
  <c r="AC442" i="45"/>
  <c r="AC445" i="45"/>
  <c r="AC447" i="45"/>
  <c r="AC449" i="45"/>
  <c r="AC451" i="45"/>
  <c r="AC453" i="45"/>
  <c r="AC461" i="45"/>
  <c r="AC462" i="45"/>
  <c r="AC466" i="45"/>
  <c r="AC471" i="45"/>
  <c r="AC475" i="45"/>
  <c r="AC484" i="45"/>
  <c r="AC488" i="45"/>
  <c r="AC491" i="45"/>
  <c r="AC560" i="45"/>
  <c r="AC564" i="45"/>
  <c r="AC568" i="45"/>
  <c r="AC582" i="45"/>
  <c r="AC1092" i="45"/>
  <c r="AC1096" i="45"/>
  <c r="AC1100" i="45"/>
  <c r="AC1101" i="45"/>
  <c r="AC1440" i="45"/>
  <c r="AC1444" i="45"/>
  <c r="P636" i="45"/>
  <c r="AC636" i="45" s="1"/>
  <c r="AB1323" i="45"/>
  <c r="T1314" i="45"/>
  <c r="T1313" i="45" s="1"/>
  <c r="AC67" i="45"/>
  <c r="T52" i="45"/>
  <c r="X52" i="45"/>
  <c r="X39" i="45" s="1"/>
  <c r="AC88" i="45"/>
  <c r="AC92" i="45"/>
  <c r="AC186" i="45"/>
  <c r="AC200" i="45"/>
  <c r="AC211" i="45"/>
  <c r="AC255" i="45"/>
  <c r="AC262" i="45"/>
  <c r="AC266" i="45"/>
  <c r="AC274" i="45"/>
  <c r="AC290" i="45"/>
  <c r="P385" i="45"/>
  <c r="P50" i="45" s="1"/>
  <c r="AC403" i="45"/>
  <c r="AC535" i="45"/>
  <c r="AC547" i="45"/>
  <c r="AC563" i="45"/>
  <c r="AC562" i="45"/>
  <c r="AC566" i="45"/>
  <c r="AC79" i="45"/>
  <c r="AC87" i="45"/>
  <c r="AC90" i="45"/>
  <c r="AC153" i="45"/>
  <c r="AC154" i="45"/>
  <c r="AC155" i="45"/>
  <c r="AC157" i="45"/>
  <c r="AC158" i="45"/>
  <c r="AC159" i="45"/>
  <c r="AC173" i="45"/>
  <c r="AC192" i="45"/>
  <c r="AC196" i="45"/>
  <c r="AC469" i="45"/>
  <c r="AC561" i="45"/>
  <c r="AC565" i="45"/>
  <c r="V639" i="45"/>
  <c r="V642" i="45"/>
  <c r="V635" i="45" s="1"/>
  <c r="R637" i="45"/>
  <c r="Y612" i="45"/>
  <c r="AC630" i="45"/>
  <c r="AC424" i="45"/>
  <c r="AF424" i="45" s="1"/>
  <c r="AC549" i="45"/>
  <c r="AC629" i="45"/>
  <c r="T634" i="45"/>
  <c r="X634" i="45"/>
  <c r="X633" i="45" s="1"/>
  <c r="O956" i="45"/>
  <c r="AC249" i="45"/>
  <c r="P239" i="45"/>
  <c r="AC264" i="45"/>
  <c r="AC272" i="45"/>
  <c r="AC276" i="45"/>
  <c r="AC341" i="45"/>
  <c r="AC344" i="45"/>
  <c r="AC349" i="45"/>
  <c r="AC399" i="45"/>
  <c r="AC429" i="45"/>
  <c r="AC495" i="45"/>
  <c r="AC509" i="45"/>
  <c r="V426" i="45"/>
  <c r="AC512" i="45"/>
  <c r="AC517" i="45"/>
  <c r="AC521" i="45"/>
  <c r="AC525" i="45"/>
  <c r="AC529" i="45"/>
  <c r="AC537" i="45"/>
  <c r="AC540" i="45"/>
  <c r="AC542" i="45"/>
  <c r="AC544" i="45"/>
  <c r="AC545" i="45"/>
  <c r="P551" i="45"/>
  <c r="AC551" i="45" s="1"/>
  <c r="AC554" i="45"/>
  <c r="AC557" i="45"/>
  <c r="Y577" i="45"/>
  <c r="AC587" i="45"/>
  <c r="AC591" i="45"/>
  <c r="AC595" i="45"/>
  <c r="Y604" i="45"/>
  <c r="P612" i="45"/>
  <c r="AC628" i="45"/>
  <c r="AC956" i="45"/>
  <c r="AC960" i="45"/>
  <c r="AC966" i="45"/>
  <c r="AC984" i="45"/>
  <c r="AC989" i="45"/>
  <c r="AC993" i="45"/>
  <c r="AC996" i="45"/>
  <c r="AC1000" i="45"/>
  <c r="AC1004" i="45"/>
  <c r="AC1068" i="45"/>
  <c r="AC1072" i="45"/>
  <c r="AC1081" i="45"/>
  <c r="AC1084" i="45"/>
  <c r="AC1085" i="45"/>
  <c r="AC1086" i="45"/>
  <c r="AC1104" i="45"/>
  <c r="AC1108" i="45"/>
  <c r="AC1109" i="45"/>
  <c r="AC1110" i="45"/>
  <c r="AC1111" i="45"/>
  <c r="AC1115" i="45"/>
  <c r="AC1119" i="45"/>
  <c r="AC1124" i="45"/>
  <c r="AC1131" i="45"/>
  <c r="AC1132" i="45"/>
  <c r="AC1142" i="45"/>
  <c r="AC1146" i="45"/>
  <c r="AC1150" i="45"/>
  <c r="AC1154" i="45"/>
  <c r="AC1196" i="45"/>
  <c r="AC1200" i="45"/>
  <c r="AC1204" i="45"/>
  <c r="AC1206" i="45"/>
  <c r="AC1210" i="45"/>
  <c r="AC1214" i="45"/>
  <c r="AC1219" i="45"/>
  <c r="AC1222" i="45"/>
  <c r="AC1283" i="45"/>
  <c r="AC1287" i="45"/>
  <c r="AC1291" i="45"/>
  <c r="AC1295" i="45"/>
  <c r="AC1299" i="45"/>
  <c r="AC1303" i="45"/>
  <c r="W1320" i="45"/>
  <c r="AC1337" i="45"/>
  <c r="AC1345" i="45"/>
  <c r="AC1353" i="45"/>
  <c r="AC1364" i="45"/>
  <c r="AC1367" i="45"/>
  <c r="AC1372" i="45"/>
  <c r="AC1376" i="45"/>
  <c r="AC1380" i="45"/>
  <c r="AC1384" i="45"/>
  <c r="AC1387" i="45"/>
  <c r="AC1425" i="45"/>
  <c r="AC1470" i="45"/>
  <c r="AC1476" i="45"/>
  <c r="AC1478" i="45"/>
  <c r="AC1480" i="45"/>
  <c r="AC1482" i="45"/>
  <c r="AC1486" i="45"/>
  <c r="AC1502" i="45"/>
  <c r="AC1512" i="45"/>
  <c r="AC1514" i="45"/>
  <c r="AC1518" i="45"/>
  <c r="AC1528" i="45"/>
  <c r="AC1532" i="45"/>
  <c r="AC1538" i="45"/>
  <c r="AC1569" i="45"/>
  <c r="AF1569" i="45" s="1"/>
  <c r="Y1572" i="45"/>
  <c r="AC1596" i="45"/>
  <c r="AC1597" i="45"/>
  <c r="AC1603" i="45"/>
  <c r="AC1615" i="45"/>
  <c r="AC1621" i="45"/>
  <c r="S1320" i="45"/>
  <c r="AC1005" i="45"/>
  <c r="AC1012" i="45"/>
  <c r="AC1016" i="45"/>
  <c r="AC1020" i="45"/>
  <c r="P1025" i="45"/>
  <c r="AC1025" i="45" s="1"/>
  <c r="AC1026" i="45"/>
  <c r="AC1028" i="45"/>
  <c r="AC1041" i="45"/>
  <c r="AC1066" i="45"/>
  <c r="AC1070" i="45"/>
  <c r="AC1080" i="45"/>
  <c r="AC1082" i="45"/>
  <c r="AC1088" i="45"/>
  <c r="AC1102" i="45"/>
  <c r="AC1140" i="45"/>
  <c r="AC1144" i="45"/>
  <c r="AC1148" i="45"/>
  <c r="AC1152" i="45"/>
  <c r="AC1156" i="45"/>
  <c r="AC1194" i="45"/>
  <c r="AC1198" i="45"/>
  <c r="AC1202" i="45"/>
  <c r="AC1208" i="45"/>
  <c r="AC1212" i="45"/>
  <c r="AC1216" i="45"/>
  <c r="AC1218" i="45"/>
  <c r="AC1220" i="45"/>
  <c r="P1227" i="45"/>
  <c r="AC1227" i="45" s="1"/>
  <c r="AC1249" i="45"/>
  <c r="AC1289" i="45"/>
  <c r="AC1293" i="45"/>
  <c r="AC1297" i="45"/>
  <c r="AC1301" i="45"/>
  <c r="AC1304" i="45"/>
  <c r="AC1369" i="45"/>
  <c r="AC1394" i="45"/>
  <c r="AC1399" i="45"/>
  <c r="AC1404" i="45"/>
  <c r="AC1408" i="45"/>
  <c r="AC1416" i="45"/>
  <c r="AC1420" i="45"/>
  <c r="AC1432" i="45"/>
  <c r="AC1446" i="45"/>
  <c r="AC1448" i="45"/>
  <c r="AC1450" i="45"/>
  <c r="AC1496" i="45"/>
  <c r="AC1524" i="45"/>
  <c r="AC1526" i="45"/>
  <c r="AC1530" i="45"/>
  <c r="AC1534" i="45"/>
  <c r="AC1536" i="45"/>
  <c r="AC1540" i="45"/>
  <c r="AC1581" i="45"/>
  <c r="AC1599" i="45"/>
  <c r="AC1607" i="45"/>
  <c r="AC1613" i="45"/>
  <c r="AC69" i="45"/>
  <c r="AC75" i="45"/>
  <c r="AC78" i="45"/>
  <c r="AC135" i="45"/>
  <c r="AC136" i="45"/>
  <c r="AC137" i="45"/>
  <c r="AC139" i="45"/>
  <c r="AC140" i="45"/>
  <c r="AC151" i="45"/>
  <c r="Q55" i="45"/>
  <c r="Q53" i="45" s="1"/>
  <c r="AC80" i="45"/>
  <c r="V51" i="45"/>
  <c r="AC93" i="45"/>
  <c r="AC161" i="45"/>
  <c r="AC162" i="45"/>
  <c r="AC164" i="45"/>
  <c r="AC183" i="45"/>
  <c r="AC184" i="45"/>
  <c r="AC185" i="45"/>
  <c r="AC198" i="45"/>
  <c r="AC202" i="45"/>
  <c r="AC210" i="45"/>
  <c r="AC214" i="45"/>
  <c r="AC236" i="45"/>
  <c r="AC256" i="45"/>
  <c r="AC284" i="45"/>
  <c r="AC288" i="45"/>
  <c r="AC396" i="45"/>
  <c r="AC460" i="45"/>
  <c r="AC465" i="45"/>
  <c r="AC499" i="45"/>
  <c r="AC505" i="45"/>
  <c r="S426" i="45"/>
  <c r="W426" i="45"/>
  <c r="AC516" i="45"/>
  <c r="AC524" i="45"/>
  <c r="AC528" i="45"/>
  <c r="P552" i="45"/>
  <c r="AC552" i="45" s="1"/>
  <c r="AC553" i="45"/>
  <c r="AC594" i="45"/>
  <c r="AC625" i="45"/>
  <c r="X639" i="45"/>
  <c r="X637" i="45" s="1"/>
  <c r="AC646" i="45"/>
  <c r="AC94" i="45"/>
  <c r="AC96" i="45"/>
  <c r="AC126" i="45"/>
  <c r="AC127" i="45"/>
  <c r="AC141" i="45"/>
  <c r="AC142" i="45"/>
  <c r="AC143" i="45"/>
  <c r="AC144" i="45"/>
  <c r="AC145" i="45"/>
  <c r="AC182" i="45"/>
  <c r="AC199" i="45"/>
  <c r="U55" i="45"/>
  <c r="U53" i="45" s="1"/>
  <c r="AC241" i="45"/>
  <c r="AC243" i="45"/>
  <c r="AC246" i="45"/>
  <c r="AC254" i="45"/>
  <c r="AC259" i="45"/>
  <c r="W51" i="45"/>
  <c r="W49" i="45" s="1"/>
  <c r="AC374" i="45"/>
  <c r="AC375" i="45"/>
  <c r="AC376" i="45"/>
  <c r="AC380" i="45"/>
  <c r="AC382" i="45"/>
  <c r="AC384" i="45"/>
  <c r="AC388" i="45"/>
  <c r="AC392" i="45"/>
  <c r="AC395" i="45"/>
  <c r="AC400" i="45"/>
  <c r="P401" i="45"/>
  <c r="AC405" i="45"/>
  <c r="AC406" i="45"/>
  <c r="AC407" i="45"/>
  <c r="AC409" i="45"/>
  <c r="AC410" i="45"/>
  <c r="AC411" i="45"/>
  <c r="AC416" i="45"/>
  <c r="AC422" i="45"/>
  <c r="R426" i="45"/>
  <c r="AC483" i="45"/>
  <c r="AC487" i="45"/>
  <c r="AC496" i="45"/>
  <c r="AC500" i="45"/>
  <c r="AC507" i="45"/>
  <c r="AC515" i="45"/>
  <c r="AC519" i="45"/>
  <c r="AC523" i="45"/>
  <c r="AC527" i="45"/>
  <c r="AC530" i="45"/>
  <c r="AC539" i="45"/>
  <c r="AC550" i="45"/>
  <c r="AC574" i="45"/>
  <c r="AC575" i="45"/>
  <c r="AC576" i="45"/>
  <c r="AC585" i="45"/>
  <c r="AC589" i="45"/>
  <c r="AC593" i="45"/>
  <c r="AC597" i="45"/>
  <c r="P604" i="45"/>
  <c r="AC624" i="45"/>
  <c r="AC480" i="45"/>
  <c r="AC481" i="45"/>
  <c r="AC482" i="45"/>
  <c r="AC486" i="45"/>
  <c r="AC490" i="45"/>
  <c r="AC492" i="45"/>
  <c r="P558" i="45"/>
  <c r="AC571" i="45"/>
  <c r="X53" i="45"/>
  <c r="T642" i="45"/>
  <c r="T635" i="45" s="1"/>
  <c r="T639" i="45"/>
  <c r="AC957" i="45"/>
  <c r="AC961" i="45"/>
  <c r="AC964" i="45"/>
  <c r="AC977" i="45"/>
  <c r="AC981" i="45"/>
  <c r="AC983" i="45"/>
  <c r="AC985" i="45"/>
  <c r="AC988" i="45"/>
  <c r="AC992" i="45"/>
  <c r="AC1015" i="45"/>
  <c r="AC1019" i="45"/>
  <c r="AC1023" i="45"/>
  <c r="AC1039" i="45"/>
  <c r="AC1040" i="45"/>
  <c r="AC1050" i="45"/>
  <c r="AF1050" i="45" s="1"/>
  <c r="Y1063" i="45"/>
  <c r="Y1053" i="45" s="1"/>
  <c r="AC1112" i="45"/>
  <c r="R634" i="45"/>
  <c r="R633" i="45" s="1"/>
  <c r="V634" i="45"/>
  <c r="V633" i="45" s="1"/>
  <c r="AC982" i="45"/>
  <c r="AC986" i="45"/>
  <c r="AC990" i="45"/>
  <c r="AC994" i="45"/>
  <c r="AC1007" i="45"/>
  <c r="AC1013" i="45"/>
  <c r="AC1017" i="45"/>
  <c r="AC1021" i="45"/>
  <c r="AC1027" i="45"/>
  <c r="AC1030" i="45"/>
  <c r="AC1031" i="45"/>
  <c r="AC1042" i="45"/>
  <c r="AC1044" i="45"/>
  <c r="AC1048" i="45"/>
  <c r="AC632" i="45"/>
  <c r="AF632" i="45" s="1"/>
  <c r="AC641" i="45"/>
  <c r="AC958" i="45"/>
  <c r="AC962" i="45"/>
  <c r="AC965" i="45"/>
  <c r="AC967" i="45"/>
  <c r="AC968" i="45"/>
  <c r="AC972" i="45"/>
  <c r="AC1106" i="45"/>
  <c r="AC1113" i="45"/>
  <c r="AC1117" i="45"/>
  <c r="AC1121" i="45"/>
  <c r="AC1126" i="45"/>
  <c r="AC1129" i="45"/>
  <c r="AC1158" i="45"/>
  <c r="T1075" i="45"/>
  <c r="T1057" i="45" s="1"/>
  <c r="T1056" i="45" s="1"/>
  <c r="P1228" i="45"/>
  <c r="Y1241" i="45"/>
  <c r="AC1257" i="45"/>
  <c r="AC1261" i="45"/>
  <c r="T1054" i="45"/>
  <c r="T1052" i="45" s="1"/>
  <c r="X1054" i="45"/>
  <c r="X1052" i="45" s="1"/>
  <c r="AC1285" i="45"/>
  <c r="Y1318" i="45"/>
  <c r="AC1333" i="45"/>
  <c r="AC1335" i="45"/>
  <c r="AC1339" i="45"/>
  <c r="AC1354" i="45"/>
  <c r="T1317" i="45"/>
  <c r="T1316" i="45" s="1"/>
  <c r="X1317" i="45"/>
  <c r="X1316" i="45" s="1"/>
  <c r="AC1366" i="45"/>
  <c r="AC1374" i="45"/>
  <c r="AC1378" i="45"/>
  <c r="AC1382" i="45"/>
  <c r="AC1386" i="45"/>
  <c r="AC1392" i="45"/>
  <c r="AC1397" i="45"/>
  <c r="AC1401" i="45"/>
  <c r="AC1414" i="45"/>
  <c r="AC1418" i="45"/>
  <c r="AC1422" i="45"/>
  <c r="AC1471" i="45"/>
  <c r="AC1475" i="45"/>
  <c r="AC1484" i="45"/>
  <c r="AC1489" i="45"/>
  <c r="AC1492" i="45"/>
  <c r="AC1515" i="45"/>
  <c r="AC1542" i="45"/>
  <c r="AC1548" i="45"/>
  <c r="AC1554" i="45"/>
  <c r="AC1558" i="45"/>
  <c r="AC1604" i="45"/>
  <c r="AC1620" i="45"/>
  <c r="AC1116" i="45"/>
  <c r="AC1120" i="45"/>
  <c r="AC1125" i="45"/>
  <c r="AC1135" i="45"/>
  <c r="AC1138" i="45"/>
  <c r="AC1164" i="45"/>
  <c r="AC1168" i="45"/>
  <c r="AC1173" i="45"/>
  <c r="AC1177" i="45"/>
  <c r="AC1181" i="45"/>
  <c r="AC1188" i="45"/>
  <c r="AC1197" i="45"/>
  <c r="AC1201" i="45"/>
  <c r="AC1215" i="45"/>
  <c r="AC1223" i="45"/>
  <c r="AC1236" i="45"/>
  <c r="AC1256" i="45"/>
  <c r="AC1260" i="45"/>
  <c r="AC1272" i="45"/>
  <c r="AC1275" i="45"/>
  <c r="AC1279" i="45"/>
  <c r="S1316" i="45"/>
  <c r="P1318" i="45"/>
  <c r="AC1322" i="45"/>
  <c r="AC1323" i="45"/>
  <c r="AC1314" i="45"/>
  <c r="AC1332" i="45"/>
  <c r="AC1341" i="45"/>
  <c r="AC1343" i="45"/>
  <c r="AC1348" i="45"/>
  <c r="AC1377" i="45"/>
  <c r="AC1381" i="45"/>
  <c r="AC1385" i="45"/>
  <c r="AC1389" i="45"/>
  <c r="AC1391" i="45"/>
  <c r="AC1400" i="45"/>
  <c r="AC1413" i="45"/>
  <c r="AC1417" i="45"/>
  <c r="AC1421" i="45"/>
  <c r="AC1426" i="45"/>
  <c r="AC1451" i="45"/>
  <c r="AC1454" i="45"/>
  <c r="AC1458" i="45"/>
  <c r="AC1462" i="45"/>
  <c r="AC1468" i="45"/>
  <c r="AC1504" i="45"/>
  <c r="AC1519" i="45"/>
  <c r="AC1520" i="45"/>
  <c r="AC1522" i="45"/>
  <c r="AC1523" i="45"/>
  <c r="AC1541" i="45"/>
  <c r="AC1544" i="45"/>
  <c r="AC1547" i="45"/>
  <c r="AC1551" i="45"/>
  <c r="AC1563" i="45"/>
  <c r="AC1567" i="45"/>
  <c r="AC1578" i="45"/>
  <c r="AC1595" i="45"/>
  <c r="AC1600" i="45"/>
  <c r="AC1601" i="45"/>
  <c r="AC1602" i="45"/>
  <c r="AC1614" i="45"/>
  <c r="V1313" i="45"/>
  <c r="AC1617" i="45"/>
  <c r="P1024" i="45"/>
  <c r="AC1024" i="45" s="1"/>
  <c r="AC1029" i="45"/>
  <c r="AC1036" i="45"/>
  <c r="AC1065" i="45"/>
  <c r="AC1079" i="45"/>
  <c r="AC1114" i="45"/>
  <c r="AC1118" i="45"/>
  <c r="AC1123" i="45"/>
  <c r="AC1127" i="45"/>
  <c r="AC1133" i="45"/>
  <c r="AC1137" i="45"/>
  <c r="AC1162" i="45"/>
  <c r="AC1166" i="45"/>
  <c r="AC1171" i="45"/>
  <c r="AC1175" i="45"/>
  <c r="AC1179" i="45"/>
  <c r="AC1183" i="45"/>
  <c r="AC1191" i="45"/>
  <c r="AC1193" i="45"/>
  <c r="AC1195" i="45"/>
  <c r="AC1199" i="45"/>
  <c r="AC1203" i="45"/>
  <c r="AC1213" i="45"/>
  <c r="AC1221" i="45"/>
  <c r="AC1238" i="45"/>
  <c r="AC1258" i="45"/>
  <c r="P1239" i="45"/>
  <c r="P1054" i="45" s="1"/>
  <c r="AC1277" i="45"/>
  <c r="AC1281" i="45"/>
  <c r="AC1306" i="45"/>
  <c r="AC1312" i="45"/>
  <c r="AF1312" i="45" s="1"/>
  <c r="W1316" i="45"/>
  <c r="AC1342" i="45"/>
  <c r="AC1344" i="45"/>
  <c r="AC1346" i="45"/>
  <c r="AC1350" i="45"/>
  <c r="P1396" i="45"/>
  <c r="Y1396" i="45"/>
  <c r="AC1398" i="45"/>
  <c r="AC1402" i="45"/>
  <c r="AC1403" i="45"/>
  <c r="AC1407" i="45"/>
  <c r="AC1411" i="45"/>
  <c r="AC1427" i="45"/>
  <c r="AC1429" i="45"/>
  <c r="AC1431" i="45"/>
  <c r="AC1433" i="45"/>
  <c r="AC1435" i="45"/>
  <c r="AC1436" i="45"/>
  <c r="P1465" i="45"/>
  <c r="AC1466" i="45"/>
  <c r="AC1474" i="45"/>
  <c r="AC1493" i="45"/>
  <c r="AC1497" i="45"/>
  <c r="AC1503" i="45"/>
  <c r="AC1525" i="45"/>
  <c r="AC1529" i="45"/>
  <c r="AC1533" i="45"/>
  <c r="AC1549" i="45"/>
  <c r="AC1552" i="45"/>
  <c r="AC1555" i="45"/>
  <c r="AC1565" i="45"/>
  <c r="U1570" i="45"/>
  <c r="AC1583" i="45"/>
  <c r="AC1587" i="45"/>
  <c r="AC1590" i="45"/>
  <c r="AC1598" i="45"/>
  <c r="AC1605" i="45"/>
  <c r="AC1606" i="45"/>
  <c r="R53" i="45"/>
  <c r="AC165" i="45"/>
  <c r="AC203" i="45"/>
  <c r="AC296" i="45"/>
  <c r="AC301" i="45"/>
  <c r="AC397" i="45"/>
  <c r="Y401" i="45"/>
  <c r="Y54" i="45" s="1"/>
  <c r="AC493" i="45"/>
  <c r="AC533" i="45"/>
  <c r="S55" i="45"/>
  <c r="S53" i="45" s="1"/>
  <c r="W55" i="45"/>
  <c r="W53" i="45" s="1"/>
  <c r="AC134" i="45"/>
  <c r="AC152" i="45"/>
  <c r="AC178" i="45"/>
  <c r="AC179" i="45"/>
  <c r="AC180" i="45"/>
  <c r="Y197" i="45"/>
  <c r="AC208" i="45"/>
  <c r="Y289" i="45"/>
  <c r="AC362" i="45"/>
  <c r="AC363" i="45"/>
  <c r="AC364" i="45"/>
  <c r="AC368" i="45"/>
  <c r="AC369" i="45"/>
  <c r="AC463" i="45"/>
  <c r="AC467" i="45"/>
  <c r="AC476" i="45"/>
  <c r="AC477" i="45"/>
  <c r="AC478" i="45"/>
  <c r="P577" i="45"/>
  <c r="AC598" i="45"/>
  <c r="AC614" i="45"/>
  <c r="AC616" i="45"/>
  <c r="AC645" i="45"/>
  <c r="Y634" i="45"/>
  <c r="Y633" i="45" s="1"/>
  <c r="AC286" i="45"/>
  <c r="P283" i="45"/>
  <c r="AC283" i="45" s="1"/>
  <c r="P643" i="45"/>
  <c r="AC643" i="45" s="1"/>
  <c r="AC1253" i="45"/>
  <c r="Y1239" i="45"/>
  <c r="Y1054" i="45" s="1"/>
  <c r="AC1273" i="45"/>
  <c r="V55" i="45"/>
  <c r="V53" i="45" s="1"/>
  <c r="AC187" i="45"/>
  <c r="AC205" i="45"/>
  <c r="AC207" i="45"/>
  <c r="AC278" i="45"/>
  <c r="AC281" i="45"/>
  <c r="Q426" i="45"/>
  <c r="U426" i="45"/>
  <c r="Y432" i="45"/>
  <c r="AC435" i="45"/>
  <c r="P431" i="45"/>
  <c r="P425" i="45" s="1"/>
  <c r="P40" i="45" s="1"/>
  <c r="AD40" i="45" s="1"/>
  <c r="AC548" i="45"/>
  <c r="AC572" i="45"/>
  <c r="AC609" i="45"/>
  <c r="S639" i="45"/>
  <c r="S637" i="45" s="1"/>
  <c r="W639" i="45"/>
  <c r="W637" i="45" s="1"/>
  <c r="AC644" i="45"/>
  <c r="Y953" i="45"/>
  <c r="Y1355" i="45"/>
  <c r="U1326" i="45"/>
  <c r="AC77" i="45"/>
  <c r="P237" i="45"/>
  <c r="AD237" i="45" s="1"/>
  <c r="AC253" i="45"/>
  <c r="Y277" i="45"/>
  <c r="AC309" i="45"/>
  <c r="AC312" i="45"/>
  <c r="AC317" i="45"/>
  <c r="AC372" i="45"/>
  <c r="AC377" i="45"/>
  <c r="AC408" i="45"/>
  <c r="AC436" i="45"/>
  <c r="AC439" i="45"/>
  <c r="AC473" i="45"/>
  <c r="AC479" i="45"/>
  <c r="AC498" i="45"/>
  <c r="T426" i="45"/>
  <c r="X426" i="45"/>
  <c r="U1316" i="45"/>
  <c r="Y1316" i="45" s="1"/>
  <c r="Q1313" i="45"/>
  <c r="U1313" i="45"/>
  <c r="AC73" i="45"/>
  <c r="AC85" i="45"/>
  <c r="AC138" i="45"/>
  <c r="AC181" i="45"/>
  <c r="AC194" i="45"/>
  <c r="AC57" i="45"/>
  <c r="AC61" i="45"/>
  <c r="AC64" i="45"/>
  <c r="AC66" i="45"/>
  <c r="AC70" i="45"/>
  <c r="Y83" i="45"/>
  <c r="AC83" i="45" s="1"/>
  <c r="AC84" i="45"/>
  <c r="AC124" i="45"/>
  <c r="AC131" i="45"/>
  <c r="AC132" i="45"/>
  <c r="AC149" i="45"/>
  <c r="AC150" i="45"/>
  <c r="AC156" i="45"/>
  <c r="AC163" i="45"/>
  <c r="AC174" i="45"/>
  <c r="AC175" i="45"/>
  <c r="AC188" i="45"/>
  <c r="AC193" i="45"/>
  <c r="AC206" i="45"/>
  <c r="AC209" i="45"/>
  <c r="AC213" i="45"/>
  <c r="AC242" i="45"/>
  <c r="AC247" i="45"/>
  <c r="AC252" i="45"/>
  <c r="AC258" i="45"/>
  <c r="AC279" i="45"/>
  <c r="AC282" i="45"/>
  <c r="AC287" i="45"/>
  <c r="AC291" i="45"/>
  <c r="AC325" i="45"/>
  <c r="AC328" i="45"/>
  <c r="AC333" i="45"/>
  <c r="AC346" i="45"/>
  <c r="AC347" i="45"/>
  <c r="AC348" i="45"/>
  <c r="AC352" i="45"/>
  <c r="AC354" i="45"/>
  <c r="AC355" i="45"/>
  <c r="AC394" i="45"/>
  <c r="AC402" i="45"/>
  <c r="AC412" i="45"/>
  <c r="AC414" i="45"/>
  <c r="AC419" i="45"/>
  <c r="AC421" i="45"/>
  <c r="AC434" i="45"/>
  <c r="AC444" i="45"/>
  <c r="AC452" i="45"/>
  <c r="AC455" i="45"/>
  <c r="AC456" i="45"/>
  <c r="AC457" i="45"/>
  <c r="AC459" i="45"/>
  <c r="AC464" i="45"/>
  <c r="AC472" i="45"/>
  <c r="AC497" i="45"/>
  <c r="AC513" i="45"/>
  <c r="AC514" i="45"/>
  <c r="AC518" i="45"/>
  <c r="AC522" i="45"/>
  <c r="AC526" i="45"/>
  <c r="AC538" i="45"/>
  <c r="AC541" i="45"/>
  <c r="AC543" i="45"/>
  <c r="AC546" i="45"/>
  <c r="AC556" i="45"/>
  <c r="Y558" i="45"/>
  <c r="AC570" i="45"/>
  <c r="AC573" i="45"/>
  <c r="AC584" i="45"/>
  <c r="AC588" i="45"/>
  <c r="AC592" i="45"/>
  <c r="AC596" i="45"/>
  <c r="AC610" i="45"/>
  <c r="AC617" i="45"/>
  <c r="AC640" i="45"/>
  <c r="S634" i="45"/>
  <c r="S35" i="45" s="1"/>
  <c r="W634" i="45"/>
  <c r="W633" i="45" s="1"/>
  <c r="Q634" i="45"/>
  <c r="Q633" i="45" s="1"/>
  <c r="U634" i="45"/>
  <c r="U633" i="45" s="1"/>
  <c r="AC971" i="45"/>
  <c r="AC1008" i="45"/>
  <c r="AC1014" i="45"/>
  <c r="AC1018" i="45"/>
  <c r="AC1022" i="45"/>
  <c r="Y1075" i="45"/>
  <c r="Y1057" i="45" s="1"/>
  <c r="Y1056" i="45" s="1"/>
  <c r="R1316" i="45"/>
  <c r="V1316" i="45"/>
  <c r="AC1033" i="45"/>
  <c r="AC1037" i="45"/>
  <c r="AC1045" i="45"/>
  <c r="AC1049" i="45"/>
  <c r="AF1049" i="45" s="1"/>
  <c r="AC1060" i="45"/>
  <c r="AC1078" i="45"/>
  <c r="AC1083" i="45"/>
  <c r="AC1091" i="45"/>
  <c r="AC1095" i="45"/>
  <c r="AC1099" i="45"/>
  <c r="AC1103" i="45"/>
  <c r="AC1107" i="45"/>
  <c r="AC1134" i="45"/>
  <c r="AC1139" i="45"/>
  <c r="AC1143" i="45"/>
  <c r="AC1147" i="45"/>
  <c r="AC1151" i="45"/>
  <c r="AC1155" i="45"/>
  <c r="AC1160" i="45"/>
  <c r="AC1161" i="45"/>
  <c r="AC1165" i="45"/>
  <c r="AC1169" i="45"/>
  <c r="AC1170" i="45"/>
  <c r="AC1174" i="45"/>
  <c r="AC1178" i="45"/>
  <c r="AC1182" i="45"/>
  <c r="AC1185" i="45"/>
  <c r="AC1189" i="45"/>
  <c r="AC1190" i="45"/>
  <c r="AC1207" i="45"/>
  <c r="AC1211" i="45"/>
  <c r="P1226" i="45"/>
  <c r="AC1226" i="45" s="1"/>
  <c r="AC1233" i="45"/>
  <c r="AC1237" i="45"/>
  <c r="AC1246" i="45"/>
  <c r="AC1252" i="45"/>
  <c r="AC1262" i="45"/>
  <c r="AC1266" i="45"/>
  <c r="AC1276" i="45"/>
  <c r="AC1280" i="45"/>
  <c r="AC1288" i="45"/>
  <c r="AC1292" i="45"/>
  <c r="AC1296" i="45"/>
  <c r="AC1300" i="45"/>
  <c r="AC1305" i="45"/>
  <c r="AC1307" i="45"/>
  <c r="AC1310" i="45"/>
  <c r="Q1316" i="45"/>
  <c r="AC1347" i="45"/>
  <c r="AC1351" i="45"/>
  <c r="AC1356" i="45"/>
  <c r="AC1359" i="45"/>
  <c r="P1363" i="45"/>
  <c r="Y1363" i="45"/>
  <c r="AC1365" i="45"/>
  <c r="AC1373" i="45"/>
  <c r="P1593" i="45"/>
  <c r="AC1593" i="45" s="1"/>
  <c r="S1577" i="45"/>
  <c r="S45" i="45" s="1"/>
  <c r="S32" i="45" s="1"/>
  <c r="AC1611" i="45"/>
  <c r="Y1577" i="45"/>
  <c r="AC1230" i="45"/>
  <c r="AC1240" i="45"/>
  <c r="Y1319" i="45"/>
  <c r="AC954" i="45"/>
  <c r="AC959" i="45"/>
  <c r="AC963" i="45"/>
  <c r="O968" i="45"/>
  <c r="AC974" i="45"/>
  <c r="AC978" i="45"/>
  <c r="AC987" i="45"/>
  <c r="AC991" i="45"/>
  <c r="Y1009" i="45"/>
  <c r="Y638" i="45" s="1"/>
  <c r="AC1032" i="45"/>
  <c r="AC1035" i="45"/>
  <c r="AC1047" i="45"/>
  <c r="AC1077" i="45"/>
  <c r="AC1089" i="45"/>
  <c r="AC1093" i="45"/>
  <c r="AC1097" i="45"/>
  <c r="AC1105" i="45"/>
  <c r="AC1128" i="45"/>
  <c r="AC1136" i="45"/>
  <c r="AC1141" i="45"/>
  <c r="AC1145" i="45"/>
  <c r="AC1149" i="45"/>
  <c r="AC1153" i="45"/>
  <c r="AC1157" i="45"/>
  <c r="AC1172" i="45"/>
  <c r="AC1176" i="45"/>
  <c r="AC1180" i="45"/>
  <c r="AC1184" i="45"/>
  <c r="AC1187" i="45"/>
  <c r="AC1192" i="45"/>
  <c r="AC1205" i="45"/>
  <c r="AC1209" i="45"/>
  <c r="AC1217" i="45"/>
  <c r="P1224" i="45"/>
  <c r="AC1224" i="45" s="1"/>
  <c r="P1225" i="45"/>
  <c r="AC1225" i="45" s="1"/>
  <c r="AC1231" i="45"/>
  <c r="AC1243" i="45"/>
  <c r="AC1250" i="45"/>
  <c r="AC1255" i="45"/>
  <c r="AC1264" i="45"/>
  <c r="S1054" i="45"/>
  <c r="S1052" i="45" s="1"/>
  <c r="W1054" i="45"/>
  <c r="W1052" i="45" s="1"/>
  <c r="AC1282" i="45"/>
  <c r="AC1286" i="45"/>
  <c r="AC1290" i="45"/>
  <c r="AC1294" i="45"/>
  <c r="AC1298" i="45"/>
  <c r="AC1302" i="45"/>
  <c r="P1326" i="45"/>
  <c r="AC1349" i="45"/>
  <c r="AC1357" i="45"/>
  <c r="AC1361" i="45"/>
  <c r="AC1371" i="45"/>
  <c r="AC1375" i="45"/>
  <c r="AC1379" i="45"/>
  <c r="AC1383" i="45"/>
  <c r="AC1405" i="45"/>
  <c r="AC1409" i="45"/>
  <c r="AC1412" i="45"/>
  <c r="AC1447" i="45"/>
  <c r="AC1455" i="45"/>
  <c r="AC1459" i="45"/>
  <c r="AC1463" i="45"/>
  <c r="AC1469" i="45"/>
  <c r="P1488" i="45"/>
  <c r="Y1488" i="45"/>
  <c r="AC1499" i="45"/>
  <c r="S1574" i="45"/>
  <c r="S37" i="45" s="1"/>
  <c r="AC1517" i="45"/>
  <c r="AC1610" i="45"/>
  <c r="AC1424" i="45"/>
  <c r="AC1473" i="45"/>
  <c r="AC1495" i="45"/>
  <c r="AC1501" i="45"/>
  <c r="AC1506" i="45"/>
  <c r="AC1510" i="45"/>
  <c r="AC1609" i="45"/>
  <c r="AC1390" i="45"/>
  <c r="AC1393" i="45"/>
  <c r="AC1406" i="45"/>
  <c r="AC1410" i="45"/>
  <c r="AC1415" i="45"/>
  <c r="AC1419" i="45"/>
  <c r="AC1423" i="45"/>
  <c r="AC1428" i="45"/>
  <c r="AC1430" i="45"/>
  <c r="AC1434" i="45"/>
  <c r="AC1452" i="45"/>
  <c r="AC1456" i="45"/>
  <c r="AC1460" i="45"/>
  <c r="AC1464" i="45"/>
  <c r="Y1465" i="45"/>
  <c r="AC1467" i="45"/>
  <c r="AC1472" i="45"/>
  <c r="AC1479" i="45"/>
  <c r="AC1485" i="45"/>
  <c r="AC1491" i="45"/>
  <c r="AC1494" i="45"/>
  <c r="AC1498" i="45"/>
  <c r="AC1500" i="45"/>
  <c r="AC1507" i="45"/>
  <c r="AC1509" i="45"/>
  <c r="AC1511" i="45"/>
  <c r="AC1521" i="45"/>
  <c r="AC1543" i="45"/>
  <c r="AC1546" i="45"/>
  <c r="AC1553" i="45"/>
  <c r="AC1557" i="45"/>
  <c r="AC1564" i="45"/>
  <c r="AC1568" i="45"/>
  <c r="AF1568" i="45" s="1"/>
  <c r="AC1585" i="45"/>
  <c r="AC1588" i="45"/>
  <c r="AC1608" i="45"/>
  <c r="AC1612" i="45"/>
  <c r="AC1616" i="45"/>
  <c r="AC1622" i="45"/>
  <c r="P1575" i="45"/>
  <c r="P38" i="45" s="1"/>
  <c r="V1570" i="45"/>
  <c r="S1570" i="45"/>
  <c r="W1570" i="45"/>
  <c r="R1570" i="45"/>
  <c r="Y1575" i="45"/>
  <c r="Y38" i="45" s="1"/>
  <c r="T1570" i="45"/>
  <c r="X1570" i="45"/>
  <c r="Y1574" i="45"/>
  <c r="Y37" i="45" s="1"/>
  <c r="P1572" i="45"/>
  <c r="P1576" i="45"/>
  <c r="AC1328" i="45"/>
  <c r="AC1309" i="45"/>
  <c r="V36" i="45"/>
  <c r="AC1269" i="45"/>
  <c r="AC1268" i="45"/>
  <c r="AC1270" i="45"/>
  <c r="AC1055" i="45"/>
  <c r="U1052" i="45"/>
  <c r="V1052" i="45"/>
  <c r="AC1062" i="45"/>
  <c r="AC1061" i="45"/>
  <c r="P1063" i="45"/>
  <c r="P1053" i="45" s="1"/>
  <c r="AC1064" i="45"/>
  <c r="P41" i="45"/>
  <c r="AC41" i="45" s="1"/>
  <c r="T633" i="45"/>
  <c r="U642" i="45"/>
  <c r="U635" i="45" s="1"/>
  <c r="U39" i="45" s="1"/>
  <c r="Y642" i="45"/>
  <c r="Y635" i="45" s="1"/>
  <c r="AC503" i="45"/>
  <c r="AC502" i="45"/>
  <c r="AC506" i="45"/>
  <c r="AC501" i="45"/>
  <c r="AC454" i="45"/>
  <c r="AC458" i="45"/>
  <c r="AC440" i="45"/>
  <c r="AC437" i="45"/>
  <c r="AC438" i="45"/>
  <c r="AC443" i="45"/>
  <c r="AC446" i="45"/>
  <c r="AC448" i="45"/>
  <c r="P289" i="45"/>
  <c r="AC293" i="45"/>
  <c r="AC297" i="45"/>
  <c r="AC302" i="45"/>
  <c r="AC303" i="45"/>
  <c r="AC313" i="45"/>
  <c r="AC318" i="45"/>
  <c r="AC319" i="45"/>
  <c r="AC329" i="45"/>
  <c r="AC334" i="45"/>
  <c r="AC335" i="45"/>
  <c r="AC345" i="45"/>
  <c r="AC350" i="45"/>
  <c r="AC351" i="45"/>
  <c r="AC361" i="45"/>
  <c r="AC366" i="45"/>
  <c r="AC367" i="45"/>
  <c r="AC373" i="45"/>
  <c r="AC378" i="45"/>
  <c r="AC379" i="45"/>
  <c r="AC383" i="45"/>
  <c r="AC387" i="45"/>
  <c r="AC391" i="45"/>
  <c r="Y385" i="45"/>
  <c r="Y50" i="45" s="1"/>
  <c r="V49" i="45"/>
  <c r="P277" i="45"/>
  <c r="AC277" i="45" s="1"/>
  <c r="AC294" i="45"/>
  <c r="AC295" i="45"/>
  <c r="AC305" i="45"/>
  <c r="AC310" i="45"/>
  <c r="AC311" i="45"/>
  <c r="AC321" i="45"/>
  <c r="AC326" i="45"/>
  <c r="AC327" i="45"/>
  <c r="AC337" i="45"/>
  <c r="AC342" i="45"/>
  <c r="AC343" i="45"/>
  <c r="AC353" i="45"/>
  <c r="AC358" i="45"/>
  <c r="AC359" i="45"/>
  <c r="AC371" i="45"/>
  <c r="AC381" i="45"/>
  <c r="AC386" i="45"/>
  <c r="AC389" i="45"/>
  <c r="AC393" i="45"/>
  <c r="AD238" i="45"/>
  <c r="R52" i="45"/>
  <c r="R39" i="45" s="1"/>
  <c r="V52" i="45"/>
  <c r="AC269" i="45"/>
  <c r="AC271" i="45"/>
  <c r="X51" i="45"/>
  <c r="X49" i="45" s="1"/>
  <c r="S52" i="45"/>
  <c r="S39" i="45" s="1"/>
  <c r="W52" i="45"/>
  <c r="W39" i="45" s="1"/>
  <c r="Y238" i="45"/>
  <c r="AC238" i="45" s="1"/>
  <c r="AC268" i="45"/>
  <c r="Q51" i="45"/>
  <c r="U51" i="45"/>
  <c r="U36" i="45" s="1"/>
  <c r="U33" i="45" s="1"/>
  <c r="Y237" i="45"/>
  <c r="AC244" i="45"/>
  <c r="AC97" i="45"/>
  <c r="AC100" i="45"/>
  <c r="Y82" i="45"/>
  <c r="AC117" i="45"/>
  <c r="AC119" i="45"/>
  <c r="AC103" i="45"/>
  <c r="AC109" i="45"/>
  <c r="Y81" i="45"/>
  <c r="AC81" i="45" s="1"/>
  <c r="R49" i="45"/>
  <c r="T51" i="45"/>
  <c r="AC98" i="45"/>
  <c r="AC115" i="45"/>
  <c r="AC116" i="45"/>
  <c r="S51" i="45"/>
  <c r="S49" i="45" s="1"/>
  <c r="AC99" i="45"/>
  <c r="AC101" i="45"/>
  <c r="AC105" i="45"/>
  <c r="AC112" i="45"/>
  <c r="AC121" i="45"/>
  <c r="AC102" i="45"/>
  <c r="AC114" i="45"/>
  <c r="AC118" i="45"/>
  <c r="AC120" i="45"/>
  <c r="AC123" i="45"/>
  <c r="AC60" i="45"/>
  <c r="AC72" i="45"/>
  <c r="AC76" i="45"/>
  <c r="AC62" i="45"/>
  <c r="AC65" i="45"/>
  <c r="AC71" i="45"/>
  <c r="AC74" i="45"/>
  <c r="S29" i="45"/>
  <c r="P29" i="45" s="1"/>
  <c r="AC29" i="45" s="1"/>
  <c r="P58" i="45"/>
  <c r="P82" i="45"/>
  <c r="Y125" i="45"/>
  <c r="P197" i="45"/>
  <c r="AC197" i="45" s="1"/>
  <c r="AC245" i="45"/>
  <c r="AC280" i="45"/>
  <c r="P510" i="45"/>
  <c r="AC510" i="45" s="1"/>
  <c r="P125" i="45"/>
  <c r="AC370" i="45"/>
  <c r="Y431" i="45"/>
  <c r="P432" i="45"/>
  <c r="AC583" i="45"/>
  <c r="AC404" i="45"/>
  <c r="AC1254" i="45"/>
  <c r="P1241" i="45"/>
  <c r="T1009" i="45"/>
  <c r="T638" i="45" s="1"/>
  <c r="S1313" i="45"/>
  <c r="W1313" i="45"/>
  <c r="P1315" i="45"/>
  <c r="Y1315" i="45"/>
  <c r="AC1130" i="45"/>
  <c r="AC1163" i="45"/>
  <c r="AC1167" i="45"/>
  <c r="AC1186" i="45"/>
  <c r="AC1228" i="45"/>
  <c r="Y1274" i="45"/>
  <c r="AC1278" i="45"/>
  <c r="AC1284" i="45"/>
  <c r="P1274" i="45"/>
  <c r="AC1321" i="45"/>
  <c r="AC1358" i="45"/>
  <c r="AC1362" i="45"/>
  <c r="AC1325" i="45"/>
  <c r="AC1360" i="45"/>
  <c r="AC1490" i="45"/>
  <c r="AC1508" i="45"/>
  <c r="AC1516" i="45"/>
  <c r="AC1545" i="45"/>
  <c r="Y1570" i="45"/>
  <c r="P1571" i="45"/>
  <c r="W26" i="46" l="1"/>
  <c r="W24" i="46" s="1"/>
  <c r="AC32" i="46"/>
  <c r="Y1606" i="46"/>
  <c r="Y34" i="46"/>
  <c r="Y33" i="46" s="1"/>
  <c r="AC1611" i="46"/>
  <c r="P38" i="46"/>
  <c r="AC38" i="46" s="1"/>
  <c r="P989" i="46"/>
  <c r="AC989" i="46" s="1"/>
  <c r="AC1045" i="46"/>
  <c r="AC1089" i="46"/>
  <c r="AC1826" i="46"/>
  <c r="P1608" i="46"/>
  <c r="AC1608" i="46" s="1"/>
  <c r="AC794" i="46"/>
  <c r="P635" i="46"/>
  <c r="S49" i="46"/>
  <c r="S36" i="46"/>
  <c r="AC1275" i="46"/>
  <c r="P1090" i="46"/>
  <c r="AC1090" i="46" s="1"/>
  <c r="AC874" i="46"/>
  <c r="P639" i="46"/>
  <c r="P636" i="46"/>
  <c r="T33" i="46"/>
  <c r="T27" i="46" s="1"/>
  <c r="P35" i="46"/>
  <c r="AC35" i="46" s="1"/>
  <c r="AC50" i="46"/>
  <c r="AC239" i="46"/>
  <c r="AC1353" i="46"/>
  <c r="AD237" i="46"/>
  <c r="AC237" i="46"/>
  <c r="AC41" i="46"/>
  <c r="AC40" i="46"/>
  <c r="AD40" i="46"/>
  <c r="P30" i="46"/>
  <c r="AC30" i="46" s="1"/>
  <c r="P53" i="46"/>
  <c r="AC53" i="46" s="1"/>
  <c r="AC54" i="46"/>
  <c r="V27" i="46"/>
  <c r="S1606" i="46"/>
  <c r="S34" i="46"/>
  <c r="S33" i="46" s="1"/>
  <c r="S27" i="46" s="1"/>
  <c r="S26" i="46" s="1"/>
  <c r="P1093" i="46"/>
  <c r="AC1111" i="46"/>
  <c r="Q1110" i="46"/>
  <c r="S1271" i="46"/>
  <c r="S1111" i="46" s="1"/>
  <c r="S1093" i="46" s="1"/>
  <c r="S1092" i="46" s="1"/>
  <c r="S42" i="46" s="1"/>
  <c r="AC510" i="46"/>
  <c r="P426" i="46"/>
  <c r="AC426" i="46" s="1"/>
  <c r="AC55" i="46"/>
  <c r="U24" i="46"/>
  <c r="AC1277" i="46"/>
  <c r="P1095" i="46"/>
  <c r="AC605" i="46"/>
  <c r="R24" i="46"/>
  <c r="AC1703" i="46"/>
  <c r="P1613" i="46"/>
  <c r="AC1613" i="46" s="1"/>
  <c r="P1610" i="46"/>
  <c r="AC1765" i="46"/>
  <c r="P1607" i="46"/>
  <c r="P640" i="46"/>
  <c r="Q1606" i="46"/>
  <c r="Q35" i="46"/>
  <c r="Q33" i="46" s="1"/>
  <c r="Q27" i="46" s="1"/>
  <c r="Y643" i="46"/>
  <c r="Y636" i="46" s="1"/>
  <c r="Y39" i="46" s="1"/>
  <c r="AC39" i="46" s="1"/>
  <c r="Y640" i="46"/>
  <c r="Y638" i="46" s="1"/>
  <c r="Y42" i="46" s="1"/>
  <c r="Y31" i="46" s="1"/>
  <c r="AC637" i="46"/>
  <c r="P51" i="46"/>
  <c r="P49" i="46" s="1"/>
  <c r="AC49" i="46" s="1"/>
  <c r="Q36" i="45"/>
  <c r="AC1355" i="45"/>
  <c r="AC612" i="45"/>
  <c r="U35" i="45"/>
  <c r="P1009" i="45"/>
  <c r="R35" i="45"/>
  <c r="R33" i="45" s="1"/>
  <c r="R27" i="45" s="1"/>
  <c r="R26" i="45" s="1"/>
  <c r="AC604" i="45"/>
  <c r="X35" i="45"/>
  <c r="AC1576" i="45"/>
  <c r="Y1317" i="45"/>
  <c r="P1574" i="45"/>
  <c r="P37" i="45" s="1"/>
  <c r="AC37" i="45" s="1"/>
  <c r="AC1572" i="45"/>
  <c r="P30" i="45"/>
  <c r="AC239" i="45"/>
  <c r="AC289" i="45"/>
  <c r="AC558" i="45"/>
  <c r="AC1465" i="45"/>
  <c r="AC1318" i="45"/>
  <c r="T39" i="45"/>
  <c r="P39" i="45" s="1"/>
  <c r="V637" i="45"/>
  <c r="V42" i="45" s="1"/>
  <c r="V31" i="45" s="1"/>
  <c r="S633" i="45"/>
  <c r="AC1488" i="45"/>
  <c r="AC1363" i="45"/>
  <c r="P1320" i="45"/>
  <c r="AB1313" i="45"/>
  <c r="T45" i="45"/>
  <c r="T32" i="45" s="1"/>
  <c r="P32" i="45" s="1"/>
  <c r="W35" i="45"/>
  <c r="R36" i="45"/>
  <c r="Y1052" i="45"/>
  <c r="AC577" i="45"/>
  <c r="P953" i="45"/>
  <c r="AC953" i="45" s="1"/>
  <c r="T637" i="45"/>
  <c r="T42" i="45" s="1"/>
  <c r="AC1063" i="45"/>
  <c r="AC1009" i="45"/>
  <c r="Y35" i="45"/>
  <c r="P642" i="45"/>
  <c r="P635" i="45" s="1"/>
  <c r="AC635" i="45" s="1"/>
  <c r="AC1239" i="45"/>
  <c r="V35" i="45"/>
  <c r="V33" i="45" s="1"/>
  <c r="P1317" i="45"/>
  <c r="AC1317" i="45" s="1"/>
  <c r="T36" i="45"/>
  <c r="AC401" i="45"/>
  <c r="Y1313" i="45"/>
  <c r="AC1054" i="45"/>
  <c r="AC1319" i="45"/>
  <c r="V39" i="45"/>
  <c r="U42" i="45"/>
  <c r="U31" i="45" s="1"/>
  <c r="P1577" i="45"/>
  <c r="AC1577" i="45" s="1"/>
  <c r="AC385" i="45"/>
  <c r="P54" i="45"/>
  <c r="AC54" i="45" s="1"/>
  <c r="P1075" i="45"/>
  <c r="Q1074" i="45" s="1"/>
  <c r="Y639" i="45"/>
  <c r="Y637" i="45" s="1"/>
  <c r="AC125" i="45"/>
  <c r="Q35" i="45"/>
  <c r="Y1059" i="45"/>
  <c r="Y45" i="45" s="1"/>
  <c r="Y32" i="45" s="1"/>
  <c r="T35" i="45"/>
  <c r="P35" i="45" s="1"/>
  <c r="X42" i="45"/>
  <c r="X31" i="45" s="1"/>
  <c r="Y52" i="45"/>
  <c r="Y39" i="45" s="1"/>
  <c r="AC1396" i="45"/>
  <c r="X36" i="45"/>
  <c r="AC38" i="45"/>
  <c r="P1316" i="45"/>
  <c r="AC1316" i="45" s="1"/>
  <c r="Y426" i="45"/>
  <c r="AC237" i="45"/>
  <c r="W42" i="45"/>
  <c r="W31" i="45" s="1"/>
  <c r="Y51" i="45"/>
  <c r="Y36" i="45" s="1"/>
  <c r="Q49" i="45"/>
  <c r="W36" i="45"/>
  <c r="R42" i="45"/>
  <c r="R31" i="45" s="1"/>
  <c r="Y55" i="45"/>
  <c r="Y53" i="45" s="1"/>
  <c r="Y1326" i="45"/>
  <c r="AC1326" i="45" s="1"/>
  <c r="U1320" i="45"/>
  <c r="Y1320" i="45" s="1"/>
  <c r="AC1320" i="45" s="1"/>
  <c r="Q42" i="45"/>
  <c r="Q31" i="45" s="1"/>
  <c r="AC1575" i="45"/>
  <c r="W33" i="45"/>
  <c r="W27" i="45" s="1"/>
  <c r="W26" i="45" s="1"/>
  <c r="Q33" i="45"/>
  <c r="Q27" i="45" s="1"/>
  <c r="Q26" i="45" s="1"/>
  <c r="T33" i="45"/>
  <c r="X33" i="45"/>
  <c r="X27" i="45" s="1"/>
  <c r="X26" i="45" s="1"/>
  <c r="U27" i="45"/>
  <c r="U26" i="45" s="1"/>
  <c r="AC50" i="45"/>
  <c r="Y33" i="45"/>
  <c r="U49" i="45"/>
  <c r="S36" i="45"/>
  <c r="S33" i="45" s="1"/>
  <c r="S27" i="45" s="1"/>
  <c r="S26" i="45" s="1"/>
  <c r="T49" i="45"/>
  <c r="P426" i="45"/>
  <c r="AC432" i="45"/>
  <c r="P55" i="45"/>
  <c r="T31" i="45"/>
  <c r="Y425" i="45"/>
  <c r="AC431" i="45"/>
  <c r="AD431" i="45" s="1"/>
  <c r="AC1315" i="45"/>
  <c r="P1313" i="45"/>
  <c r="AC1313" i="45" s="1"/>
  <c r="P1052" i="45"/>
  <c r="AC1052" i="45" s="1"/>
  <c r="AC1053" i="45"/>
  <c r="P638" i="45"/>
  <c r="AC82" i="45"/>
  <c r="P52" i="45"/>
  <c r="AC52" i="45" s="1"/>
  <c r="AC1571" i="45"/>
  <c r="P1570" i="45"/>
  <c r="AC1570" i="45" s="1"/>
  <c r="P34" i="45"/>
  <c r="AC1274" i="45"/>
  <c r="AC1241" i="45"/>
  <c r="P1059" i="45"/>
  <c r="P634" i="45"/>
  <c r="AC58" i="45"/>
  <c r="P51" i="45"/>
  <c r="V26" i="46" l="1"/>
  <c r="V24" i="46" s="1"/>
  <c r="T26" i="46"/>
  <c r="T24" i="46" s="1"/>
  <c r="Q26" i="46"/>
  <c r="Q24" i="46" s="1"/>
  <c r="S31" i="46"/>
  <c r="P31" i="46" s="1"/>
  <c r="AC31" i="46" s="1"/>
  <c r="P42" i="46"/>
  <c r="AC42" i="46" s="1"/>
  <c r="AC1610" i="46"/>
  <c r="P37" i="46"/>
  <c r="AC37" i="46" s="1"/>
  <c r="S24" i="46"/>
  <c r="AC640" i="46"/>
  <c r="AC643" i="46"/>
  <c r="P634" i="46"/>
  <c r="AC634" i="46" s="1"/>
  <c r="AC635" i="46"/>
  <c r="AC1607" i="46"/>
  <c r="P1606" i="46"/>
  <c r="AC1606" i="46" s="1"/>
  <c r="AC1095" i="46"/>
  <c r="P45" i="46"/>
  <c r="AC45" i="46" s="1"/>
  <c r="AC636" i="46"/>
  <c r="P1088" i="46"/>
  <c r="AC1088" i="46" s="1"/>
  <c r="Y27" i="46"/>
  <c r="AC51" i="46"/>
  <c r="P36" i="46"/>
  <c r="AC36" i="46" s="1"/>
  <c r="P1092" i="46"/>
  <c r="AC1092" i="46" s="1"/>
  <c r="AC1093" i="46"/>
  <c r="AC639" i="46"/>
  <c r="P638" i="46"/>
  <c r="AC638" i="46" s="1"/>
  <c r="V27" i="45"/>
  <c r="V26" i="45" s="1"/>
  <c r="T27" i="45"/>
  <c r="T26" i="45" s="1"/>
  <c r="AC1574" i="45"/>
  <c r="P639" i="45"/>
  <c r="AC639" i="45" s="1"/>
  <c r="AC32" i="45"/>
  <c r="V24" i="45"/>
  <c r="AC642" i="45"/>
  <c r="P1057" i="45"/>
  <c r="P1056" i="45" s="1"/>
  <c r="AC1056" i="45" s="1"/>
  <c r="U24" i="45"/>
  <c r="AC35" i="45"/>
  <c r="AC426" i="45"/>
  <c r="Y49" i="45"/>
  <c r="X24" i="45"/>
  <c r="AC39" i="45"/>
  <c r="S1235" i="45"/>
  <c r="S1075" i="45" s="1"/>
  <c r="S1057" i="45" s="1"/>
  <c r="S1056" i="45" s="1"/>
  <c r="S42" i="45" s="1"/>
  <c r="S31" i="45" s="1"/>
  <c r="S24" i="45" s="1"/>
  <c r="R24" i="45"/>
  <c r="Q24" i="45"/>
  <c r="AC1075" i="45"/>
  <c r="W24" i="45"/>
  <c r="T24" i="45"/>
  <c r="Y42" i="45"/>
  <c r="Y31" i="45" s="1"/>
  <c r="Y27" i="45"/>
  <c r="AC51" i="45"/>
  <c r="P49" i="45"/>
  <c r="P36" i="45"/>
  <c r="AC36" i="45" s="1"/>
  <c r="P633" i="45"/>
  <c r="AC633" i="45" s="1"/>
  <c r="AC634" i="45"/>
  <c r="P637" i="45"/>
  <c r="AC637" i="45" s="1"/>
  <c r="AC638" i="45"/>
  <c r="AC55" i="45"/>
  <c r="P53" i="45"/>
  <c r="AC53" i="45" s="1"/>
  <c r="AC34" i="45"/>
  <c r="AC1059" i="45"/>
  <c r="P45" i="45"/>
  <c r="AC45" i="45" s="1"/>
  <c r="Y40" i="45"/>
  <c r="AC425" i="45"/>
  <c r="AD425" i="45" s="1"/>
  <c r="Y26" i="46" l="1"/>
  <c r="Y24" i="46" s="1"/>
  <c r="AC34" i="46"/>
  <c r="P33" i="46"/>
  <c r="P27" i="46" s="1"/>
  <c r="P31" i="45"/>
  <c r="AC49" i="45"/>
  <c r="AC1057" i="45"/>
  <c r="P42" i="45"/>
  <c r="AC42" i="45" s="1"/>
  <c r="AC31" i="45"/>
  <c r="Y30" i="45"/>
  <c r="AC40" i="45"/>
  <c r="P33" i="45"/>
  <c r="AC33" i="46" l="1"/>
  <c r="P26" i="46"/>
  <c r="AC33" i="45"/>
  <c r="P27" i="45"/>
  <c r="AC30" i="45"/>
  <c r="Y26" i="45"/>
  <c r="Y24" i="45" s="1"/>
  <c r="AC27" i="46" l="1"/>
  <c r="P26" i="45"/>
  <c r="AC27" i="45"/>
  <c r="AC26" i="46" l="1"/>
  <c r="P24" i="46"/>
  <c r="AC24" i="46" s="1"/>
  <c r="P24" i="45"/>
  <c r="AC24" i="45" s="1"/>
  <c r="AC26" i="45"/>
  <c r="P885" i="44" l="1"/>
  <c r="AC885" i="44" s="1"/>
  <c r="F885" i="44"/>
  <c r="Y884" i="44"/>
  <c r="P884" i="44"/>
  <c r="F884" i="44"/>
  <c r="Y883" i="44"/>
  <c r="P883" i="44"/>
  <c r="F883" i="44"/>
  <c r="Y882" i="44"/>
  <c r="P882" i="44"/>
  <c r="O882" i="44"/>
  <c r="F882" i="44"/>
  <c r="Y881" i="44"/>
  <c r="P881" i="44"/>
  <c r="F881" i="44"/>
  <c r="Y880" i="44"/>
  <c r="P880" i="44"/>
  <c r="F880" i="44"/>
  <c r="Y879" i="44"/>
  <c r="P879" i="44"/>
  <c r="F879" i="44"/>
  <c r="Y878" i="44"/>
  <c r="P878" i="44"/>
  <c r="O878" i="44"/>
  <c r="F878" i="44"/>
  <c r="Y877" i="44"/>
  <c r="AC877" i="44" s="1"/>
  <c r="P877" i="44"/>
  <c r="F877" i="44"/>
  <c r="X876" i="44"/>
  <c r="X663" i="44" s="1"/>
  <c r="W876" i="44"/>
  <c r="W663" i="44" s="1"/>
  <c r="V876" i="44"/>
  <c r="U876" i="44"/>
  <c r="U663" i="44" s="1"/>
  <c r="T876" i="44"/>
  <c r="S876" i="44"/>
  <c r="S663" i="44" s="1"/>
  <c r="R876" i="44"/>
  <c r="Q876" i="44"/>
  <c r="F876" i="44"/>
  <c r="Y875" i="44"/>
  <c r="AC875" i="44" s="1"/>
  <c r="F875" i="44"/>
  <c r="Y874" i="44"/>
  <c r="S874" i="44"/>
  <c r="P874" i="44" s="1"/>
  <c r="O874" i="44"/>
  <c r="F874" i="44"/>
  <c r="Y873" i="44"/>
  <c r="P873" i="44"/>
  <c r="F873" i="44"/>
  <c r="Y872" i="44"/>
  <c r="P872" i="44"/>
  <c r="AC872" i="44" s="1"/>
  <c r="O872" i="44"/>
  <c r="F872" i="44"/>
  <c r="Y871" i="44"/>
  <c r="P871" i="44"/>
  <c r="F871" i="44"/>
  <c r="Y870" i="44"/>
  <c r="P870" i="44"/>
  <c r="O870" i="44"/>
  <c r="F870" i="44"/>
  <c r="Y869" i="44"/>
  <c r="P869" i="44"/>
  <c r="F869" i="44"/>
  <c r="Y868" i="44"/>
  <c r="P868" i="44"/>
  <c r="O868" i="44"/>
  <c r="F868" i="44"/>
  <c r="Y867" i="44"/>
  <c r="P867" i="44"/>
  <c r="F867" i="44"/>
  <c r="Y866" i="44"/>
  <c r="P866" i="44"/>
  <c r="F866" i="44"/>
  <c r="Y865" i="44"/>
  <c r="P865" i="44"/>
  <c r="F865" i="44"/>
  <c r="Y864" i="44"/>
  <c r="P864" i="44"/>
  <c r="F864" i="44"/>
  <c r="Y863" i="44"/>
  <c r="P863" i="44"/>
  <c r="F863" i="44"/>
  <c r="Y862" i="44"/>
  <c r="P862" i="44"/>
  <c r="F862" i="44"/>
  <c r="Y861" i="44"/>
  <c r="P861" i="44"/>
  <c r="F861" i="44"/>
  <c r="Y860" i="44"/>
  <c r="P860" i="44"/>
  <c r="F860" i="44"/>
  <c r="Y859" i="44"/>
  <c r="P859" i="44"/>
  <c r="O859" i="44"/>
  <c r="F859" i="44"/>
  <c r="Y858" i="44"/>
  <c r="P858" i="44"/>
  <c r="F858" i="44"/>
  <c r="Y857" i="44"/>
  <c r="P857" i="44"/>
  <c r="F857" i="44"/>
  <c r="Y856" i="44"/>
  <c r="P856" i="44"/>
  <c r="F856" i="44"/>
  <c r="Y855" i="44"/>
  <c r="P855" i="44"/>
  <c r="O855" i="44"/>
  <c r="F855" i="44"/>
  <c r="Y854" i="44"/>
  <c r="P854" i="44"/>
  <c r="F854" i="44"/>
  <c r="Y853" i="44"/>
  <c r="P853" i="44"/>
  <c r="F853" i="44"/>
  <c r="AB852" i="44"/>
  <c r="Y852" i="44"/>
  <c r="P852" i="44"/>
  <c r="F852" i="44"/>
  <c r="Y851" i="44"/>
  <c r="P851" i="44"/>
  <c r="O851" i="44"/>
  <c r="F851" i="44"/>
  <c r="P850" i="44"/>
  <c r="F850" i="44"/>
  <c r="Y849" i="44"/>
  <c r="P849" i="44"/>
  <c r="F849" i="44"/>
  <c r="AB848" i="44"/>
  <c r="Y848" i="44"/>
  <c r="P848" i="44"/>
  <c r="O848" i="44"/>
  <c r="F848" i="44"/>
  <c r="Y847" i="44"/>
  <c r="P847" i="44"/>
  <c r="F847" i="44"/>
  <c r="Y846" i="44"/>
  <c r="P846" i="44"/>
  <c r="F846" i="44"/>
  <c r="AB845" i="44"/>
  <c r="Y845" i="44"/>
  <c r="P845" i="44"/>
  <c r="F845" i="44"/>
  <c r="Y844" i="44"/>
  <c r="P844" i="44"/>
  <c r="F844" i="44"/>
  <c r="Y843" i="44"/>
  <c r="P843" i="44"/>
  <c r="F843" i="44"/>
  <c r="Y842" i="44"/>
  <c r="P842" i="44"/>
  <c r="F842" i="44"/>
  <c r="Y841" i="44"/>
  <c r="P841" i="44"/>
  <c r="F841" i="44"/>
  <c r="Y840" i="44"/>
  <c r="P840" i="44"/>
  <c r="F840" i="44"/>
  <c r="Y839" i="44"/>
  <c r="P839" i="44"/>
  <c r="F839" i="44"/>
  <c r="AB838" i="44"/>
  <c r="Y838" i="44"/>
  <c r="P838" i="44"/>
  <c r="F838" i="44"/>
  <c r="Y837" i="44"/>
  <c r="P837" i="44"/>
  <c r="F837" i="44"/>
  <c r="Y836" i="44"/>
  <c r="P836" i="44"/>
  <c r="F836" i="44"/>
  <c r="AB835" i="44"/>
  <c r="Y835" i="44"/>
  <c r="P835" i="44"/>
  <c r="O835" i="44"/>
  <c r="F835" i="44"/>
  <c r="Y834" i="44"/>
  <c r="P834" i="44"/>
  <c r="F834" i="44"/>
  <c r="Y833" i="44"/>
  <c r="P833" i="44"/>
  <c r="F833" i="44"/>
  <c r="Y832" i="44"/>
  <c r="P832" i="44"/>
  <c r="F832" i="44"/>
  <c r="Y831" i="44"/>
  <c r="P831" i="44"/>
  <c r="Y830" i="44"/>
  <c r="P830" i="44"/>
  <c r="F830" i="44"/>
  <c r="Y829" i="44"/>
  <c r="P829" i="44"/>
  <c r="F829" i="44"/>
  <c r="Y828" i="44"/>
  <c r="P828" i="44"/>
  <c r="AB827" i="44"/>
  <c r="Y827" i="44"/>
  <c r="P827" i="44"/>
  <c r="F827" i="44"/>
  <c r="Y826" i="44"/>
  <c r="P826" i="44"/>
  <c r="F826" i="44"/>
  <c r="Y825" i="44"/>
  <c r="P825" i="44"/>
  <c r="F825" i="44"/>
  <c r="Y824" i="44"/>
  <c r="P824" i="44"/>
  <c r="F824" i="44"/>
  <c r="AB823" i="44"/>
  <c r="Y823" i="44"/>
  <c r="P823" i="44"/>
  <c r="F823" i="44"/>
  <c r="Y822" i="44"/>
  <c r="P822" i="44"/>
  <c r="F822" i="44"/>
  <c r="Y821" i="44"/>
  <c r="P821" i="44"/>
  <c r="F821" i="44"/>
  <c r="S820" i="44"/>
  <c r="F820" i="44"/>
  <c r="Y819" i="44"/>
  <c r="P819" i="44"/>
  <c r="F819" i="44"/>
  <c r="Y818" i="44"/>
  <c r="P818" i="44"/>
  <c r="F818" i="44"/>
  <c r="Y817" i="44"/>
  <c r="P817" i="44"/>
  <c r="F817" i="44"/>
  <c r="Y816" i="44"/>
  <c r="S816" i="44"/>
  <c r="P816" i="44" s="1"/>
  <c r="O816" i="44"/>
  <c r="F816" i="44"/>
  <c r="Y815" i="44"/>
  <c r="P815" i="44"/>
  <c r="F815" i="44"/>
  <c r="Y814" i="44"/>
  <c r="P814" i="44"/>
  <c r="F814" i="44"/>
  <c r="Y813" i="44"/>
  <c r="P813" i="44"/>
  <c r="F813" i="44"/>
  <c r="Y812" i="44"/>
  <c r="P812" i="44"/>
  <c r="F812" i="44"/>
  <c r="Y811" i="44"/>
  <c r="P811" i="44"/>
  <c r="O811" i="44"/>
  <c r="F811" i="44"/>
  <c r="Y810" i="44"/>
  <c r="AC810" i="44" s="1"/>
  <c r="F810" i="44"/>
  <c r="Y809" i="44"/>
  <c r="P809" i="44"/>
  <c r="F809" i="44"/>
  <c r="Y808" i="44"/>
  <c r="P808" i="44"/>
  <c r="F808" i="44"/>
  <c r="Y807" i="44"/>
  <c r="P807" i="44"/>
  <c r="F807" i="44"/>
  <c r="Y806" i="44"/>
  <c r="P806" i="44"/>
  <c r="F806" i="44"/>
  <c r="Y805" i="44"/>
  <c r="P805" i="44"/>
  <c r="F805" i="44"/>
  <c r="Y804" i="44"/>
  <c r="P804" i="44"/>
  <c r="F804" i="44"/>
  <c r="Y803" i="44"/>
  <c r="P803" i="44"/>
  <c r="F803" i="44"/>
  <c r="Y802" i="44"/>
  <c r="P802" i="44"/>
  <c r="F802" i="44"/>
  <c r="Y801" i="44"/>
  <c r="P801" i="44"/>
  <c r="O801" i="44"/>
  <c r="F801" i="44"/>
  <c r="Y800" i="44"/>
  <c r="P800" i="44"/>
  <c r="F800" i="44"/>
  <c r="Y799" i="44"/>
  <c r="P799" i="44"/>
  <c r="F799" i="44"/>
  <c r="Y798" i="44"/>
  <c r="P798" i="44"/>
  <c r="F798" i="44"/>
  <c r="Y797" i="44"/>
  <c r="P797" i="44"/>
  <c r="F797" i="44"/>
  <c r="Y796" i="44"/>
  <c r="P796" i="44"/>
  <c r="F796" i="44"/>
  <c r="Y795" i="44"/>
  <c r="P795" i="44"/>
  <c r="O795" i="44"/>
  <c r="F795" i="44"/>
  <c r="Y794" i="44"/>
  <c r="P794" i="44"/>
  <c r="F794" i="44"/>
  <c r="Y793" i="44"/>
  <c r="P793" i="44"/>
  <c r="F793" i="44"/>
  <c r="Y792" i="44"/>
  <c r="P792" i="44"/>
  <c r="F792" i="44"/>
  <c r="AB791" i="44"/>
  <c r="Y791" i="44"/>
  <c r="P791" i="44"/>
  <c r="F791" i="44"/>
  <c r="Y790" i="44"/>
  <c r="P790" i="44"/>
  <c r="F790" i="44"/>
  <c r="Y789" i="44"/>
  <c r="P789" i="44"/>
  <c r="F789" i="44"/>
  <c r="AB788" i="44"/>
  <c r="Y788" i="44"/>
  <c r="P788" i="44"/>
  <c r="F788" i="44"/>
  <c r="Y787" i="44"/>
  <c r="P787" i="44"/>
  <c r="F787" i="44"/>
  <c r="Y786" i="44"/>
  <c r="P786" i="44"/>
  <c r="F786" i="44"/>
  <c r="Y785" i="44"/>
  <c r="P785" i="44"/>
  <c r="F785" i="44"/>
  <c r="Y784" i="44"/>
  <c r="P784" i="44"/>
  <c r="F784" i="44"/>
  <c r="Y783" i="44"/>
  <c r="P783" i="44"/>
  <c r="F783" i="44"/>
  <c r="Y782" i="44"/>
  <c r="P782" i="44"/>
  <c r="F782" i="44"/>
  <c r="Y781" i="44"/>
  <c r="P781" i="44"/>
  <c r="F781" i="44"/>
  <c r="Y780" i="44"/>
  <c r="P780" i="44"/>
  <c r="F780" i="44"/>
  <c r="Y779" i="44"/>
  <c r="P779" i="44"/>
  <c r="O779" i="44"/>
  <c r="F779" i="44"/>
  <c r="Y778" i="44"/>
  <c r="AC778" i="44" s="1"/>
  <c r="F778" i="44"/>
  <c r="Y777" i="44"/>
  <c r="P777" i="44"/>
  <c r="F777" i="44"/>
  <c r="Y776" i="44"/>
  <c r="P776" i="44"/>
  <c r="F776" i="44"/>
  <c r="Y775" i="44"/>
  <c r="P775" i="44"/>
  <c r="F775" i="44"/>
  <c r="Y774" i="44"/>
  <c r="P774" i="44"/>
  <c r="F774" i="44"/>
  <c r="AC773" i="44"/>
  <c r="AG772" i="44" s="1"/>
  <c r="AB773" i="44"/>
  <c r="X773" i="44"/>
  <c r="R773" i="44"/>
  <c r="M773" i="44"/>
  <c r="AC772" i="44"/>
  <c r="AG771" i="44" s="1"/>
  <c r="Y772" i="44"/>
  <c r="AB772" i="44" s="1"/>
  <c r="M772" i="44"/>
  <c r="J772" i="44"/>
  <c r="AC771" i="44"/>
  <c r="AB771" i="44"/>
  <c r="X771" i="44"/>
  <c r="R771" i="44"/>
  <c r="M771" i="44"/>
  <c r="Y769" i="44"/>
  <c r="P769" i="44"/>
  <c r="O769" i="44"/>
  <c r="F769" i="44"/>
  <c r="Y768" i="44"/>
  <c r="P768" i="44"/>
  <c r="F768" i="44"/>
  <c r="Y767" i="44"/>
  <c r="P767" i="44"/>
  <c r="F767" i="44"/>
  <c r="Y766" i="44"/>
  <c r="P766" i="44"/>
  <c r="F766" i="44"/>
  <c r="Y765" i="44"/>
  <c r="P765" i="44"/>
  <c r="F765" i="44"/>
  <c r="Y764" i="44"/>
  <c r="P764" i="44"/>
  <c r="F764" i="44"/>
  <c r="Y763" i="44"/>
  <c r="P763" i="44"/>
  <c r="F763" i="44"/>
  <c r="Y762" i="44"/>
  <c r="P762" i="44"/>
  <c r="F762" i="44"/>
  <c r="Y761" i="44"/>
  <c r="P761" i="44"/>
  <c r="F761" i="44"/>
  <c r="Y760" i="44"/>
  <c r="P760" i="44"/>
  <c r="Y759" i="44"/>
  <c r="P759" i="44"/>
  <c r="Y758" i="44"/>
  <c r="S758" i="44"/>
  <c r="Y757" i="44"/>
  <c r="P757" i="44"/>
  <c r="O757" i="44"/>
  <c r="F757" i="44"/>
  <c r="Y756" i="44"/>
  <c r="P756" i="44"/>
  <c r="F756" i="44"/>
  <c r="Y755" i="44"/>
  <c r="P755" i="44"/>
  <c r="F755" i="44"/>
  <c r="Y754" i="44"/>
  <c r="P754" i="44"/>
  <c r="F754" i="44"/>
  <c r="Y753" i="44"/>
  <c r="P753" i="44"/>
  <c r="Y752" i="44"/>
  <c r="P752" i="44"/>
  <c r="F752" i="44"/>
  <c r="Y751" i="44"/>
  <c r="P751" i="44"/>
  <c r="F751" i="44"/>
  <c r="Y750" i="44"/>
  <c r="P750" i="44"/>
  <c r="F750" i="44"/>
  <c r="Y749" i="44"/>
  <c r="P749" i="44"/>
  <c r="F749" i="44"/>
  <c r="Y748" i="44"/>
  <c r="P748" i="44"/>
  <c r="F748" i="44"/>
  <c r="Y747" i="44"/>
  <c r="P747" i="44"/>
  <c r="F747" i="44"/>
  <c r="Y746" i="44"/>
  <c r="P746" i="44"/>
  <c r="F746" i="44"/>
  <c r="Y745" i="44"/>
  <c r="P745" i="44"/>
  <c r="F745" i="44"/>
  <c r="Y744" i="44"/>
  <c r="P744" i="44"/>
  <c r="F744" i="44"/>
  <c r="Y743" i="44"/>
  <c r="P743" i="44"/>
  <c r="F743" i="44"/>
  <c r="Y742" i="44"/>
  <c r="S742" i="44"/>
  <c r="P742" i="44" s="1"/>
  <c r="O742" i="44"/>
  <c r="Y741" i="44"/>
  <c r="P741" i="44"/>
  <c r="F741" i="44"/>
  <c r="Y740" i="44"/>
  <c r="P740" i="44"/>
  <c r="F740" i="44"/>
  <c r="Y739" i="44"/>
  <c r="P739" i="44"/>
  <c r="F739" i="44"/>
  <c r="Y738" i="44"/>
  <c r="P738" i="44"/>
  <c r="F738" i="44"/>
  <c r="Y737" i="44"/>
  <c r="P737" i="44"/>
  <c r="F737" i="44"/>
  <c r="Y736" i="44"/>
  <c r="P736" i="44"/>
  <c r="F736" i="44"/>
  <c r="Y735" i="44"/>
  <c r="P735" i="44"/>
  <c r="F735" i="44"/>
  <c r="Y734" i="44"/>
  <c r="P734" i="44"/>
  <c r="F734" i="44"/>
  <c r="Y733" i="44"/>
  <c r="P733" i="44"/>
  <c r="F733" i="44"/>
  <c r="Y732" i="44"/>
  <c r="P732" i="44"/>
  <c r="Y731" i="44"/>
  <c r="P731" i="44"/>
  <c r="F731" i="44"/>
  <c r="Y730" i="44"/>
  <c r="P730" i="44"/>
  <c r="F730" i="44"/>
  <c r="Y729" i="44"/>
  <c r="P729" i="44"/>
  <c r="F729" i="44"/>
  <c r="Y728" i="44"/>
  <c r="P728" i="44"/>
  <c r="F728" i="44"/>
  <c r="Y727" i="44"/>
  <c r="P727" i="44"/>
  <c r="Y726" i="44"/>
  <c r="P726" i="44"/>
  <c r="F726" i="44"/>
  <c r="Y725" i="44"/>
  <c r="P725" i="44"/>
  <c r="F725" i="44"/>
  <c r="Y724" i="44"/>
  <c r="P724" i="44"/>
  <c r="F724" i="44"/>
  <c r="AB723" i="44"/>
  <c r="Y723" i="44"/>
  <c r="P723" i="44"/>
  <c r="O723" i="44"/>
  <c r="F723" i="44"/>
  <c r="AB722" i="44"/>
  <c r="Y722" i="44"/>
  <c r="P722" i="44"/>
  <c r="F722" i="44"/>
  <c r="Y721" i="44"/>
  <c r="P721" i="44"/>
  <c r="F721" i="44"/>
  <c r="Y720" i="44"/>
  <c r="P720" i="44"/>
  <c r="F720" i="44"/>
  <c r="Y719" i="44"/>
  <c r="P719" i="44"/>
  <c r="L719" i="44"/>
  <c r="K719" i="44"/>
  <c r="F719" i="44"/>
  <c r="Y718" i="44"/>
  <c r="P718" i="44"/>
  <c r="F718" i="44"/>
  <c r="Y717" i="44"/>
  <c r="P717" i="44"/>
  <c r="F717" i="44"/>
  <c r="Y716" i="44"/>
  <c r="P716" i="44"/>
  <c r="O716" i="44"/>
  <c r="F716" i="44"/>
  <c r="Y715" i="44"/>
  <c r="P715" i="44"/>
  <c r="F715" i="44"/>
  <c r="Y714" i="44"/>
  <c r="P714" i="44"/>
  <c r="F714" i="44"/>
  <c r="Y713" i="44"/>
  <c r="S713" i="44"/>
  <c r="F713" i="44"/>
  <c r="Y712" i="44"/>
  <c r="P712" i="44"/>
  <c r="F712" i="44"/>
  <c r="Y711" i="44"/>
  <c r="P711" i="44"/>
  <c r="F711" i="44"/>
  <c r="Y710" i="44"/>
  <c r="P710" i="44"/>
  <c r="F710" i="44"/>
  <c r="Y709" i="44"/>
  <c r="P709" i="44"/>
  <c r="F709" i="44"/>
  <c r="Y708" i="44"/>
  <c r="P708" i="44"/>
  <c r="F708" i="44"/>
  <c r="Y707" i="44"/>
  <c r="P707" i="44"/>
  <c r="O707" i="44"/>
  <c r="F707" i="44"/>
  <c r="Y706" i="44"/>
  <c r="P706" i="44"/>
  <c r="F706" i="44"/>
  <c r="Y705" i="44"/>
  <c r="P705" i="44"/>
  <c r="F705" i="44"/>
  <c r="Y704" i="44"/>
  <c r="P704" i="44"/>
  <c r="F704" i="44"/>
  <c r="Y703" i="44"/>
  <c r="P703" i="44"/>
  <c r="F703" i="44"/>
  <c r="Y702" i="44"/>
  <c r="P702" i="44"/>
  <c r="O702" i="44"/>
  <c r="F702" i="44"/>
  <c r="Y701" i="44"/>
  <c r="P701" i="44"/>
  <c r="F701" i="44"/>
  <c r="Y700" i="44"/>
  <c r="P700" i="44"/>
  <c r="F700" i="44"/>
  <c r="Y699" i="44"/>
  <c r="P699" i="44"/>
  <c r="F699" i="44"/>
  <c r="Y698" i="44"/>
  <c r="P698" i="44"/>
  <c r="O698" i="44"/>
  <c r="F698" i="44"/>
  <c r="Y697" i="44"/>
  <c r="P697" i="44"/>
  <c r="F697" i="44"/>
  <c r="Y696" i="44"/>
  <c r="P696" i="44"/>
  <c r="F696" i="44"/>
  <c r="Y695" i="44"/>
  <c r="P695" i="44"/>
  <c r="F695" i="44"/>
  <c r="Y694" i="44"/>
  <c r="P694" i="44"/>
  <c r="F694" i="44"/>
  <c r="Y693" i="44"/>
  <c r="P693" i="44"/>
  <c r="F693" i="44"/>
  <c r="Y692" i="44"/>
  <c r="P692" i="44"/>
  <c r="F692" i="44"/>
  <c r="AB691" i="44"/>
  <c r="Y691" i="44"/>
  <c r="S691" i="44"/>
  <c r="P691" i="44" s="1"/>
  <c r="O691" i="44"/>
  <c r="F691" i="44"/>
  <c r="Y690" i="44"/>
  <c r="P690" i="44"/>
  <c r="F690" i="44"/>
  <c r="Y689" i="44"/>
  <c r="P689" i="44"/>
  <c r="F689" i="44"/>
  <c r="Y688" i="44"/>
  <c r="P688" i="44"/>
  <c r="F688" i="44"/>
  <c r="Y687" i="44"/>
  <c r="P687" i="44"/>
  <c r="F687" i="44"/>
  <c r="Y686" i="44"/>
  <c r="P686" i="44"/>
  <c r="F686" i="44"/>
  <c r="AB685" i="44"/>
  <c r="Y685" i="44"/>
  <c r="P685" i="44"/>
  <c r="F685" i="44"/>
  <c r="Y684" i="44"/>
  <c r="P684" i="44"/>
  <c r="F684" i="44"/>
  <c r="Y683" i="44"/>
  <c r="P683" i="44"/>
  <c r="F683" i="44"/>
  <c r="Y682" i="44"/>
  <c r="P682" i="44"/>
  <c r="F682" i="44"/>
  <c r="Y681" i="44"/>
  <c r="P681" i="44"/>
  <c r="F681" i="44"/>
  <c r="Y680" i="44"/>
  <c r="P680" i="44"/>
  <c r="F680" i="44"/>
  <c r="Y679" i="44"/>
  <c r="P679" i="44"/>
  <c r="F679" i="44"/>
  <c r="Y678" i="44"/>
  <c r="P678" i="44"/>
  <c r="F678" i="44"/>
  <c r="Y677" i="44"/>
  <c r="P677" i="44"/>
  <c r="F677" i="44"/>
  <c r="Y676" i="44"/>
  <c r="P676" i="44"/>
  <c r="F676" i="44"/>
  <c r="Y675" i="44"/>
  <c r="P675" i="44"/>
  <c r="F675" i="44"/>
  <c r="Y674" i="44"/>
  <c r="P674" i="44"/>
  <c r="F674" i="44"/>
  <c r="Y673" i="44"/>
  <c r="P673" i="44"/>
  <c r="O673" i="44"/>
  <c r="Y672" i="44"/>
  <c r="P672" i="44"/>
  <c r="F672" i="44"/>
  <c r="Y671" i="44"/>
  <c r="P671" i="44"/>
  <c r="F671" i="44"/>
  <c r="Y670" i="44"/>
  <c r="P670" i="44"/>
  <c r="F670" i="44"/>
  <c r="Y669" i="44"/>
  <c r="P669" i="44"/>
  <c r="F669" i="44"/>
  <c r="X668" i="44"/>
  <c r="W668" i="44"/>
  <c r="V668" i="44"/>
  <c r="U668" i="44"/>
  <c r="T668" i="44"/>
  <c r="R668" i="44"/>
  <c r="Q668" i="44"/>
  <c r="F668" i="44"/>
  <c r="X667" i="44"/>
  <c r="W667" i="44"/>
  <c r="V667" i="44"/>
  <c r="U667" i="44"/>
  <c r="T667" i="44"/>
  <c r="S667" i="44"/>
  <c r="R667" i="44"/>
  <c r="Q667" i="44"/>
  <c r="F667" i="44"/>
  <c r="X666" i="44"/>
  <c r="W666" i="44"/>
  <c r="W38" i="44" s="1"/>
  <c r="V666" i="44"/>
  <c r="V38" i="44" s="1"/>
  <c r="U666" i="44"/>
  <c r="T666" i="44"/>
  <c r="S666" i="44"/>
  <c r="R666" i="44"/>
  <c r="R38" i="44" s="1"/>
  <c r="Q666" i="44"/>
  <c r="F666" i="44"/>
  <c r="X665" i="44"/>
  <c r="W665" i="44"/>
  <c r="W37" i="44" s="1"/>
  <c r="V665" i="44"/>
  <c r="U665" i="44"/>
  <c r="T665" i="44"/>
  <c r="R665" i="44"/>
  <c r="R37" i="44" s="1"/>
  <c r="Q665" i="44"/>
  <c r="F665" i="44"/>
  <c r="AC664" i="44"/>
  <c r="F664" i="44"/>
  <c r="V663" i="44"/>
  <c r="T663" i="44"/>
  <c r="R663" i="44"/>
  <c r="F663" i="44"/>
  <c r="X662" i="44"/>
  <c r="W662" i="44"/>
  <c r="W34" i="44" s="1"/>
  <c r="V662" i="44"/>
  <c r="U662" i="44"/>
  <c r="T662" i="44"/>
  <c r="R662" i="44"/>
  <c r="R34" i="44" s="1"/>
  <c r="Q662" i="44"/>
  <c r="F662" i="44"/>
  <c r="F661" i="44"/>
  <c r="Y660" i="44"/>
  <c r="P660" i="44"/>
  <c r="F660" i="44"/>
  <c r="AB659" i="44"/>
  <c r="Y659" i="44"/>
  <c r="P659" i="44"/>
  <c r="F659" i="44"/>
  <c r="X634" i="44"/>
  <c r="W634" i="44"/>
  <c r="V634" i="44"/>
  <c r="U634" i="44"/>
  <c r="T634" i="44"/>
  <c r="S634" i="44"/>
  <c r="X635" i="44"/>
  <c r="W635" i="44"/>
  <c r="V635" i="44"/>
  <c r="T635" i="44"/>
  <c r="S635" i="44"/>
  <c r="R635" i="44"/>
  <c r="Q635" i="44"/>
  <c r="X633" i="44"/>
  <c r="T633" i="44"/>
  <c r="Y658" i="44"/>
  <c r="P658" i="44"/>
  <c r="F658" i="44"/>
  <c r="Y657" i="44"/>
  <c r="P657" i="44"/>
  <c r="Y656" i="44"/>
  <c r="P656" i="44"/>
  <c r="U655" i="44"/>
  <c r="Q655" i="44"/>
  <c r="P655" i="44" s="1"/>
  <c r="Y654" i="44"/>
  <c r="P654" i="44"/>
  <c r="Y653" i="44"/>
  <c r="P653" i="44"/>
  <c r="O653" i="44"/>
  <c r="F653" i="44"/>
  <c r="Y651" i="44"/>
  <c r="P651" i="44"/>
  <c r="F651" i="44"/>
  <c r="Y650" i="44"/>
  <c r="P650" i="44"/>
  <c r="F650" i="44"/>
  <c r="Y649" i="44"/>
  <c r="Y641" i="44" s="1"/>
  <c r="P649" i="44"/>
  <c r="P641" i="44" s="1"/>
  <c r="F649" i="44"/>
  <c r="Y648" i="44"/>
  <c r="P648" i="44"/>
  <c r="F648" i="44"/>
  <c r="Y647" i="44"/>
  <c r="P647" i="44"/>
  <c r="F647" i="44"/>
  <c r="AB646" i="44"/>
  <c r="Y646" i="44"/>
  <c r="P646" i="44"/>
  <c r="O646" i="44"/>
  <c r="F646" i="44"/>
  <c r="AB645" i="44"/>
  <c r="Y645" i="44"/>
  <c r="P645" i="44"/>
  <c r="F645" i="44"/>
  <c r="AB644" i="44"/>
  <c r="Y644" i="44"/>
  <c r="P644" i="44"/>
  <c r="F644" i="44"/>
  <c r="AB642" i="44"/>
  <c r="X642" i="44"/>
  <c r="W642" i="44"/>
  <c r="V642" i="44"/>
  <c r="T642" i="44"/>
  <c r="S642" i="44"/>
  <c r="R642" i="44"/>
  <c r="F642" i="44"/>
  <c r="AB641" i="44"/>
  <c r="X641" i="44"/>
  <c r="W641" i="44"/>
  <c r="V641" i="44"/>
  <c r="U641" i="44"/>
  <c r="T641" i="44"/>
  <c r="S641" i="44"/>
  <c r="R641" i="44"/>
  <c r="Q641" i="44"/>
  <c r="F641" i="44"/>
  <c r="Y640" i="44"/>
  <c r="P640" i="44"/>
  <c r="F640" i="44"/>
  <c r="AB639" i="44"/>
  <c r="Y639" i="44"/>
  <c r="P639" i="44"/>
  <c r="F639" i="44"/>
  <c r="AB638" i="44"/>
  <c r="Y638" i="44"/>
  <c r="P638" i="44"/>
  <c r="F638" i="44"/>
  <c r="Y637" i="44"/>
  <c r="P637" i="44"/>
  <c r="F637" i="44"/>
  <c r="F636" i="44"/>
  <c r="AB635" i="44"/>
  <c r="U635" i="44"/>
  <c r="F635" i="44"/>
  <c r="Q634" i="44"/>
  <c r="F634" i="44"/>
  <c r="F633" i="44"/>
  <c r="AB632" i="44"/>
  <c r="F632" i="44"/>
  <c r="X631" i="44"/>
  <c r="W631" i="44"/>
  <c r="V631" i="44"/>
  <c r="U631" i="44"/>
  <c r="T631" i="44"/>
  <c r="S631" i="44"/>
  <c r="R631" i="44"/>
  <c r="Q631" i="44"/>
  <c r="F631" i="44"/>
  <c r="F630" i="44"/>
  <c r="F629" i="44"/>
  <c r="AJ628" i="44"/>
  <c r="AB628" i="44"/>
  <c r="Y628" i="44"/>
  <c r="P628" i="44"/>
  <c r="F628" i="44"/>
  <c r="Y627" i="44"/>
  <c r="P627" i="44"/>
  <c r="F627" i="44"/>
  <c r="Y626" i="44"/>
  <c r="Y622" i="44" s="1"/>
  <c r="P626" i="44"/>
  <c r="O626" i="44"/>
  <c r="F626" i="44"/>
  <c r="Y625" i="44"/>
  <c r="P625" i="44"/>
  <c r="F625" i="44"/>
  <c r="Y624" i="44"/>
  <c r="P624" i="44"/>
  <c r="F624" i="44"/>
  <c r="Z623" i="44"/>
  <c r="X623" i="44"/>
  <c r="W623" i="44"/>
  <c r="V623" i="44"/>
  <c r="U623" i="44"/>
  <c r="T623" i="44"/>
  <c r="S623" i="44"/>
  <c r="R623" i="44"/>
  <c r="Q623" i="44"/>
  <c r="F623" i="44"/>
  <c r="X622" i="44"/>
  <c r="W622" i="44"/>
  <c r="V622" i="44"/>
  <c r="U622" i="44"/>
  <c r="T622" i="44"/>
  <c r="S622" i="44"/>
  <c r="R622" i="44"/>
  <c r="Q622" i="44"/>
  <c r="F622" i="44"/>
  <c r="Y621" i="44"/>
  <c r="P621" i="44"/>
  <c r="F621" i="44"/>
  <c r="Y620" i="44"/>
  <c r="P620" i="44"/>
  <c r="F620" i="44"/>
  <c r="Y619" i="44"/>
  <c r="Y588" i="44" s="1"/>
  <c r="P619" i="44"/>
  <c r="O619" i="44"/>
  <c r="F619" i="44"/>
  <c r="Y618" i="44"/>
  <c r="P618" i="44"/>
  <c r="F618" i="44"/>
  <c r="Y600" i="44"/>
  <c r="P600" i="44"/>
  <c r="F600" i="44"/>
  <c r="Y599" i="44"/>
  <c r="P599" i="44"/>
  <c r="Y598" i="44"/>
  <c r="P598" i="44"/>
  <c r="F598" i="44"/>
  <c r="Y597" i="44"/>
  <c r="P597" i="44"/>
  <c r="O597" i="44"/>
  <c r="F597" i="44"/>
  <c r="Y596" i="44"/>
  <c r="P596" i="44"/>
  <c r="F596" i="44"/>
  <c r="Y595" i="44"/>
  <c r="P595" i="44"/>
  <c r="F595" i="44"/>
  <c r="Y594" i="44"/>
  <c r="P594" i="44"/>
  <c r="Y593" i="44"/>
  <c r="Y589" i="44" s="1"/>
  <c r="Y569" i="44" s="1"/>
  <c r="P593" i="44"/>
  <c r="O593" i="44"/>
  <c r="F593" i="44"/>
  <c r="Y592" i="44"/>
  <c r="P592" i="44"/>
  <c r="F592" i="44"/>
  <c r="Y591" i="44"/>
  <c r="P591" i="44"/>
  <c r="F591" i="44"/>
  <c r="X590" i="44"/>
  <c r="W590" i="44"/>
  <c r="V590" i="44"/>
  <c r="V573" i="44" s="1"/>
  <c r="U590" i="44"/>
  <c r="T590" i="44"/>
  <c r="S590" i="44"/>
  <c r="R590" i="44"/>
  <c r="R573" i="44" s="1"/>
  <c r="Q590" i="44"/>
  <c r="F590" i="44"/>
  <c r="X589" i="44"/>
  <c r="X569" i="44" s="1"/>
  <c r="W589" i="44"/>
  <c r="W569" i="44" s="1"/>
  <c r="V589" i="44"/>
  <c r="V569" i="44" s="1"/>
  <c r="U589" i="44"/>
  <c r="U569" i="44" s="1"/>
  <c r="T589" i="44"/>
  <c r="T569" i="44" s="1"/>
  <c r="S589" i="44"/>
  <c r="S569" i="44" s="1"/>
  <c r="R589" i="44"/>
  <c r="R569" i="44" s="1"/>
  <c r="Q589" i="44"/>
  <c r="Q569" i="44" s="1"/>
  <c r="F589" i="44"/>
  <c r="X588" i="44"/>
  <c r="W588" i="44"/>
  <c r="V588" i="44"/>
  <c r="U588" i="44"/>
  <c r="T588" i="44"/>
  <c r="S588" i="44"/>
  <c r="R588" i="44"/>
  <c r="Q588" i="44"/>
  <c r="F588" i="44"/>
  <c r="Y587" i="44"/>
  <c r="P587" i="44"/>
  <c r="F587" i="44"/>
  <c r="X571" i="44"/>
  <c r="X570" i="44" s="1"/>
  <c r="W571" i="44"/>
  <c r="W570" i="44" s="1"/>
  <c r="V571" i="44"/>
  <c r="V570" i="44" s="1"/>
  <c r="U571" i="44"/>
  <c r="U570" i="44" s="1"/>
  <c r="R571" i="44"/>
  <c r="R570" i="44" s="1"/>
  <c r="Q571" i="44"/>
  <c r="Q570" i="44" s="1"/>
  <c r="Y586" i="44"/>
  <c r="P586" i="44"/>
  <c r="F586" i="44"/>
  <c r="Y585" i="44"/>
  <c r="P585" i="44"/>
  <c r="O585" i="44"/>
  <c r="Y584" i="44"/>
  <c r="P584" i="44"/>
  <c r="F584" i="44"/>
  <c r="Y583" i="44"/>
  <c r="P583" i="44"/>
  <c r="F583" i="44"/>
  <c r="Y582" i="44"/>
  <c r="P582" i="44"/>
  <c r="F582" i="44"/>
  <c r="Y581" i="44"/>
  <c r="P581" i="44"/>
  <c r="F581" i="44"/>
  <c r="Y580" i="44"/>
  <c r="P580" i="44"/>
  <c r="O580" i="44"/>
  <c r="F580" i="44"/>
  <c r="Y579" i="44"/>
  <c r="P579" i="44"/>
  <c r="F579" i="44"/>
  <c r="Y578" i="44"/>
  <c r="P578" i="44"/>
  <c r="F578" i="44"/>
  <c r="X577" i="44"/>
  <c r="X567" i="44" s="1"/>
  <c r="W577" i="44"/>
  <c r="W567" i="44" s="1"/>
  <c r="V577" i="44"/>
  <c r="V567" i="44" s="1"/>
  <c r="U577" i="44"/>
  <c r="U567" i="44" s="1"/>
  <c r="T577" i="44"/>
  <c r="T567" i="44" s="1"/>
  <c r="S577" i="44"/>
  <c r="S567" i="44" s="1"/>
  <c r="R577" i="44"/>
  <c r="R567" i="44" s="1"/>
  <c r="Q577" i="44"/>
  <c r="Q567" i="44" s="1"/>
  <c r="F577" i="44"/>
  <c r="Y576" i="44"/>
  <c r="P576" i="44"/>
  <c r="F576" i="44"/>
  <c r="Y575" i="44"/>
  <c r="P575" i="44"/>
  <c r="F575" i="44"/>
  <c r="Y574" i="44"/>
  <c r="P574" i="44"/>
  <c r="F574" i="44"/>
  <c r="F573" i="44"/>
  <c r="AC572" i="44"/>
  <c r="F572" i="44"/>
  <c r="F571" i="44"/>
  <c r="F570" i="44"/>
  <c r="F569" i="44"/>
  <c r="Z568" i="44"/>
  <c r="F568" i="44"/>
  <c r="Z567" i="44"/>
  <c r="F567" i="44"/>
  <c r="F566" i="44"/>
  <c r="AB565" i="44"/>
  <c r="Y565" i="44"/>
  <c r="P565" i="44"/>
  <c r="F565" i="44"/>
  <c r="AB564" i="44"/>
  <c r="Y564" i="44"/>
  <c r="P564" i="44"/>
  <c r="F564" i="44"/>
  <c r="AB563" i="44"/>
  <c r="Y563" i="44"/>
  <c r="P563" i="44"/>
  <c r="F563" i="44"/>
  <c r="Y562" i="44"/>
  <c r="P562" i="44"/>
  <c r="F562" i="44"/>
  <c r="X561" i="44"/>
  <c r="W561" i="44"/>
  <c r="V561" i="44"/>
  <c r="U561" i="44"/>
  <c r="T561" i="44"/>
  <c r="S561" i="44"/>
  <c r="R561" i="44"/>
  <c r="Q561" i="44"/>
  <c r="F561" i="44"/>
  <c r="X560" i="44"/>
  <c r="X339" i="44" s="1"/>
  <c r="X41" i="44" s="1"/>
  <c r="X29" i="44" s="1"/>
  <c r="W560" i="44"/>
  <c r="W339" i="44" s="1"/>
  <c r="V339" i="44"/>
  <c r="T339" i="44"/>
  <c r="T41" i="44" s="1"/>
  <c r="T29" i="44" s="1"/>
  <c r="S339" i="44"/>
  <c r="S41" i="44" s="1"/>
  <c r="S29" i="44" s="1"/>
  <c r="R339" i="44"/>
  <c r="R41" i="44" s="1"/>
  <c r="R29" i="44" s="1"/>
  <c r="Q339" i="44"/>
  <c r="Q41" i="44" s="1"/>
  <c r="Q29" i="44" s="1"/>
  <c r="P339" i="44"/>
  <c r="F560" i="44"/>
  <c r="Y559" i="44"/>
  <c r="P559" i="44"/>
  <c r="F559" i="44"/>
  <c r="Y558" i="44"/>
  <c r="P558" i="44"/>
  <c r="F558" i="44"/>
  <c r="Y557" i="44"/>
  <c r="P557" i="44"/>
  <c r="Y556" i="44"/>
  <c r="P556" i="44"/>
  <c r="F556" i="44"/>
  <c r="Y551" i="44"/>
  <c r="P551" i="44"/>
  <c r="Y555" i="44"/>
  <c r="P555" i="44"/>
  <c r="F555" i="44"/>
  <c r="Y554" i="44"/>
  <c r="Y550" i="44" s="1"/>
  <c r="P554" i="44"/>
  <c r="P550" i="44" s="1"/>
  <c r="O554" i="44"/>
  <c r="F554" i="44"/>
  <c r="Y553" i="44"/>
  <c r="P553" i="44"/>
  <c r="F553" i="44"/>
  <c r="Y552" i="44"/>
  <c r="P552" i="44"/>
  <c r="F552" i="44"/>
  <c r="Z551" i="44"/>
  <c r="X551" i="44"/>
  <c r="W551" i="44"/>
  <c r="W341" i="44" s="1"/>
  <c r="V551" i="44"/>
  <c r="V341" i="44" s="1"/>
  <c r="U551" i="44"/>
  <c r="T551" i="44"/>
  <c r="S551" i="44"/>
  <c r="R551" i="44"/>
  <c r="Q551" i="44"/>
  <c r="Q341" i="44" s="1"/>
  <c r="F551" i="44"/>
  <c r="X550" i="44"/>
  <c r="W550" i="44"/>
  <c r="V550" i="44"/>
  <c r="U550" i="44"/>
  <c r="T550" i="44"/>
  <c r="S550" i="44"/>
  <c r="R550" i="44"/>
  <c r="Q550" i="44"/>
  <c r="F550" i="44"/>
  <c r="Y549" i="44"/>
  <c r="P549" i="44"/>
  <c r="F549" i="44"/>
  <c r="Y548" i="44"/>
  <c r="P548" i="44"/>
  <c r="F548" i="44"/>
  <c r="Y547" i="44"/>
  <c r="P547" i="44"/>
  <c r="O547" i="44"/>
  <c r="F547" i="44"/>
  <c r="Y546" i="44"/>
  <c r="P546" i="44"/>
  <c r="F546" i="44"/>
  <c r="Y545" i="44"/>
  <c r="P545" i="44"/>
  <c r="F545" i="44"/>
  <c r="Y544" i="44"/>
  <c r="P544" i="44"/>
  <c r="F544" i="44"/>
  <c r="Y543" i="44"/>
  <c r="P543" i="44"/>
  <c r="F543" i="44"/>
  <c r="Y542" i="44"/>
  <c r="P542" i="44"/>
  <c r="F542" i="44"/>
  <c r="Y541" i="44"/>
  <c r="P541" i="44"/>
  <c r="F541" i="44"/>
  <c r="Y540" i="44"/>
  <c r="P540" i="44"/>
  <c r="F540" i="44"/>
  <c r="Y539" i="44"/>
  <c r="P539" i="44"/>
  <c r="F539" i="44"/>
  <c r="Y538" i="44"/>
  <c r="P538" i="44"/>
  <c r="F538" i="44"/>
  <c r="Y537" i="44"/>
  <c r="P537" i="44"/>
  <c r="F537" i="44"/>
  <c r="Y536" i="44"/>
  <c r="P536" i="44"/>
  <c r="F536" i="44"/>
  <c r="Y535" i="44"/>
  <c r="P535" i="44"/>
  <c r="F535" i="44"/>
  <c r="Y534" i="44"/>
  <c r="P534" i="44"/>
  <c r="F534" i="44"/>
  <c r="Y533" i="44"/>
  <c r="P533" i="44"/>
  <c r="F533" i="44"/>
  <c r="Y532" i="44"/>
  <c r="P532" i="44"/>
  <c r="F532" i="44"/>
  <c r="Y531" i="44"/>
  <c r="P531" i="44"/>
  <c r="F531" i="44"/>
  <c r="Y530" i="44"/>
  <c r="P530" i="44"/>
  <c r="F530" i="44"/>
  <c r="Y529" i="44"/>
  <c r="P529" i="44"/>
  <c r="F529" i="44"/>
  <c r="Y528" i="44"/>
  <c r="P528" i="44"/>
  <c r="F528" i="44"/>
  <c r="Y527" i="44"/>
  <c r="P527" i="44"/>
  <c r="F527" i="44"/>
  <c r="Y526" i="44"/>
  <c r="P526" i="44"/>
  <c r="F526" i="44"/>
  <c r="Y525" i="44"/>
  <c r="P525" i="44"/>
  <c r="F525" i="44"/>
  <c r="Y524" i="44"/>
  <c r="P524" i="44"/>
  <c r="F524" i="44"/>
  <c r="Y523" i="44"/>
  <c r="P523" i="44"/>
  <c r="F523" i="44"/>
  <c r="Y522" i="44"/>
  <c r="P522" i="44"/>
  <c r="F522" i="44"/>
  <c r="Y521" i="44"/>
  <c r="P521" i="44"/>
  <c r="F521" i="44"/>
  <c r="Y520" i="44"/>
  <c r="P520" i="44"/>
  <c r="F520" i="44"/>
  <c r="Y519" i="44"/>
  <c r="P519" i="44"/>
  <c r="F519" i="44"/>
  <c r="Y518" i="44"/>
  <c r="P518" i="44"/>
  <c r="F518" i="44"/>
  <c r="Y517" i="44"/>
  <c r="P517" i="44"/>
  <c r="F517" i="44"/>
  <c r="Y516" i="44"/>
  <c r="P516" i="44"/>
  <c r="F516" i="44"/>
  <c r="Y515" i="44"/>
  <c r="P515" i="44"/>
  <c r="F515" i="44"/>
  <c r="Y514" i="44"/>
  <c r="P514" i="44"/>
  <c r="F514" i="44"/>
  <c r="Y513" i="44"/>
  <c r="P513" i="44"/>
  <c r="F513" i="44"/>
  <c r="Y512" i="44"/>
  <c r="P512" i="44"/>
  <c r="F512" i="44"/>
  <c r="Y511" i="44"/>
  <c r="P511" i="44"/>
  <c r="F511" i="44"/>
  <c r="Y510" i="44"/>
  <c r="P510" i="44"/>
  <c r="F510" i="44"/>
  <c r="Y509" i="44"/>
  <c r="P509" i="44"/>
  <c r="F509" i="44"/>
  <c r="Y508" i="44"/>
  <c r="P508" i="44"/>
  <c r="F508" i="44"/>
  <c r="Y507" i="44"/>
  <c r="P507" i="44"/>
  <c r="F507" i="44"/>
  <c r="Y506" i="44"/>
  <c r="P506" i="44"/>
  <c r="F506" i="44"/>
  <c r="Y505" i="44"/>
  <c r="P505" i="44"/>
  <c r="Y504" i="44"/>
  <c r="P504" i="44"/>
  <c r="F504" i="44"/>
  <c r="Y503" i="44"/>
  <c r="P503" i="44"/>
  <c r="F503" i="44"/>
  <c r="Y502" i="44"/>
  <c r="P502" i="44"/>
  <c r="F502" i="44"/>
  <c r="Y501" i="44"/>
  <c r="P501" i="44"/>
  <c r="F501" i="44"/>
  <c r="Y500" i="44"/>
  <c r="P500" i="44"/>
  <c r="F500" i="44"/>
  <c r="Y499" i="44"/>
  <c r="P499" i="44"/>
  <c r="F499" i="44"/>
  <c r="Y498" i="44"/>
  <c r="P498" i="44"/>
  <c r="F498" i="44"/>
  <c r="Y497" i="44"/>
  <c r="P497" i="44"/>
  <c r="F497" i="44"/>
  <c r="Y496" i="44"/>
  <c r="P496" i="44"/>
  <c r="F496" i="44"/>
  <c r="Y495" i="44"/>
  <c r="P495" i="44"/>
  <c r="F495" i="44"/>
  <c r="Y494" i="44"/>
  <c r="P494" i="44"/>
  <c r="F494" i="44"/>
  <c r="Y493" i="44"/>
  <c r="P493" i="44"/>
  <c r="F493" i="44"/>
  <c r="Y492" i="44"/>
  <c r="P492" i="44"/>
  <c r="F492" i="44"/>
  <c r="Y491" i="44"/>
  <c r="P491" i="44"/>
  <c r="F491" i="44"/>
  <c r="Y490" i="44"/>
  <c r="P490" i="44"/>
  <c r="F490" i="44"/>
  <c r="Y489" i="44"/>
  <c r="P489" i="44"/>
  <c r="F489" i="44"/>
  <c r="Y488" i="44"/>
  <c r="P488" i="44"/>
  <c r="F488" i="44"/>
  <c r="Y487" i="44"/>
  <c r="P487" i="44"/>
  <c r="F487" i="44"/>
  <c r="Y486" i="44"/>
  <c r="P486" i="44"/>
  <c r="F486" i="44"/>
  <c r="Y485" i="44"/>
  <c r="P485" i="44"/>
  <c r="F485" i="44"/>
  <c r="Y484" i="44"/>
  <c r="P484" i="44"/>
  <c r="F484" i="44"/>
  <c r="Y483" i="44"/>
  <c r="P483" i="44"/>
  <c r="F483" i="44"/>
  <c r="Y482" i="44"/>
  <c r="P482" i="44"/>
  <c r="F482" i="44"/>
  <c r="Y481" i="44"/>
  <c r="P481" i="44"/>
  <c r="F481" i="44"/>
  <c r="Y480" i="44"/>
  <c r="P480" i="44"/>
  <c r="F480" i="44"/>
  <c r="Y479" i="44"/>
  <c r="P479" i="44"/>
  <c r="F479" i="44"/>
  <c r="Y478" i="44"/>
  <c r="P478" i="44"/>
  <c r="F478" i="44"/>
  <c r="Y477" i="44"/>
  <c r="P477" i="44"/>
  <c r="Y476" i="44"/>
  <c r="P476" i="44"/>
  <c r="F476" i="44"/>
  <c r="Y475" i="44"/>
  <c r="P475" i="44"/>
  <c r="F475" i="44"/>
  <c r="Y474" i="44"/>
  <c r="P474" i="44"/>
  <c r="O474" i="44"/>
  <c r="F474" i="44"/>
  <c r="Y473" i="44"/>
  <c r="P473" i="44"/>
  <c r="F473" i="44"/>
  <c r="Y472" i="44"/>
  <c r="P472" i="44"/>
  <c r="F472" i="44"/>
  <c r="X471" i="44"/>
  <c r="W471" i="44"/>
  <c r="V471" i="44"/>
  <c r="U471" i="44"/>
  <c r="T471" i="44"/>
  <c r="S471" i="44"/>
  <c r="R471" i="44"/>
  <c r="Q471" i="44"/>
  <c r="F471" i="44"/>
  <c r="Y470" i="44"/>
  <c r="P470" i="44"/>
  <c r="F470" i="44"/>
  <c r="Y469" i="44"/>
  <c r="P469" i="44"/>
  <c r="F469" i="44"/>
  <c r="Y468" i="44"/>
  <c r="P468" i="44"/>
  <c r="O468" i="44"/>
  <c r="F468" i="44"/>
  <c r="Y467" i="44"/>
  <c r="P467" i="44"/>
  <c r="F467" i="44"/>
  <c r="Y466" i="44"/>
  <c r="P466" i="44"/>
  <c r="F466" i="44"/>
  <c r="F465" i="44"/>
  <c r="Y464" i="44"/>
  <c r="P464" i="44"/>
  <c r="O464" i="44"/>
  <c r="Y463" i="44"/>
  <c r="P463" i="44"/>
  <c r="O463" i="44"/>
  <c r="F463" i="44"/>
  <c r="Y462" i="44"/>
  <c r="P462" i="44"/>
  <c r="F462" i="44"/>
  <c r="Y461" i="44"/>
  <c r="P461" i="44"/>
  <c r="O461" i="44"/>
  <c r="Y460" i="44"/>
  <c r="P460" i="44"/>
  <c r="F460" i="44"/>
  <c r="Y459" i="44"/>
  <c r="P459" i="44"/>
  <c r="F459" i="44"/>
  <c r="Y458" i="44"/>
  <c r="P458" i="44"/>
  <c r="F458" i="44"/>
  <c r="Y457" i="44"/>
  <c r="P457" i="44"/>
  <c r="F457" i="44"/>
  <c r="Y456" i="44"/>
  <c r="P456" i="44"/>
  <c r="F456" i="44"/>
  <c r="Y455" i="44"/>
  <c r="P455" i="44"/>
  <c r="F455" i="44"/>
  <c r="Y454" i="44"/>
  <c r="P454" i="44"/>
  <c r="O454" i="44"/>
  <c r="F454" i="44"/>
  <c r="Y453" i="44"/>
  <c r="P453" i="44"/>
  <c r="F453" i="44"/>
  <c r="Y452" i="44"/>
  <c r="P452" i="44"/>
  <c r="F452" i="44"/>
  <c r="Y451" i="44"/>
  <c r="P451" i="44"/>
  <c r="Y450" i="44"/>
  <c r="P450" i="44"/>
  <c r="F450" i="44"/>
  <c r="Y449" i="44"/>
  <c r="P449" i="44"/>
  <c r="F449" i="44"/>
  <c r="Y448" i="44"/>
  <c r="P448" i="44"/>
  <c r="F448" i="44"/>
  <c r="Y447" i="44"/>
  <c r="P447" i="44"/>
  <c r="F447" i="44"/>
  <c r="Y446" i="44"/>
  <c r="P446" i="44"/>
  <c r="F446" i="44"/>
  <c r="Y445" i="44"/>
  <c r="P445" i="44"/>
  <c r="F445" i="44"/>
  <c r="Y444" i="44"/>
  <c r="P444" i="44"/>
  <c r="F444" i="44"/>
  <c r="Y443" i="44"/>
  <c r="P443" i="44"/>
  <c r="F443" i="44"/>
  <c r="Y442" i="44"/>
  <c r="P442" i="44"/>
  <c r="F442" i="44"/>
  <c r="Y441" i="44"/>
  <c r="P441" i="44"/>
  <c r="F441" i="44"/>
  <c r="Y440" i="44"/>
  <c r="P440" i="44"/>
  <c r="F440" i="44"/>
  <c r="Y439" i="44"/>
  <c r="P439" i="44"/>
  <c r="F439" i="44"/>
  <c r="Y438" i="44"/>
  <c r="P438" i="44"/>
  <c r="F438" i="44"/>
  <c r="Y437" i="44"/>
  <c r="P437" i="44"/>
  <c r="F437" i="44"/>
  <c r="Y436" i="44"/>
  <c r="P436" i="44"/>
  <c r="F436" i="44"/>
  <c r="Y435" i="44"/>
  <c r="P435" i="44"/>
  <c r="F435" i="44"/>
  <c r="Y434" i="44"/>
  <c r="P434" i="44"/>
  <c r="Y433" i="44"/>
  <c r="P433" i="44"/>
  <c r="O433" i="44"/>
  <c r="Y432" i="44"/>
  <c r="P432" i="44"/>
  <c r="O432" i="44"/>
  <c r="Y431" i="44"/>
  <c r="P431" i="44"/>
  <c r="Y430" i="44"/>
  <c r="P430" i="44"/>
  <c r="Y429" i="44"/>
  <c r="P429" i="44"/>
  <c r="F429" i="44"/>
  <c r="Y428" i="44"/>
  <c r="P428" i="44"/>
  <c r="F428" i="44"/>
  <c r="Y427" i="44"/>
  <c r="P427" i="44"/>
  <c r="F427" i="44"/>
  <c r="Y426" i="44"/>
  <c r="P426" i="44"/>
  <c r="F426" i="44"/>
  <c r="Y425" i="44"/>
  <c r="P425" i="44"/>
  <c r="F425" i="44"/>
  <c r="Y424" i="44"/>
  <c r="P424" i="44"/>
  <c r="O424" i="44"/>
  <c r="Y423" i="44"/>
  <c r="P423" i="44"/>
  <c r="Y422" i="44"/>
  <c r="P422" i="44"/>
  <c r="Y421" i="44"/>
  <c r="P421" i="44"/>
  <c r="Y420" i="44"/>
  <c r="P420" i="44"/>
  <c r="F420" i="44"/>
  <c r="Y419" i="44"/>
  <c r="P419" i="44"/>
  <c r="F419" i="44"/>
  <c r="Y418" i="44"/>
  <c r="P418" i="44"/>
  <c r="F418" i="44"/>
  <c r="Y417" i="44"/>
  <c r="P417" i="44"/>
  <c r="F417" i="44"/>
  <c r="Y416" i="44"/>
  <c r="P416" i="44"/>
  <c r="F416" i="44"/>
  <c r="Y415" i="44"/>
  <c r="P415" i="44"/>
  <c r="Y414" i="44"/>
  <c r="P414" i="44"/>
  <c r="O414" i="44"/>
  <c r="Y413" i="44"/>
  <c r="P413" i="44"/>
  <c r="O413" i="44"/>
  <c r="Y412" i="44"/>
  <c r="P412" i="44"/>
  <c r="F412" i="44"/>
  <c r="Y411" i="44"/>
  <c r="P411" i="44"/>
  <c r="F411" i="44"/>
  <c r="Y410" i="44"/>
  <c r="P410" i="44"/>
  <c r="Y409" i="44"/>
  <c r="P409" i="44"/>
  <c r="O409" i="44"/>
  <c r="Y408" i="44"/>
  <c r="P408" i="44"/>
  <c r="Y407" i="44"/>
  <c r="P407" i="44"/>
  <c r="Y406" i="44"/>
  <c r="P406" i="44"/>
  <c r="Y405" i="44"/>
  <c r="P405" i="44"/>
  <c r="Y404" i="44"/>
  <c r="P404" i="44"/>
  <c r="Y403" i="44"/>
  <c r="P403" i="44"/>
  <c r="O403" i="44"/>
  <c r="Y402" i="44"/>
  <c r="P402" i="44"/>
  <c r="O402" i="44"/>
  <c r="Y401" i="44"/>
  <c r="P401" i="44"/>
  <c r="Y400" i="44"/>
  <c r="P400" i="44"/>
  <c r="O400" i="44"/>
  <c r="Y399" i="44"/>
  <c r="P399" i="44"/>
  <c r="Y398" i="44"/>
  <c r="P398" i="44"/>
  <c r="Y397" i="44"/>
  <c r="P397" i="44"/>
  <c r="F397" i="44"/>
  <c r="U396" i="44"/>
  <c r="Y396" i="44" s="1"/>
  <c r="P396" i="44"/>
  <c r="O396" i="44"/>
  <c r="F396" i="44"/>
  <c r="Y394" i="44"/>
  <c r="P394" i="44"/>
  <c r="F394" i="44"/>
  <c r="Y393" i="44"/>
  <c r="P393" i="44"/>
  <c r="F393" i="44"/>
  <c r="Y392" i="44"/>
  <c r="P392" i="44"/>
  <c r="O392" i="44"/>
  <c r="Y391" i="44"/>
  <c r="P391" i="44"/>
  <c r="F391" i="44"/>
  <c r="Y390" i="44"/>
  <c r="P390" i="44"/>
  <c r="O390" i="44"/>
  <c r="Y389" i="44"/>
  <c r="P389" i="44"/>
  <c r="F389" i="44"/>
  <c r="Y388" i="44"/>
  <c r="P388" i="44"/>
  <c r="F388" i="44"/>
  <c r="Y387" i="44"/>
  <c r="P387" i="44"/>
  <c r="F387" i="44"/>
  <c r="Y386" i="44"/>
  <c r="Y346" i="44" s="1"/>
  <c r="P386" i="44"/>
  <c r="F386" i="44"/>
  <c r="Y385" i="44"/>
  <c r="P385" i="44"/>
  <c r="F385" i="44"/>
  <c r="Y384" i="44"/>
  <c r="P384" i="44"/>
  <c r="F384" i="44"/>
  <c r="Y383" i="44"/>
  <c r="P383" i="44"/>
  <c r="Y382" i="44"/>
  <c r="P382" i="44"/>
  <c r="Y381" i="44"/>
  <c r="P381" i="44"/>
  <c r="Y380" i="44"/>
  <c r="P380" i="44"/>
  <c r="Y379" i="44"/>
  <c r="P379" i="44"/>
  <c r="F379" i="44"/>
  <c r="Y378" i="44"/>
  <c r="P378" i="44"/>
  <c r="F378" i="44"/>
  <c r="Y377" i="44"/>
  <c r="P377" i="44"/>
  <c r="F377" i="44"/>
  <c r="Y376" i="44"/>
  <c r="P376" i="44"/>
  <c r="Y375" i="44"/>
  <c r="P375" i="44"/>
  <c r="Y374" i="44"/>
  <c r="P374" i="44"/>
  <c r="Y373" i="44"/>
  <c r="P373" i="44"/>
  <c r="F373" i="44"/>
  <c r="Y372" i="44"/>
  <c r="P372" i="44"/>
  <c r="Y371" i="44"/>
  <c r="P371" i="44"/>
  <c r="Y370" i="44"/>
  <c r="P370" i="44"/>
  <c r="Y369" i="44"/>
  <c r="P369" i="44"/>
  <c r="Y368" i="44"/>
  <c r="P368" i="44"/>
  <c r="Y367" i="44"/>
  <c r="P367" i="44"/>
  <c r="F367" i="44"/>
  <c r="Y366" i="44"/>
  <c r="P366" i="44"/>
  <c r="F366" i="44"/>
  <c r="Y365" i="44"/>
  <c r="P365" i="44"/>
  <c r="F365" i="44"/>
  <c r="Y364" i="44"/>
  <c r="P364" i="44"/>
  <c r="F364" i="44"/>
  <c r="Y363" i="44"/>
  <c r="P363" i="44"/>
  <c r="F363" i="44"/>
  <c r="Y362" i="44"/>
  <c r="P362" i="44"/>
  <c r="Y361" i="44"/>
  <c r="P361" i="44"/>
  <c r="Y360" i="44"/>
  <c r="P360" i="44"/>
  <c r="Y359" i="44"/>
  <c r="P359" i="44"/>
  <c r="Y358" i="44"/>
  <c r="P358" i="44"/>
  <c r="Y357" i="44"/>
  <c r="P357" i="44"/>
  <c r="Y356" i="44"/>
  <c r="P356" i="44"/>
  <c r="Y355" i="44"/>
  <c r="P355" i="44"/>
  <c r="Y354" i="44"/>
  <c r="P354" i="44"/>
  <c r="Y353" i="44"/>
  <c r="P353" i="44"/>
  <c r="Y352" i="44"/>
  <c r="P352" i="44"/>
  <c r="Y351" i="44"/>
  <c r="P351" i="44"/>
  <c r="Y350" i="44"/>
  <c r="P350" i="44"/>
  <c r="Y349" i="44"/>
  <c r="P349" i="44"/>
  <c r="Y348" i="44"/>
  <c r="P348" i="44"/>
  <c r="Y347" i="44"/>
  <c r="P347" i="44"/>
  <c r="F347" i="44"/>
  <c r="X346" i="44"/>
  <c r="X345" i="44" s="1"/>
  <c r="X338" i="44" s="1"/>
  <c r="W346" i="44"/>
  <c r="W345" i="44" s="1"/>
  <c r="W338" i="44" s="1"/>
  <c r="V346" i="44"/>
  <c r="V345" i="44" s="1"/>
  <c r="V338" i="44" s="1"/>
  <c r="U346" i="44"/>
  <c r="T346" i="44"/>
  <c r="T345" i="44" s="1"/>
  <c r="T338" i="44" s="1"/>
  <c r="S346" i="44"/>
  <c r="R346" i="44"/>
  <c r="R345" i="44" s="1"/>
  <c r="R338" i="44" s="1"/>
  <c r="Q346" i="44"/>
  <c r="Q345" i="44" s="1"/>
  <c r="Q338" i="44" s="1"/>
  <c r="F346" i="44"/>
  <c r="F345" i="44"/>
  <c r="Y344" i="44"/>
  <c r="P344" i="44"/>
  <c r="F344" i="44"/>
  <c r="Y343" i="44"/>
  <c r="P343" i="44"/>
  <c r="F343" i="44"/>
  <c r="F342" i="44"/>
  <c r="F341" i="44"/>
  <c r="F340" i="44"/>
  <c r="U339" i="44"/>
  <c r="F339" i="44"/>
  <c r="F338" i="44"/>
  <c r="F337" i="44"/>
  <c r="F336" i="44"/>
  <c r="AB335" i="44"/>
  <c r="Y335" i="44"/>
  <c r="P335" i="44"/>
  <c r="F335" i="44"/>
  <c r="Y334" i="44"/>
  <c r="P334" i="44"/>
  <c r="F334" i="44"/>
  <c r="P333" i="44"/>
  <c r="F333" i="44"/>
  <c r="Y332" i="44"/>
  <c r="P332" i="44"/>
  <c r="F332" i="44"/>
  <c r="Y331" i="44"/>
  <c r="P331" i="44"/>
  <c r="AC331" i="44" s="1"/>
  <c r="F331" i="44"/>
  <c r="Y330" i="44"/>
  <c r="P330" i="44"/>
  <c r="F330" i="44"/>
  <c r="Y329" i="44"/>
  <c r="P329" i="44"/>
  <c r="F329" i="44"/>
  <c r="Y328" i="44"/>
  <c r="P328" i="44"/>
  <c r="F328" i="44"/>
  <c r="Y327" i="44"/>
  <c r="P327" i="44"/>
  <c r="Y326" i="44"/>
  <c r="P326" i="44"/>
  <c r="Y325" i="44"/>
  <c r="P325" i="44"/>
  <c r="P296" i="44" s="1"/>
  <c r="Y296" i="44"/>
  <c r="Y324" i="44"/>
  <c r="P324" i="44"/>
  <c r="F324" i="44"/>
  <c r="Y323" i="44"/>
  <c r="P323" i="44"/>
  <c r="O323" i="44"/>
  <c r="F323" i="44"/>
  <c r="Y322" i="44"/>
  <c r="P322" i="44"/>
  <c r="O322" i="44"/>
  <c r="F322" i="44"/>
  <c r="Y321" i="44"/>
  <c r="P321" i="44"/>
  <c r="O321" i="44"/>
  <c r="F321" i="44"/>
  <c r="Y320" i="44"/>
  <c r="P320" i="44"/>
  <c r="O320" i="44"/>
  <c r="F320" i="44"/>
  <c r="Y319" i="44"/>
  <c r="P319" i="44"/>
  <c r="O319" i="44"/>
  <c r="F319" i="44"/>
  <c r="Y318" i="44"/>
  <c r="P318" i="44"/>
  <c r="Y317" i="44"/>
  <c r="P317" i="44"/>
  <c r="Y316" i="44"/>
  <c r="P316" i="44"/>
  <c r="Y315" i="44"/>
  <c r="P315" i="44"/>
  <c r="Y314" i="44"/>
  <c r="P314" i="44"/>
  <c r="Y313" i="44"/>
  <c r="P313" i="44"/>
  <c r="Y312" i="44"/>
  <c r="P312" i="44"/>
  <c r="Y311" i="44"/>
  <c r="P311" i="44"/>
  <c r="Y310" i="44"/>
  <c r="P310" i="44"/>
  <c r="Y309" i="44"/>
  <c r="P309" i="44"/>
  <c r="Y308" i="44"/>
  <c r="P308" i="44"/>
  <c r="F308" i="44"/>
  <c r="Y307" i="44"/>
  <c r="P307" i="44"/>
  <c r="F307" i="44"/>
  <c r="Y306" i="44"/>
  <c r="P306" i="44"/>
  <c r="O306" i="44"/>
  <c r="F306" i="44"/>
  <c r="Y305" i="44"/>
  <c r="P305" i="44"/>
  <c r="O305" i="44"/>
  <c r="F305" i="44"/>
  <c r="Y304" i="44"/>
  <c r="P304" i="44"/>
  <c r="O304" i="44"/>
  <c r="F304" i="44"/>
  <c r="Y303" i="44"/>
  <c r="P303" i="44"/>
  <c r="O303" i="44"/>
  <c r="F303" i="44"/>
  <c r="Y302" i="44"/>
  <c r="P302" i="44"/>
  <c r="O302" i="44"/>
  <c r="F302" i="44"/>
  <c r="Y301" i="44"/>
  <c r="P301" i="44"/>
  <c r="O301" i="44"/>
  <c r="F301" i="44"/>
  <c r="Y300" i="44"/>
  <c r="P300" i="44"/>
  <c r="O300" i="44"/>
  <c r="F300" i="44"/>
  <c r="Y299" i="44"/>
  <c r="P299" i="44"/>
  <c r="Y298" i="44"/>
  <c r="P298" i="44"/>
  <c r="F298" i="44"/>
  <c r="X296" i="44"/>
  <c r="W296" i="44"/>
  <c r="V296" i="44"/>
  <c r="U296" i="44"/>
  <c r="T296" i="44"/>
  <c r="S296" i="44"/>
  <c r="R296" i="44"/>
  <c r="Q296" i="44"/>
  <c r="F296" i="44"/>
  <c r="X295" i="44"/>
  <c r="X289" i="44" s="1"/>
  <c r="W295" i="44"/>
  <c r="W289" i="44" s="1"/>
  <c r="W40" i="44" s="1"/>
  <c r="W30" i="44" s="1"/>
  <c r="V295" i="44"/>
  <c r="V289" i="44" s="1"/>
  <c r="V40" i="44" s="1"/>
  <c r="V30" i="44" s="1"/>
  <c r="U295" i="44"/>
  <c r="U289" i="44" s="1"/>
  <c r="U40" i="44" s="1"/>
  <c r="U30" i="44" s="1"/>
  <c r="T295" i="44"/>
  <c r="T289" i="44" s="1"/>
  <c r="T40" i="44" s="1"/>
  <c r="T30" i="44" s="1"/>
  <c r="S295" i="44"/>
  <c r="S289" i="44" s="1"/>
  <c r="S40" i="44" s="1"/>
  <c r="S30" i="44" s="1"/>
  <c r="R295" i="44"/>
  <c r="R289" i="44" s="1"/>
  <c r="R40" i="44" s="1"/>
  <c r="R30" i="44" s="1"/>
  <c r="Q295" i="44"/>
  <c r="Q289" i="44" s="1"/>
  <c r="Q40" i="44" s="1"/>
  <c r="Q30" i="44" s="1"/>
  <c r="F295" i="44"/>
  <c r="Y294" i="44"/>
  <c r="P294" i="44"/>
  <c r="F294" i="44"/>
  <c r="Y293" i="44"/>
  <c r="P293" i="44"/>
  <c r="F293" i="44"/>
  <c r="Y292" i="44"/>
  <c r="P292" i="44"/>
  <c r="F292" i="44"/>
  <c r="Y291" i="44"/>
  <c r="P291" i="44"/>
  <c r="F291" i="44"/>
  <c r="F290" i="44"/>
  <c r="F289" i="44"/>
  <c r="AB288" i="44"/>
  <c r="AB882" i="44" s="1"/>
  <c r="Y288" i="44"/>
  <c r="P288" i="44"/>
  <c r="F288" i="44"/>
  <c r="Y287" i="44"/>
  <c r="P287" i="44"/>
  <c r="F287" i="44"/>
  <c r="Y286" i="44"/>
  <c r="P286" i="44"/>
  <c r="O286" i="44"/>
  <c r="Y285" i="44"/>
  <c r="P285" i="44"/>
  <c r="Y284" i="44"/>
  <c r="P284" i="44"/>
  <c r="Y283" i="44"/>
  <c r="P283" i="44"/>
  <c r="Y282" i="44"/>
  <c r="P282" i="44"/>
  <c r="Y281" i="44"/>
  <c r="P281" i="44"/>
  <c r="Y280" i="44"/>
  <c r="P280" i="44"/>
  <c r="O280" i="44"/>
  <c r="Y279" i="44"/>
  <c r="P279" i="44"/>
  <c r="O279" i="44"/>
  <c r="Y278" i="44"/>
  <c r="P278" i="44"/>
  <c r="O278" i="44"/>
  <c r="Y277" i="44"/>
  <c r="P277" i="44"/>
  <c r="O277" i="44"/>
  <c r="Y276" i="44"/>
  <c r="P276" i="44"/>
  <c r="Y275" i="44"/>
  <c r="P275" i="44"/>
  <c r="Z274" i="44"/>
  <c r="X274" i="44"/>
  <c r="X50" i="44" s="1"/>
  <c r="W274" i="44"/>
  <c r="V274" i="44"/>
  <c r="V50" i="44" s="1"/>
  <c r="U274" i="44"/>
  <c r="U50" i="44" s="1"/>
  <c r="T274" i="44"/>
  <c r="T50" i="44" s="1"/>
  <c r="S274" i="44"/>
  <c r="S50" i="44" s="1"/>
  <c r="R274" i="44"/>
  <c r="R50" i="44" s="1"/>
  <c r="Q274" i="44"/>
  <c r="Q50" i="44" s="1"/>
  <c r="Y273" i="44"/>
  <c r="P273" i="44"/>
  <c r="Y272" i="44"/>
  <c r="P272" i="44"/>
  <c r="Y271" i="44"/>
  <c r="P271" i="44"/>
  <c r="O271" i="44"/>
  <c r="F271" i="44"/>
  <c r="Y270" i="44"/>
  <c r="P270" i="44"/>
  <c r="O270" i="44"/>
  <c r="F270" i="44"/>
  <c r="Y269" i="44"/>
  <c r="P269" i="44"/>
  <c r="O269" i="44"/>
  <c r="F269" i="44"/>
  <c r="Y268" i="44"/>
  <c r="P268" i="44"/>
  <c r="O268" i="44"/>
  <c r="F268" i="44"/>
  <c r="Y267" i="44"/>
  <c r="P267" i="44"/>
  <c r="O267" i="44"/>
  <c r="F267" i="44"/>
  <c r="Y266" i="44"/>
  <c r="P266" i="44"/>
  <c r="O266" i="44"/>
  <c r="F266" i="44"/>
  <c r="Y265" i="44"/>
  <c r="P265" i="44"/>
  <c r="O265" i="44"/>
  <c r="F265" i="44"/>
  <c r="Y264" i="44"/>
  <c r="P264" i="44"/>
  <c r="O264" i="44"/>
  <c r="F264" i="44"/>
  <c r="Y263" i="44"/>
  <c r="P263" i="44"/>
  <c r="O263" i="44"/>
  <c r="F263" i="44"/>
  <c r="Y262" i="44"/>
  <c r="P262" i="44"/>
  <c r="O262" i="44"/>
  <c r="F262" i="44"/>
  <c r="Y261" i="44"/>
  <c r="P261" i="44"/>
  <c r="O261" i="44"/>
  <c r="F261" i="44"/>
  <c r="Y260" i="44"/>
  <c r="P260" i="44"/>
  <c r="O260" i="44"/>
  <c r="F260" i="44"/>
  <c r="Y259" i="44"/>
  <c r="P259" i="44"/>
  <c r="O259" i="44"/>
  <c r="F259" i="44"/>
  <c r="Y258" i="44"/>
  <c r="P258" i="44"/>
  <c r="O258" i="44"/>
  <c r="F258" i="44"/>
  <c r="Y257" i="44"/>
  <c r="P257" i="44"/>
  <c r="O257" i="44"/>
  <c r="F257" i="44"/>
  <c r="Y256" i="44"/>
  <c r="P256" i="44"/>
  <c r="O256" i="44"/>
  <c r="F256" i="44"/>
  <c r="Y255" i="44"/>
  <c r="P255" i="44"/>
  <c r="O255" i="44"/>
  <c r="F255" i="44"/>
  <c r="Y254" i="44"/>
  <c r="P254" i="44"/>
  <c r="O254" i="44"/>
  <c r="F254" i="44"/>
  <c r="Y253" i="44"/>
  <c r="P253" i="44"/>
  <c r="O253" i="44"/>
  <c r="F253" i="44"/>
  <c r="Y252" i="44"/>
  <c r="P252" i="44"/>
  <c r="O252" i="44"/>
  <c r="F252" i="44"/>
  <c r="Y251" i="44"/>
  <c r="P251" i="44"/>
  <c r="O251" i="44"/>
  <c r="F251" i="44"/>
  <c r="Y250" i="44"/>
  <c r="P250" i="44"/>
  <c r="O250" i="44"/>
  <c r="F250" i="44"/>
  <c r="Y249" i="44"/>
  <c r="P249" i="44"/>
  <c r="O249" i="44"/>
  <c r="F249" i="44"/>
  <c r="Y248" i="44"/>
  <c r="P248" i="44"/>
  <c r="O248" i="44"/>
  <c r="F248" i="44"/>
  <c r="Y247" i="44"/>
  <c r="P247" i="44"/>
  <c r="O247" i="44"/>
  <c r="F247" i="44"/>
  <c r="Y246" i="44"/>
  <c r="P246" i="44"/>
  <c r="O246" i="44"/>
  <c r="F246" i="44"/>
  <c r="Y245" i="44"/>
  <c r="P245" i="44"/>
  <c r="O245" i="44"/>
  <c r="F245" i="44"/>
  <c r="Y244" i="44"/>
  <c r="P244" i="44"/>
  <c r="O244" i="44"/>
  <c r="F244" i="44"/>
  <c r="Y243" i="44"/>
  <c r="P243" i="44"/>
  <c r="O243" i="44"/>
  <c r="F243" i="44"/>
  <c r="Y242" i="44"/>
  <c r="P242" i="44"/>
  <c r="O242" i="44"/>
  <c r="F242" i="44"/>
  <c r="Y241" i="44"/>
  <c r="P241" i="44"/>
  <c r="O241" i="44"/>
  <c r="F241" i="44"/>
  <c r="Y240" i="44"/>
  <c r="P240" i="44"/>
  <c r="O240" i="44"/>
  <c r="F240" i="44"/>
  <c r="Y239" i="44"/>
  <c r="P239" i="44"/>
  <c r="O239" i="44"/>
  <c r="F239" i="44"/>
  <c r="Y238" i="44"/>
  <c r="P238" i="44"/>
  <c r="O238" i="44"/>
  <c r="F238" i="44"/>
  <c r="Y237" i="44"/>
  <c r="P237" i="44"/>
  <c r="O237" i="44"/>
  <c r="F237" i="44"/>
  <c r="Y236" i="44"/>
  <c r="P236" i="44"/>
  <c r="O236" i="44"/>
  <c r="F236" i="44"/>
  <c r="Y235" i="44"/>
  <c r="P235" i="44"/>
  <c r="O235" i="44"/>
  <c r="F235" i="44"/>
  <c r="Y234" i="44"/>
  <c r="P234" i="44"/>
  <c r="O234" i="44"/>
  <c r="F234" i="44"/>
  <c r="Y233" i="44"/>
  <c r="P233" i="44"/>
  <c r="O233" i="44"/>
  <c r="F233" i="44"/>
  <c r="Y232" i="44"/>
  <c r="P232" i="44"/>
  <c r="O232" i="44"/>
  <c r="F232" i="44"/>
  <c r="Y231" i="44"/>
  <c r="P231" i="44"/>
  <c r="O231" i="44"/>
  <c r="F231" i="44"/>
  <c r="Y230" i="44"/>
  <c r="P230" i="44"/>
  <c r="O230" i="44"/>
  <c r="F230" i="44"/>
  <c r="Y229" i="44"/>
  <c r="P229" i="44"/>
  <c r="O229" i="44"/>
  <c r="F229" i="44"/>
  <c r="Y228" i="44"/>
  <c r="P228" i="44"/>
  <c r="O228" i="44"/>
  <c r="F228" i="44"/>
  <c r="Y227" i="44"/>
  <c r="P227" i="44"/>
  <c r="O227" i="44"/>
  <c r="F227" i="44"/>
  <c r="Y226" i="44"/>
  <c r="P226" i="44"/>
  <c r="O226" i="44"/>
  <c r="F226" i="44"/>
  <c r="Y225" i="44"/>
  <c r="P225" i="44"/>
  <c r="O225" i="44"/>
  <c r="F225" i="44"/>
  <c r="Y224" i="44"/>
  <c r="P224" i="44"/>
  <c r="O224" i="44"/>
  <c r="F224" i="44"/>
  <c r="Y223" i="44"/>
  <c r="P223" i="44"/>
  <c r="O223" i="44"/>
  <c r="F223" i="44"/>
  <c r="Y222" i="44"/>
  <c r="P222" i="44"/>
  <c r="O222" i="44"/>
  <c r="F222" i="44"/>
  <c r="Y221" i="44"/>
  <c r="P221" i="44"/>
  <c r="O221" i="44"/>
  <c r="F221" i="44"/>
  <c r="Y220" i="44"/>
  <c r="P220" i="44"/>
  <c r="O220" i="44"/>
  <c r="F220" i="44"/>
  <c r="Y219" i="44"/>
  <c r="P219" i="44"/>
  <c r="O219" i="44"/>
  <c r="F219" i="44"/>
  <c r="Y218" i="44"/>
  <c r="P218" i="44"/>
  <c r="O218" i="44"/>
  <c r="F218" i="44"/>
  <c r="Y217" i="44"/>
  <c r="P217" i="44"/>
  <c r="O217" i="44"/>
  <c r="F217" i="44"/>
  <c r="Y216" i="44"/>
  <c r="P216" i="44"/>
  <c r="O216" i="44"/>
  <c r="F216" i="44"/>
  <c r="Y215" i="44"/>
  <c r="P215" i="44"/>
  <c r="O215" i="44"/>
  <c r="F215" i="44"/>
  <c r="Y214" i="44"/>
  <c r="P214" i="44"/>
  <c r="O214" i="44"/>
  <c r="F214" i="44"/>
  <c r="Y213" i="44"/>
  <c r="P213" i="44"/>
  <c r="O213" i="44"/>
  <c r="F213" i="44"/>
  <c r="Y212" i="44"/>
  <c r="P212" i="44"/>
  <c r="O212" i="44"/>
  <c r="F212" i="44"/>
  <c r="Y211" i="44"/>
  <c r="P211" i="44"/>
  <c r="O211" i="44"/>
  <c r="F211" i="44"/>
  <c r="Y210" i="44"/>
  <c r="P210" i="44"/>
  <c r="O210" i="44"/>
  <c r="F210" i="44"/>
  <c r="Y209" i="44"/>
  <c r="P209" i="44"/>
  <c r="O209" i="44"/>
  <c r="F209" i="44"/>
  <c r="Y208" i="44"/>
  <c r="P208" i="44"/>
  <c r="O208" i="44"/>
  <c r="F208" i="44"/>
  <c r="Y207" i="44"/>
  <c r="P207" i="44"/>
  <c r="O207" i="44"/>
  <c r="F207" i="44"/>
  <c r="Y206" i="44"/>
  <c r="P206" i="44"/>
  <c r="O206" i="44"/>
  <c r="F206" i="44"/>
  <c r="Y205" i="44"/>
  <c r="P205" i="44"/>
  <c r="O205" i="44"/>
  <c r="F205" i="44"/>
  <c r="Y204" i="44"/>
  <c r="P204" i="44"/>
  <c r="O204" i="44"/>
  <c r="F204" i="44"/>
  <c r="Y203" i="44"/>
  <c r="P203" i="44"/>
  <c r="O203" i="44"/>
  <c r="F203" i="44"/>
  <c r="Y202" i="44"/>
  <c r="P202" i="44"/>
  <c r="O202" i="44"/>
  <c r="F202" i="44"/>
  <c r="Y201" i="44"/>
  <c r="P201" i="44"/>
  <c r="O201" i="44"/>
  <c r="F201" i="44"/>
  <c r="Y200" i="44"/>
  <c r="P200" i="44"/>
  <c r="O200" i="44"/>
  <c r="F200" i="44"/>
  <c r="Y199" i="44"/>
  <c r="P199" i="44"/>
  <c r="O199" i="44"/>
  <c r="F199" i="44"/>
  <c r="Y198" i="44"/>
  <c r="P198" i="44"/>
  <c r="O198" i="44"/>
  <c r="F198" i="44"/>
  <c r="Y197" i="44"/>
  <c r="P197" i="44"/>
  <c r="O197" i="44"/>
  <c r="F197" i="44"/>
  <c r="Y196" i="44"/>
  <c r="P196" i="44"/>
  <c r="O196" i="44"/>
  <c r="F196" i="44"/>
  <c r="Y195" i="44"/>
  <c r="P195" i="44"/>
  <c r="O195" i="44"/>
  <c r="F195" i="44"/>
  <c r="Y194" i="44"/>
  <c r="P194" i="44"/>
  <c r="O194" i="44"/>
  <c r="F194" i="44"/>
  <c r="Y193" i="44"/>
  <c r="P193" i="44"/>
  <c r="O193" i="44"/>
  <c r="F193" i="44"/>
  <c r="Y192" i="44"/>
  <c r="P192" i="44"/>
  <c r="O192" i="44"/>
  <c r="F192" i="44"/>
  <c r="Y191" i="44"/>
  <c r="P191" i="44"/>
  <c r="O191" i="44"/>
  <c r="F191" i="44"/>
  <c r="Y190" i="44"/>
  <c r="P190" i="44"/>
  <c r="O190" i="44"/>
  <c r="F190" i="44"/>
  <c r="Y189" i="44"/>
  <c r="P189" i="44"/>
  <c r="O189" i="44"/>
  <c r="F189" i="44"/>
  <c r="Y188" i="44"/>
  <c r="P188" i="44"/>
  <c r="O188" i="44"/>
  <c r="F188" i="44"/>
  <c r="Y187" i="44"/>
  <c r="P187" i="44"/>
  <c r="O187" i="44"/>
  <c r="F187" i="44"/>
  <c r="Y186" i="44"/>
  <c r="P186" i="44"/>
  <c r="O186" i="44"/>
  <c r="F186" i="44"/>
  <c r="Y185" i="44"/>
  <c r="P185" i="44"/>
  <c r="O185" i="44"/>
  <c r="F185" i="44"/>
  <c r="Y184" i="44"/>
  <c r="P184" i="44"/>
  <c r="K184" i="44"/>
  <c r="O184" i="44" s="1"/>
  <c r="Y183" i="44"/>
  <c r="P183" i="44"/>
  <c r="Y182" i="44"/>
  <c r="P182" i="44"/>
  <c r="Y181" i="44"/>
  <c r="P181" i="44"/>
  <c r="O181" i="44"/>
  <c r="F181" i="44"/>
  <c r="Y180" i="44"/>
  <c r="P180" i="44"/>
  <c r="F180" i="44"/>
  <c r="Y179" i="44"/>
  <c r="P179" i="44"/>
  <c r="F179" i="44"/>
  <c r="Z178" i="44"/>
  <c r="X178" i="44"/>
  <c r="W178" i="44"/>
  <c r="V178" i="44"/>
  <c r="U178" i="44"/>
  <c r="T178" i="44"/>
  <c r="S178" i="44"/>
  <c r="R178" i="44"/>
  <c r="Q178" i="44"/>
  <c r="F178" i="44"/>
  <c r="Y177" i="44"/>
  <c r="P177" i="44"/>
  <c r="F177" i="44"/>
  <c r="Y176" i="44"/>
  <c r="P176" i="44"/>
  <c r="F176" i="44"/>
  <c r="Y175" i="44"/>
  <c r="Y172" i="44" s="1"/>
  <c r="P175" i="44"/>
  <c r="P172" i="44" s="1"/>
  <c r="O175" i="44"/>
  <c r="Y174" i="44"/>
  <c r="P174" i="44"/>
  <c r="F174" i="44"/>
  <c r="Y173" i="44"/>
  <c r="P173" i="44"/>
  <c r="F173" i="44"/>
  <c r="Z172" i="44"/>
  <c r="X172" i="44"/>
  <c r="W172" i="44"/>
  <c r="V172" i="44"/>
  <c r="U172" i="44"/>
  <c r="T172" i="44"/>
  <c r="S172" i="44"/>
  <c r="R172" i="44"/>
  <c r="Q172" i="44"/>
  <c r="F172" i="44"/>
  <c r="Y171" i="44"/>
  <c r="P171" i="44"/>
  <c r="F171" i="44"/>
  <c r="Y170" i="44"/>
  <c r="P170" i="44"/>
  <c r="F170" i="44"/>
  <c r="Y169" i="44"/>
  <c r="P169" i="44"/>
  <c r="Y168" i="44"/>
  <c r="P168" i="44"/>
  <c r="F168" i="44"/>
  <c r="Y167" i="44"/>
  <c r="P167" i="44"/>
  <c r="F167" i="44"/>
  <c r="X166" i="44"/>
  <c r="W166" i="44"/>
  <c r="V166" i="44"/>
  <c r="U166" i="44"/>
  <c r="T166" i="44"/>
  <c r="S166" i="44"/>
  <c r="R166" i="44"/>
  <c r="Q166" i="44"/>
  <c r="F166" i="44"/>
  <c r="Y165" i="44"/>
  <c r="P165" i="44"/>
  <c r="F165" i="44"/>
  <c r="Y164" i="44"/>
  <c r="P164" i="44"/>
  <c r="F164" i="44"/>
  <c r="Y163" i="44"/>
  <c r="P163" i="44"/>
  <c r="F163" i="44"/>
  <c r="Y162" i="44"/>
  <c r="P162" i="44"/>
  <c r="F162" i="44"/>
  <c r="Y161" i="44"/>
  <c r="P161" i="44"/>
  <c r="Y160" i="44"/>
  <c r="P160" i="44"/>
  <c r="F160" i="44"/>
  <c r="Y158" i="44"/>
  <c r="P158" i="44"/>
  <c r="F158" i="44"/>
  <c r="Y157" i="44"/>
  <c r="P157" i="44"/>
  <c r="F157" i="44"/>
  <c r="Y156" i="44"/>
  <c r="P156" i="44"/>
  <c r="F156" i="44"/>
  <c r="Y155" i="44"/>
  <c r="P155" i="44"/>
  <c r="F155" i="44"/>
  <c r="Y154" i="44"/>
  <c r="P154" i="44"/>
  <c r="F154" i="44"/>
  <c r="Y153" i="44"/>
  <c r="P153" i="44"/>
  <c r="F153" i="44"/>
  <c r="Y152" i="44"/>
  <c r="P152" i="44"/>
  <c r="F152" i="44"/>
  <c r="Y151" i="44"/>
  <c r="P151" i="44"/>
  <c r="F151" i="44"/>
  <c r="Y150" i="44"/>
  <c r="P150" i="44"/>
  <c r="F150" i="44"/>
  <c r="Y149" i="44"/>
  <c r="P149" i="44"/>
  <c r="F149" i="44"/>
  <c r="Y148" i="44"/>
  <c r="P148" i="44"/>
  <c r="F148" i="44"/>
  <c r="Y147" i="44"/>
  <c r="P147" i="44"/>
  <c r="F147" i="44"/>
  <c r="Y146" i="44"/>
  <c r="P146" i="44"/>
  <c r="F146" i="44"/>
  <c r="Y145" i="44"/>
  <c r="P145" i="44"/>
  <c r="F145" i="44"/>
  <c r="Y144" i="44"/>
  <c r="P144" i="44"/>
  <c r="F144" i="44"/>
  <c r="Y143" i="44"/>
  <c r="P143" i="44"/>
  <c r="F143" i="44"/>
  <c r="Y142" i="44"/>
  <c r="P142" i="44"/>
  <c r="F142" i="44"/>
  <c r="Y141" i="44"/>
  <c r="P141" i="44"/>
  <c r="F141" i="44"/>
  <c r="Y140" i="44"/>
  <c r="P140" i="44"/>
  <c r="F140" i="44"/>
  <c r="Y139" i="44"/>
  <c r="P139" i="44"/>
  <c r="Y138" i="44"/>
  <c r="P138" i="44"/>
  <c r="O138" i="44"/>
  <c r="Y137" i="44"/>
  <c r="P137" i="44"/>
  <c r="F137" i="44"/>
  <c r="Y136" i="44"/>
  <c r="P136" i="44"/>
  <c r="F136" i="44"/>
  <c r="Y135" i="44"/>
  <c r="P135" i="44"/>
  <c r="Y134" i="44"/>
  <c r="P134" i="44"/>
  <c r="O134" i="44"/>
  <c r="Y133" i="44"/>
  <c r="P133" i="44"/>
  <c r="O133" i="44"/>
  <c r="Y132" i="44"/>
  <c r="P132" i="44"/>
  <c r="Y131" i="44"/>
  <c r="P131" i="44"/>
  <c r="Y130" i="44"/>
  <c r="P130" i="44"/>
  <c r="Y129" i="44"/>
  <c r="P129" i="44"/>
  <c r="F129" i="44"/>
  <c r="X128" i="44"/>
  <c r="W128" i="44"/>
  <c r="V128" i="44"/>
  <c r="U128" i="44"/>
  <c r="T128" i="44"/>
  <c r="S128" i="44"/>
  <c r="R128" i="44"/>
  <c r="Q128" i="44"/>
  <c r="F128" i="44"/>
  <c r="X127" i="44"/>
  <c r="W127" i="44"/>
  <c r="V127" i="44"/>
  <c r="U127" i="44"/>
  <c r="T127" i="44"/>
  <c r="S127" i="44"/>
  <c r="R127" i="44"/>
  <c r="Q127" i="44"/>
  <c r="F127" i="44"/>
  <c r="X126" i="44"/>
  <c r="W126" i="44"/>
  <c r="V126" i="44"/>
  <c r="U126" i="44"/>
  <c r="T126" i="44"/>
  <c r="S126" i="44"/>
  <c r="R126" i="44"/>
  <c r="Q126" i="44"/>
  <c r="F126" i="44"/>
  <c r="Y125" i="44"/>
  <c r="P125" i="44"/>
  <c r="F125" i="44"/>
  <c r="Y124" i="44"/>
  <c r="P124" i="44"/>
  <c r="F124" i="44"/>
  <c r="Y123" i="44"/>
  <c r="P123" i="44"/>
  <c r="O123" i="44"/>
  <c r="F123" i="44"/>
  <c r="Y122" i="44"/>
  <c r="P122" i="44"/>
  <c r="P81" i="44" s="1"/>
  <c r="Y121" i="44"/>
  <c r="P121" i="44"/>
  <c r="Y120" i="44"/>
  <c r="P120" i="44"/>
  <c r="Y119" i="44"/>
  <c r="P119" i="44"/>
  <c r="Y118" i="44"/>
  <c r="P118" i="44"/>
  <c r="Y117" i="44"/>
  <c r="P117" i="44"/>
  <c r="Y116" i="44"/>
  <c r="P116" i="44"/>
  <c r="O116" i="44"/>
  <c r="F116" i="44"/>
  <c r="Y115" i="44"/>
  <c r="P115" i="44"/>
  <c r="O115" i="44"/>
  <c r="F115" i="44"/>
  <c r="Y114" i="44"/>
  <c r="P114" i="44"/>
  <c r="O114" i="44"/>
  <c r="F114" i="44"/>
  <c r="Y113" i="44"/>
  <c r="P113" i="44"/>
  <c r="O113" i="44"/>
  <c r="F113" i="44"/>
  <c r="Y112" i="44"/>
  <c r="P112" i="44"/>
  <c r="O112" i="44"/>
  <c r="Y111" i="44"/>
  <c r="P111" i="44"/>
  <c r="O111" i="44"/>
  <c r="F111" i="44"/>
  <c r="Y110" i="44"/>
  <c r="P110" i="44"/>
  <c r="O110" i="44"/>
  <c r="F110" i="44"/>
  <c r="Y109" i="44"/>
  <c r="P109" i="44"/>
  <c r="O109" i="44"/>
  <c r="F109" i="44"/>
  <c r="Y108" i="44"/>
  <c r="P108" i="44"/>
  <c r="O108" i="44"/>
  <c r="F108" i="44"/>
  <c r="Y107" i="44"/>
  <c r="P107" i="44"/>
  <c r="O107" i="44"/>
  <c r="F107" i="44"/>
  <c r="Y106" i="44"/>
  <c r="P106" i="44"/>
  <c r="O106" i="44"/>
  <c r="F106" i="44"/>
  <c r="Y105" i="44"/>
  <c r="P105" i="44"/>
  <c r="O105" i="44"/>
  <c r="F105" i="44"/>
  <c r="Y104" i="44"/>
  <c r="P104" i="44"/>
  <c r="Y103" i="44"/>
  <c r="P103" i="44"/>
  <c r="Y102" i="44"/>
  <c r="P102" i="44"/>
  <c r="Y101" i="44"/>
  <c r="P101" i="44"/>
  <c r="Y100" i="44"/>
  <c r="P100" i="44"/>
  <c r="Y99" i="44"/>
  <c r="P99" i="44"/>
  <c r="Y98" i="44"/>
  <c r="P98" i="44"/>
  <c r="O98" i="44"/>
  <c r="F98" i="44"/>
  <c r="Y97" i="44"/>
  <c r="P97" i="44"/>
  <c r="Y96" i="44"/>
  <c r="P96" i="44"/>
  <c r="Y95" i="44"/>
  <c r="P95" i="44"/>
  <c r="Y94" i="44"/>
  <c r="P94" i="44"/>
  <c r="Y93" i="44"/>
  <c r="P93" i="44"/>
  <c r="F93" i="44"/>
  <c r="Y92" i="44"/>
  <c r="P92" i="44"/>
  <c r="F92" i="44"/>
  <c r="Y91" i="44"/>
  <c r="P91" i="44"/>
  <c r="O91" i="44"/>
  <c r="Y90" i="44"/>
  <c r="P90" i="44"/>
  <c r="F90" i="44"/>
  <c r="Y89" i="44"/>
  <c r="P89" i="44"/>
  <c r="F89" i="44"/>
  <c r="Y88" i="44"/>
  <c r="P88" i="44"/>
  <c r="F88" i="44"/>
  <c r="Y87" i="44"/>
  <c r="P87" i="44"/>
  <c r="F87" i="44"/>
  <c r="Y85" i="44"/>
  <c r="P85" i="44"/>
  <c r="P83" i="44" s="1"/>
  <c r="O85" i="44"/>
  <c r="Y84" i="44"/>
  <c r="P84" i="44"/>
  <c r="F84" i="44"/>
  <c r="X83" i="44"/>
  <c r="W83" i="44"/>
  <c r="V83" i="44"/>
  <c r="U83" i="44"/>
  <c r="T83" i="44"/>
  <c r="S83" i="44"/>
  <c r="R83" i="44"/>
  <c r="Q83" i="44"/>
  <c r="F83" i="44"/>
  <c r="X82" i="44"/>
  <c r="W82" i="44"/>
  <c r="V82" i="44"/>
  <c r="U82" i="44"/>
  <c r="T82" i="44"/>
  <c r="S82" i="44"/>
  <c r="R82" i="44"/>
  <c r="Q82" i="44"/>
  <c r="F82" i="44"/>
  <c r="Y81" i="44"/>
  <c r="X81" i="44"/>
  <c r="W81" i="44"/>
  <c r="V81" i="44"/>
  <c r="U81" i="44"/>
  <c r="T81" i="44"/>
  <c r="S81" i="44"/>
  <c r="R81" i="44"/>
  <c r="Q81" i="44"/>
  <c r="F81" i="44"/>
  <c r="Y80" i="44"/>
  <c r="P80" i="44"/>
  <c r="F80" i="44"/>
  <c r="Y79" i="44"/>
  <c r="P79" i="44"/>
  <c r="F79" i="44"/>
  <c r="Y78" i="44"/>
  <c r="P78" i="44"/>
  <c r="F78" i="44"/>
  <c r="Y77" i="44"/>
  <c r="P77" i="44"/>
  <c r="Y76" i="44"/>
  <c r="P76" i="44"/>
  <c r="F76" i="44"/>
  <c r="Y75" i="44"/>
  <c r="P75" i="44"/>
  <c r="F75" i="44"/>
  <c r="Y74" i="44"/>
  <c r="P74" i="44"/>
  <c r="O74" i="44"/>
  <c r="F74" i="44"/>
  <c r="Y73" i="44"/>
  <c r="P73" i="44"/>
  <c r="Y72" i="44"/>
  <c r="P72" i="44"/>
  <c r="Y71" i="44"/>
  <c r="P71" i="44"/>
  <c r="Y70" i="44"/>
  <c r="P70" i="44"/>
  <c r="F70" i="44"/>
  <c r="Y69" i="44"/>
  <c r="P69" i="44"/>
  <c r="F69" i="44"/>
  <c r="Y68" i="44"/>
  <c r="P68" i="44"/>
  <c r="F68" i="44"/>
  <c r="Y67" i="44"/>
  <c r="P67" i="44"/>
  <c r="F67" i="44"/>
  <c r="Y66" i="44"/>
  <c r="P66" i="44"/>
  <c r="Y65" i="44"/>
  <c r="P65" i="44"/>
  <c r="Y64" i="44"/>
  <c r="P64" i="44"/>
  <c r="Y63" i="44"/>
  <c r="P63" i="44"/>
  <c r="F63" i="44"/>
  <c r="Y62" i="44"/>
  <c r="P62" i="44"/>
  <c r="F62" i="44"/>
  <c r="Y61" i="44"/>
  <c r="P61" i="44"/>
  <c r="F61" i="44"/>
  <c r="Y60" i="44"/>
  <c r="P60" i="44"/>
  <c r="F60" i="44"/>
  <c r="Y59" i="44"/>
  <c r="P59" i="44"/>
  <c r="F59" i="44"/>
  <c r="Y58" i="44"/>
  <c r="T58" i="44"/>
  <c r="S58" i="44"/>
  <c r="F58" i="44"/>
  <c r="Y57" i="44"/>
  <c r="P57" i="44"/>
  <c r="F57" i="44"/>
  <c r="Y56" i="44"/>
  <c r="P56" i="44"/>
  <c r="F56" i="44"/>
  <c r="F55" i="44"/>
  <c r="X54" i="44"/>
  <c r="W54" i="44"/>
  <c r="V54" i="44"/>
  <c r="U54" i="44"/>
  <c r="T54" i="44"/>
  <c r="S54" i="44"/>
  <c r="R54" i="44"/>
  <c r="Q54" i="44"/>
  <c r="F54" i="44"/>
  <c r="F53" i="44"/>
  <c r="F52" i="44"/>
  <c r="F51" i="44"/>
  <c r="W50" i="44"/>
  <c r="F50" i="44"/>
  <c r="F49" i="44"/>
  <c r="AC48" i="44"/>
  <c r="AF48" i="44" s="1"/>
  <c r="AB48" i="44"/>
  <c r="F48" i="44"/>
  <c r="AC47" i="44"/>
  <c r="AF47" i="44" s="1"/>
  <c r="AB47" i="44"/>
  <c r="F47" i="44"/>
  <c r="P46" i="44"/>
  <c r="AC46" i="44" s="1"/>
  <c r="F46" i="44"/>
  <c r="F45" i="44"/>
  <c r="P44" i="44"/>
  <c r="AC44" i="44" s="1"/>
  <c r="F44" i="44"/>
  <c r="P43" i="44"/>
  <c r="AC43" i="44" s="1"/>
  <c r="F43" i="44"/>
  <c r="F42" i="44"/>
  <c r="W41" i="44"/>
  <c r="W29" i="44" s="1"/>
  <c r="V41" i="44"/>
  <c r="V29" i="44" s="1"/>
  <c r="U41" i="44"/>
  <c r="U29" i="44" s="1"/>
  <c r="F41" i="44"/>
  <c r="X40" i="44"/>
  <c r="X30" i="44" s="1"/>
  <c r="F40" i="44"/>
  <c r="Z39" i="44"/>
  <c r="F39" i="44"/>
  <c r="Z38" i="44"/>
  <c r="X38" i="44"/>
  <c r="U38" i="44"/>
  <c r="T38" i="44"/>
  <c r="S38" i="44"/>
  <c r="Q38" i="44"/>
  <c r="F38" i="44"/>
  <c r="Z37" i="44"/>
  <c r="X37" i="44"/>
  <c r="V37" i="44"/>
  <c r="U37" i="44"/>
  <c r="T37" i="44"/>
  <c r="Q37" i="44"/>
  <c r="F37" i="44"/>
  <c r="Z36" i="44"/>
  <c r="F36" i="44"/>
  <c r="F35" i="44"/>
  <c r="Z34" i="44"/>
  <c r="X34" i="44"/>
  <c r="V34" i="44"/>
  <c r="U34" i="44"/>
  <c r="T34" i="44"/>
  <c r="Q34" i="44"/>
  <c r="F34" i="44"/>
  <c r="F33" i="44"/>
  <c r="F32" i="44"/>
  <c r="F31" i="44"/>
  <c r="F30" i="44"/>
  <c r="F29" i="44"/>
  <c r="P28" i="44"/>
  <c r="AC28" i="44" s="1"/>
  <c r="F28" i="44"/>
  <c r="F27" i="44"/>
  <c r="F26" i="44"/>
  <c r="P25" i="44"/>
  <c r="AC25" i="44" s="1"/>
  <c r="F25" i="44"/>
  <c r="F24" i="44"/>
  <c r="J23" i="44"/>
  <c r="I23" i="44"/>
  <c r="Y431" i="38"/>
  <c r="P431" i="38"/>
  <c r="F431" i="38"/>
  <c r="Y265" i="38"/>
  <c r="P265" i="38"/>
  <c r="F265" i="38"/>
  <c r="Y261" i="38"/>
  <c r="P261" i="38"/>
  <c r="F261" i="38"/>
  <c r="Y222" i="38"/>
  <c r="P222" i="38"/>
  <c r="F222" i="38"/>
  <c r="R630" i="44" l="1"/>
  <c r="R629" i="44"/>
  <c r="V630" i="44"/>
  <c r="V629" i="44"/>
  <c r="P629" i="44"/>
  <c r="S630" i="44"/>
  <c r="S629" i="44"/>
  <c r="W630" i="44"/>
  <c r="W35" i="44" s="1"/>
  <c r="W629" i="44"/>
  <c r="Y630" i="44"/>
  <c r="Y629" i="44"/>
  <c r="T630" i="44"/>
  <c r="T629" i="44"/>
  <c r="X630" i="44"/>
  <c r="X629" i="44"/>
  <c r="Q630" i="44"/>
  <c r="Q629" i="44"/>
  <c r="U630" i="44"/>
  <c r="U629" i="44"/>
  <c r="V45" i="44"/>
  <c r="V32" i="44" s="1"/>
  <c r="R45" i="44"/>
  <c r="R32" i="44" s="1"/>
  <c r="S337" i="44"/>
  <c r="S336" i="44" s="1"/>
  <c r="W337" i="44"/>
  <c r="W336" i="44" s="1"/>
  <c r="Q573" i="44"/>
  <c r="Q45" i="44" s="1"/>
  <c r="Q32" i="44" s="1"/>
  <c r="U573" i="44"/>
  <c r="U45" i="44" s="1"/>
  <c r="U32" i="44" s="1"/>
  <c r="U342" i="44"/>
  <c r="Q337" i="44"/>
  <c r="Q336" i="44" s="1"/>
  <c r="U337" i="44"/>
  <c r="U336" i="44" s="1"/>
  <c r="W636" i="44"/>
  <c r="AC862" i="44"/>
  <c r="AC112" i="44"/>
  <c r="AC113" i="44"/>
  <c r="AC120" i="44"/>
  <c r="AC123" i="44"/>
  <c r="Q568" i="44"/>
  <c r="Q566" i="44" s="1"/>
  <c r="AC236" i="44"/>
  <c r="AC319" i="44"/>
  <c r="AC320" i="44"/>
  <c r="AC321" i="44"/>
  <c r="AC326" i="44"/>
  <c r="S35" i="44"/>
  <c r="U568" i="44"/>
  <c r="AC334" i="44"/>
  <c r="AC556" i="44"/>
  <c r="T568" i="44"/>
  <c r="X568" i="44"/>
  <c r="AC884" i="44"/>
  <c r="Y568" i="44"/>
  <c r="AC868" i="44"/>
  <c r="Q52" i="44"/>
  <c r="Q39" i="44" s="1"/>
  <c r="U52" i="44"/>
  <c r="AC124" i="44"/>
  <c r="W568" i="44"/>
  <c r="S52" i="44"/>
  <c r="W52" i="44"/>
  <c r="W39" i="44" s="1"/>
  <c r="T337" i="44"/>
  <c r="T336" i="44" s="1"/>
  <c r="X337" i="44"/>
  <c r="X336" i="44" s="1"/>
  <c r="S568" i="44"/>
  <c r="AC404" i="44"/>
  <c r="T341" i="44"/>
  <c r="X636" i="44"/>
  <c r="T632" i="44"/>
  <c r="X632" i="44"/>
  <c r="AC793" i="44"/>
  <c r="F23" i="44"/>
  <c r="AC179" i="44"/>
  <c r="U341" i="44"/>
  <c r="U340" i="44" s="1"/>
  <c r="AC555" i="44"/>
  <c r="AC584" i="44"/>
  <c r="R568" i="44"/>
  <c r="R566" i="44" s="1"/>
  <c r="V568" i="44"/>
  <c r="V566" i="44" s="1"/>
  <c r="T573" i="44"/>
  <c r="T45" i="44" s="1"/>
  <c r="T32" i="44" s="1"/>
  <c r="X573" i="44"/>
  <c r="X45" i="44" s="1"/>
  <c r="X32" i="44" s="1"/>
  <c r="AC598" i="44"/>
  <c r="AC625" i="44"/>
  <c r="AC626" i="44"/>
  <c r="AB629" i="44"/>
  <c r="R633" i="44"/>
  <c r="R632" i="44" s="1"/>
  <c r="AC125" i="44"/>
  <c r="AC185" i="44"/>
  <c r="AC186" i="44"/>
  <c r="AC187" i="44"/>
  <c r="AC193" i="44"/>
  <c r="AC194" i="44"/>
  <c r="AC195" i="44"/>
  <c r="AC199" i="44"/>
  <c r="AC201" i="44"/>
  <c r="AC202" i="44"/>
  <c r="AC203" i="44"/>
  <c r="AC209" i="44"/>
  <c r="AC210" i="44"/>
  <c r="AC211" i="44"/>
  <c r="AC212" i="44"/>
  <c r="AC218" i="44"/>
  <c r="AC219" i="44"/>
  <c r="AC220" i="44"/>
  <c r="AC275" i="44"/>
  <c r="W342" i="44"/>
  <c r="W340" i="44" s="1"/>
  <c r="AC351" i="44"/>
  <c r="AC374" i="44"/>
  <c r="AC382" i="44"/>
  <c r="AC384" i="44"/>
  <c r="AC388" i="44"/>
  <c r="AC392" i="44"/>
  <c r="AC400" i="44"/>
  <c r="AC403" i="44"/>
  <c r="AC427" i="44"/>
  <c r="AC474" i="44"/>
  <c r="X341" i="44"/>
  <c r="AC574" i="44"/>
  <c r="T566" i="44"/>
  <c r="AC581" i="44"/>
  <c r="AC585" i="44"/>
  <c r="S573" i="44"/>
  <c r="W573" i="44"/>
  <c r="W45" i="44" s="1"/>
  <c r="W32" i="44" s="1"/>
  <c r="AC669" i="44"/>
  <c r="AC673" i="44"/>
  <c r="AC677" i="44"/>
  <c r="AC681" i="44"/>
  <c r="AC685" i="44"/>
  <c r="AC692" i="44"/>
  <c r="Y667" i="44"/>
  <c r="AC237" i="44"/>
  <c r="AC245" i="44"/>
  <c r="AC248" i="44"/>
  <c r="AC269" i="44"/>
  <c r="AC273" i="44"/>
  <c r="X35" i="44"/>
  <c r="AC287" i="44"/>
  <c r="AC348" i="44"/>
  <c r="AC360" i="44"/>
  <c r="AC452" i="44"/>
  <c r="AC469" i="44"/>
  <c r="AC476" i="44"/>
  <c r="T636" i="44"/>
  <c r="Q633" i="44"/>
  <c r="Q632" i="44" s="1"/>
  <c r="AC172" i="44"/>
  <c r="AC310" i="44"/>
  <c r="AC322" i="44"/>
  <c r="X566" i="44"/>
  <c r="AC80" i="44"/>
  <c r="AC103" i="44"/>
  <c r="AC292" i="44"/>
  <c r="R341" i="44"/>
  <c r="AC68" i="44"/>
  <c r="AC71" i="44"/>
  <c r="AC74" i="44"/>
  <c r="AC78" i="44"/>
  <c r="Q51" i="44"/>
  <c r="U51" i="44"/>
  <c r="AC95" i="44"/>
  <c r="AC98" i="44"/>
  <c r="AC100" i="44"/>
  <c r="AC221" i="44"/>
  <c r="AC324" i="44"/>
  <c r="S636" i="44"/>
  <c r="AC645" i="44"/>
  <c r="AC715" i="44"/>
  <c r="AC722" i="44"/>
  <c r="AC735" i="44"/>
  <c r="AC739" i="44"/>
  <c r="AC754" i="44"/>
  <c r="AC873" i="44"/>
  <c r="AC595" i="44"/>
  <c r="AC599" i="44"/>
  <c r="AC620" i="44"/>
  <c r="AC658" i="44"/>
  <c r="AC714" i="44"/>
  <c r="AC721" i="44"/>
  <c r="AC730" i="44"/>
  <c r="AC745" i="44"/>
  <c r="AC749" i="44"/>
  <c r="AC757" i="44"/>
  <c r="AC762" i="44"/>
  <c r="AC766" i="44"/>
  <c r="AC827" i="44"/>
  <c r="AC834" i="44"/>
  <c r="AC835" i="44"/>
  <c r="AC836" i="44"/>
  <c r="AC842" i="44"/>
  <c r="AC866" i="44"/>
  <c r="AC670" i="44"/>
  <c r="AC674" i="44"/>
  <c r="AC678" i="44"/>
  <c r="AC682" i="44"/>
  <c r="AC761" i="44"/>
  <c r="AC765" i="44"/>
  <c r="AC777" i="44"/>
  <c r="AC785" i="44"/>
  <c r="AC790" i="44"/>
  <c r="AC796" i="44"/>
  <c r="AC800" i="44"/>
  <c r="AC801" i="44"/>
  <c r="AC805" i="44"/>
  <c r="AC809" i="44"/>
  <c r="AC813" i="44"/>
  <c r="AC821" i="44"/>
  <c r="AC826" i="44"/>
  <c r="AC830" i="44"/>
  <c r="AC833" i="44"/>
  <c r="AC853" i="44"/>
  <c r="AC858" i="44"/>
  <c r="AC859" i="44"/>
  <c r="AC151" i="44"/>
  <c r="AC160" i="44"/>
  <c r="AC57" i="44"/>
  <c r="AC61" i="44"/>
  <c r="AC64" i="44"/>
  <c r="AC66" i="44"/>
  <c r="AC70" i="44"/>
  <c r="AC72" i="44"/>
  <c r="AC76" i="44"/>
  <c r="AC94" i="44"/>
  <c r="AC121" i="44"/>
  <c r="R52" i="44"/>
  <c r="R39" i="44" s="1"/>
  <c r="V52" i="44"/>
  <c r="V39" i="44" s="1"/>
  <c r="AC130" i="44"/>
  <c r="AC165" i="44"/>
  <c r="AC167" i="44"/>
  <c r="AC170" i="44"/>
  <c r="AC181" i="44"/>
  <c r="AC183" i="44"/>
  <c r="AC204" i="44"/>
  <c r="AC213" i="44"/>
  <c r="AC216" i="44"/>
  <c r="AC333" i="44"/>
  <c r="R290" i="44"/>
  <c r="Y655" i="44"/>
  <c r="AC655" i="44" s="1"/>
  <c r="U642" i="44"/>
  <c r="U636" i="44" s="1"/>
  <c r="AC229" i="44"/>
  <c r="AC232" i="44"/>
  <c r="AC252" i="44"/>
  <c r="AC256" i="44"/>
  <c r="AC258" i="44"/>
  <c r="AC259" i="44"/>
  <c r="AC260" i="44"/>
  <c r="AC266" i="44"/>
  <c r="AC267" i="44"/>
  <c r="AC268" i="44"/>
  <c r="AC314" i="44"/>
  <c r="AC353" i="44"/>
  <c r="AC357" i="44"/>
  <c r="AC369" i="44"/>
  <c r="AC383" i="44"/>
  <c r="AC387" i="44"/>
  <c r="AC391" i="44"/>
  <c r="AC397" i="44"/>
  <c r="AC399" i="44"/>
  <c r="AC402" i="44"/>
  <c r="AC405" i="44"/>
  <c r="AC407" i="44"/>
  <c r="AC431" i="44"/>
  <c r="AC453" i="44"/>
  <c r="AC470" i="44"/>
  <c r="AC500" i="44"/>
  <c r="AC504" i="44"/>
  <c r="AC507" i="44"/>
  <c r="AC511" i="44"/>
  <c r="AC515" i="44"/>
  <c r="AC519" i="44"/>
  <c r="AC523" i="44"/>
  <c r="AC527" i="44"/>
  <c r="AC531" i="44"/>
  <c r="AC535" i="44"/>
  <c r="AC539" i="44"/>
  <c r="AC543" i="44"/>
  <c r="R337" i="44"/>
  <c r="R336" i="44" s="1"/>
  <c r="V337" i="44"/>
  <c r="V336" i="44" s="1"/>
  <c r="AC557" i="44"/>
  <c r="AC558" i="44"/>
  <c r="AC564" i="44"/>
  <c r="AF564" i="44" s="1"/>
  <c r="S566" i="44"/>
  <c r="V633" i="44"/>
  <c r="V632" i="44" s="1"/>
  <c r="R634" i="44"/>
  <c r="P713" i="44"/>
  <c r="AC713" i="44" s="1"/>
  <c r="S665" i="44"/>
  <c r="S37" i="44" s="1"/>
  <c r="AC279" i="44"/>
  <c r="AC286" i="44"/>
  <c r="AC299" i="44"/>
  <c r="Y295" i="44"/>
  <c r="Y289" i="44" s="1"/>
  <c r="Y40" i="44" s="1"/>
  <c r="Y30" i="44" s="1"/>
  <c r="AC309" i="44"/>
  <c r="AC328" i="44"/>
  <c r="AC344" i="44"/>
  <c r="AC347" i="44"/>
  <c r="Y345" i="44"/>
  <c r="Y338" i="44" s="1"/>
  <c r="AC424" i="44"/>
  <c r="AC428" i="44"/>
  <c r="AC451" i="44"/>
  <c r="AC475" i="44"/>
  <c r="AC579" i="44"/>
  <c r="AC580" i="44"/>
  <c r="T571" i="44"/>
  <c r="T570" i="44" s="1"/>
  <c r="AC596" i="44"/>
  <c r="AC597" i="44"/>
  <c r="AC627" i="44"/>
  <c r="AC638" i="44"/>
  <c r="AC639" i="44"/>
  <c r="AC640" i="44"/>
  <c r="AC687" i="44"/>
  <c r="AC720" i="44"/>
  <c r="AC791" i="44"/>
  <c r="AC792" i="44"/>
  <c r="AC819" i="44"/>
  <c r="AC865" i="44"/>
  <c r="AC672" i="44"/>
  <c r="AC676" i="44"/>
  <c r="AC680" i="44"/>
  <c r="AC684" i="44"/>
  <c r="AC695" i="44"/>
  <c r="AC701" i="44"/>
  <c r="AC710" i="44"/>
  <c r="AC717" i="44"/>
  <c r="AC719" i="44"/>
  <c r="AC732" i="44"/>
  <c r="AC736" i="44"/>
  <c r="AC740" i="44"/>
  <c r="AC755" i="44"/>
  <c r="AC788" i="44"/>
  <c r="AC789" i="44"/>
  <c r="AC795" i="44"/>
  <c r="AC799" i="44"/>
  <c r="AC804" i="44"/>
  <c r="AC825" i="44"/>
  <c r="AC838" i="44"/>
  <c r="AC850" i="44"/>
  <c r="AC857" i="44"/>
  <c r="P876" i="44"/>
  <c r="P663" i="44" s="1"/>
  <c r="AC879" i="44"/>
  <c r="AC651" i="44"/>
  <c r="AC653" i="44"/>
  <c r="AC657" i="44"/>
  <c r="AC671" i="44"/>
  <c r="AC675" i="44"/>
  <c r="AC679" i="44"/>
  <c r="AC683" i="44"/>
  <c r="AC694" i="44"/>
  <c r="AC704" i="44"/>
  <c r="AC709" i="44"/>
  <c r="AC723" i="44"/>
  <c r="AC724" i="44"/>
  <c r="AC731" i="44"/>
  <c r="AC742" i="44"/>
  <c r="AC746" i="44"/>
  <c r="AC750" i="44"/>
  <c r="AC837" i="44"/>
  <c r="AC883" i="44"/>
  <c r="Y166" i="44"/>
  <c r="X51" i="44"/>
  <c r="AC176" i="44"/>
  <c r="AC177" i="44"/>
  <c r="Y178" i="44"/>
  <c r="AC226" i="44"/>
  <c r="AC227" i="44"/>
  <c r="AC228" i="44"/>
  <c r="AC234" i="44"/>
  <c r="AC235" i="44"/>
  <c r="AC277" i="44"/>
  <c r="AC281" i="44"/>
  <c r="AC307" i="44"/>
  <c r="U345" i="44"/>
  <c r="U338" i="44" s="1"/>
  <c r="AC364" i="44"/>
  <c r="AC372" i="44"/>
  <c r="AC378" i="44"/>
  <c r="AC390" i="44"/>
  <c r="AC394" i="44"/>
  <c r="AC409" i="44"/>
  <c r="AC415" i="44"/>
  <c r="AC419" i="44"/>
  <c r="AC425" i="44"/>
  <c r="AC429" i="44"/>
  <c r="AC460" i="44"/>
  <c r="AC467" i="44"/>
  <c r="AC468" i="44"/>
  <c r="Q342" i="44"/>
  <c r="Q340" i="44" s="1"/>
  <c r="Y471" i="44"/>
  <c r="Y337" i="44" s="1"/>
  <c r="Y336" i="44" s="1"/>
  <c r="AC479" i="44"/>
  <c r="AC483" i="44"/>
  <c r="AC487" i="44"/>
  <c r="AC491" i="44"/>
  <c r="AC505" i="44"/>
  <c r="AC509" i="44"/>
  <c r="AC513" i="44"/>
  <c r="AC517" i="44"/>
  <c r="AC521" i="44"/>
  <c r="Y561" i="44"/>
  <c r="W51" i="44"/>
  <c r="W49" i="44" s="1"/>
  <c r="AC65" i="44"/>
  <c r="T52" i="44"/>
  <c r="T39" i="44" s="1"/>
  <c r="X52" i="44"/>
  <c r="X39" i="44" s="1"/>
  <c r="AC84" i="44"/>
  <c r="AC104" i="44"/>
  <c r="P82" i="44"/>
  <c r="AC107" i="44"/>
  <c r="AC108" i="44"/>
  <c r="AC114" i="44"/>
  <c r="AC118" i="44"/>
  <c r="AC132" i="44"/>
  <c r="AC135" i="44"/>
  <c r="AC139" i="44"/>
  <c r="AC168" i="44"/>
  <c r="AC175" i="44"/>
  <c r="AC242" i="44"/>
  <c r="AC243" i="44"/>
  <c r="AC244" i="44"/>
  <c r="AC250" i="44"/>
  <c r="AC251" i="44"/>
  <c r="AC303" i="44"/>
  <c r="AC354" i="44"/>
  <c r="AC356" i="44"/>
  <c r="AC358" i="44"/>
  <c r="AC363" i="44"/>
  <c r="AC367" i="44"/>
  <c r="AC377" i="44"/>
  <c r="AC380" i="44"/>
  <c r="AC418" i="44"/>
  <c r="AC421" i="44"/>
  <c r="AC430" i="44"/>
  <c r="AC433" i="44"/>
  <c r="AC459" i="44"/>
  <c r="AC464" i="44"/>
  <c r="AC466" i="44"/>
  <c r="AC493" i="44"/>
  <c r="AC501" i="44"/>
  <c r="AC508" i="44"/>
  <c r="AC512" i="44"/>
  <c r="AC516" i="44"/>
  <c r="AC520" i="44"/>
  <c r="AC524" i="44"/>
  <c r="AC528" i="44"/>
  <c r="AC532" i="44"/>
  <c r="AC536" i="44"/>
  <c r="AC540" i="44"/>
  <c r="AC544" i="44"/>
  <c r="AC552" i="44"/>
  <c r="AC551" i="44"/>
  <c r="AC60" i="44"/>
  <c r="AC69" i="44"/>
  <c r="R55" i="44"/>
  <c r="R53" i="44" s="1"/>
  <c r="V55" i="44"/>
  <c r="V53" i="44" s="1"/>
  <c r="AC131" i="44"/>
  <c r="AC134" i="44"/>
  <c r="AC137" i="44"/>
  <c r="AC141" i="44"/>
  <c r="AC145" i="44"/>
  <c r="AC149" i="44"/>
  <c r="AC157" i="44"/>
  <c r="Y127" i="44"/>
  <c r="P178" i="44"/>
  <c r="AC188" i="44"/>
  <c r="AC191" i="44"/>
  <c r="AC196" i="44"/>
  <c r="AC253" i="44"/>
  <c r="AC261" i="44"/>
  <c r="AC264" i="44"/>
  <c r="AC294" i="44"/>
  <c r="AC332" i="44"/>
  <c r="S290" i="44"/>
  <c r="W290" i="44"/>
  <c r="AC410" i="44"/>
  <c r="AC426" i="44"/>
  <c r="AC435" i="44"/>
  <c r="AC439" i="44"/>
  <c r="AC443" i="44"/>
  <c r="AC447" i="44"/>
  <c r="AC454" i="44"/>
  <c r="AC458" i="44"/>
  <c r="T342" i="44"/>
  <c r="T340" i="44" s="1"/>
  <c r="X342" i="44"/>
  <c r="AC480" i="44"/>
  <c r="AC484" i="44"/>
  <c r="AC488" i="44"/>
  <c r="AC492" i="44"/>
  <c r="AC496" i="44"/>
  <c r="AC525" i="44"/>
  <c r="AC529" i="44"/>
  <c r="AC533" i="44"/>
  <c r="AC537" i="44"/>
  <c r="AC541" i="44"/>
  <c r="AC545" i="44"/>
  <c r="AC547" i="44"/>
  <c r="AC550" i="44"/>
  <c r="AC553" i="44"/>
  <c r="AC554" i="44"/>
  <c r="AC563" i="44"/>
  <c r="AF563" i="44" s="1"/>
  <c r="AC576" i="44"/>
  <c r="AC578" i="44"/>
  <c r="AC583" i="44"/>
  <c r="W566" i="44"/>
  <c r="AC582" i="44"/>
  <c r="AC586" i="44"/>
  <c r="P589" i="44"/>
  <c r="P569" i="44" s="1"/>
  <c r="AC569" i="44" s="1"/>
  <c r="AC593" i="44"/>
  <c r="AC594" i="44"/>
  <c r="AC600" i="44"/>
  <c r="AC621" i="44"/>
  <c r="AC628" i="44"/>
  <c r="AF628" i="44" s="1"/>
  <c r="AC693" i="44"/>
  <c r="AC697" i="44"/>
  <c r="AC760" i="44"/>
  <c r="AC764" i="44"/>
  <c r="AC768" i="44"/>
  <c r="AC776" i="44"/>
  <c r="AC780" i="44"/>
  <c r="AC784" i="44"/>
  <c r="AC846" i="44"/>
  <c r="AC860" i="44"/>
  <c r="AC864" i="44"/>
  <c r="AC881" i="44"/>
  <c r="AC882" i="44"/>
  <c r="AC696" i="44"/>
  <c r="AC763" i="44"/>
  <c r="AC767" i="44"/>
  <c r="AC863" i="44"/>
  <c r="T661" i="44"/>
  <c r="AC686" i="44"/>
  <c r="AC690" i="44"/>
  <c r="AC716" i="44"/>
  <c r="AC587" i="44"/>
  <c r="AC591" i="44"/>
  <c r="AC618" i="44"/>
  <c r="P622" i="44"/>
  <c r="AC622" i="44" s="1"/>
  <c r="W661" i="44"/>
  <c r="AC700" i="44"/>
  <c r="AC781" i="44"/>
  <c r="AC808" i="44"/>
  <c r="AC812" i="44"/>
  <c r="AC839" i="44"/>
  <c r="AC843" i="44"/>
  <c r="AC848" i="44"/>
  <c r="AC849" i="44"/>
  <c r="AC861" i="44"/>
  <c r="T55" i="44"/>
  <c r="T53" i="44" s="1"/>
  <c r="X55" i="44"/>
  <c r="X53" i="44" s="1"/>
  <c r="AC155" i="44"/>
  <c r="AC153" i="44"/>
  <c r="AC143" i="44"/>
  <c r="AC147" i="44"/>
  <c r="P128" i="44"/>
  <c r="Q55" i="44"/>
  <c r="Q53" i="44" s="1"/>
  <c r="U55" i="44"/>
  <c r="U53" i="44" s="1"/>
  <c r="AC109" i="44"/>
  <c r="Y82" i="44"/>
  <c r="AC164" i="44"/>
  <c r="AC207" i="44"/>
  <c r="AC56" i="44"/>
  <c r="P29" i="44"/>
  <c r="T51" i="44"/>
  <c r="AC62" i="44"/>
  <c r="AC67" i="44"/>
  <c r="AC73" i="44"/>
  <c r="AC77" i="44"/>
  <c r="AC119" i="44"/>
  <c r="AC163" i="44"/>
  <c r="AC174" i="44"/>
  <c r="AC224" i="44"/>
  <c r="AC323" i="44"/>
  <c r="AC162" i="44"/>
  <c r="AC173" i="44"/>
  <c r="AC240" i="44"/>
  <c r="AC302" i="44"/>
  <c r="AC315" i="44"/>
  <c r="V290" i="44"/>
  <c r="AC81" i="44"/>
  <c r="AC102" i="44"/>
  <c r="AC117" i="44"/>
  <c r="AC122" i="44"/>
  <c r="R51" i="44"/>
  <c r="R49" i="44" s="1"/>
  <c r="V51" i="44"/>
  <c r="V49" i="44" s="1"/>
  <c r="AC129" i="44"/>
  <c r="AC138" i="44"/>
  <c r="AC142" i="44"/>
  <c r="AC146" i="44"/>
  <c r="AC150" i="44"/>
  <c r="AC154" i="44"/>
  <c r="AC158" i="44"/>
  <c r="P127" i="44"/>
  <c r="AD127" i="44" s="1"/>
  <c r="AC169" i="44"/>
  <c r="AC184" i="44"/>
  <c r="AC189" i="44"/>
  <c r="AC190" i="44"/>
  <c r="AC200" i="44"/>
  <c r="AC205" i="44"/>
  <c r="AC206" i="44"/>
  <c r="AC217" i="44"/>
  <c r="AC222" i="44"/>
  <c r="AC223" i="44"/>
  <c r="AC233" i="44"/>
  <c r="AC238" i="44"/>
  <c r="AC239" i="44"/>
  <c r="AC249" i="44"/>
  <c r="AC254" i="44"/>
  <c r="AC255" i="44"/>
  <c r="AC265" i="44"/>
  <c r="AC270" i="44"/>
  <c r="AC271" i="44"/>
  <c r="AC278" i="44"/>
  <c r="AC282" i="44"/>
  <c r="AC285" i="44"/>
  <c r="Y54" i="44"/>
  <c r="AC293" i="44"/>
  <c r="Q290" i="44"/>
  <c r="U290" i="44"/>
  <c r="AC301" i="44"/>
  <c r="AC308" i="44"/>
  <c r="AC311" i="44"/>
  <c r="AC313" i="44"/>
  <c r="AC318" i="44"/>
  <c r="AC329" i="44"/>
  <c r="AC350" i="44"/>
  <c r="AC352" i="44"/>
  <c r="AC398" i="44"/>
  <c r="AC406" i="44"/>
  <c r="AC408" i="44"/>
  <c r="S345" i="44"/>
  <c r="S338" i="44" s="1"/>
  <c r="S39" i="44" s="1"/>
  <c r="S342" i="44"/>
  <c r="AC478" i="44"/>
  <c r="AC482" i="44"/>
  <c r="AC486" i="44"/>
  <c r="AC490" i="44"/>
  <c r="AC494" i="44"/>
  <c r="AC498" i="44"/>
  <c r="AC502" i="44"/>
  <c r="P58" i="44"/>
  <c r="AC58" i="44" s="1"/>
  <c r="AC59" i="44"/>
  <c r="AC63" i="44"/>
  <c r="AC75" i="44"/>
  <c r="AC79" i="44"/>
  <c r="AC85" i="44"/>
  <c r="AC90" i="44"/>
  <c r="AC99" i="44"/>
  <c r="AC101" i="44"/>
  <c r="AC105" i="44"/>
  <c r="AC110" i="44"/>
  <c r="AC111" i="44"/>
  <c r="AC115" i="44"/>
  <c r="AC116" i="44"/>
  <c r="AC133" i="44"/>
  <c r="Y126" i="44"/>
  <c r="AC136" i="44"/>
  <c r="AC140" i="44"/>
  <c r="AC144" i="44"/>
  <c r="AC148" i="44"/>
  <c r="AC152" i="44"/>
  <c r="AC156" i="44"/>
  <c r="AC161" i="44"/>
  <c r="AC171" i="44"/>
  <c r="AC182" i="44"/>
  <c r="AC192" i="44"/>
  <c r="AC197" i="44"/>
  <c r="AC198" i="44"/>
  <c r="AC208" i="44"/>
  <c r="AC214" i="44"/>
  <c r="AC215" i="44"/>
  <c r="AC225" i="44"/>
  <c r="AC230" i="44"/>
  <c r="AC231" i="44"/>
  <c r="AC241" i="44"/>
  <c r="AC246" i="44"/>
  <c r="AC247" i="44"/>
  <c r="AC257" i="44"/>
  <c r="AC262" i="44"/>
  <c r="AC263" i="44"/>
  <c r="AC272" i="44"/>
  <c r="AC276" i="44"/>
  <c r="AC280" i="44"/>
  <c r="AC283" i="44"/>
  <c r="AC288" i="44"/>
  <c r="AF288" i="44" s="1"/>
  <c r="AC291" i="44"/>
  <c r="AC305" i="44"/>
  <c r="AC325" i="44"/>
  <c r="AC335" i="44"/>
  <c r="AF335" i="44" s="1"/>
  <c r="AC365" i="44"/>
  <c r="AC379" i="44"/>
  <c r="AC381" i="44"/>
  <c r="AC413" i="44"/>
  <c r="AC416" i="44"/>
  <c r="AC420" i="44"/>
  <c r="AC422" i="44"/>
  <c r="AC434" i="44"/>
  <c r="AC438" i="44"/>
  <c r="AC442" i="44"/>
  <c r="AC446" i="44"/>
  <c r="AC450" i="44"/>
  <c r="AC457" i="44"/>
  <c r="S341" i="44"/>
  <c r="AC361" i="44"/>
  <c r="AC370" i="44"/>
  <c r="AC375" i="44"/>
  <c r="AC412" i="44"/>
  <c r="AC437" i="44"/>
  <c r="AC441" i="44"/>
  <c r="AC445" i="44"/>
  <c r="AC449" i="44"/>
  <c r="AC456" i="44"/>
  <c r="R342" i="44"/>
  <c r="V342" i="44"/>
  <c r="V340" i="44" s="1"/>
  <c r="P471" i="44"/>
  <c r="P337" i="44" s="1"/>
  <c r="AC477" i="44"/>
  <c r="AC481" i="44"/>
  <c r="AC485" i="44"/>
  <c r="AC489" i="44"/>
  <c r="AC497" i="44"/>
  <c r="AC549" i="44"/>
  <c r="AC559" i="44"/>
  <c r="P561" i="44"/>
  <c r="U566" i="44"/>
  <c r="Y577" i="44"/>
  <c r="Y567" i="44" s="1"/>
  <c r="AC343" i="44"/>
  <c r="AC349" i="44"/>
  <c r="AC355" i="44"/>
  <c r="AC362" i="44"/>
  <c r="AC366" i="44"/>
  <c r="AC371" i="44"/>
  <c r="AC376" i="44"/>
  <c r="AC385" i="44"/>
  <c r="AC389" i="44"/>
  <c r="AC393" i="44"/>
  <c r="AC396" i="44"/>
  <c r="AC411" i="44"/>
  <c r="AC414" i="44"/>
  <c r="AC417" i="44"/>
  <c r="AC423" i="44"/>
  <c r="AD423" i="44" s="1"/>
  <c r="AC432" i="44"/>
  <c r="AC436" i="44"/>
  <c r="AC440" i="44"/>
  <c r="AC444" i="44"/>
  <c r="AC448" i="44"/>
  <c r="AC455" i="44"/>
  <c r="AC463" i="44"/>
  <c r="AC472" i="44"/>
  <c r="AC473" i="44"/>
  <c r="AC495" i="44"/>
  <c r="AC499" i="44"/>
  <c r="AC503" i="44"/>
  <c r="AC506" i="44"/>
  <c r="AC510" i="44"/>
  <c r="AC514" i="44"/>
  <c r="AC518" i="44"/>
  <c r="AC522" i="44"/>
  <c r="AC526" i="44"/>
  <c r="AC530" i="44"/>
  <c r="AC534" i="44"/>
  <c r="AC538" i="44"/>
  <c r="AC542" i="44"/>
  <c r="AC546" i="44"/>
  <c r="AC548" i="44"/>
  <c r="AC562" i="44"/>
  <c r="AC575" i="44"/>
  <c r="P577" i="44"/>
  <c r="P567" i="44" s="1"/>
  <c r="P588" i="44"/>
  <c r="AC619" i="44"/>
  <c r="AB640" i="44"/>
  <c r="Y634" i="44"/>
  <c r="S633" i="44"/>
  <c r="S632" i="44" s="1"/>
  <c r="W633" i="44"/>
  <c r="W632" i="44" s="1"/>
  <c r="AC592" i="44"/>
  <c r="Y590" i="44"/>
  <c r="P631" i="44"/>
  <c r="Y631" i="44"/>
  <c r="U633" i="44"/>
  <c r="U632" i="44" s="1"/>
  <c r="AC637" i="44"/>
  <c r="AC644" i="44"/>
  <c r="AC650" i="44"/>
  <c r="R636" i="44"/>
  <c r="V636" i="44"/>
  <c r="Q642" i="44"/>
  <c r="Y642" i="44"/>
  <c r="AC646" i="44"/>
  <c r="AC647" i="44"/>
  <c r="AC648" i="44"/>
  <c r="AC659" i="44"/>
  <c r="AF659" i="44" s="1"/>
  <c r="AC660" i="44"/>
  <c r="AF660" i="44" s="1"/>
  <c r="AC689" i="44"/>
  <c r="AC699" i="44"/>
  <c r="AC703" i="44"/>
  <c r="AC708" i="44"/>
  <c r="AC712" i="44"/>
  <c r="AC718" i="44"/>
  <c r="AC726" i="44"/>
  <c r="AC729" i="44"/>
  <c r="AC733" i="44"/>
  <c r="AC737" i="44"/>
  <c r="AC741" i="44"/>
  <c r="AC744" i="44"/>
  <c r="AC748" i="44"/>
  <c r="AC752" i="44"/>
  <c r="AC756" i="44"/>
  <c r="AC759" i="44"/>
  <c r="AC775" i="44"/>
  <c r="AC779" i="44"/>
  <c r="AC783" i="44"/>
  <c r="AC787" i="44"/>
  <c r="AC794" i="44"/>
  <c r="AC798" i="44"/>
  <c r="AC803" i="44"/>
  <c r="AC807" i="44"/>
  <c r="AC811" i="44"/>
  <c r="AC815" i="44"/>
  <c r="AC816" i="44"/>
  <c r="AC817" i="44"/>
  <c r="AC823" i="44"/>
  <c r="AC824" i="44"/>
  <c r="AC829" i="44"/>
  <c r="AC832" i="44"/>
  <c r="AC840" i="44"/>
  <c r="AC844" i="44"/>
  <c r="AC851" i="44"/>
  <c r="AC856" i="44"/>
  <c r="AC867" i="44"/>
  <c r="AC878" i="44"/>
  <c r="X661" i="44"/>
  <c r="AC702" i="44"/>
  <c r="AC706" i="44"/>
  <c r="AC707" i="44"/>
  <c r="AC711" i="44"/>
  <c r="AC725" i="44"/>
  <c r="AC728" i="44"/>
  <c r="AC743" i="44"/>
  <c r="AC747" i="44"/>
  <c r="AC751" i="44"/>
  <c r="AC774" i="44"/>
  <c r="AG773" i="44" s="1"/>
  <c r="AC782" i="44"/>
  <c r="AC786" i="44"/>
  <c r="AC797" i="44"/>
  <c r="AC802" i="44"/>
  <c r="AC806" i="44"/>
  <c r="AC814" i="44"/>
  <c r="AC822" i="44"/>
  <c r="AC828" i="44"/>
  <c r="AC831" i="44"/>
  <c r="AC847" i="44"/>
  <c r="AC854" i="44"/>
  <c r="AC855" i="44"/>
  <c r="AC871" i="44"/>
  <c r="AC705" i="44"/>
  <c r="AC869" i="44"/>
  <c r="AC870" i="44"/>
  <c r="AC874" i="44"/>
  <c r="AC880" i="44"/>
  <c r="O719" i="44"/>
  <c r="AC734" i="44"/>
  <c r="AC738" i="44"/>
  <c r="AC753" i="44"/>
  <c r="AC769" i="44"/>
  <c r="AC818" i="44"/>
  <c r="AC841" i="44"/>
  <c r="U661" i="44"/>
  <c r="AC89" i="44"/>
  <c r="AC93" i="44"/>
  <c r="Y83" i="44"/>
  <c r="AC83" i="44" s="1"/>
  <c r="AC88" i="44"/>
  <c r="AC92" i="44"/>
  <c r="AC97" i="44"/>
  <c r="AC87" i="44"/>
  <c r="AC91" i="44"/>
  <c r="AC96" i="44"/>
  <c r="S55" i="44"/>
  <c r="S53" i="44" s="1"/>
  <c r="W55" i="44"/>
  <c r="W53" i="44" s="1"/>
  <c r="Y128" i="44"/>
  <c r="AC180" i="44"/>
  <c r="P295" i="44"/>
  <c r="AC300" i="44"/>
  <c r="P41" i="44"/>
  <c r="S51" i="44"/>
  <c r="AC106" i="44"/>
  <c r="P126" i="44"/>
  <c r="P166" i="44"/>
  <c r="AC298" i="44"/>
  <c r="AC317" i="44"/>
  <c r="P274" i="44"/>
  <c r="Y274" i="44"/>
  <c r="Y50" i="44" s="1"/>
  <c r="AC284" i="44"/>
  <c r="AC296" i="44"/>
  <c r="T290" i="44"/>
  <c r="X290" i="44"/>
  <c r="AC304" i="44"/>
  <c r="P346" i="44"/>
  <c r="AC386" i="44"/>
  <c r="AC306" i="44"/>
  <c r="AC316" i="44"/>
  <c r="AC327" i="44"/>
  <c r="AC312" i="44"/>
  <c r="AC330" i="44"/>
  <c r="AC359" i="44"/>
  <c r="AC368" i="44"/>
  <c r="AC373" i="44"/>
  <c r="AC401" i="44"/>
  <c r="AC462" i="44"/>
  <c r="AC461" i="44"/>
  <c r="Y341" i="44"/>
  <c r="Y571" i="44"/>
  <c r="Y570" i="44" s="1"/>
  <c r="AC565" i="44"/>
  <c r="AF565" i="44" s="1"/>
  <c r="P590" i="44"/>
  <c r="P634" i="44"/>
  <c r="P635" i="44"/>
  <c r="Y635" i="44"/>
  <c r="AC641" i="44"/>
  <c r="P630" i="44"/>
  <c r="AC654" i="44"/>
  <c r="AC656" i="44"/>
  <c r="P623" i="44"/>
  <c r="Y623" i="44"/>
  <c r="Y876" i="44"/>
  <c r="AC624" i="44"/>
  <c r="AC649" i="44"/>
  <c r="Q663" i="44"/>
  <c r="Y665" i="44"/>
  <c r="Y37" i="44" s="1"/>
  <c r="AC688" i="44"/>
  <c r="P820" i="44"/>
  <c r="S662" i="44"/>
  <c r="Y820" i="44"/>
  <c r="Y662" i="44" s="1"/>
  <c r="R661" i="44"/>
  <c r="V661" i="44"/>
  <c r="AC691" i="44"/>
  <c r="Y666" i="44"/>
  <c r="Y38" i="44" s="1"/>
  <c r="AC698" i="44"/>
  <c r="P758" i="44"/>
  <c r="S668" i="44"/>
  <c r="S45" i="44" s="1"/>
  <c r="S32" i="44" s="1"/>
  <c r="AC727" i="44"/>
  <c r="P666" i="44"/>
  <c r="Y668" i="44"/>
  <c r="AC845" i="44"/>
  <c r="AC852" i="44"/>
  <c r="P667" i="44"/>
  <c r="Q1685" i="38"/>
  <c r="R1685" i="38"/>
  <c r="T1685" i="38"/>
  <c r="U1685" i="38"/>
  <c r="V1685" i="38"/>
  <c r="W1685" i="38"/>
  <c r="X1685" i="38"/>
  <c r="S1839" i="38"/>
  <c r="Y1795" i="38"/>
  <c r="AB1795" i="38" s="1"/>
  <c r="AB1796" i="38"/>
  <c r="X1796" i="38"/>
  <c r="R1796" i="38"/>
  <c r="M1796" i="38"/>
  <c r="M1795" i="38"/>
  <c r="AB1794" i="38"/>
  <c r="X1794" i="38"/>
  <c r="R1794" i="38"/>
  <c r="M1794" i="38"/>
  <c r="Y1786" i="38"/>
  <c r="P1786" i="38"/>
  <c r="F1786" i="38"/>
  <c r="Y1672" i="38"/>
  <c r="P1672" i="38"/>
  <c r="F1672" i="38"/>
  <c r="Y1482" i="38"/>
  <c r="P1482" i="38"/>
  <c r="F1482" i="38"/>
  <c r="Y1443" i="38"/>
  <c r="P1443" i="38"/>
  <c r="F1443" i="38"/>
  <c r="Y1447" i="38"/>
  <c r="P1447" i="38"/>
  <c r="F1447" i="38"/>
  <c r="Y1346" i="38"/>
  <c r="P1346" i="38"/>
  <c r="Y1341" i="38"/>
  <c r="P1341" i="38"/>
  <c r="F1341" i="38"/>
  <c r="Y1252" i="38"/>
  <c r="P1252" i="38"/>
  <c r="F1252" i="38"/>
  <c r="Y1179" i="38"/>
  <c r="P1179" i="38"/>
  <c r="F1179" i="38"/>
  <c r="Y1257" i="38"/>
  <c r="P1257" i="38"/>
  <c r="O1257" i="38"/>
  <c r="F1257" i="38"/>
  <c r="Y1221" i="38"/>
  <c r="P1221" i="38"/>
  <c r="F1221" i="38"/>
  <c r="Y1030" i="38"/>
  <c r="P1030" i="38"/>
  <c r="Y906" i="38"/>
  <c r="P906" i="38"/>
  <c r="F906" i="38"/>
  <c r="Y884" i="38"/>
  <c r="P884" i="38"/>
  <c r="F884" i="38"/>
  <c r="Y881" i="38"/>
  <c r="P881" i="38"/>
  <c r="F881" i="38"/>
  <c r="Y775" i="38"/>
  <c r="P775" i="38"/>
  <c r="Y766" i="38"/>
  <c r="P766" i="38"/>
  <c r="F766" i="38"/>
  <c r="Y752" i="38"/>
  <c r="P752" i="38"/>
  <c r="F752" i="38"/>
  <c r="Y743" i="38"/>
  <c r="P743" i="38"/>
  <c r="F743" i="38"/>
  <c r="Y583" i="38"/>
  <c r="P583" i="38"/>
  <c r="F583" i="38"/>
  <c r="P605" i="38"/>
  <c r="F605" i="38"/>
  <c r="P537" i="38"/>
  <c r="F1742" i="38"/>
  <c r="O931" i="38"/>
  <c r="F767" i="38"/>
  <c r="F765" i="38"/>
  <c r="F764" i="38"/>
  <c r="F762" i="38"/>
  <c r="F761" i="38"/>
  <c r="F759" i="38"/>
  <c r="F758" i="38"/>
  <c r="F757" i="38"/>
  <c r="F756" i="38"/>
  <c r="O732" i="38"/>
  <c r="O731" i="38"/>
  <c r="O723" i="38"/>
  <c r="O713" i="38"/>
  <c r="O712" i="38"/>
  <c r="O708" i="38"/>
  <c r="O702" i="38"/>
  <c r="O701" i="38"/>
  <c r="O699" i="38"/>
  <c r="O573" i="38"/>
  <c r="O548" i="38"/>
  <c r="O546" i="38"/>
  <c r="O515" i="38"/>
  <c r="O496" i="38"/>
  <c r="O483" i="38"/>
  <c r="O482" i="38"/>
  <c r="O481" i="38"/>
  <c r="O480" i="38"/>
  <c r="O479" i="38"/>
  <c r="O478" i="38"/>
  <c r="O463" i="38"/>
  <c r="O460" i="38"/>
  <c r="O459" i="38"/>
  <c r="O458" i="38"/>
  <c r="O457" i="38"/>
  <c r="O456" i="38"/>
  <c r="O443" i="38"/>
  <c r="O442" i="38"/>
  <c r="O441" i="38"/>
  <c r="O440" i="38"/>
  <c r="O439" i="38"/>
  <c r="O438" i="38"/>
  <c r="O437" i="38"/>
  <c r="O407" i="38"/>
  <c r="O406" i="38"/>
  <c r="O405" i="38"/>
  <c r="O404" i="38"/>
  <c r="O398" i="38"/>
  <c r="O397" i="38"/>
  <c r="O396" i="38"/>
  <c r="O394" i="38"/>
  <c r="O393" i="38"/>
  <c r="O392" i="38"/>
  <c r="O391" i="38"/>
  <c r="O390" i="38"/>
  <c r="O389" i="38"/>
  <c r="O297" i="38"/>
  <c r="O287" i="38"/>
  <c r="O250" i="38"/>
  <c r="O246" i="38"/>
  <c r="O245" i="38"/>
  <c r="O219" i="38"/>
  <c r="O205" i="38"/>
  <c r="P25" i="38"/>
  <c r="AC166" i="44" l="1"/>
  <c r="P665" i="44"/>
  <c r="Y566" i="44"/>
  <c r="AC667" i="44"/>
  <c r="U35" i="44"/>
  <c r="W36" i="44"/>
  <c r="W33" i="44" s="1"/>
  <c r="W27" i="44" s="1"/>
  <c r="W26" i="44" s="1"/>
  <c r="X36" i="44"/>
  <c r="U36" i="44"/>
  <c r="T36" i="44"/>
  <c r="X340" i="44"/>
  <c r="X42" i="44" s="1"/>
  <c r="X31" i="44" s="1"/>
  <c r="U39" i="44"/>
  <c r="Q36" i="44"/>
  <c r="P32" i="44"/>
  <c r="V36" i="44"/>
  <c r="T35" i="44"/>
  <c r="P35" i="44" s="1"/>
  <c r="X33" i="44"/>
  <c r="X27" i="44" s="1"/>
  <c r="X26" i="44" s="1"/>
  <c r="AC589" i="44"/>
  <c r="AC178" i="44"/>
  <c r="P52" i="44"/>
  <c r="Y51" i="44"/>
  <c r="Y36" i="44" s="1"/>
  <c r="AC127" i="44"/>
  <c r="Y636" i="44"/>
  <c r="R35" i="44"/>
  <c r="AC128" i="44"/>
  <c r="AC623" i="44"/>
  <c r="Y52" i="44"/>
  <c r="R340" i="44"/>
  <c r="X49" i="44"/>
  <c r="R36" i="44"/>
  <c r="Y632" i="44"/>
  <c r="V42" i="44"/>
  <c r="V31" i="44" s="1"/>
  <c r="V35" i="44"/>
  <c r="Q49" i="44"/>
  <c r="AC82" i="44"/>
  <c r="AC471" i="44"/>
  <c r="T49" i="44"/>
  <c r="AC561" i="44"/>
  <c r="S340" i="44"/>
  <c r="AC876" i="44"/>
  <c r="P39" i="44"/>
  <c r="U49" i="44"/>
  <c r="P632" i="44"/>
  <c r="P633" i="44"/>
  <c r="AC577" i="44"/>
  <c r="AC635" i="44"/>
  <c r="Y573" i="44"/>
  <c r="Y45" i="44" s="1"/>
  <c r="Y32" i="44" s="1"/>
  <c r="AC634" i="44"/>
  <c r="Y342" i="44"/>
  <c r="Y340" i="44" s="1"/>
  <c r="R42" i="44"/>
  <c r="R31" i="44" s="1"/>
  <c r="P290" i="44"/>
  <c r="AC631" i="44"/>
  <c r="AC588" i="44"/>
  <c r="P568" i="44"/>
  <c r="AC568" i="44" s="1"/>
  <c r="Y663" i="44"/>
  <c r="Y35" i="44" s="1"/>
  <c r="AC35" i="44" s="1"/>
  <c r="Y290" i="44"/>
  <c r="W42" i="44"/>
  <c r="W31" i="44" s="1"/>
  <c r="P642" i="44"/>
  <c r="AC642" i="44" s="1"/>
  <c r="Q636" i="44"/>
  <c r="P636" i="44" s="1"/>
  <c r="Y633" i="44"/>
  <c r="T42" i="44"/>
  <c r="T31" i="44" s="1"/>
  <c r="Y55" i="44"/>
  <c r="Y53" i="44" s="1"/>
  <c r="P289" i="44"/>
  <c r="AC295" i="44"/>
  <c r="AD295" i="44" s="1"/>
  <c r="AC758" i="44"/>
  <c r="P668" i="44"/>
  <c r="AC668" i="44" s="1"/>
  <c r="AC820" i="44"/>
  <c r="P662" i="44"/>
  <c r="Q661" i="44"/>
  <c r="Q35" i="44"/>
  <c r="P341" i="44"/>
  <c r="AC567" i="44"/>
  <c r="P50" i="44"/>
  <c r="AC274" i="44"/>
  <c r="S49" i="44"/>
  <c r="S36" i="44"/>
  <c r="Q42" i="44"/>
  <c r="Q31" i="44" s="1"/>
  <c r="AC666" i="44"/>
  <c r="P38" i="44"/>
  <c r="AC38" i="44" s="1"/>
  <c r="AC632" i="44"/>
  <c r="AC630" i="44"/>
  <c r="AC590" i="44"/>
  <c r="P573" i="44"/>
  <c r="AC337" i="44"/>
  <c r="P336" i="44"/>
  <c r="AC336" i="44" s="1"/>
  <c r="AC346" i="44"/>
  <c r="P345" i="44"/>
  <c r="AD126" i="44"/>
  <c r="AC126" i="44"/>
  <c r="P54" i="44"/>
  <c r="AC665" i="44"/>
  <c r="P37" i="44"/>
  <c r="AC37" i="44" s="1"/>
  <c r="S661" i="44"/>
  <c r="S34" i="44"/>
  <c r="Y661" i="44"/>
  <c r="Y34" i="44"/>
  <c r="AC560" i="44"/>
  <c r="Y339" i="44"/>
  <c r="P55" i="44"/>
  <c r="P51" i="44"/>
  <c r="U42" i="44"/>
  <c r="U31" i="44" s="1"/>
  <c r="S1685" i="38"/>
  <c r="Y49" i="44" l="1"/>
  <c r="AC636" i="44"/>
  <c r="V33" i="44"/>
  <c r="V27" i="44" s="1"/>
  <c r="V26" i="44" s="1"/>
  <c r="U33" i="44"/>
  <c r="U27" i="44" s="1"/>
  <c r="U26" i="44" s="1"/>
  <c r="Q33" i="44"/>
  <c r="Q27" i="44" s="1"/>
  <c r="Q26" i="44" s="1"/>
  <c r="Q24" i="44" s="1"/>
  <c r="AC52" i="44"/>
  <c r="Y33" i="44"/>
  <c r="W24" i="44"/>
  <c r="AC32" i="44"/>
  <c r="R33" i="44"/>
  <c r="R27" i="44" s="1"/>
  <c r="R26" i="44" s="1"/>
  <c r="T33" i="44"/>
  <c r="T27" i="44" s="1"/>
  <c r="T26" i="44" s="1"/>
  <c r="AC290" i="44"/>
  <c r="Y39" i="44"/>
  <c r="AC39" i="44" s="1"/>
  <c r="X24" i="44"/>
  <c r="T24" i="44"/>
  <c r="P566" i="44"/>
  <c r="AC566" i="44" s="1"/>
  <c r="P342" i="44"/>
  <c r="P340" i="44" s="1"/>
  <c r="AC340" i="44" s="1"/>
  <c r="R24" i="44"/>
  <c r="V24" i="44"/>
  <c r="U24" i="44"/>
  <c r="AC629" i="44"/>
  <c r="AC633" i="44"/>
  <c r="Y42" i="44"/>
  <c r="Y31" i="44" s="1"/>
  <c r="S33" i="44"/>
  <c r="S27" i="44" s="1"/>
  <c r="S26" i="44" s="1"/>
  <c r="AC55" i="44"/>
  <c r="AC663" i="44"/>
  <c r="P53" i="44"/>
  <c r="AC53" i="44" s="1"/>
  <c r="AC54" i="44"/>
  <c r="AC662" i="44"/>
  <c r="P661" i="44"/>
  <c r="AC661" i="44" s="1"/>
  <c r="P34" i="44"/>
  <c r="P49" i="44"/>
  <c r="AC49" i="44" s="1"/>
  <c r="AC50" i="44"/>
  <c r="AC341" i="44"/>
  <c r="P40" i="44"/>
  <c r="AC289" i="44"/>
  <c r="AD289" i="44" s="1"/>
  <c r="AC51" i="44"/>
  <c r="P36" i="44"/>
  <c r="AC36" i="44" s="1"/>
  <c r="Y41" i="44"/>
  <c r="AC339" i="44"/>
  <c r="AC345" i="44"/>
  <c r="P338" i="44"/>
  <c r="AC338" i="44" s="1"/>
  <c r="AC573" i="44"/>
  <c r="P45" i="44"/>
  <c r="AC45" i="44" s="1"/>
  <c r="S571" i="44"/>
  <c r="S570" i="44" s="1"/>
  <c r="S42" i="44" s="1"/>
  <c r="P571" i="44"/>
  <c r="X1389" i="38"/>
  <c r="W1389" i="38"/>
  <c r="V1389" i="38"/>
  <c r="U1389" i="38"/>
  <c r="T1389" i="38"/>
  <c r="S1389" i="38"/>
  <c r="R1389" i="38"/>
  <c r="Q1389" i="38"/>
  <c r="Y1413" i="38"/>
  <c r="Y1389" i="38" s="1"/>
  <c r="P1413" i="38"/>
  <c r="F1413" i="38"/>
  <c r="Y1412" i="38"/>
  <c r="P1412" i="38"/>
  <c r="F1412" i="38"/>
  <c r="Y1411" i="38"/>
  <c r="P1411" i="38"/>
  <c r="F1411" i="38"/>
  <c r="X402" i="38"/>
  <c r="W402" i="38"/>
  <c r="W54" i="38" s="1"/>
  <c r="V402" i="38"/>
  <c r="V54" i="38" s="1"/>
  <c r="U402" i="38"/>
  <c r="U54" i="38" s="1"/>
  <c r="T402" i="38"/>
  <c r="T54" i="38" s="1"/>
  <c r="S402" i="38"/>
  <c r="S54" i="38" s="1"/>
  <c r="R402" i="38"/>
  <c r="R54" i="38" s="1"/>
  <c r="Q402" i="38"/>
  <c r="Q54" i="38" s="1"/>
  <c r="Y423" i="38"/>
  <c r="P423" i="38"/>
  <c r="Y422" i="38"/>
  <c r="P422" i="38"/>
  <c r="F422" i="38"/>
  <c r="Y417" i="38"/>
  <c r="P417" i="38"/>
  <c r="Y415" i="38"/>
  <c r="P415" i="38"/>
  <c r="F415" i="38"/>
  <c r="X239" i="38"/>
  <c r="W239" i="38"/>
  <c r="V239" i="38"/>
  <c r="U239" i="38"/>
  <c r="T239" i="38"/>
  <c r="S239" i="38"/>
  <c r="R239" i="38"/>
  <c r="Q239" i="38"/>
  <c r="Y274" i="38"/>
  <c r="P274" i="38"/>
  <c r="F274" i="38"/>
  <c r="Y273" i="38"/>
  <c r="P273" i="38"/>
  <c r="Y272" i="38"/>
  <c r="P272" i="38"/>
  <c r="F272" i="38"/>
  <c r="X81" i="38"/>
  <c r="W81" i="38"/>
  <c r="V81" i="38"/>
  <c r="U81" i="38"/>
  <c r="T81" i="38"/>
  <c r="S81" i="38"/>
  <c r="R81" i="38"/>
  <c r="Q81" i="38"/>
  <c r="Y122" i="38"/>
  <c r="Y81" i="38" s="1"/>
  <c r="P122" i="38"/>
  <c r="P81" i="38" s="1"/>
  <c r="Y121" i="38"/>
  <c r="P121" i="38"/>
  <c r="Y120" i="38"/>
  <c r="P120" i="38"/>
  <c r="Z1118" i="38"/>
  <c r="X1337" i="38"/>
  <c r="W1337" i="38"/>
  <c r="V1337" i="38"/>
  <c r="U1337" i="38"/>
  <c r="T1337" i="38"/>
  <c r="S1337" i="38"/>
  <c r="R1337" i="38"/>
  <c r="Q1337" i="38"/>
  <c r="F1337" i="38"/>
  <c r="Y1374" i="38"/>
  <c r="Y1337" i="38" s="1"/>
  <c r="P1374" i="38"/>
  <c r="O1374" i="38"/>
  <c r="F1374" i="38"/>
  <c r="Y1373" i="38"/>
  <c r="P1373" i="38"/>
  <c r="F1373" i="38"/>
  <c r="X1305" i="38"/>
  <c r="W1305" i="38"/>
  <c r="V1305" i="38"/>
  <c r="U1305" i="38"/>
  <c r="T1305" i="38"/>
  <c r="S1305" i="38"/>
  <c r="R1305" i="38"/>
  <c r="Q1305" i="38"/>
  <c r="X1304" i="38"/>
  <c r="W1304" i="38"/>
  <c r="V1304" i="38"/>
  <c r="U1304" i="38"/>
  <c r="T1304" i="38"/>
  <c r="S1304" i="38"/>
  <c r="R1304" i="38"/>
  <c r="Q1304" i="38"/>
  <c r="X1303" i="38"/>
  <c r="W1303" i="38"/>
  <c r="V1303" i="38"/>
  <c r="U1303" i="38"/>
  <c r="T1303" i="38"/>
  <c r="S1303" i="38"/>
  <c r="R1303" i="38"/>
  <c r="Q1303" i="38"/>
  <c r="X1691" i="38"/>
  <c r="W1691" i="38"/>
  <c r="V1691" i="38"/>
  <c r="U1691" i="38"/>
  <c r="T1691" i="38"/>
  <c r="R1691" i="38"/>
  <c r="Q1691" i="38"/>
  <c r="X1690" i="38"/>
  <c r="W1690" i="38"/>
  <c r="V1690" i="38"/>
  <c r="U1690" i="38"/>
  <c r="T1690" i="38"/>
  <c r="S1690" i="38"/>
  <c r="R1690" i="38"/>
  <c r="Q1690" i="38"/>
  <c r="X1689" i="38"/>
  <c r="W1689" i="38"/>
  <c r="V1689" i="38"/>
  <c r="X1688" i="38"/>
  <c r="W1688" i="38"/>
  <c r="V1688" i="38"/>
  <c r="U1688" i="38"/>
  <c r="T1688" i="38"/>
  <c r="R1688" i="38"/>
  <c r="Q1688" i="38"/>
  <c r="X240" i="38"/>
  <c r="W240" i="38"/>
  <c r="V240" i="38"/>
  <c r="U240" i="38"/>
  <c r="T240" i="38"/>
  <c r="S240" i="38"/>
  <c r="R240" i="38"/>
  <c r="Q240" i="38"/>
  <c r="X238" i="38"/>
  <c r="W238" i="38"/>
  <c r="V238" i="38"/>
  <c r="U238" i="38"/>
  <c r="T238" i="38"/>
  <c r="S238" i="38"/>
  <c r="R238" i="38"/>
  <c r="Q238" i="38"/>
  <c r="F239" i="38"/>
  <c r="X82" i="38"/>
  <c r="W82" i="38"/>
  <c r="V82" i="38"/>
  <c r="U82" i="38"/>
  <c r="S82" i="38"/>
  <c r="R82" i="38"/>
  <c r="Q82" i="38"/>
  <c r="T82" i="38"/>
  <c r="Y767" i="38"/>
  <c r="P767" i="38"/>
  <c r="O767" i="38"/>
  <c r="Y765" i="38"/>
  <c r="P765" i="38"/>
  <c r="X54" i="38"/>
  <c r="F55" i="38"/>
  <c r="F54" i="38"/>
  <c r="X125" i="38"/>
  <c r="W125" i="38"/>
  <c r="V125" i="38"/>
  <c r="U125" i="38"/>
  <c r="T125" i="38"/>
  <c r="S125" i="38"/>
  <c r="R125" i="38"/>
  <c r="Q125" i="38"/>
  <c r="X198" i="38"/>
  <c r="W198" i="38"/>
  <c r="V198" i="38"/>
  <c r="U198" i="38"/>
  <c r="T198" i="38"/>
  <c r="S198" i="38"/>
  <c r="R198" i="38"/>
  <c r="Q198" i="38"/>
  <c r="X278" i="38"/>
  <c r="W278" i="38"/>
  <c r="V278" i="38"/>
  <c r="U278" i="38"/>
  <c r="T278" i="38"/>
  <c r="S278" i="38"/>
  <c r="R278" i="38"/>
  <c r="Q278" i="38"/>
  <c r="X284" i="38"/>
  <c r="W284" i="38"/>
  <c r="V284" i="38"/>
  <c r="U284" i="38"/>
  <c r="T284" i="38"/>
  <c r="S284" i="38"/>
  <c r="R284" i="38"/>
  <c r="Q284" i="38"/>
  <c r="X290" i="38"/>
  <c r="W290" i="38"/>
  <c r="V290" i="38"/>
  <c r="U290" i="38"/>
  <c r="Y291" i="38"/>
  <c r="P555" i="38"/>
  <c r="P554" i="38"/>
  <c r="P551" i="38"/>
  <c r="P550" i="38"/>
  <c r="P549" i="38"/>
  <c r="P548" i="38"/>
  <c r="P547" i="38"/>
  <c r="P546" i="38"/>
  <c r="P545" i="38"/>
  <c r="P544" i="38"/>
  <c r="P543" i="38"/>
  <c r="P542" i="38"/>
  <c r="P541" i="38"/>
  <c r="P540" i="38"/>
  <c r="P539" i="38"/>
  <c r="P538" i="38"/>
  <c r="P536" i="38"/>
  <c r="P535" i="38"/>
  <c r="P534" i="38"/>
  <c r="P532" i="38"/>
  <c r="P530" i="38"/>
  <c r="P529" i="38"/>
  <c r="P528" i="38"/>
  <c r="P527" i="38"/>
  <c r="P526" i="38"/>
  <c r="P525" i="38"/>
  <c r="P524" i="38"/>
  <c r="P523" i="38"/>
  <c r="P522" i="38"/>
  <c r="P521" i="38"/>
  <c r="P520" i="38"/>
  <c r="P519" i="38"/>
  <c r="P518" i="38"/>
  <c r="P517" i="38"/>
  <c r="P516" i="38"/>
  <c r="P515" i="38"/>
  <c r="P514" i="38"/>
  <c r="P513" i="38"/>
  <c r="P608" i="38"/>
  <c r="X606" i="38"/>
  <c r="W606" i="38"/>
  <c r="V606" i="38"/>
  <c r="U606" i="38"/>
  <c r="T606" i="38"/>
  <c r="S606" i="38"/>
  <c r="R606" i="38"/>
  <c r="Q606" i="38"/>
  <c r="P574" i="38"/>
  <c r="P573" i="38"/>
  <c r="P572" i="38"/>
  <c r="P571" i="38"/>
  <c r="P570" i="38"/>
  <c r="P569" i="38"/>
  <c r="P568" i="38"/>
  <c r="P567" i="38"/>
  <c r="P566" i="38"/>
  <c r="P565" i="38"/>
  <c r="P564" i="38"/>
  <c r="P563" i="38"/>
  <c r="P562" i="38"/>
  <c r="P561" i="38"/>
  <c r="P560" i="38"/>
  <c r="X559" i="38"/>
  <c r="W559" i="38"/>
  <c r="V559" i="38"/>
  <c r="U559" i="38"/>
  <c r="T559" i="38"/>
  <c r="S559" i="38"/>
  <c r="R559" i="38"/>
  <c r="Q559" i="38"/>
  <c r="X578" i="38"/>
  <c r="W578" i="38"/>
  <c r="V578" i="38"/>
  <c r="U578" i="38"/>
  <c r="T578" i="38"/>
  <c r="S578" i="38"/>
  <c r="R578" i="38"/>
  <c r="Q578" i="38"/>
  <c r="P629" i="38"/>
  <c r="P628" i="38"/>
  <c r="P627" i="38"/>
  <c r="P625" i="38"/>
  <c r="P624" i="38"/>
  <c r="P623" i="38"/>
  <c r="P622" i="38"/>
  <c r="P621" i="38"/>
  <c r="P620" i="38"/>
  <c r="P619" i="38"/>
  <c r="P618" i="38"/>
  <c r="P617" i="38"/>
  <c r="P616" i="38"/>
  <c r="P615" i="38"/>
  <c r="X614" i="38"/>
  <c r="W614" i="38"/>
  <c r="V614" i="38"/>
  <c r="U614" i="38"/>
  <c r="T614" i="38"/>
  <c r="S614" i="38"/>
  <c r="R614" i="38"/>
  <c r="Q614" i="38"/>
  <c r="F614" i="38"/>
  <c r="X645" i="38"/>
  <c r="X644" i="38" s="1"/>
  <c r="X637" i="38" s="1"/>
  <c r="W645" i="38"/>
  <c r="W644" i="38" s="1"/>
  <c r="W637" i="38" s="1"/>
  <c r="V645" i="38"/>
  <c r="V644" i="38" s="1"/>
  <c r="V637" i="38" s="1"/>
  <c r="U645" i="38"/>
  <c r="T645" i="38"/>
  <c r="T644" i="38" s="1"/>
  <c r="T637" i="38" s="1"/>
  <c r="R645" i="38"/>
  <c r="R644" i="38" s="1"/>
  <c r="R637" i="38" s="1"/>
  <c r="Q645" i="38"/>
  <c r="Q644" i="38" s="1"/>
  <c r="Q637" i="38" s="1"/>
  <c r="V52" i="38" l="1"/>
  <c r="Y27" i="44"/>
  <c r="AC342" i="44"/>
  <c r="P570" i="44"/>
  <c r="AC570" i="44" s="1"/>
  <c r="AC571" i="44"/>
  <c r="Y29" i="44"/>
  <c r="AC41" i="44"/>
  <c r="AC40" i="44"/>
  <c r="AD40" i="44"/>
  <c r="P30" i="44"/>
  <c r="AC30" i="44" s="1"/>
  <c r="S31" i="44"/>
  <c r="P42" i="44"/>
  <c r="AC42" i="44" s="1"/>
  <c r="AC34" i="44"/>
  <c r="P33" i="44"/>
  <c r="W52" i="38"/>
  <c r="X52" i="38"/>
  <c r="T52" i="38"/>
  <c r="Q52" i="38"/>
  <c r="Q1118" i="38"/>
  <c r="U1118" i="38"/>
  <c r="R1118" i="38"/>
  <c r="V1118" i="38"/>
  <c r="T1118" i="38"/>
  <c r="X1118" i="38"/>
  <c r="U52" i="38"/>
  <c r="S1118" i="38"/>
  <c r="W1118" i="38"/>
  <c r="P1389" i="38"/>
  <c r="S52" i="38"/>
  <c r="P1337" i="38"/>
  <c r="R52" i="38"/>
  <c r="P31" i="44" l="1"/>
  <c r="AC31" i="44" s="1"/>
  <c r="S24" i="44"/>
  <c r="AC33" i="44"/>
  <c r="P27" i="44"/>
  <c r="AC29" i="44"/>
  <c r="Y26" i="44"/>
  <c r="Y24" i="44" s="1"/>
  <c r="X1017" i="38"/>
  <c r="W1017" i="38"/>
  <c r="V1017" i="38"/>
  <c r="U1017" i="38"/>
  <c r="T1017" i="38"/>
  <c r="R1017" i="38"/>
  <c r="Q1017" i="38"/>
  <c r="Z1073" i="38"/>
  <c r="X1073" i="38"/>
  <c r="W1073" i="38"/>
  <c r="V1073" i="38"/>
  <c r="U1073" i="38"/>
  <c r="R1073" i="38"/>
  <c r="Q1073" i="38"/>
  <c r="X1379" i="38"/>
  <c r="W1379" i="38"/>
  <c r="V1379" i="38"/>
  <c r="U1379" i="38"/>
  <c r="T1379" i="38"/>
  <c r="S1379" i="38"/>
  <c r="R1379" i="38"/>
  <c r="Q1379" i="38"/>
  <c r="F1379" i="38"/>
  <c r="AC27" i="44" l="1"/>
  <c r="P26" i="44"/>
  <c r="P1379" i="38"/>
  <c r="Y1379" i="38"/>
  <c r="S1781" i="38"/>
  <c r="S1691" i="38" s="1"/>
  <c r="AC26" i="44" l="1"/>
  <c r="P24" i="44"/>
  <c r="AC24" i="44" s="1"/>
  <c r="X38" i="38"/>
  <c r="W38" i="38"/>
  <c r="V38" i="38"/>
  <c r="U38" i="38"/>
  <c r="T38" i="38"/>
  <c r="R38" i="38"/>
  <c r="X37" i="38"/>
  <c r="W37" i="38"/>
  <c r="V37" i="38"/>
  <c r="U37" i="38"/>
  <c r="T37" i="38"/>
  <c r="R37" i="38"/>
  <c r="X34" i="38"/>
  <c r="W34" i="38"/>
  <c r="V34" i="38"/>
  <c r="U34" i="38"/>
  <c r="T34" i="38"/>
  <c r="R34" i="38"/>
  <c r="Q38" i="38"/>
  <c r="Q37" i="38"/>
  <c r="S645" i="38" l="1"/>
  <c r="F645" i="38"/>
  <c r="Z36" i="38"/>
  <c r="F36" i="38"/>
  <c r="S1765" i="38"/>
  <c r="S644" i="38" l="1"/>
  <c r="S637" i="38" s="1"/>
  <c r="Q34" i="38"/>
  <c r="Q1419" i="38"/>
  <c r="X1338" i="38"/>
  <c r="W1338" i="38"/>
  <c r="V1338" i="38"/>
  <c r="T1338" i="38"/>
  <c r="T1123" i="38" s="1"/>
  <c r="S1338" i="38"/>
  <c r="S1123" i="38" s="1"/>
  <c r="R1338" i="38"/>
  <c r="R1123" i="38" s="1"/>
  <c r="Q1338" i="38"/>
  <c r="Q1123" i="38" s="1"/>
  <c r="X1119" i="38"/>
  <c r="W1119" i="38"/>
  <c r="V1119" i="38"/>
  <c r="U1119" i="38"/>
  <c r="T1119" i="38"/>
  <c r="S1119" i="38"/>
  <c r="R1119" i="38"/>
  <c r="Q1119" i="38"/>
  <c r="Q39" i="38" s="1"/>
  <c r="X1123" i="38" l="1"/>
  <c r="V1123" i="38"/>
  <c r="W1123" i="38"/>
  <c r="X1139" i="38"/>
  <c r="X1121" i="38" s="1"/>
  <c r="X1120" i="38" s="1"/>
  <c r="W1139" i="38"/>
  <c r="W1121" i="38" s="1"/>
  <c r="W1120" i="38" s="1"/>
  <c r="V1139" i="38"/>
  <c r="V1121" i="38" s="1"/>
  <c r="V1120" i="38" s="1"/>
  <c r="U1139" i="38"/>
  <c r="U1121" i="38" s="1"/>
  <c r="U1120" i="38" s="1"/>
  <c r="R1139" i="38"/>
  <c r="R1121" i="38" s="1"/>
  <c r="R1120" i="38" s="1"/>
  <c r="Q1139" i="38"/>
  <c r="Q1121" i="38" s="1"/>
  <c r="Q1120" i="38" s="1"/>
  <c r="X1127" i="38"/>
  <c r="X1117" i="38" s="1"/>
  <c r="X1116" i="38" s="1"/>
  <c r="W1127" i="38"/>
  <c r="W1117" i="38" s="1"/>
  <c r="W1116" i="38" s="1"/>
  <c r="V1127" i="38"/>
  <c r="V1117" i="38" s="1"/>
  <c r="V1116" i="38" s="1"/>
  <c r="U1127" i="38"/>
  <c r="U1117" i="38" s="1"/>
  <c r="U1116" i="38" s="1"/>
  <c r="T1127" i="38"/>
  <c r="T1117" i="38" s="1"/>
  <c r="T1116" i="38" s="1"/>
  <c r="S1127" i="38"/>
  <c r="S1117" i="38" s="1"/>
  <c r="S1116" i="38" s="1"/>
  <c r="R1127" i="38"/>
  <c r="R1117" i="38" s="1"/>
  <c r="R1116" i="38" s="1"/>
  <c r="Q1127" i="38"/>
  <c r="Q1117" i="38" s="1"/>
  <c r="Q1116" i="38" s="1"/>
  <c r="X895" i="38"/>
  <c r="X638" i="38" s="1"/>
  <c r="X41" i="38" s="1"/>
  <c r="X29" i="38" s="1"/>
  <c r="W895" i="38"/>
  <c r="W638" i="38" s="1"/>
  <c r="W41" i="38" s="1"/>
  <c r="W29" i="38" s="1"/>
  <c r="V895" i="38"/>
  <c r="V638" i="38" s="1"/>
  <c r="V41" i="38" s="1"/>
  <c r="V29" i="38" s="1"/>
  <c r="U895" i="38"/>
  <c r="U638" i="38" s="1"/>
  <c r="U41" i="38" s="1"/>
  <c r="U29" i="38" s="1"/>
  <c r="R895" i="38"/>
  <c r="R638" i="38" s="1"/>
  <c r="R41" i="38" s="1"/>
  <c r="R29" i="38" s="1"/>
  <c r="Q895" i="38"/>
  <c r="Q638" i="38" s="1"/>
  <c r="Q41" i="38" s="1"/>
  <c r="Q29" i="38" s="1"/>
  <c r="X896" i="38"/>
  <c r="W896" i="38"/>
  <c r="V896" i="38"/>
  <c r="U896" i="38"/>
  <c r="R896" i="38"/>
  <c r="Q896" i="38"/>
  <c r="X875" i="38"/>
  <c r="X640" i="38" s="1"/>
  <c r="W875" i="38"/>
  <c r="W640" i="38" s="1"/>
  <c r="V875" i="38"/>
  <c r="V640" i="38" s="1"/>
  <c r="U875" i="38"/>
  <c r="U640" i="38" s="1"/>
  <c r="T875" i="38"/>
  <c r="R875" i="38"/>
  <c r="R640" i="38" s="1"/>
  <c r="Q875" i="38"/>
  <c r="Q640" i="38" s="1"/>
  <c r="X874" i="38"/>
  <c r="W874" i="38"/>
  <c r="V874" i="38"/>
  <c r="U874" i="38"/>
  <c r="T874" i="38"/>
  <c r="R874" i="38"/>
  <c r="Q874" i="38"/>
  <c r="X795" i="38"/>
  <c r="W795" i="38"/>
  <c r="V795" i="38"/>
  <c r="U795" i="38"/>
  <c r="T795" i="38"/>
  <c r="R795" i="38"/>
  <c r="Q795" i="38"/>
  <c r="X771" i="38"/>
  <c r="W771" i="38"/>
  <c r="V771" i="38"/>
  <c r="U771" i="38"/>
  <c r="T771" i="38"/>
  <c r="R771" i="38"/>
  <c r="Q771" i="38"/>
  <c r="X433" i="38"/>
  <c r="W433" i="38"/>
  <c r="V433" i="38"/>
  <c r="U433" i="38"/>
  <c r="T433" i="38"/>
  <c r="X432" i="38"/>
  <c r="W432" i="38"/>
  <c r="V432" i="38"/>
  <c r="U432" i="38"/>
  <c r="U426" i="38" s="1"/>
  <c r="T432" i="38"/>
  <c r="R433" i="38"/>
  <c r="Q433" i="38"/>
  <c r="R432" i="38"/>
  <c r="Q432" i="38"/>
  <c r="S433" i="38"/>
  <c r="S432" i="38"/>
  <c r="U40" i="38"/>
  <c r="U30" i="38" s="1"/>
  <c r="F578" i="38"/>
  <c r="F559" i="38"/>
  <c r="Y608" i="38"/>
  <c r="F606" i="38"/>
  <c r="X511" i="38"/>
  <c r="W511" i="38"/>
  <c r="V511" i="38"/>
  <c r="U511" i="38"/>
  <c r="T511" i="38"/>
  <c r="S511" i="38"/>
  <c r="R511" i="38"/>
  <c r="Q511" i="38"/>
  <c r="F511" i="38"/>
  <c r="F433" i="38"/>
  <c r="F432" i="38"/>
  <c r="Y629" i="38"/>
  <c r="Y628" i="38"/>
  <c r="Y627" i="38"/>
  <c r="X83" i="38"/>
  <c r="X55" i="38" s="1"/>
  <c r="X53" i="38" s="1"/>
  <c r="W83" i="38"/>
  <c r="W55" i="38" s="1"/>
  <c r="W53" i="38" s="1"/>
  <c r="V83" i="38"/>
  <c r="V55" i="38" s="1"/>
  <c r="V53" i="38" s="1"/>
  <c r="U83" i="38"/>
  <c r="U55" i="38" s="1"/>
  <c r="U53" i="38" s="1"/>
  <c r="S83" i="38"/>
  <c r="S55" i="38" s="1"/>
  <c r="S53" i="38" s="1"/>
  <c r="R83" i="38"/>
  <c r="R55" i="38" s="1"/>
  <c r="R53" i="38" s="1"/>
  <c r="Q83" i="38"/>
  <c r="Q55" i="38" s="1"/>
  <c r="Q53" i="38" s="1"/>
  <c r="X51" i="38"/>
  <c r="X36" i="38" s="1"/>
  <c r="W51" i="38"/>
  <c r="W36" i="38" s="1"/>
  <c r="V51" i="38"/>
  <c r="V36" i="38" s="1"/>
  <c r="U51" i="38"/>
  <c r="U36" i="38" s="1"/>
  <c r="X39" i="38"/>
  <c r="W39" i="38"/>
  <c r="V39" i="38"/>
  <c r="R39" i="38"/>
  <c r="Q641" i="38" l="1"/>
  <c r="R641" i="38"/>
  <c r="R639" i="38" s="1"/>
  <c r="U641" i="38"/>
  <c r="U639" i="38" s="1"/>
  <c r="Q636" i="38"/>
  <c r="Q635" i="38" s="1"/>
  <c r="V636" i="38"/>
  <c r="V635" i="38" s="1"/>
  <c r="S427" i="38"/>
  <c r="R426" i="38"/>
  <c r="R40" i="38" s="1"/>
  <c r="R30" i="38" s="1"/>
  <c r="T427" i="38"/>
  <c r="X427" i="38"/>
  <c r="S426" i="38"/>
  <c r="S40" i="38" s="1"/>
  <c r="S30" i="38" s="1"/>
  <c r="Q427" i="38"/>
  <c r="V426" i="38"/>
  <c r="V40" i="38" s="1"/>
  <c r="V30" i="38" s="1"/>
  <c r="U427" i="38"/>
  <c r="V641" i="38"/>
  <c r="V639" i="38" s="1"/>
  <c r="R636" i="38"/>
  <c r="R635" i="38" s="1"/>
  <c r="W636" i="38"/>
  <c r="W635" i="38" s="1"/>
  <c r="R427" i="38"/>
  <c r="W426" i="38"/>
  <c r="W40" i="38" s="1"/>
  <c r="W30" i="38" s="1"/>
  <c r="V427" i="38"/>
  <c r="W641" i="38"/>
  <c r="W639" i="38" s="1"/>
  <c r="T636" i="38"/>
  <c r="T635" i="38" s="1"/>
  <c r="X636" i="38"/>
  <c r="X635" i="38" s="1"/>
  <c r="Q639" i="38"/>
  <c r="Q426" i="38"/>
  <c r="Q40" i="38" s="1"/>
  <c r="Q30" i="38" s="1"/>
  <c r="T426" i="38"/>
  <c r="T40" i="38" s="1"/>
  <c r="T30" i="38" s="1"/>
  <c r="X426" i="38"/>
  <c r="X40" i="38" s="1"/>
  <c r="X30" i="38" s="1"/>
  <c r="W427" i="38"/>
  <c r="X641" i="38"/>
  <c r="X639" i="38" s="1"/>
  <c r="U636" i="38"/>
  <c r="U635" i="38" s="1"/>
  <c r="Y1912" i="38" l="1"/>
  <c r="Y1911" i="38"/>
  <c r="Y1910" i="38"/>
  <c r="Y1909" i="38"/>
  <c r="Y1908" i="38"/>
  <c r="Y1907" i="38"/>
  <c r="Y1906" i="38"/>
  <c r="Y1905" i="38"/>
  <c r="Y1903" i="38"/>
  <c r="Y1902" i="38"/>
  <c r="Y1901" i="38"/>
  <c r="Y1900" i="38"/>
  <c r="Y1899" i="38"/>
  <c r="Y1898" i="38"/>
  <c r="Y1897" i="38"/>
  <c r="Y1896" i="38"/>
  <c r="Y1895" i="38"/>
  <c r="Y1894" i="38"/>
  <c r="Y1893" i="38"/>
  <c r="Y1892" i="38"/>
  <c r="Y1891" i="38"/>
  <c r="Y1890" i="38"/>
  <c r="Y1889" i="38"/>
  <c r="Y1887" i="38"/>
  <c r="Y1886" i="38"/>
  <c r="Y1885" i="38"/>
  <c r="Y1884" i="38"/>
  <c r="Y1883" i="38"/>
  <c r="Y1882" i="38"/>
  <c r="Y1881" i="38"/>
  <c r="Y1880" i="38"/>
  <c r="Y1879" i="38"/>
  <c r="Y1878" i="38"/>
  <c r="Y1877" i="38"/>
  <c r="Y1876" i="38"/>
  <c r="Y1875" i="38"/>
  <c r="Y1874" i="38"/>
  <c r="Y1873" i="38"/>
  <c r="Y1872" i="38"/>
  <c r="Y1871" i="38"/>
  <c r="Y1870" i="38"/>
  <c r="Y1869" i="38"/>
  <c r="Y1868" i="38"/>
  <c r="Y1867" i="38"/>
  <c r="Y1866" i="38"/>
  <c r="Y1865" i="38"/>
  <c r="Y1864" i="38"/>
  <c r="Y1863" i="38"/>
  <c r="Y1862" i="38"/>
  <c r="Y1861" i="38"/>
  <c r="Y1860" i="38"/>
  <c r="Y1859" i="38"/>
  <c r="Y1708" i="38"/>
  <c r="Y1857" i="38"/>
  <c r="Y1856" i="38"/>
  <c r="Y1855" i="38"/>
  <c r="Y1854" i="38"/>
  <c r="Y1853" i="38"/>
  <c r="Y1852" i="38"/>
  <c r="Y1851" i="38"/>
  <c r="Y1850" i="38"/>
  <c r="Y1849" i="38"/>
  <c r="Y1848" i="38"/>
  <c r="Y1847" i="38"/>
  <c r="Y1846" i="38"/>
  <c r="Y1845" i="38"/>
  <c r="Y1844" i="38"/>
  <c r="Y1843" i="38"/>
  <c r="Y1842" i="38"/>
  <c r="Y1841" i="38"/>
  <c r="Y1840" i="38"/>
  <c r="Y1839" i="38"/>
  <c r="Y1838" i="38"/>
  <c r="Y1837" i="38"/>
  <c r="Y1836" i="38"/>
  <c r="Y1835" i="38"/>
  <c r="Y1834" i="38"/>
  <c r="Y1833" i="38"/>
  <c r="Y1832" i="38"/>
  <c r="Y1831" i="38"/>
  <c r="Y1830" i="38"/>
  <c r="Y1829" i="38"/>
  <c r="Y1828" i="38"/>
  <c r="Y1827" i="38"/>
  <c r="Y1826" i="38"/>
  <c r="Y1825" i="38"/>
  <c r="Y1824" i="38"/>
  <c r="Y1823" i="38"/>
  <c r="Y1822" i="38"/>
  <c r="Y1821" i="38"/>
  <c r="Y1820" i="38"/>
  <c r="Y1819" i="38"/>
  <c r="Y1818" i="38"/>
  <c r="Y1817" i="38"/>
  <c r="Y1816" i="38"/>
  <c r="Y1815" i="38"/>
  <c r="Y1814" i="38"/>
  <c r="Y1813" i="38"/>
  <c r="Y1812" i="38"/>
  <c r="Y1811" i="38"/>
  <c r="Y1810" i="38"/>
  <c r="Y1809" i="38"/>
  <c r="Y1808" i="38"/>
  <c r="Y1807" i="38"/>
  <c r="Y1806" i="38"/>
  <c r="Y1805" i="38"/>
  <c r="Y1804" i="38"/>
  <c r="Y1803" i="38"/>
  <c r="Y1802" i="38"/>
  <c r="Y1801" i="38"/>
  <c r="Y1800" i="38"/>
  <c r="Y1799" i="38"/>
  <c r="Y1798" i="38"/>
  <c r="Y1797" i="38"/>
  <c r="Y1792" i="38"/>
  <c r="Y1791" i="38"/>
  <c r="Y1790" i="38"/>
  <c r="Y1789" i="38"/>
  <c r="Y1788" i="38"/>
  <c r="Y1787" i="38"/>
  <c r="Y1785" i="38"/>
  <c r="Y1784" i="38"/>
  <c r="Y1783" i="38"/>
  <c r="Y1782" i="38"/>
  <c r="Y1781" i="38"/>
  <c r="Y1780" i="38"/>
  <c r="Y1779" i="38"/>
  <c r="Y1778" i="38"/>
  <c r="Y1777" i="38"/>
  <c r="Y1776" i="38"/>
  <c r="Y1775" i="38"/>
  <c r="Y1774" i="38"/>
  <c r="Y1773" i="38"/>
  <c r="Y1772" i="38"/>
  <c r="Y1771" i="38"/>
  <c r="Y1770" i="38"/>
  <c r="Y1769" i="38"/>
  <c r="Y1768" i="38"/>
  <c r="Y1767" i="38"/>
  <c r="Y1766" i="38"/>
  <c r="Y1765" i="38"/>
  <c r="Y1764" i="38"/>
  <c r="Y1763" i="38"/>
  <c r="Y1762" i="38"/>
  <c r="Y1761" i="38"/>
  <c r="Y1760" i="38"/>
  <c r="Y1759" i="38"/>
  <c r="Y1758" i="38"/>
  <c r="Y1757" i="38"/>
  <c r="Y1756" i="38"/>
  <c r="Y1755" i="38"/>
  <c r="Y1754" i="38"/>
  <c r="Y1753" i="38"/>
  <c r="Y1752" i="38"/>
  <c r="Y1751" i="38"/>
  <c r="Y1750" i="38"/>
  <c r="Y1749" i="38"/>
  <c r="Y1748" i="38"/>
  <c r="Y1747" i="38"/>
  <c r="Y1746" i="38"/>
  <c r="Y1745" i="38"/>
  <c r="Y1744" i="38"/>
  <c r="Y1743" i="38"/>
  <c r="Y1742" i="38"/>
  <c r="Y1741" i="38"/>
  <c r="Y1740" i="38"/>
  <c r="Y1739" i="38"/>
  <c r="Y1738" i="38"/>
  <c r="Y1737" i="38"/>
  <c r="Y1736" i="38"/>
  <c r="Y1735" i="38"/>
  <c r="Y1734" i="38"/>
  <c r="Y1733" i="38"/>
  <c r="Y1732" i="38"/>
  <c r="Y1731" i="38"/>
  <c r="Y1730" i="38"/>
  <c r="Y1729" i="38"/>
  <c r="Y1728" i="38"/>
  <c r="Y1727" i="38"/>
  <c r="Y1726" i="38"/>
  <c r="Y1725" i="38"/>
  <c r="Y1724" i="38"/>
  <c r="Y1723" i="38"/>
  <c r="Y1722" i="38"/>
  <c r="Y1721" i="38"/>
  <c r="Y1720" i="38"/>
  <c r="Y1719" i="38"/>
  <c r="Y1718" i="38"/>
  <c r="Y1717" i="38"/>
  <c r="Y1716" i="38"/>
  <c r="Y1715" i="38"/>
  <c r="Y1714" i="38"/>
  <c r="Y1713" i="38"/>
  <c r="Y1712" i="38"/>
  <c r="Y1711" i="38"/>
  <c r="Y1710" i="38"/>
  <c r="Y1709" i="38"/>
  <c r="Y1707" i="38"/>
  <c r="Y1706" i="38"/>
  <c r="Y1705" i="38"/>
  <c r="Y1704" i="38"/>
  <c r="Y1703" i="38"/>
  <c r="Y1702" i="38"/>
  <c r="Y1701" i="38"/>
  <c r="Y1700" i="38"/>
  <c r="Y1699" i="38"/>
  <c r="Y1698" i="38"/>
  <c r="Y1697" i="38"/>
  <c r="Y1696" i="38"/>
  <c r="Y1695" i="38"/>
  <c r="Y1694" i="38"/>
  <c r="Y1693" i="38"/>
  <c r="Y1692" i="38"/>
  <c r="Y1683" i="38"/>
  <c r="Y1682" i="38"/>
  <c r="Y1681" i="38"/>
  <c r="Y1680" i="38"/>
  <c r="Y1679" i="38"/>
  <c r="Y1678" i="38"/>
  <c r="Y1677" i="38"/>
  <c r="Y1676" i="38"/>
  <c r="Y1675" i="38"/>
  <c r="Y1674" i="38"/>
  <c r="Y1673" i="38"/>
  <c r="Y1671" i="38"/>
  <c r="Y1670" i="38"/>
  <c r="Y1669" i="38"/>
  <c r="Y1668" i="38"/>
  <c r="Y1667" i="38"/>
  <c r="Y1666" i="38"/>
  <c r="Y1665" i="38"/>
  <c r="Y1663" i="38"/>
  <c r="Y1662" i="38"/>
  <c r="Y1661" i="38"/>
  <c r="Y1660" i="38"/>
  <c r="Y1659" i="38"/>
  <c r="Y1658" i="38"/>
  <c r="Y1657" i="38"/>
  <c r="Y1656" i="38"/>
  <c r="Y1655" i="38"/>
  <c r="Y1654" i="38"/>
  <c r="Y1653" i="38"/>
  <c r="Y1652" i="38"/>
  <c r="Y1651" i="38"/>
  <c r="Y1650" i="38"/>
  <c r="Y1649" i="38"/>
  <c r="Y1648" i="38"/>
  <c r="Y1647" i="38"/>
  <c r="Y1646" i="38"/>
  <c r="Y1645" i="38"/>
  <c r="Y1644" i="38"/>
  <c r="Y1643" i="38"/>
  <c r="Y1642" i="38"/>
  <c r="Y1559" i="38"/>
  <c r="Y1558" i="38"/>
  <c r="Y1557" i="38"/>
  <c r="Y1556" i="38"/>
  <c r="Y1555" i="38"/>
  <c r="Y1554" i="38"/>
  <c r="Y1553" i="38"/>
  <c r="Y1551" i="38"/>
  <c r="Y1550" i="38"/>
  <c r="Y1549" i="38"/>
  <c r="Y1548" i="38"/>
  <c r="Y1546" i="38"/>
  <c r="Y1545" i="38"/>
  <c r="Y1544" i="38"/>
  <c r="Y1543" i="38"/>
  <c r="Y1542" i="38"/>
  <c r="Y1541" i="38"/>
  <c r="Y1540" i="38"/>
  <c r="Y1539" i="38"/>
  <c r="Y1538" i="38"/>
  <c r="Y1537" i="38"/>
  <c r="Y1536" i="38"/>
  <c r="Y1535" i="38"/>
  <c r="Y1534" i="38"/>
  <c r="Y1533" i="38"/>
  <c r="Y1532" i="38"/>
  <c r="Y1531" i="38"/>
  <c r="Y1530" i="38"/>
  <c r="Y1528" i="38"/>
  <c r="Y1527" i="38"/>
  <c r="Y1526" i="38"/>
  <c r="Y1525" i="38"/>
  <c r="Y1524" i="38"/>
  <c r="Y1523" i="38"/>
  <c r="Y1522" i="38"/>
  <c r="Y1521" i="38"/>
  <c r="Y1520" i="38"/>
  <c r="Y1519" i="38"/>
  <c r="Y1518" i="38"/>
  <c r="Y1517" i="38"/>
  <c r="Y1516" i="38"/>
  <c r="Y1515" i="38"/>
  <c r="Y1514" i="38"/>
  <c r="Y1513" i="38"/>
  <c r="Y1512" i="38"/>
  <c r="Y1511" i="38"/>
  <c r="Y1510" i="38"/>
  <c r="Y1509" i="38"/>
  <c r="Y1508" i="38"/>
  <c r="Y1507" i="38"/>
  <c r="Y1506" i="38"/>
  <c r="Y1505" i="38"/>
  <c r="Y1504" i="38"/>
  <c r="Y1503" i="38"/>
  <c r="Y1502" i="38"/>
  <c r="Y1501" i="38"/>
  <c r="Y1500" i="38"/>
  <c r="Y1499" i="38"/>
  <c r="Y1498" i="38"/>
  <c r="Y1497" i="38"/>
  <c r="Y1496" i="38"/>
  <c r="Y1495" i="38"/>
  <c r="Y1494" i="38"/>
  <c r="Y1493" i="38"/>
  <c r="Y1492" i="38"/>
  <c r="Y1491" i="38"/>
  <c r="Y1490" i="38"/>
  <c r="Y1489" i="38"/>
  <c r="Y1488" i="38"/>
  <c r="Y1487" i="38"/>
  <c r="Y1486" i="38"/>
  <c r="Y1485" i="38"/>
  <c r="Y1484" i="38"/>
  <c r="Y1483" i="38"/>
  <c r="Y1481" i="38"/>
  <c r="Y1480" i="38"/>
  <c r="Y1479" i="38"/>
  <c r="Y1478" i="38"/>
  <c r="Y1477" i="38"/>
  <c r="Y1476" i="38"/>
  <c r="Y1475" i="38"/>
  <c r="Y1474" i="38"/>
  <c r="Y1473" i="38"/>
  <c r="Y1472" i="38"/>
  <c r="Y1471" i="38"/>
  <c r="Y1470" i="38"/>
  <c r="Y1469" i="38"/>
  <c r="Y1468" i="38"/>
  <c r="Y1467" i="38"/>
  <c r="Y1466" i="38"/>
  <c r="Y1465" i="38"/>
  <c r="Y1464" i="38"/>
  <c r="Y1463" i="38"/>
  <c r="Y1462" i="38"/>
  <c r="Y1461" i="38"/>
  <c r="Y1459" i="38"/>
  <c r="Y1458" i="38"/>
  <c r="Y1457" i="38"/>
  <c r="Y1456" i="38"/>
  <c r="Y1455" i="38"/>
  <c r="Y1454" i="38"/>
  <c r="Y1453" i="38"/>
  <c r="Y1452" i="38"/>
  <c r="Y1451" i="38"/>
  <c r="Y1450" i="38"/>
  <c r="Y1449" i="38"/>
  <c r="Y1448" i="38"/>
  <c r="Y1446" i="38"/>
  <c r="Y1445" i="38"/>
  <c r="Y1444" i="38"/>
  <c r="Y1442" i="38"/>
  <c r="Y1441" i="38"/>
  <c r="Y1440" i="38"/>
  <c r="Y1439" i="38"/>
  <c r="Y1438" i="38"/>
  <c r="Y1437" i="38"/>
  <c r="Y1436" i="38"/>
  <c r="Y1435" i="38"/>
  <c r="Y1434" i="38"/>
  <c r="Y1433" i="38"/>
  <c r="Y1432" i="38"/>
  <c r="Y1431" i="38"/>
  <c r="Y1430" i="38"/>
  <c r="Y1429" i="38"/>
  <c r="Y1428" i="38"/>
  <c r="Y1426" i="38"/>
  <c r="Y1425" i="38"/>
  <c r="Y1424" i="38"/>
  <c r="Y1423" i="38"/>
  <c r="Y1422" i="38"/>
  <c r="Y1421" i="38"/>
  <c r="Y1420" i="38"/>
  <c r="Y1418" i="38"/>
  <c r="Y1417" i="38"/>
  <c r="Y1415" i="38"/>
  <c r="Y1414" i="38"/>
  <c r="Y1410" i="38"/>
  <c r="Y1409" i="38"/>
  <c r="Y1408" i="38"/>
  <c r="Y1407" i="38"/>
  <c r="Y1406" i="38"/>
  <c r="Y1405" i="38"/>
  <c r="Y1404" i="38"/>
  <c r="Y1403" i="38"/>
  <c r="Y1402" i="38"/>
  <c r="Y1401" i="38"/>
  <c r="Y1400" i="38"/>
  <c r="Y1399" i="38"/>
  <c r="Y1398" i="38"/>
  <c r="Y1397" i="38"/>
  <c r="Y1396" i="38"/>
  <c r="Y1395" i="38"/>
  <c r="Y1394" i="38"/>
  <c r="Y1393" i="38"/>
  <c r="Y1392" i="38"/>
  <c r="Y1388" i="38"/>
  <c r="Y1387" i="38"/>
  <c r="Y1386" i="38"/>
  <c r="Y1385" i="38"/>
  <c r="Y1376" i="38"/>
  <c r="Y1375" i="38"/>
  <c r="Y1371" i="38"/>
  <c r="Y1370" i="38"/>
  <c r="Y1369" i="38"/>
  <c r="Y1368" i="38"/>
  <c r="Y1367" i="38"/>
  <c r="Y1366" i="38"/>
  <c r="Y1365" i="38"/>
  <c r="Y1364" i="38"/>
  <c r="Y1363" i="38"/>
  <c r="Y1362" i="38"/>
  <c r="Y1361" i="38"/>
  <c r="Y1360" i="38"/>
  <c r="Y1359" i="38"/>
  <c r="Y1358" i="38"/>
  <c r="Y1357" i="38"/>
  <c r="Y1356" i="38"/>
  <c r="Y1355" i="38"/>
  <c r="Y1354" i="38"/>
  <c r="Y1353" i="38"/>
  <c r="Y1352" i="38"/>
  <c r="Y1351" i="38"/>
  <c r="Y1350" i="38"/>
  <c r="Y1349" i="38"/>
  <c r="Y1348" i="38"/>
  <c r="Y1347" i="38"/>
  <c r="Y1345" i="38"/>
  <c r="Y1344" i="38"/>
  <c r="Y1343" i="38"/>
  <c r="Y1342" i="38"/>
  <c r="Y1340" i="38"/>
  <c r="Y1339" i="38"/>
  <c r="Y1336" i="38"/>
  <c r="Y1335" i="38"/>
  <c r="Y1334" i="38"/>
  <c r="Y1333" i="38"/>
  <c r="Y1332" i="38"/>
  <c r="Y1331" i="38"/>
  <c r="Y1330" i="38"/>
  <c r="Y1329" i="38"/>
  <c r="Y1328" i="38"/>
  <c r="Y1327" i="38"/>
  <c r="Y1326" i="38"/>
  <c r="Y1325" i="38"/>
  <c r="Y1324" i="38"/>
  <c r="Y1323" i="38"/>
  <c r="Y1322" i="38"/>
  <c r="Y1321" i="38"/>
  <c r="Y1320" i="38"/>
  <c r="Y1319" i="38"/>
  <c r="Y1318" i="38"/>
  <c r="Y1317" i="38"/>
  <c r="Y1316" i="38"/>
  <c r="Y1315" i="38"/>
  <c r="Y1314" i="38"/>
  <c r="Y1313" i="38"/>
  <c r="Y1312" i="38"/>
  <c r="Y1311" i="38"/>
  <c r="Y1310" i="38"/>
  <c r="Y1309" i="38"/>
  <c r="Y1308" i="38"/>
  <c r="Y1307" i="38"/>
  <c r="Y1306" i="38"/>
  <c r="Y1302" i="38"/>
  <c r="Y1301" i="38"/>
  <c r="Y1300" i="38"/>
  <c r="Y1299" i="38"/>
  <c r="Y1298" i="38"/>
  <c r="Y1297" i="38"/>
  <c r="Y1296" i="38"/>
  <c r="Y1295" i="38"/>
  <c r="Y1294" i="38"/>
  <c r="Y1293" i="38"/>
  <c r="Y1292" i="38"/>
  <c r="Y1291" i="38"/>
  <c r="Y1290" i="38"/>
  <c r="Y1289" i="38"/>
  <c r="Y1288" i="38"/>
  <c r="Y1287" i="38"/>
  <c r="Y1286" i="38"/>
  <c r="Y1285" i="38"/>
  <c r="Y1284" i="38"/>
  <c r="Y1283" i="38"/>
  <c r="Y1282" i="38"/>
  <c r="Y1281" i="38"/>
  <c r="Y1280" i="38"/>
  <c r="Y1279" i="38"/>
  <c r="Y1278" i="38"/>
  <c r="Y1277" i="38"/>
  <c r="Y1276" i="38"/>
  <c r="Y1275" i="38"/>
  <c r="Y1274" i="38"/>
  <c r="Y1273" i="38"/>
  <c r="Y1272" i="38"/>
  <c r="Y1271" i="38"/>
  <c r="Y1270" i="38"/>
  <c r="Y1269" i="38"/>
  <c r="Y1268" i="38"/>
  <c r="Y1267" i="38"/>
  <c r="Y1266" i="38"/>
  <c r="Y1265" i="38"/>
  <c r="Y1264" i="38"/>
  <c r="Y1263" i="38"/>
  <c r="Y1262" i="38"/>
  <c r="Y1261" i="38"/>
  <c r="Y1260" i="38"/>
  <c r="Y1259" i="38"/>
  <c r="Y1258" i="38"/>
  <c r="Y1256" i="38"/>
  <c r="Y1255" i="38"/>
  <c r="Y1254" i="38"/>
  <c r="Y1253" i="38"/>
  <c r="Y1251" i="38"/>
  <c r="Y1250" i="38"/>
  <c r="Y1249" i="38"/>
  <c r="Y1248" i="38"/>
  <c r="Y1247" i="38"/>
  <c r="Y1246" i="38"/>
  <c r="Y1245" i="38"/>
  <c r="Y1244" i="38"/>
  <c r="Y1243" i="38"/>
  <c r="Y1242" i="38"/>
  <c r="Y1241" i="38"/>
  <c r="Y1240" i="38"/>
  <c r="Y1239" i="38"/>
  <c r="Y1238" i="38"/>
  <c r="Y1237" i="38"/>
  <c r="Y1236" i="38"/>
  <c r="Y1235" i="38"/>
  <c r="Y1234" i="38"/>
  <c r="Y1233" i="38"/>
  <c r="Y1232" i="38"/>
  <c r="Y1231" i="38"/>
  <c r="Y1230" i="38"/>
  <c r="Y1229" i="38"/>
  <c r="Y1228" i="38"/>
  <c r="Y1227" i="38"/>
  <c r="Y1226" i="38"/>
  <c r="Y1225" i="38"/>
  <c r="Y1224" i="38"/>
  <c r="Y1223" i="38"/>
  <c r="Y1222" i="38"/>
  <c r="Y1220" i="38"/>
  <c r="Y1219" i="38"/>
  <c r="Y1218" i="38"/>
  <c r="Y1217" i="38"/>
  <c r="Y1216" i="38"/>
  <c r="Y1215" i="38"/>
  <c r="Y1214" i="38"/>
  <c r="Y1213" i="38"/>
  <c r="Y1212" i="38"/>
  <c r="Y1211" i="38"/>
  <c r="Y1210" i="38"/>
  <c r="Y1209" i="38"/>
  <c r="Y1208" i="38"/>
  <c r="Y1207" i="38"/>
  <c r="Y1206" i="38"/>
  <c r="Y1205" i="38"/>
  <c r="Y1204" i="38"/>
  <c r="Y1203" i="38"/>
  <c r="Y1202" i="38"/>
  <c r="Y1201" i="38"/>
  <c r="Y1200" i="38"/>
  <c r="Y1199" i="38"/>
  <c r="Y1198" i="38"/>
  <c r="Y1197" i="38"/>
  <c r="Y1196" i="38"/>
  <c r="Y1195" i="38"/>
  <c r="Y1194" i="38"/>
  <c r="Y1193" i="38"/>
  <c r="Y1192" i="38"/>
  <c r="Y1191" i="38"/>
  <c r="Y1190" i="38"/>
  <c r="Y1189" i="38"/>
  <c r="Y1188" i="38"/>
  <c r="Y1187" i="38"/>
  <c r="Y1185" i="38"/>
  <c r="Y1184" i="38"/>
  <c r="Y1183" i="38"/>
  <c r="Y1182" i="38"/>
  <c r="Y1181" i="38"/>
  <c r="Y1180" i="38"/>
  <c r="Y1178" i="38"/>
  <c r="Y1177" i="38"/>
  <c r="Y1176" i="38"/>
  <c r="Y1175" i="38"/>
  <c r="Y1174" i="38"/>
  <c r="Y1173" i="38"/>
  <c r="Y1172" i="38"/>
  <c r="Y1171" i="38"/>
  <c r="Y1170" i="38"/>
  <c r="Y1169" i="38"/>
  <c r="Y1168" i="38"/>
  <c r="Y1167" i="38"/>
  <c r="Y1166" i="38"/>
  <c r="Y1165" i="38"/>
  <c r="Y1164" i="38"/>
  <c r="Y1163" i="38"/>
  <c r="Y1162" i="38"/>
  <c r="Y1161" i="38"/>
  <c r="Y1160" i="38"/>
  <c r="Y1159" i="38"/>
  <c r="Y1158" i="38"/>
  <c r="Y1157" i="38"/>
  <c r="Y1156" i="38"/>
  <c r="Y1155" i="38"/>
  <c r="Y1154" i="38"/>
  <c r="Y1153" i="38"/>
  <c r="Y1152" i="38"/>
  <c r="Y1151" i="38"/>
  <c r="Y1150" i="38"/>
  <c r="Y1149" i="38"/>
  <c r="Y1148" i="38"/>
  <c r="Y1147" i="38"/>
  <c r="Y1146" i="38"/>
  <c r="Y1145" i="38"/>
  <c r="Y1144" i="38"/>
  <c r="Y1143" i="38"/>
  <c r="Y1142" i="38"/>
  <c r="Y1141" i="38"/>
  <c r="Y1140" i="38"/>
  <c r="Y1138" i="38"/>
  <c r="Y1137" i="38"/>
  <c r="Y1136" i="38"/>
  <c r="Y1135" i="38"/>
  <c r="Y1134" i="38"/>
  <c r="Y1133" i="38"/>
  <c r="Y1132" i="38"/>
  <c r="Y1131" i="38"/>
  <c r="Y1130" i="38"/>
  <c r="Y1129" i="38"/>
  <c r="Y1128" i="38"/>
  <c r="Y1126" i="38"/>
  <c r="Y1125" i="38"/>
  <c r="Y1124" i="38"/>
  <c r="Y1115" i="38"/>
  <c r="Y1114" i="38"/>
  <c r="Y1113" i="38"/>
  <c r="Y1112" i="38"/>
  <c r="Y1111" i="38"/>
  <c r="Y1110" i="38"/>
  <c r="Y1109" i="38"/>
  <c r="Y1108" i="38"/>
  <c r="Y1107" i="38"/>
  <c r="Y1106" i="38"/>
  <c r="Y1105" i="38"/>
  <c r="Y1104" i="38"/>
  <c r="Y1103" i="38"/>
  <c r="Y1102" i="38"/>
  <c r="Y1101" i="38"/>
  <c r="Y1100" i="38"/>
  <c r="Y1099" i="38"/>
  <c r="Y1098" i="38"/>
  <c r="Y1097" i="38"/>
  <c r="Y1096" i="38"/>
  <c r="Y1095" i="38"/>
  <c r="Y1094" i="38"/>
  <c r="Y1093" i="38"/>
  <c r="Y1092" i="38"/>
  <c r="Y1091" i="38"/>
  <c r="Y1090" i="38"/>
  <c r="Y1089" i="38"/>
  <c r="Y1088" i="38"/>
  <c r="Y1087" i="38"/>
  <c r="Y1086" i="38"/>
  <c r="Y1085" i="38"/>
  <c r="Y1084" i="38"/>
  <c r="Y1083" i="38"/>
  <c r="Y1082" i="38"/>
  <c r="Y1081" i="38"/>
  <c r="Y1080" i="38"/>
  <c r="Y1079" i="38"/>
  <c r="Y1078" i="38"/>
  <c r="Y1077" i="38"/>
  <c r="Y1076" i="38"/>
  <c r="Y1075" i="38"/>
  <c r="Y1074" i="38"/>
  <c r="Y1072" i="38"/>
  <c r="Y1071" i="38"/>
  <c r="Y1070" i="38"/>
  <c r="Y1069" i="38"/>
  <c r="Y1068" i="38"/>
  <c r="Y1067" i="38"/>
  <c r="Y1066" i="38"/>
  <c r="Y1065" i="38"/>
  <c r="Y1064" i="38"/>
  <c r="Y1063" i="38"/>
  <c r="Y1062" i="38"/>
  <c r="Y1061" i="38"/>
  <c r="Y1060" i="38"/>
  <c r="Y1059" i="38"/>
  <c r="Y1058" i="38"/>
  <c r="Y1057" i="38"/>
  <c r="Y1056" i="38"/>
  <c r="Y1055" i="38"/>
  <c r="Y1054" i="38"/>
  <c r="Y1053" i="38"/>
  <c r="Y1052" i="38"/>
  <c r="Y1051" i="38"/>
  <c r="Y1050" i="38"/>
  <c r="Y1049" i="38"/>
  <c r="Y1048" i="38"/>
  <c r="Y1047" i="38"/>
  <c r="Y1046" i="38"/>
  <c r="Y1045" i="38"/>
  <c r="Y1044" i="38"/>
  <c r="Y1042" i="38"/>
  <c r="Y1041" i="38"/>
  <c r="Y1040" i="38"/>
  <c r="Y1039" i="38"/>
  <c r="Y1038" i="38"/>
  <c r="Y1037" i="38"/>
  <c r="Y1036" i="38"/>
  <c r="Y1035" i="38"/>
  <c r="Y1034" i="38"/>
  <c r="Y1033" i="38"/>
  <c r="Y1032" i="38"/>
  <c r="Y1031" i="38"/>
  <c r="Y1029" i="38"/>
  <c r="Y1028" i="38"/>
  <c r="Y1027" i="38"/>
  <c r="Y1026" i="38"/>
  <c r="Y1025" i="38"/>
  <c r="Y1024" i="38"/>
  <c r="Y1023" i="38"/>
  <c r="Y1022" i="38"/>
  <c r="Y1021" i="38"/>
  <c r="Y1020" i="38"/>
  <c r="Y1019" i="38"/>
  <c r="Y1018" i="38"/>
  <c r="Y1016" i="38"/>
  <c r="Y1015" i="38"/>
  <c r="Y1014" i="38"/>
  <c r="Y1013" i="38"/>
  <c r="Y1012" i="38"/>
  <c r="Y1011" i="38"/>
  <c r="Y1010" i="38"/>
  <c r="Y1009" i="38"/>
  <c r="Y1008" i="38"/>
  <c r="Y1007" i="38"/>
  <c r="Y1006" i="38"/>
  <c r="Y1005" i="38"/>
  <c r="Y948" i="38"/>
  <c r="Y947" i="38"/>
  <c r="Y946" i="38"/>
  <c r="Y945" i="38"/>
  <c r="Y944" i="38"/>
  <c r="Y943" i="38"/>
  <c r="Y942" i="38"/>
  <c r="Y941" i="38"/>
  <c r="Y940" i="38"/>
  <c r="Y939" i="38"/>
  <c r="Y938" i="38"/>
  <c r="Y937" i="38"/>
  <c r="Y936" i="38"/>
  <c r="Y935" i="38"/>
  <c r="Y934" i="38"/>
  <c r="Y933" i="38"/>
  <c r="Y932" i="38"/>
  <c r="Y929" i="38"/>
  <c r="Y928" i="38"/>
  <c r="Y927" i="38"/>
  <c r="Y924" i="38"/>
  <c r="Y923" i="38"/>
  <c r="Y922" i="38"/>
  <c r="Y921" i="38"/>
  <c r="Y920" i="38"/>
  <c r="Y931" i="38"/>
  <c r="Y919" i="38"/>
  <c r="Y918" i="38"/>
  <c r="Y917" i="38"/>
  <c r="Y916" i="38"/>
  <c r="Y915" i="38"/>
  <c r="Y914" i="38"/>
  <c r="Y913" i="38"/>
  <c r="Y911" i="38"/>
  <c r="Y910" i="38"/>
  <c r="Y909" i="38"/>
  <c r="Y908" i="38"/>
  <c r="Y907" i="38"/>
  <c r="Y905" i="38"/>
  <c r="Y904" i="38"/>
  <c r="Y903" i="38"/>
  <c r="Y902" i="38"/>
  <c r="Y901" i="38"/>
  <c r="Y900" i="38"/>
  <c r="Y899" i="38"/>
  <c r="Y895" i="38" s="1"/>
  <c r="Y638" i="38" s="1"/>
  <c r="Y41" i="38" s="1"/>
  <c r="Y29" i="38" s="1"/>
  <c r="Y898" i="38"/>
  <c r="Y897" i="38"/>
  <c r="Y894" i="38"/>
  <c r="Y893" i="38"/>
  <c r="Y892" i="38"/>
  <c r="Y891" i="38"/>
  <c r="Y890" i="38"/>
  <c r="Y889" i="38"/>
  <c r="Y888" i="38"/>
  <c r="Y887" i="38"/>
  <c r="Y886" i="38"/>
  <c r="Y885" i="38"/>
  <c r="Y875" i="38" s="1"/>
  <c r="Y883" i="38"/>
  <c r="Y882" i="38"/>
  <c r="Y880" i="38"/>
  <c r="Y879" i="38"/>
  <c r="Y878" i="38"/>
  <c r="Y874" i="38" s="1"/>
  <c r="Y877" i="38"/>
  <c r="Y876" i="38"/>
  <c r="Y873" i="38"/>
  <c r="Y872" i="38"/>
  <c r="Y871" i="38"/>
  <c r="Y870" i="38"/>
  <c r="Y869" i="38"/>
  <c r="Y868" i="38"/>
  <c r="Y867" i="38"/>
  <c r="Y866" i="38"/>
  <c r="Y865" i="38"/>
  <c r="Y864" i="38"/>
  <c r="Y863" i="38"/>
  <c r="Y862" i="38"/>
  <c r="Y861" i="38"/>
  <c r="Y860" i="38"/>
  <c r="Y859" i="38"/>
  <c r="Y858" i="38"/>
  <c r="Y857" i="38"/>
  <c r="Y856" i="38"/>
  <c r="Y855" i="38"/>
  <c r="Y854" i="38"/>
  <c r="Y853" i="38"/>
  <c r="Y852" i="38"/>
  <c r="Y851" i="38"/>
  <c r="Y850" i="38"/>
  <c r="Y849" i="38"/>
  <c r="Y848" i="38"/>
  <c r="Y847" i="38"/>
  <c r="Y846" i="38"/>
  <c r="Y845" i="38"/>
  <c r="Y844" i="38"/>
  <c r="Y843" i="38"/>
  <c r="Y842" i="38"/>
  <c r="Y841" i="38"/>
  <c r="Y840" i="38"/>
  <c r="Y839" i="38"/>
  <c r="Y838" i="38"/>
  <c r="Y837" i="38"/>
  <c r="Y836" i="38"/>
  <c r="Y835" i="38"/>
  <c r="Y834" i="38"/>
  <c r="Y833" i="38"/>
  <c r="Y832" i="38"/>
  <c r="Y831" i="38"/>
  <c r="Y830" i="38"/>
  <c r="Y829" i="38"/>
  <c r="Y828" i="38"/>
  <c r="Y827" i="38"/>
  <c r="Y826" i="38"/>
  <c r="Y825" i="38"/>
  <c r="Y824" i="38"/>
  <c r="Y823" i="38"/>
  <c r="Y822" i="38"/>
  <c r="Y821" i="38"/>
  <c r="Y820" i="38"/>
  <c r="Y819" i="38"/>
  <c r="Y818" i="38"/>
  <c r="Y817" i="38"/>
  <c r="Y816" i="38"/>
  <c r="Y815" i="38"/>
  <c r="Y814" i="38"/>
  <c r="Y813" i="38"/>
  <c r="Y812" i="38"/>
  <c r="Y811" i="38"/>
  <c r="Y810" i="38"/>
  <c r="Y809" i="38"/>
  <c r="Y808" i="38"/>
  <c r="Y807" i="38"/>
  <c r="Y806" i="38"/>
  <c r="Y805" i="38"/>
  <c r="Y804" i="38"/>
  <c r="Y803" i="38"/>
  <c r="Y802" i="38"/>
  <c r="Y801" i="38"/>
  <c r="Y800" i="38"/>
  <c r="Y799" i="38"/>
  <c r="Y798" i="38"/>
  <c r="Y797" i="38"/>
  <c r="Y796" i="38"/>
  <c r="Y794" i="38"/>
  <c r="Y793" i="38"/>
  <c r="Y792" i="38"/>
  <c r="Y791" i="38"/>
  <c r="Y790" i="38"/>
  <c r="Y789" i="38"/>
  <c r="Y788" i="38"/>
  <c r="Y787" i="38"/>
  <c r="Y786" i="38"/>
  <c r="Y785" i="38"/>
  <c r="Y784" i="38"/>
  <c r="Y783" i="38"/>
  <c r="Y782" i="38"/>
  <c r="Y781" i="38"/>
  <c r="Y780" i="38"/>
  <c r="Y779" i="38"/>
  <c r="Y778" i="38"/>
  <c r="Y777" i="38"/>
  <c r="Y776" i="38"/>
  <c r="Y774" i="38"/>
  <c r="Y773" i="38"/>
  <c r="Y772" i="38"/>
  <c r="Y770" i="38"/>
  <c r="Y769" i="38"/>
  <c r="Y768" i="38"/>
  <c r="Y763" i="38"/>
  <c r="Y762" i="38"/>
  <c r="Y761" i="38"/>
  <c r="Y760" i="38"/>
  <c r="Y759" i="38"/>
  <c r="Y758" i="38"/>
  <c r="Y757" i="38"/>
  <c r="Y756" i="38"/>
  <c r="Y755" i="38"/>
  <c r="Y754" i="38"/>
  <c r="Y753" i="38"/>
  <c r="Y751" i="38"/>
  <c r="Y750" i="38"/>
  <c r="Y749" i="38"/>
  <c r="Y748" i="38"/>
  <c r="Y747" i="38"/>
  <c r="Y746" i="38"/>
  <c r="Y745" i="38"/>
  <c r="Y744" i="38"/>
  <c r="Y742" i="38"/>
  <c r="Y741" i="38"/>
  <c r="Y740" i="38"/>
  <c r="Y739" i="38"/>
  <c r="Y738" i="38"/>
  <c r="Y737" i="38"/>
  <c r="Y736" i="38"/>
  <c r="Y735" i="38"/>
  <c r="Y734" i="38"/>
  <c r="Y733" i="38"/>
  <c r="Y732" i="38"/>
  <c r="Y731" i="38"/>
  <c r="Y730" i="38"/>
  <c r="Y729" i="38"/>
  <c r="Y728" i="38"/>
  <c r="Y727" i="38"/>
  <c r="Y726" i="38"/>
  <c r="Y725" i="38"/>
  <c r="Y724" i="38"/>
  <c r="Y723" i="38"/>
  <c r="Y722" i="38"/>
  <c r="Y721" i="38"/>
  <c r="Y720" i="38"/>
  <c r="Y719" i="38"/>
  <c r="Y718" i="38"/>
  <c r="Y717" i="38"/>
  <c r="Y716" i="38"/>
  <c r="Y715" i="38"/>
  <c r="Y714" i="38"/>
  <c r="Y713" i="38"/>
  <c r="Y712" i="38"/>
  <c r="Y711" i="38"/>
  <c r="Y710" i="38"/>
  <c r="Y709" i="38"/>
  <c r="Y708" i="38"/>
  <c r="Y707" i="38"/>
  <c r="Y706" i="38"/>
  <c r="Y705" i="38"/>
  <c r="Y704" i="38"/>
  <c r="Y703" i="38"/>
  <c r="Y702" i="38"/>
  <c r="Y701" i="38"/>
  <c r="Y700" i="38"/>
  <c r="Y699" i="38"/>
  <c r="Y698" i="38"/>
  <c r="Y697" i="38"/>
  <c r="Y696" i="38"/>
  <c r="Y693" i="38"/>
  <c r="Y692" i="38"/>
  <c r="Y691" i="38"/>
  <c r="Y690" i="38"/>
  <c r="Y689" i="38"/>
  <c r="Y688" i="38"/>
  <c r="Y687" i="38"/>
  <c r="Y686" i="38"/>
  <c r="Y685" i="38"/>
  <c r="Y684" i="38"/>
  <c r="Y683" i="38"/>
  <c r="Y682" i="38"/>
  <c r="Y681" i="38"/>
  <c r="Y680" i="38"/>
  <c r="Y679" i="38"/>
  <c r="Y678" i="38"/>
  <c r="Y677" i="38"/>
  <c r="Y676" i="38"/>
  <c r="Y675" i="38"/>
  <c r="Y674" i="38"/>
  <c r="Y673" i="38"/>
  <c r="Y672" i="38"/>
  <c r="Y671" i="38"/>
  <c r="Y670" i="38"/>
  <c r="Y669" i="38"/>
  <c r="Y668" i="38"/>
  <c r="Y667" i="38"/>
  <c r="Y666" i="38"/>
  <c r="Y665" i="38"/>
  <c r="Y664" i="38"/>
  <c r="Y663" i="38"/>
  <c r="Y662" i="38"/>
  <c r="Y661" i="38"/>
  <c r="Y660" i="38"/>
  <c r="Y659" i="38"/>
  <c r="Y658" i="38"/>
  <c r="Y657" i="38"/>
  <c r="Y656" i="38"/>
  <c r="Y655" i="38"/>
  <c r="Y654" i="38"/>
  <c r="Y653" i="38"/>
  <c r="Y652" i="38"/>
  <c r="Y651" i="38"/>
  <c r="Y650" i="38"/>
  <c r="Y649" i="38"/>
  <c r="Y648" i="38"/>
  <c r="Y647" i="38"/>
  <c r="Y646" i="38"/>
  <c r="Y643" i="38"/>
  <c r="Y642" i="38"/>
  <c r="Y634" i="38"/>
  <c r="Y633" i="38"/>
  <c r="Y632" i="38"/>
  <c r="Y631" i="38"/>
  <c r="Y630" i="38"/>
  <c r="Y626" i="38"/>
  <c r="Y619" i="38"/>
  <c r="Y618" i="38"/>
  <c r="Y616" i="38"/>
  <c r="Y613" i="38"/>
  <c r="Y601" i="38"/>
  <c r="Y506" i="38"/>
  <c r="Y505" i="38"/>
  <c r="Y504" i="38"/>
  <c r="Y503" i="38"/>
  <c r="Y502" i="38"/>
  <c r="Y600" i="38"/>
  <c r="Y599" i="38"/>
  <c r="Y598" i="38"/>
  <c r="Y597" i="38"/>
  <c r="Y596" i="38"/>
  <c r="Y595" i="38"/>
  <c r="Y594" i="38"/>
  <c r="Y593" i="38"/>
  <c r="Y592" i="38"/>
  <c r="Y591" i="38"/>
  <c r="Y590" i="38"/>
  <c r="Y589" i="38"/>
  <c r="Y588" i="38"/>
  <c r="Y587" i="38"/>
  <c r="Y586" i="38"/>
  <c r="Y585" i="38"/>
  <c r="Y584" i="38"/>
  <c r="Y582" i="38"/>
  <c r="Y581" i="38"/>
  <c r="Y580" i="38"/>
  <c r="Y577" i="38"/>
  <c r="Y576" i="38"/>
  <c r="Y575" i="38"/>
  <c r="Y574" i="38"/>
  <c r="Y573" i="38"/>
  <c r="Y572" i="38"/>
  <c r="Y571" i="38"/>
  <c r="Y570" i="38"/>
  <c r="Y569" i="38"/>
  <c r="Y568" i="38"/>
  <c r="Y567" i="38"/>
  <c r="Y566" i="38"/>
  <c r="Y565" i="38"/>
  <c r="Y564" i="38"/>
  <c r="Y563" i="38"/>
  <c r="Y562" i="38"/>
  <c r="Y561" i="38"/>
  <c r="Y558" i="38"/>
  <c r="Y557" i="38"/>
  <c r="Y612" i="38"/>
  <c r="Y611" i="38"/>
  <c r="Y610" i="38"/>
  <c r="Y609" i="38"/>
  <c r="Y603" i="38"/>
  <c r="Y602" i="38"/>
  <c r="Y556" i="38"/>
  <c r="Y555" i="38"/>
  <c r="Y554" i="38"/>
  <c r="Y553" i="38"/>
  <c r="Y552" i="38"/>
  <c r="Y551" i="38"/>
  <c r="Y550" i="38"/>
  <c r="Y549" i="38"/>
  <c r="Y548" i="38"/>
  <c r="Y547" i="38"/>
  <c r="Y546" i="38"/>
  <c r="Y545" i="38"/>
  <c r="Y544" i="38"/>
  <c r="Y543" i="38"/>
  <c r="Y542" i="38"/>
  <c r="Y541" i="38"/>
  <c r="Y540" i="38"/>
  <c r="Y539" i="38"/>
  <c r="Y538" i="38"/>
  <c r="Y536" i="38"/>
  <c r="Y535" i="38"/>
  <c r="Y534" i="38"/>
  <c r="Y531" i="38"/>
  <c r="Y530" i="38"/>
  <c r="Y529" i="38"/>
  <c r="Y528" i="38"/>
  <c r="Y527" i="38"/>
  <c r="Y526" i="38"/>
  <c r="Y525" i="38"/>
  <c r="Y524" i="38"/>
  <c r="Y523" i="38"/>
  <c r="Y522" i="38"/>
  <c r="Y521" i="38"/>
  <c r="Y520" i="38"/>
  <c r="Y519" i="38"/>
  <c r="Y518" i="38"/>
  <c r="Y517" i="38"/>
  <c r="Y516" i="38"/>
  <c r="Y515" i="38"/>
  <c r="Y514" i="38"/>
  <c r="Y513" i="38"/>
  <c r="Y510" i="38"/>
  <c r="Y509" i="38"/>
  <c r="Y508" i="38"/>
  <c r="Y501" i="38"/>
  <c r="Y500" i="38"/>
  <c r="Y499" i="38"/>
  <c r="Y498" i="38"/>
  <c r="Y497" i="38"/>
  <c r="Y496" i="38"/>
  <c r="Y495" i="38"/>
  <c r="Y494" i="38"/>
  <c r="Y493" i="38"/>
  <c r="Y492" i="38"/>
  <c r="Y491" i="38"/>
  <c r="Y490" i="38"/>
  <c r="Y489" i="38"/>
  <c r="Y488" i="38"/>
  <c r="Y487" i="38"/>
  <c r="Y486" i="38"/>
  <c r="Y485" i="38"/>
  <c r="Y484" i="38"/>
  <c r="Y483" i="38"/>
  <c r="Y482" i="38"/>
  <c r="Y481" i="38"/>
  <c r="Y480" i="38"/>
  <c r="Y479" i="38"/>
  <c r="Y478" i="38"/>
  <c r="Y477" i="38"/>
  <c r="Y476" i="38"/>
  <c r="Y475" i="38"/>
  <c r="Y474" i="38"/>
  <c r="Y473" i="38"/>
  <c r="Y472" i="38"/>
  <c r="Y471" i="38"/>
  <c r="Y470" i="38"/>
  <c r="Y469" i="38"/>
  <c r="Y468" i="38"/>
  <c r="Y467" i="38"/>
  <c r="Y466" i="38"/>
  <c r="Y465" i="38"/>
  <c r="Y464" i="38"/>
  <c r="Y463" i="38"/>
  <c r="Y462" i="38"/>
  <c r="Y461" i="38"/>
  <c r="Y460" i="38"/>
  <c r="Y459" i="38"/>
  <c r="Y458" i="38"/>
  <c r="Y457" i="38"/>
  <c r="Y456" i="38"/>
  <c r="Y455" i="38"/>
  <c r="Y454" i="38"/>
  <c r="Y453" i="38"/>
  <c r="Y452" i="38"/>
  <c r="Y451" i="38"/>
  <c r="Y450" i="38"/>
  <c r="Y449" i="38"/>
  <c r="Y448" i="38"/>
  <c r="Y447" i="38"/>
  <c r="Y446" i="38"/>
  <c r="Y445" i="38"/>
  <c r="Y444" i="38"/>
  <c r="Y443" i="38"/>
  <c r="Y442" i="38"/>
  <c r="Y441" i="38"/>
  <c r="Y440" i="38"/>
  <c r="Y439" i="38"/>
  <c r="Y438" i="38"/>
  <c r="Y437" i="38"/>
  <c r="Y436" i="38"/>
  <c r="Y435" i="38"/>
  <c r="Y430" i="38"/>
  <c r="Y429" i="38"/>
  <c r="Y428" i="38"/>
  <c r="Y425" i="38"/>
  <c r="Y424" i="38"/>
  <c r="Y420" i="38"/>
  <c r="Y419" i="38"/>
  <c r="Y413" i="38"/>
  <c r="Y412" i="38"/>
  <c r="Y411" i="38"/>
  <c r="Y410" i="38"/>
  <c r="Y409" i="38"/>
  <c r="Y408" i="38"/>
  <c r="Y407" i="38"/>
  <c r="Y406" i="38"/>
  <c r="Y405" i="38"/>
  <c r="Y404" i="38"/>
  <c r="Y403" i="38"/>
  <c r="Y401" i="38"/>
  <c r="Y400" i="38"/>
  <c r="Y399" i="38"/>
  <c r="Y398" i="38"/>
  <c r="Y397" i="38"/>
  <c r="Y396" i="38"/>
  <c r="Y395" i="38"/>
  <c r="Y394" i="38"/>
  <c r="Y393" i="38"/>
  <c r="Y392" i="38"/>
  <c r="Y391" i="38"/>
  <c r="Y390" i="38"/>
  <c r="Y389" i="38"/>
  <c r="Y388" i="38"/>
  <c r="Y387" i="38"/>
  <c r="Y385" i="38"/>
  <c r="Y384" i="38"/>
  <c r="Y383" i="38"/>
  <c r="Y382" i="38"/>
  <c r="Y381" i="38"/>
  <c r="Y380" i="38"/>
  <c r="Y379" i="38"/>
  <c r="Y378" i="38"/>
  <c r="Y377" i="38"/>
  <c r="Y376" i="38"/>
  <c r="Y375" i="38"/>
  <c r="Y374" i="38"/>
  <c r="Y373" i="38"/>
  <c r="Y372" i="38"/>
  <c r="Y371" i="38"/>
  <c r="Y370" i="38"/>
  <c r="Y369" i="38"/>
  <c r="Y368" i="38"/>
  <c r="Y367" i="38"/>
  <c r="Y366" i="38"/>
  <c r="Y365" i="38"/>
  <c r="Y364" i="38"/>
  <c r="Y363" i="38"/>
  <c r="Y362" i="38"/>
  <c r="Y361" i="38"/>
  <c r="Y360" i="38"/>
  <c r="Y359" i="38"/>
  <c r="Y358" i="38"/>
  <c r="Y357" i="38"/>
  <c r="Y356" i="38"/>
  <c r="Y355" i="38"/>
  <c r="Y354" i="38"/>
  <c r="Y353" i="38"/>
  <c r="Y352" i="38"/>
  <c r="Y351" i="38"/>
  <c r="Y350" i="38"/>
  <c r="Y349" i="38"/>
  <c r="Y348" i="38"/>
  <c r="Y347" i="38"/>
  <c r="Y346" i="38"/>
  <c r="Y345" i="38"/>
  <c r="Y344" i="38"/>
  <c r="Y343" i="38"/>
  <c r="Y342" i="38"/>
  <c r="Y341" i="38"/>
  <c r="Y340" i="38"/>
  <c r="Y339" i="38"/>
  <c r="Y338" i="38"/>
  <c r="Y337" i="38"/>
  <c r="Y336" i="38"/>
  <c r="Y335" i="38"/>
  <c r="Y334" i="38"/>
  <c r="Y333" i="38"/>
  <c r="Y332" i="38"/>
  <c r="Y331" i="38"/>
  <c r="Y330" i="38"/>
  <c r="Y329" i="38"/>
  <c r="Y328" i="38"/>
  <c r="Y327" i="38"/>
  <c r="Y326" i="38"/>
  <c r="Y325" i="38"/>
  <c r="Y324" i="38"/>
  <c r="Y323" i="38"/>
  <c r="Y322" i="38"/>
  <c r="Y321" i="38"/>
  <c r="Y320" i="38"/>
  <c r="Y319" i="38"/>
  <c r="Y318" i="38"/>
  <c r="Y317" i="38"/>
  <c r="Y316" i="38"/>
  <c r="Y315" i="38"/>
  <c r="Y314" i="38"/>
  <c r="Y313" i="38"/>
  <c r="Y312" i="38"/>
  <c r="Y311" i="38"/>
  <c r="Y310" i="38"/>
  <c r="Y309" i="38"/>
  <c r="Y308" i="38"/>
  <c r="Y307" i="38"/>
  <c r="Y306" i="38"/>
  <c r="Y305" i="38"/>
  <c r="Y304" i="38"/>
  <c r="Y303" i="38"/>
  <c r="Y302" i="38"/>
  <c r="Y301" i="38"/>
  <c r="Y300" i="38"/>
  <c r="Y299" i="38"/>
  <c r="Y298" i="38"/>
  <c r="Y297" i="38"/>
  <c r="Y296" i="38"/>
  <c r="Y295" i="38"/>
  <c r="Y294" i="38"/>
  <c r="Y293" i="38"/>
  <c r="Y292" i="38"/>
  <c r="Y289" i="38"/>
  <c r="Y288" i="38"/>
  <c r="Y287" i="38"/>
  <c r="Y284" i="38" s="1"/>
  <c r="Y286" i="38"/>
  <c r="Y285" i="38"/>
  <c r="Y283" i="38"/>
  <c r="Y282" i="38"/>
  <c r="Y281" i="38"/>
  <c r="Y280" i="38"/>
  <c r="Y279" i="38"/>
  <c r="Y277" i="38"/>
  <c r="Y276" i="38"/>
  <c r="Y275" i="38"/>
  <c r="Y270" i="38"/>
  <c r="Y239" i="38" s="1"/>
  <c r="Y269" i="38"/>
  <c r="Y268" i="38"/>
  <c r="Y267" i="38"/>
  <c r="Y266" i="38"/>
  <c r="Y264" i="38"/>
  <c r="Y263" i="38"/>
  <c r="Y262" i="38"/>
  <c r="Y260" i="38"/>
  <c r="Y259" i="38"/>
  <c r="Y258" i="38"/>
  <c r="Y257" i="38"/>
  <c r="Y256" i="38"/>
  <c r="Y255" i="38"/>
  <c r="Y254" i="38"/>
  <c r="Y253" i="38"/>
  <c r="Y252" i="38"/>
  <c r="Y251" i="38"/>
  <c r="Y250" i="38"/>
  <c r="Y249" i="38"/>
  <c r="Y248" i="38"/>
  <c r="Y247" i="38"/>
  <c r="Y246" i="38"/>
  <c r="Y245" i="38"/>
  <c r="Y244" i="38"/>
  <c r="Y243" i="38"/>
  <c r="Y242" i="38"/>
  <c r="Y241" i="38"/>
  <c r="Y237" i="38"/>
  <c r="Y236" i="38"/>
  <c r="Y235" i="38"/>
  <c r="Y234" i="38"/>
  <c r="Y233" i="38"/>
  <c r="Y232" i="38"/>
  <c r="Y229" i="38"/>
  <c r="Y228" i="38"/>
  <c r="Y227" i="38"/>
  <c r="Y226" i="38"/>
  <c r="Y225" i="38"/>
  <c r="Y224" i="38"/>
  <c r="Y223" i="38"/>
  <c r="Y221" i="38"/>
  <c r="Y220" i="38"/>
  <c r="Y219" i="38"/>
  <c r="Y218" i="38"/>
  <c r="Y217" i="38"/>
  <c r="Y216" i="38"/>
  <c r="Y215" i="38"/>
  <c r="Y214" i="38"/>
  <c r="Y213" i="38"/>
  <c r="Y212" i="38"/>
  <c r="Y211" i="38"/>
  <c r="Y210" i="38"/>
  <c r="Y209" i="38"/>
  <c r="Y208" i="38"/>
  <c r="Y207" i="38"/>
  <c r="Y206" i="38"/>
  <c r="Y205" i="38"/>
  <c r="Y204" i="38"/>
  <c r="Y203" i="38"/>
  <c r="Y202" i="38"/>
  <c r="Y201" i="38"/>
  <c r="Y200" i="38"/>
  <c r="Y199" i="38"/>
  <c r="Y197" i="38"/>
  <c r="Y196" i="38"/>
  <c r="Y195" i="38"/>
  <c r="Y191" i="38"/>
  <c r="Y190" i="38"/>
  <c r="Y189" i="38"/>
  <c r="Y194" i="38"/>
  <c r="Y193" i="38"/>
  <c r="Y188" i="38"/>
  <c r="Y174" i="38"/>
  <c r="Y173" i="38"/>
  <c r="Y172" i="38"/>
  <c r="Y163" i="38"/>
  <c r="Y162" i="38"/>
  <c r="Y161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4" i="38"/>
  <c r="Y123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5" i="38"/>
  <c r="Y83" i="38" s="1"/>
  <c r="Y84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P1912" i="38"/>
  <c r="P1911" i="38"/>
  <c r="P1910" i="38"/>
  <c r="P1909" i="38"/>
  <c r="P1908" i="38"/>
  <c r="P1907" i="38"/>
  <c r="P1906" i="38"/>
  <c r="P1905" i="38"/>
  <c r="P1901" i="38"/>
  <c r="P1900" i="38"/>
  <c r="P1899" i="38"/>
  <c r="P1898" i="38"/>
  <c r="P1897" i="38"/>
  <c r="P1896" i="38"/>
  <c r="P1895" i="38"/>
  <c r="P1894" i="38"/>
  <c r="P1893" i="38"/>
  <c r="P1892" i="38"/>
  <c r="P1891" i="38"/>
  <c r="P1890" i="38"/>
  <c r="P1889" i="38"/>
  <c r="P1887" i="38"/>
  <c r="P1886" i="38"/>
  <c r="P1885" i="38"/>
  <c r="P1884" i="38"/>
  <c r="P1883" i="38"/>
  <c r="P1882" i="38"/>
  <c r="P1881" i="38"/>
  <c r="P1880" i="38"/>
  <c r="P1879" i="38"/>
  <c r="P1878" i="38"/>
  <c r="P1877" i="38"/>
  <c r="P1876" i="38"/>
  <c r="P1875" i="38"/>
  <c r="P1874" i="38"/>
  <c r="P1873" i="38"/>
  <c r="P1872" i="38"/>
  <c r="P1871" i="38"/>
  <c r="P1870" i="38"/>
  <c r="P1869" i="38"/>
  <c r="P1868" i="38"/>
  <c r="P1867" i="38"/>
  <c r="P1866" i="38"/>
  <c r="P1865" i="38"/>
  <c r="P1864" i="38"/>
  <c r="P1863" i="38"/>
  <c r="P1862" i="38"/>
  <c r="P1861" i="38"/>
  <c r="P1860" i="38"/>
  <c r="P1859" i="38"/>
  <c r="P1858" i="38"/>
  <c r="P1857" i="38"/>
  <c r="P1856" i="38"/>
  <c r="P1855" i="38"/>
  <c r="P1854" i="38"/>
  <c r="P1853" i="38"/>
  <c r="P1852" i="38"/>
  <c r="P1851" i="38"/>
  <c r="P1850" i="38"/>
  <c r="P1849" i="38"/>
  <c r="P1848" i="38"/>
  <c r="P1847" i="38"/>
  <c r="P1846" i="38"/>
  <c r="P1845" i="38"/>
  <c r="P1844" i="38"/>
  <c r="P1843" i="38"/>
  <c r="P1842" i="38"/>
  <c r="P1841" i="38"/>
  <c r="P1840" i="38"/>
  <c r="P1839" i="38"/>
  <c r="P1838" i="38"/>
  <c r="P1837" i="38"/>
  <c r="P1836" i="38"/>
  <c r="P1835" i="38"/>
  <c r="P1834" i="38"/>
  <c r="P1832" i="38"/>
  <c r="P1831" i="38"/>
  <c r="P1830" i="38"/>
  <c r="P1829" i="38"/>
  <c r="P1828" i="38"/>
  <c r="P1827" i="38"/>
  <c r="P1826" i="38"/>
  <c r="P1825" i="38"/>
  <c r="P1823" i="38"/>
  <c r="P1822" i="38"/>
  <c r="P1821" i="38"/>
  <c r="P1820" i="38"/>
  <c r="P1819" i="38"/>
  <c r="P1818" i="38"/>
  <c r="P1817" i="38"/>
  <c r="P1816" i="38"/>
  <c r="P1815" i="38"/>
  <c r="P1814" i="38"/>
  <c r="P1813" i="38"/>
  <c r="P1812" i="38"/>
  <c r="P1811" i="38"/>
  <c r="P1810" i="38"/>
  <c r="P1809" i="38"/>
  <c r="P1808" i="38"/>
  <c r="P1807" i="38"/>
  <c r="P1806" i="38"/>
  <c r="P1805" i="38"/>
  <c r="P1804" i="38"/>
  <c r="P1803" i="38"/>
  <c r="P1800" i="38"/>
  <c r="P1799" i="38"/>
  <c r="P1798" i="38"/>
  <c r="P1797" i="38"/>
  <c r="P1792" i="38"/>
  <c r="P1791" i="38"/>
  <c r="P1790" i="38"/>
  <c r="P1789" i="38"/>
  <c r="P1788" i="38"/>
  <c r="P1787" i="38"/>
  <c r="P1785" i="38"/>
  <c r="P1784" i="38"/>
  <c r="P1783" i="38"/>
  <c r="P1782" i="38"/>
  <c r="P1780" i="38"/>
  <c r="P1779" i="38"/>
  <c r="P1778" i="38"/>
  <c r="P1777" i="38"/>
  <c r="P1775" i="38"/>
  <c r="P1774" i="38"/>
  <c r="P1773" i="38"/>
  <c r="P1772" i="38"/>
  <c r="P1771" i="38"/>
  <c r="P1770" i="38"/>
  <c r="P1769" i="38"/>
  <c r="P1768" i="38"/>
  <c r="P1767" i="38"/>
  <c r="P1766" i="38"/>
  <c r="P1765" i="38"/>
  <c r="P1764" i="38"/>
  <c r="P1763" i="38"/>
  <c r="P1762" i="38"/>
  <c r="P1761" i="38"/>
  <c r="P1760" i="38"/>
  <c r="P1759" i="38"/>
  <c r="P1758" i="38"/>
  <c r="P1757" i="38"/>
  <c r="P1756" i="38"/>
  <c r="P1755" i="38"/>
  <c r="P1754" i="38"/>
  <c r="P1753" i="38"/>
  <c r="P1752" i="38"/>
  <c r="P1751" i="38"/>
  <c r="P1748" i="38"/>
  <c r="P1747" i="38"/>
  <c r="P1746" i="38"/>
  <c r="P1745" i="38"/>
  <c r="P1744" i="38"/>
  <c r="P1743" i="38"/>
  <c r="P1742" i="38"/>
  <c r="P1741" i="38"/>
  <c r="P1740" i="38"/>
  <c r="P1739" i="38"/>
  <c r="P1738" i="38"/>
  <c r="P1737" i="38"/>
  <c r="P1735" i="38"/>
  <c r="P1734" i="38"/>
  <c r="P1733" i="38"/>
  <c r="P1732" i="38"/>
  <c r="P1731" i="38"/>
  <c r="P1730" i="38"/>
  <c r="P1729" i="38"/>
  <c r="P1728" i="38"/>
  <c r="P1727" i="38"/>
  <c r="P1726" i="38"/>
  <c r="P1725" i="38"/>
  <c r="P1724" i="38"/>
  <c r="P1723" i="38"/>
  <c r="P1722" i="38"/>
  <c r="P1721" i="38"/>
  <c r="P1720" i="38"/>
  <c r="P1719" i="38"/>
  <c r="P1718" i="38"/>
  <c r="P1717" i="38"/>
  <c r="P1716" i="38"/>
  <c r="P1715" i="38"/>
  <c r="P1713" i="38"/>
  <c r="P1712" i="38"/>
  <c r="P1711" i="38"/>
  <c r="P1710" i="38"/>
  <c r="P1709" i="38"/>
  <c r="P1708" i="38"/>
  <c r="P1707" i="38"/>
  <c r="P1706" i="38"/>
  <c r="P1705" i="38"/>
  <c r="P1704" i="38"/>
  <c r="P1703" i="38"/>
  <c r="P1702" i="38"/>
  <c r="P1701" i="38"/>
  <c r="P1700" i="38"/>
  <c r="P1699" i="38"/>
  <c r="P1698" i="38"/>
  <c r="P1697" i="38"/>
  <c r="P1696" i="38"/>
  <c r="P1694" i="38"/>
  <c r="P1693" i="38"/>
  <c r="P1692" i="38"/>
  <c r="P1683" i="38"/>
  <c r="P1682" i="38"/>
  <c r="P1681" i="38"/>
  <c r="P1680" i="38"/>
  <c r="P1679" i="38"/>
  <c r="P1678" i="38"/>
  <c r="P1677" i="38"/>
  <c r="P1676" i="38"/>
  <c r="P1675" i="38"/>
  <c r="P1674" i="38"/>
  <c r="P1673" i="38"/>
  <c r="P1671" i="38"/>
  <c r="P1670" i="38"/>
  <c r="P1669" i="38"/>
  <c r="P1668" i="38"/>
  <c r="P1667" i="38"/>
  <c r="P1666" i="38"/>
  <c r="P1665" i="38"/>
  <c r="P1664" i="38"/>
  <c r="P1663" i="38"/>
  <c r="P1662" i="38"/>
  <c r="P1661" i="38"/>
  <c r="P1660" i="38"/>
  <c r="P1659" i="38"/>
  <c r="P1658" i="38"/>
  <c r="P1657" i="38"/>
  <c r="P1656" i="38"/>
  <c r="P1655" i="38"/>
  <c r="P1654" i="38"/>
  <c r="P1653" i="38"/>
  <c r="P1652" i="38"/>
  <c r="P1651" i="38"/>
  <c r="P1650" i="38"/>
  <c r="P1649" i="38"/>
  <c r="P1648" i="38"/>
  <c r="P1647" i="38"/>
  <c r="P1646" i="38"/>
  <c r="P1645" i="38"/>
  <c r="P1644" i="38"/>
  <c r="P1643" i="38"/>
  <c r="P1642" i="38"/>
  <c r="P1559" i="38"/>
  <c r="P1558" i="38"/>
  <c r="P1557" i="38"/>
  <c r="P1556" i="38"/>
  <c r="P1555" i="38"/>
  <c r="P1554" i="38"/>
  <c r="P1553" i="38"/>
  <c r="P1550" i="38"/>
  <c r="P1549" i="38"/>
  <c r="P1548" i="38"/>
  <c r="P1546" i="38"/>
  <c r="P1545" i="38"/>
  <c r="P1544" i="38"/>
  <c r="P1543" i="38"/>
  <c r="P1542" i="38"/>
  <c r="P1541" i="38"/>
  <c r="P1540" i="38"/>
  <c r="P1539" i="38"/>
  <c r="P1538" i="38"/>
  <c r="P1537" i="38"/>
  <c r="P1536" i="38"/>
  <c r="P1535" i="38"/>
  <c r="P1534" i="38"/>
  <c r="P1533" i="38"/>
  <c r="P1532" i="38"/>
  <c r="P1531" i="38"/>
  <c r="P1530" i="38"/>
  <c r="P1528" i="38"/>
  <c r="P1527" i="38"/>
  <c r="P1526" i="38"/>
  <c r="P1525" i="38"/>
  <c r="P1524" i="38"/>
  <c r="P1523" i="38"/>
  <c r="P1522" i="38"/>
  <c r="P1521" i="38"/>
  <c r="P1520" i="38"/>
  <c r="P1519" i="38"/>
  <c r="P1518" i="38"/>
  <c r="P1517" i="38"/>
  <c r="P1516" i="38"/>
  <c r="P1515" i="38"/>
  <c r="P1514" i="38"/>
  <c r="P1513" i="38"/>
  <c r="P1512" i="38"/>
  <c r="P1511" i="38"/>
  <c r="P1510" i="38"/>
  <c r="P1509" i="38"/>
  <c r="P1508" i="38"/>
  <c r="P1507" i="38"/>
  <c r="P1506" i="38"/>
  <c r="P1505" i="38"/>
  <c r="P1504" i="38"/>
  <c r="P1503" i="38"/>
  <c r="P1502" i="38"/>
  <c r="P1501" i="38"/>
  <c r="P1500" i="38"/>
  <c r="P1499" i="38"/>
  <c r="P1498" i="38"/>
  <c r="P1497" i="38"/>
  <c r="P1496" i="38"/>
  <c r="P1495" i="38"/>
  <c r="P1494" i="38"/>
  <c r="P1493" i="38"/>
  <c r="P1492" i="38"/>
  <c r="P1491" i="38"/>
  <c r="P1490" i="38"/>
  <c r="P1489" i="38"/>
  <c r="P1488" i="38"/>
  <c r="P1487" i="38"/>
  <c r="P1486" i="38"/>
  <c r="P1485" i="38"/>
  <c r="P1484" i="38"/>
  <c r="P1483" i="38"/>
  <c r="P1481" i="38"/>
  <c r="P1480" i="38"/>
  <c r="P1479" i="38"/>
  <c r="P1478" i="38"/>
  <c r="P1477" i="38"/>
  <c r="P1476" i="38"/>
  <c r="P1475" i="38"/>
  <c r="P1474" i="38"/>
  <c r="P1473" i="38"/>
  <c r="P1472" i="38"/>
  <c r="P1471" i="38"/>
  <c r="P1470" i="38"/>
  <c r="P1469" i="38"/>
  <c r="P1468" i="38"/>
  <c r="P1467" i="38"/>
  <c r="P1466" i="38"/>
  <c r="P1465" i="38"/>
  <c r="P1464" i="38"/>
  <c r="P1463" i="38"/>
  <c r="P1462" i="38"/>
  <c r="P1461" i="38"/>
  <c r="P1458" i="38"/>
  <c r="P1457" i="38"/>
  <c r="P1456" i="38"/>
  <c r="P1455" i="38"/>
  <c r="P1454" i="38"/>
  <c r="P1453" i="38"/>
  <c r="P1452" i="38"/>
  <c r="P1451" i="38"/>
  <c r="P1450" i="38"/>
  <c r="P1449" i="38"/>
  <c r="P1448" i="38"/>
  <c r="P1446" i="38"/>
  <c r="P1445" i="38"/>
  <c r="P1444" i="38"/>
  <c r="P1442" i="38"/>
  <c r="P1441" i="38"/>
  <c r="P1440" i="38"/>
  <c r="P1439" i="38"/>
  <c r="P1438" i="38"/>
  <c r="P1437" i="38"/>
  <c r="P1436" i="38"/>
  <c r="P1435" i="38"/>
  <c r="P1434" i="38"/>
  <c r="P1433" i="38"/>
  <c r="P1432" i="38"/>
  <c r="P1431" i="38"/>
  <c r="P1430" i="38"/>
  <c r="P1429" i="38"/>
  <c r="P1428" i="38"/>
  <c r="P1426" i="38"/>
  <c r="P1425" i="38"/>
  <c r="P1424" i="38"/>
  <c r="P1423" i="38"/>
  <c r="P1422" i="38"/>
  <c r="P1421" i="38"/>
  <c r="P1420" i="38"/>
  <c r="P1419" i="38"/>
  <c r="P1418" i="38"/>
  <c r="P1417" i="38"/>
  <c r="P1415" i="38"/>
  <c r="P1414" i="38"/>
  <c r="P1410" i="38"/>
  <c r="P1409" i="38"/>
  <c r="P1408" i="38"/>
  <c r="P1407" i="38"/>
  <c r="P1406" i="38"/>
  <c r="P1405" i="38"/>
  <c r="P1404" i="38"/>
  <c r="P1403" i="38"/>
  <c r="P1402" i="38"/>
  <c r="P1401" i="38"/>
  <c r="P1400" i="38"/>
  <c r="P1399" i="38"/>
  <c r="P1398" i="38"/>
  <c r="P1397" i="38"/>
  <c r="P1396" i="38"/>
  <c r="P1395" i="38"/>
  <c r="P1394" i="38"/>
  <c r="P1393" i="38"/>
  <c r="P1392" i="38"/>
  <c r="P1388" i="38"/>
  <c r="P1387" i="38"/>
  <c r="P1386" i="38"/>
  <c r="P1385" i="38"/>
  <c r="P1376" i="38"/>
  <c r="P1375" i="38"/>
  <c r="P1371" i="38"/>
  <c r="P1370" i="38"/>
  <c r="P1369" i="38"/>
  <c r="P1368" i="38"/>
  <c r="P1367" i="38"/>
  <c r="P1366" i="38"/>
  <c r="P1365" i="38"/>
  <c r="P1364" i="38"/>
  <c r="P1363" i="38"/>
  <c r="P1362" i="38"/>
  <c r="P1361" i="38"/>
  <c r="P1360" i="38"/>
  <c r="P1359" i="38"/>
  <c r="P1358" i="38"/>
  <c r="P1357" i="38"/>
  <c r="P1356" i="38"/>
  <c r="P1355" i="38"/>
  <c r="P1354" i="38"/>
  <c r="P1353" i="38"/>
  <c r="P1352" i="38"/>
  <c r="P1351" i="38"/>
  <c r="P1350" i="38"/>
  <c r="P1349" i="38"/>
  <c r="P1348" i="38"/>
  <c r="P1347" i="38"/>
  <c r="P1345" i="38"/>
  <c r="P1344" i="38"/>
  <c r="P1343" i="38"/>
  <c r="P1342" i="38"/>
  <c r="P1340" i="38"/>
  <c r="P1339" i="38"/>
  <c r="P1336" i="38"/>
  <c r="P1335" i="38"/>
  <c r="P1334" i="38"/>
  <c r="P1333" i="38"/>
  <c r="P1332" i="38"/>
  <c r="P1331" i="38"/>
  <c r="P1330" i="38"/>
  <c r="P1329" i="38"/>
  <c r="P1328" i="38"/>
  <c r="P1327" i="38"/>
  <c r="P1326" i="38"/>
  <c r="P1325" i="38"/>
  <c r="P1324" i="38"/>
  <c r="P1323" i="38"/>
  <c r="P1322" i="38"/>
  <c r="P1321" i="38"/>
  <c r="P1320" i="38"/>
  <c r="P1319" i="38"/>
  <c r="P1318" i="38"/>
  <c r="P1317" i="38"/>
  <c r="P1316" i="38"/>
  <c r="P1315" i="38"/>
  <c r="P1314" i="38"/>
  <c r="P1313" i="38"/>
  <c r="P1312" i="38"/>
  <c r="P1311" i="38"/>
  <c r="P1310" i="38"/>
  <c r="P1309" i="38"/>
  <c r="P1308" i="38"/>
  <c r="P1307" i="38"/>
  <c r="P1306" i="38"/>
  <c r="P1302" i="38"/>
  <c r="P1301" i="38"/>
  <c r="P1300" i="38"/>
  <c r="P1298" i="38"/>
  <c r="P1297" i="38"/>
  <c r="P1296" i="38"/>
  <c r="P1295" i="38"/>
  <c r="P1287" i="38"/>
  <c r="P1286" i="38"/>
  <c r="P1285" i="38"/>
  <c r="P1284" i="38"/>
  <c r="P1283" i="38"/>
  <c r="P1282" i="38"/>
  <c r="P1281" i="38"/>
  <c r="P1280" i="38"/>
  <c r="P1279" i="38"/>
  <c r="P1278" i="38"/>
  <c r="P1277" i="38"/>
  <c r="P1276" i="38"/>
  <c r="P1275" i="38"/>
  <c r="P1274" i="38"/>
  <c r="P1273" i="38"/>
  <c r="P1272" i="38"/>
  <c r="P1271" i="38"/>
  <c r="P1270" i="38"/>
  <c r="P1269" i="38"/>
  <c r="P1268" i="38"/>
  <c r="P1267" i="38"/>
  <c r="P1266" i="38"/>
  <c r="P1265" i="38"/>
  <c r="P1264" i="38"/>
  <c r="P1263" i="38"/>
  <c r="P1262" i="38"/>
  <c r="P1261" i="38"/>
  <c r="P1260" i="38"/>
  <c r="P1259" i="38"/>
  <c r="P1258" i="38"/>
  <c r="P1256" i="38"/>
  <c r="P1255" i="38"/>
  <c r="P1254" i="38"/>
  <c r="P1253" i="38"/>
  <c r="P1251" i="38"/>
  <c r="P1250" i="38"/>
  <c r="P1249" i="38"/>
  <c r="P1248" i="38"/>
  <c r="P1247" i="38"/>
  <c r="P1246" i="38"/>
  <c r="P1245" i="38"/>
  <c r="P1244" i="38"/>
  <c r="P1243" i="38"/>
  <c r="P1242" i="38"/>
  <c r="P1241" i="38"/>
  <c r="P1240" i="38"/>
  <c r="P1239" i="38"/>
  <c r="P1238" i="38"/>
  <c r="P1237" i="38"/>
  <c r="P1236" i="38"/>
  <c r="P1235" i="38"/>
  <c r="P1234" i="38"/>
  <c r="P1233" i="38"/>
  <c r="P1232" i="38"/>
  <c r="P1231" i="38"/>
  <c r="P1230" i="38"/>
  <c r="P1229" i="38"/>
  <c r="P1228" i="38"/>
  <c r="P1227" i="38"/>
  <c r="P1226" i="38"/>
  <c r="P1225" i="38"/>
  <c r="P1224" i="38"/>
  <c r="P1223" i="38"/>
  <c r="P1222" i="38"/>
  <c r="P1220" i="38"/>
  <c r="P1219" i="38"/>
  <c r="P1218" i="38"/>
  <c r="P1217" i="38"/>
  <c r="P1216" i="38"/>
  <c r="P1215" i="38"/>
  <c r="P1214" i="38"/>
  <c r="P1213" i="38"/>
  <c r="P1212" i="38"/>
  <c r="P1211" i="38"/>
  <c r="P1210" i="38"/>
  <c r="P1209" i="38"/>
  <c r="P1208" i="38"/>
  <c r="P1207" i="38"/>
  <c r="P1206" i="38"/>
  <c r="P1205" i="38"/>
  <c r="P1204" i="38"/>
  <c r="P1203" i="38"/>
  <c r="P1202" i="38"/>
  <c r="P1201" i="38"/>
  <c r="P1200" i="38"/>
  <c r="P1199" i="38"/>
  <c r="P1198" i="38"/>
  <c r="P1197" i="38"/>
  <c r="P1196" i="38"/>
  <c r="P1195" i="38"/>
  <c r="P1194" i="38"/>
  <c r="P1193" i="38"/>
  <c r="P1192" i="38"/>
  <c r="P1191" i="38"/>
  <c r="P1190" i="38"/>
  <c r="P1189" i="38"/>
  <c r="P1188" i="38"/>
  <c r="P1187" i="38"/>
  <c r="P1185" i="38"/>
  <c r="P1184" i="38"/>
  <c r="P1183" i="38"/>
  <c r="P1182" i="38"/>
  <c r="P1181" i="38"/>
  <c r="P1180" i="38"/>
  <c r="P1178" i="38"/>
  <c r="P1177" i="38"/>
  <c r="P1176" i="38"/>
  <c r="P1175" i="38"/>
  <c r="P1174" i="38"/>
  <c r="P1173" i="38"/>
  <c r="P1172" i="38"/>
  <c r="P1171" i="38"/>
  <c r="P1170" i="38"/>
  <c r="P1169" i="38"/>
  <c r="P1168" i="38"/>
  <c r="P1167" i="38"/>
  <c r="P1166" i="38"/>
  <c r="P1165" i="38"/>
  <c r="P1164" i="38"/>
  <c r="P1163" i="38"/>
  <c r="P1162" i="38"/>
  <c r="P1161" i="38"/>
  <c r="P1160" i="38"/>
  <c r="P1159" i="38"/>
  <c r="P1158" i="38"/>
  <c r="P1157" i="38"/>
  <c r="P1156" i="38"/>
  <c r="P1155" i="38"/>
  <c r="P1154" i="38"/>
  <c r="P1153" i="38"/>
  <c r="P1152" i="38"/>
  <c r="P1151" i="38"/>
  <c r="P1150" i="38"/>
  <c r="P1149" i="38"/>
  <c r="P1148" i="38"/>
  <c r="P1147" i="38"/>
  <c r="P1146" i="38"/>
  <c r="P1145" i="38"/>
  <c r="P1144" i="38"/>
  <c r="P1143" i="38"/>
  <c r="P1142" i="38"/>
  <c r="P1141" i="38"/>
  <c r="P1137" i="38"/>
  <c r="P1136" i="38"/>
  <c r="P1135" i="38"/>
  <c r="P1134" i="38"/>
  <c r="P1133" i="38"/>
  <c r="P1132" i="38"/>
  <c r="P1131" i="38"/>
  <c r="P1130" i="38"/>
  <c r="P1129" i="38"/>
  <c r="P1128" i="38"/>
  <c r="P1126" i="38"/>
  <c r="P1125" i="38"/>
  <c r="P1124" i="38"/>
  <c r="P1115" i="38"/>
  <c r="P1114" i="38"/>
  <c r="P1113" i="38"/>
  <c r="P1112" i="38"/>
  <c r="P1111" i="38"/>
  <c r="P1110" i="38"/>
  <c r="P1109" i="38"/>
  <c r="P1108" i="38"/>
  <c r="P1107" i="38"/>
  <c r="P1106" i="38"/>
  <c r="P1105" i="38"/>
  <c r="P1104" i="38"/>
  <c r="P1103" i="38"/>
  <c r="P1102" i="38"/>
  <c r="P1101" i="38"/>
  <c r="P1100" i="38"/>
  <c r="P1099" i="38"/>
  <c r="P1098" i="38"/>
  <c r="P1097" i="38"/>
  <c r="P1096" i="38"/>
  <c r="P1095" i="38"/>
  <c r="P1094" i="38"/>
  <c r="P1093" i="38"/>
  <c r="P1092" i="38"/>
  <c r="P1091" i="38"/>
  <c r="P1090" i="38"/>
  <c r="P1087" i="38"/>
  <c r="P1086" i="38"/>
  <c r="P1085" i="38"/>
  <c r="P1084" i="38"/>
  <c r="P1083" i="38"/>
  <c r="P1082" i="38"/>
  <c r="P1081" i="38"/>
  <c r="P1080" i="38"/>
  <c r="P1079" i="38"/>
  <c r="P1078" i="38"/>
  <c r="P1077" i="38"/>
  <c r="P1076" i="38"/>
  <c r="P1075" i="38"/>
  <c r="P1074" i="38"/>
  <c r="P1072" i="38"/>
  <c r="P1071" i="38"/>
  <c r="P1070" i="38"/>
  <c r="P1069" i="38"/>
  <c r="P1068" i="38"/>
  <c r="P1067" i="38"/>
  <c r="P1066" i="38"/>
  <c r="P1065" i="38"/>
  <c r="P1064" i="38"/>
  <c r="P1063" i="38"/>
  <c r="P1062" i="38"/>
  <c r="P1061" i="38"/>
  <c r="P1060" i="38"/>
  <c r="P1059" i="38"/>
  <c r="P1058" i="38"/>
  <c r="P1057" i="38"/>
  <c r="P1056" i="38"/>
  <c r="P1055" i="38"/>
  <c r="P1054" i="38"/>
  <c r="P1053" i="38"/>
  <c r="P1052" i="38"/>
  <c r="P1051" i="38"/>
  <c r="P1050" i="38"/>
  <c r="P1049" i="38"/>
  <c r="P1048" i="38"/>
  <c r="P1047" i="38"/>
  <c r="P1046" i="38"/>
  <c r="P1045" i="38"/>
  <c r="P1043" i="38"/>
  <c r="P1042" i="38"/>
  <c r="P1041" i="38"/>
  <c r="P1040" i="38"/>
  <c r="P1039" i="38"/>
  <c r="P1038" i="38"/>
  <c r="P1037" i="38"/>
  <c r="P1036" i="38"/>
  <c r="P1035" i="38"/>
  <c r="P1034" i="38"/>
  <c r="P1033" i="38"/>
  <c r="P1032" i="38"/>
  <c r="P1031" i="38"/>
  <c r="P1029" i="38"/>
  <c r="P1028" i="38"/>
  <c r="P1027" i="38"/>
  <c r="P1026" i="38"/>
  <c r="P1025" i="38"/>
  <c r="P1024" i="38"/>
  <c r="P1023" i="38"/>
  <c r="P1022" i="38"/>
  <c r="P1021" i="38"/>
  <c r="P1020" i="38"/>
  <c r="P1019" i="38"/>
  <c r="P1018" i="38"/>
  <c r="P1015" i="38"/>
  <c r="P1014" i="38"/>
  <c r="P1013" i="38"/>
  <c r="P1012" i="38"/>
  <c r="P1011" i="38"/>
  <c r="P1010" i="38"/>
  <c r="P1009" i="38"/>
  <c r="P1008" i="38"/>
  <c r="P1007" i="38"/>
  <c r="P1006" i="38"/>
  <c r="P1005" i="38"/>
  <c r="P954" i="38"/>
  <c r="P953" i="38"/>
  <c r="P952" i="38"/>
  <c r="P951" i="38"/>
  <c r="P950" i="38"/>
  <c r="P949" i="38"/>
  <c r="P948" i="38"/>
  <c r="P947" i="38"/>
  <c r="P946" i="38"/>
  <c r="P945" i="38"/>
  <c r="P944" i="38"/>
  <c r="P943" i="38"/>
  <c r="P942" i="38"/>
  <c r="P941" i="38"/>
  <c r="P940" i="38"/>
  <c r="P939" i="38"/>
  <c r="P938" i="38"/>
  <c r="P937" i="38"/>
  <c r="P936" i="38"/>
  <c r="P935" i="38"/>
  <c r="P934" i="38"/>
  <c r="P933" i="38"/>
  <c r="P932" i="38"/>
  <c r="P929" i="38"/>
  <c r="P928" i="38"/>
  <c r="P927" i="38"/>
  <c r="P924" i="38"/>
  <c r="P923" i="38"/>
  <c r="P922" i="38"/>
  <c r="P921" i="38"/>
  <c r="P920" i="38"/>
  <c r="P931" i="38"/>
  <c r="P919" i="38"/>
  <c r="P918" i="38"/>
  <c r="P917" i="38"/>
  <c r="P916" i="38"/>
  <c r="P915" i="38"/>
  <c r="P914" i="38"/>
  <c r="P913" i="38"/>
  <c r="P911" i="38"/>
  <c r="P910" i="38"/>
  <c r="P909" i="38"/>
  <c r="P908" i="38"/>
  <c r="P907" i="38"/>
  <c r="P905" i="38"/>
  <c r="P904" i="38"/>
  <c r="P903" i="38"/>
  <c r="P902" i="38"/>
  <c r="P901" i="38"/>
  <c r="P900" i="38"/>
  <c r="P899" i="38"/>
  <c r="P895" i="38" s="1"/>
  <c r="P638" i="38" s="1"/>
  <c r="P898" i="38"/>
  <c r="P897" i="38"/>
  <c r="P894" i="38"/>
  <c r="P893" i="38"/>
  <c r="P892" i="38"/>
  <c r="P891" i="38"/>
  <c r="P890" i="38"/>
  <c r="P889" i="38"/>
  <c r="P888" i="38"/>
  <c r="P887" i="38"/>
  <c r="P886" i="38"/>
  <c r="P885" i="38"/>
  <c r="P883" i="38"/>
  <c r="P882" i="38"/>
  <c r="P880" i="38"/>
  <c r="P879" i="38"/>
  <c r="P878" i="38"/>
  <c r="P874" i="38" s="1"/>
  <c r="P877" i="38"/>
  <c r="P876" i="38"/>
  <c r="P873" i="38"/>
  <c r="P872" i="38"/>
  <c r="P871" i="38"/>
  <c r="P870" i="38"/>
  <c r="P869" i="38"/>
  <c r="P868" i="38"/>
  <c r="P867" i="38"/>
  <c r="P866" i="38"/>
  <c r="P865" i="38"/>
  <c r="P864" i="38"/>
  <c r="P863" i="38"/>
  <c r="P862" i="38"/>
  <c r="P861" i="38"/>
  <c r="P860" i="38"/>
  <c r="P859" i="38"/>
  <c r="P858" i="38"/>
  <c r="P857" i="38"/>
  <c r="P856" i="38"/>
  <c r="P855" i="38"/>
  <c r="P854" i="38"/>
  <c r="P853" i="38"/>
  <c r="P852" i="38"/>
  <c r="P851" i="38"/>
  <c r="P850" i="38"/>
  <c r="P849" i="38"/>
  <c r="P848" i="38"/>
  <c r="P847" i="38"/>
  <c r="P846" i="38"/>
  <c r="P845" i="38"/>
  <c r="P844" i="38"/>
  <c r="P843" i="38"/>
  <c r="P842" i="38"/>
  <c r="P841" i="38"/>
  <c r="P840" i="38"/>
  <c r="P839" i="38"/>
  <c r="P838" i="38"/>
  <c r="P837" i="38"/>
  <c r="P836" i="38"/>
  <c r="P835" i="38"/>
  <c r="P834" i="38"/>
  <c r="P833" i="38"/>
  <c r="P832" i="38"/>
  <c r="P831" i="38"/>
  <c r="P830" i="38"/>
  <c r="P829" i="38"/>
  <c r="P828" i="38"/>
  <c r="P827" i="38"/>
  <c r="P826" i="38"/>
  <c r="P825" i="38"/>
  <c r="P824" i="38"/>
  <c r="P823" i="38"/>
  <c r="P822" i="38"/>
  <c r="P821" i="38"/>
  <c r="P820" i="38"/>
  <c r="P819" i="38"/>
  <c r="P818" i="38"/>
  <c r="P817" i="38"/>
  <c r="P816" i="38"/>
  <c r="P815" i="38"/>
  <c r="P814" i="38"/>
  <c r="P813" i="38"/>
  <c r="P812" i="38"/>
  <c r="P811" i="38"/>
  <c r="P810" i="38"/>
  <c r="P809" i="38"/>
  <c r="P808" i="38"/>
  <c r="P807" i="38"/>
  <c r="P806" i="38"/>
  <c r="P805" i="38"/>
  <c r="P804" i="38"/>
  <c r="P803" i="38"/>
  <c r="P802" i="38"/>
  <c r="P801" i="38"/>
  <c r="P800" i="38"/>
  <c r="P799" i="38"/>
  <c r="P798" i="38"/>
  <c r="P797" i="38"/>
  <c r="P796" i="38"/>
  <c r="P794" i="38"/>
  <c r="P793" i="38"/>
  <c r="P792" i="38"/>
  <c r="P791" i="38"/>
  <c r="P790" i="38"/>
  <c r="P789" i="38"/>
  <c r="P788" i="38"/>
  <c r="P787" i="38"/>
  <c r="P786" i="38"/>
  <c r="P785" i="38"/>
  <c r="P784" i="38"/>
  <c r="P783" i="38"/>
  <c r="P782" i="38"/>
  <c r="P781" i="38"/>
  <c r="P780" i="38"/>
  <c r="P779" i="38"/>
  <c r="P778" i="38"/>
  <c r="P777" i="38"/>
  <c r="P776" i="38"/>
  <c r="P774" i="38"/>
  <c r="P773" i="38"/>
  <c r="P772" i="38"/>
  <c r="P770" i="38"/>
  <c r="P769" i="38"/>
  <c r="P768" i="38"/>
  <c r="P763" i="38"/>
  <c r="P762" i="38"/>
  <c r="P761" i="38"/>
  <c r="P760" i="38"/>
  <c r="P759" i="38"/>
  <c r="P758" i="38"/>
  <c r="P757" i="38"/>
  <c r="P756" i="38"/>
  <c r="P755" i="38"/>
  <c r="P754" i="38"/>
  <c r="P753" i="38"/>
  <c r="P751" i="38"/>
  <c r="P750" i="38"/>
  <c r="P749" i="38"/>
  <c r="P748" i="38"/>
  <c r="P747" i="38"/>
  <c r="P746" i="38"/>
  <c r="P745" i="38"/>
  <c r="P744" i="38"/>
  <c r="P742" i="38"/>
  <c r="P741" i="38"/>
  <c r="P740" i="38"/>
  <c r="P739" i="38"/>
  <c r="P738" i="38"/>
  <c r="P737" i="38"/>
  <c r="P736" i="38"/>
  <c r="P735" i="38"/>
  <c r="P734" i="38"/>
  <c r="P733" i="38"/>
  <c r="P732" i="38"/>
  <c r="P731" i="38"/>
  <c r="P730" i="38"/>
  <c r="P729" i="38"/>
  <c r="P728" i="38"/>
  <c r="P727" i="38"/>
  <c r="P726" i="38"/>
  <c r="P725" i="38"/>
  <c r="P724" i="38"/>
  <c r="P723" i="38"/>
  <c r="P722" i="38"/>
  <c r="P721" i="38"/>
  <c r="P720" i="38"/>
  <c r="P719" i="38"/>
  <c r="P718" i="38"/>
  <c r="P717" i="38"/>
  <c r="P716" i="38"/>
  <c r="P715" i="38"/>
  <c r="P714" i="38"/>
  <c r="P713" i="38"/>
  <c r="P712" i="38"/>
  <c r="P711" i="38"/>
  <c r="P710" i="38"/>
  <c r="P709" i="38"/>
  <c r="P708" i="38"/>
  <c r="P707" i="38"/>
  <c r="P706" i="38"/>
  <c r="P705" i="38"/>
  <c r="P704" i="38"/>
  <c r="P703" i="38"/>
  <c r="P702" i="38"/>
  <c r="P701" i="38"/>
  <c r="P700" i="38"/>
  <c r="P699" i="38"/>
  <c r="P698" i="38"/>
  <c r="P697" i="38"/>
  <c r="P696" i="38"/>
  <c r="P695" i="38"/>
  <c r="P693" i="38"/>
  <c r="P692" i="38"/>
  <c r="P691" i="38"/>
  <c r="P690" i="38"/>
  <c r="P689" i="38"/>
  <c r="P688" i="38"/>
  <c r="P687" i="38"/>
  <c r="P686" i="38"/>
  <c r="P685" i="38"/>
  <c r="P645" i="38" s="1"/>
  <c r="P684" i="38"/>
  <c r="P683" i="38"/>
  <c r="P682" i="38"/>
  <c r="P681" i="38"/>
  <c r="P680" i="38"/>
  <c r="P679" i="38"/>
  <c r="P678" i="38"/>
  <c r="P677" i="38"/>
  <c r="P676" i="38"/>
  <c r="P675" i="38"/>
  <c r="P674" i="38"/>
  <c r="P673" i="38"/>
  <c r="P672" i="38"/>
  <c r="P671" i="38"/>
  <c r="P670" i="38"/>
  <c r="P669" i="38"/>
  <c r="P668" i="38"/>
  <c r="P667" i="38"/>
  <c r="P666" i="38"/>
  <c r="P665" i="38"/>
  <c r="P664" i="38"/>
  <c r="P663" i="38"/>
  <c r="P662" i="38"/>
  <c r="P661" i="38"/>
  <c r="P660" i="38"/>
  <c r="P659" i="38"/>
  <c r="P658" i="38"/>
  <c r="P657" i="38"/>
  <c r="P656" i="38"/>
  <c r="P655" i="38"/>
  <c r="P654" i="38"/>
  <c r="P653" i="38"/>
  <c r="P652" i="38"/>
  <c r="P651" i="38"/>
  <c r="P650" i="38"/>
  <c r="P649" i="38"/>
  <c r="P648" i="38"/>
  <c r="P647" i="38"/>
  <c r="P646" i="38"/>
  <c r="P643" i="38"/>
  <c r="P642" i="38"/>
  <c r="P634" i="38"/>
  <c r="P633" i="38"/>
  <c r="P632" i="38"/>
  <c r="P631" i="38"/>
  <c r="P630" i="38"/>
  <c r="P626" i="38"/>
  <c r="P614" i="38" s="1"/>
  <c r="P613" i="38"/>
  <c r="P601" i="38"/>
  <c r="P507" i="38"/>
  <c r="P506" i="38"/>
  <c r="P505" i="38"/>
  <c r="P504" i="38"/>
  <c r="P503" i="38"/>
  <c r="P502" i="38"/>
  <c r="P600" i="38"/>
  <c r="P599" i="38"/>
  <c r="P598" i="38"/>
  <c r="P597" i="38"/>
  <c r="P596" i="38"/>
  <c r="P595" i="38"/>
  <c r="P594" i="38"/>
  <c r="P593" i="38"/>
  <c r="P592" i="38"/>
  <c r="P591" i="38"/>
  <c r="P590" i="38"/>
  <c r="P589" i="38"/>
  <c r="P588" i="38"/>
  <c r="P587" i="38"/>
  <c r="P586" i="38"/>
  <c r="P585" i="38"/>
  <c r="P584" i="38"/>
  <c r="P582" i="38"/>
  <c r="P581" i="38"/>
  <c r="P580" i="38"/>
  <c r="P577" i="38"/>
  <c r="P576" i="38"/>
  <c r="P575" i="38"/>
  <c r="P559" i="38" s="1"/>
  <c r="P558" i="38"/>
  <c r="P557" i="38"/>
  <c r="P612" i="38"/>
  <c r="P611" i="38"/>
  <c r="P610" i="38"/>
  <c r="P609" i="38"/>
  <c r="P604" i="38"/>
  <c r="P603" i="38"/>
  <c r="P602" i="38"/>
  <c r="P556" i="38"/>
  <c r="P510" i="38"/>
  <c r="P509" i="38"/>
  <c r="P508" i="38"/>
  <c r="P501" i="38"/>
  <c r="P500" i="38"/>
  <c r="P499" i="38"/>
  <c r="P498" i="38"/>
  <c r="P497" i="38"/>
  <c r="P496" i="38"/>
  <c r="P495" i="38"/>
  <c r="P494" i="38"/>
  <c r="P493" i="38"/>
  <c r="P492" i="38"/>
  <c r="P491" i="38"/>
  <c r="P490" i="38"/>
  <c r="P489" i="38"/>
  <c r="P488" i="38"/>
  <c r="P487" i="38"/>
  <c r="P486" i="38"/>
  <c r="P485" i="38"/>
  <c r="P484" i="38"/>
  <c r="P483" i="38"/>
  <c r="P482" i="38"/>
  <c r="P481" i="38"/>
  <c r="P480" i="38"/>
  <c r="P479" i="38"/>
  <c r="P478" i="38"/>
  <c r="P477" i="38"/>
  <c r="P476" i="38"/>
  <c r="P475" i="38"/>
  <c r="P474" i="38"/>
  <c r="P473" i="38"/>
  <c r="P472" i="38"/>
  <c r="P471" i="38"/>
  <c r="P470" i="38"/>
  <c r="P469" i="38"/>
  <c r="P468" i="38"/>
  <c r="P467" i="38"/>
  <c r="P466" i="38"/>
  <c r="P465" i="38"/>
  <c r="P464" i="38"/>
  <c r="P463" i="38"/>
  <c r="P462" i="38"/>
  <c r="P461" i="38"/>
  <c r="P460" i="38"/>
  <c r="P459" i="38"/>
  <c r="P458" i="38"/>
  <c r="P457" i="38"/>
  <c r="P456" i="38"/>
  <c r="P455" i="38"/>
  <c r="P454" i="38"/>
  <c r="P453" i="38"/>
  <c r="P452" i="38"/>
  <c r="P451" i="38"/>
  <c r="P450" i="38"/>
  <c r="P449" i="38"/>
  <c r="P448" i="38"/>
  <c r="P447" i="38"/>
  <c r="P446" i="38"/>
  <c r="P445" i="38"/>
  <c r="P444" i="38"/>
  <c r="P443" i="38"/>
  <c r="P442" i="38"/>
  <c r="P441" i="38"/>
  <c r="P440" i="38"/>
  <c r="P439" i="38"/>
  <c r="P438" i="38"/>
  <c r="P437" i="38"/>
  <c r="P436" i="38"/>
  <c r="P435" i="38"/>
  <c r="P430" i="38"/>
  <c r="P429" i="38"/>
  <c r="P428" i="38"/>
  <c r="P425" i="38"/>
  <c r="P424" i="38"/>
  <c r="P420" i="38"/>
  <c r="P419" i="38"/>
  <c r="P413" i="38"/>
  <c r="P412" i="38"/>
  <c r="P411" i="38"/>
  <c r="P410" i="38"/>
  <c r="P409" i="38"/>
  <c r="P408" i="38"/>
  <c r="P407" i="38"/>
  <c r="P406" i="38"/>
  <c r="P405" i="38"/>
  <c r="P404" i="38"/>
  <c r="P403" i="38"/>
  <c r="P401" i="38"/>
  <c r="P400" i="38"/>
  <c r="P399" i="38"/>
  <c r="P398" i="38"/>
  <c r="P397" i="38"/>
  <c r="P396" i="38"/>
  <c r="P395" i="38"/>
  <c r="P394" i="38"/>
  <c r="P393" i="38"/>
  <c r="P392" i="38"/>
  <c r="P391" i="38"/>
  <c r="P390" i="38"/>
  <c r="P389" i="38"/>
  <c r="P388" i="38"/>
  <c r="P387" i="38"/>
  <c r="P385" i="38"/>
  <c r="P384" i="38"/>
  <c r="P383" i="38"/>
  <c r="P382" i="38"/>
  <c r="P381" i="38"/>
  <c r="P380" i="38"/>
  <c r="P379" i="38"/>
  <c r="P378" i="38"/>
  <c r="P377" i="38"/>
  <c r="P376" i="38"/>
  <c r="P375" i="38"/>
  <c r="P374" i="38"/>
  <c r="P373" i="38"/>
  <c r="P372" i="38"/>
  <c r="P371" i="38"/>
  <c r="P370" i="38"/>
  <c r="P369" i="38"/>
  <c r="P368" i="38"/>
  <c r="P367" i="38"/>
  <c r="P366" i="38"/>
  <c r="P365" i="38"/>
  <c r="P364" i="38"/>
  <c r="P363" i="38"/>
  <c r="P362" i="38"/>
  <c r="P361" i="38"/>
  <c r="P360" i="38"/>
  <c r="P359" i="38"/>
  <c r="P358" i="38"/>
  <c r="P357" i="38"/>
  <c r="P356" i="38"/>
  <c r="P355" i="38"/>
  <c r="P354" i="38"/>
  <c r="P353" i="38"/>
  <c r="P352" i="38"/>
  <c r="P351" i="38"/>
  <c r="P350" i="38"/>
  <c r="P349" i="38"/>
  <c r="P348" i="38"/>
  <c r="P347" i="38"/>
  <c r="P346" i="38"/>
  <c r="P345" i="38"/>
  <c r="P344" i="38"/>
  <c r="P343" i="38"/>
  <c r="P342" i="38"/>
  <c r="P341" i="38"/>
  <c r="P340" i="38"/>
  <c r="P339" i="38"/>
  <c r="P338" i="38"/>
  <c r="P337" i="38"/>
  <c r="P336" i="38"/>
  <c r="P335" i="38"/>
  <c r="P334" i="38"/>
  <c r="P333" i="38"/>
  <c r="P332" i="38"/>
  <c r="P331" i="38"/>
  <c r="P330" i="38"/>
  <c r="P329" i="38"/>
  <c r="P328" i="38"/>
  <c r="P327" i="38"/>
  <c r="P326" i="38"/>
  <c r="P325" i="38"/>
  <c r="P324" i="38"/>
  <c r="P323" i="38"/>
  <c r="P322" i="38"/>
  <c r="P321" i="38"/>
  <c r="P320" i="38"/>
  <c r="P319" i="38"/>
  <c r="P318" i="38"/>
  <c r="P317" i="38"/>
  <c r="P316" i="38"/>
  <c r="P315" i="38"/>
  <c r="P314" i="38"/>
  <c r="P313" i="38"/>
  <c r="P312" i="38"/>
  <c r="P311" i="38"/>
  <c r="P310" i="38"/>
  <c r="P309" i="38"/>
  <c r="P308" i="38"/>
  <c r="P307" i="38"/>
  <c r="P306" i="38"/>
  <c r="P305" i="38"/>
  <c r="P304" i="38"/>
  <c r="P303" i="38"/>
  <c r="P302" i="38"/>
  <c r="P301" i="38"/>
  <c r="P300" i="38"/>
  <c r="P299" i="38"/>
  <c r="P298" i="38"/>
  <c r="P297" i="38"/>
  <c r="P296" i="38"/>
  <c r="P295" i="38"/>
  <c r="P294" i="38"/>
  <c r="P293" i="38"/>
  <c r="P292" i="38"/>
  <c r="P291" i="38"/>
  <c r="P289" i="38"/>
  <c r="P288" i="38"/>
  <c r="P287" i="38"/>
  <c r="P284" i="38" s="1"/>
  <c r="P286" i="38"/>
  <c r="P285" i="38"/>
  <c r="P283" i="38"/>
  <c r="P282" i="38"/>
  <c r="P281" i="38"/>
  <c r="P280" i="38"/>
  <c r="P279" i="38"/>
  <c r="P277" i="38"/>
  <c r="P276" i="38"/>
  <c r="P275" i="38"/>
  <c r="P270" i="38"/>
  <c r="P239" i="38" s="1"/>
  <c r="P269" i="38"/>
  <c r="P268" i="38"/>
  <c r="P267" i="38"/>
  <c r="P266" i="38"/>
  <c r="P264" i="38"/>
  <c r="P263" i="38"/>
  <c r="P262" i="38"/>
  <c r="P260" i="38"/>
  <c r="P259" i="38"/>
  <c r="P258" i="38"/>
  <c r="P257" i="38"/>
  <c r="P256" i="38"/>
  <c r="P255" i="38"/>
  <c r="P254" i="38"/>
  <c r="P253" i="38"/>
  <c r="P252" i="38"/>
  <c r="P251" i="38"/>
  <c r="P250" i="38"/>
  <c r="P249" i="38"/>
  <c r="P248" i="38"/>
  <c r="P247" i="38"/>
  <c r="P246" i="38"/>
  <c r="P245" i="38"/>
  <c r="P244" i="38"/>
  <c r="P243" i="38"/>
  <c r="P242" i="38"/>
  <c r="P241" i="38"/>
  <c r="P237" i="38"/>
  <c r="P236" i="38"/>
  <c r="P235" i="38"/>
  <c r="P234" i="38"/>
  <c r="P233" i="38"/>
  <c r="P232" i="38"/>
  <c r="P229" i="38"/>
  <c r="P228" i="38"/>
  <c r="P227" i="38"/>
  <c r="P226" i="38"/>
  <c r="P225" i="38"/>
  <c r="P224" i="38"/>
  <c r="P223" i="38"/>
  <c r="P221" i="38"/>
  <c r="P220" i="38"/>
  <c r="P219" i="38"/>
  <c r="P218" i="38"/>
  <c r="P217" i="38"/>
  <c r="P216" i="38"/>
  <c r="P215" i="38"/>
  <c r="P214" i="38"/>
  <c r="P213" i="38"/>
  <c r="P212" i="38"/>
  <c r="P211" i="38"/>
  <c r="P210" i="38"/>
  <c r="P209" i="38"/>
  <c r="P208" i="38"/>
  <c r="P207" i="38"/>
  <c r="P206" i="38"/>
  <c r="P205" i="38"/>
  <c r="P204" i="38"/>
  <c r="P203" i="38"/>
  <c r="P202" i="38"/>
  <c r="P201" i="38"/>
  <c r="P200" i="38"/>
  <c r="P199" i="38"/>
  <c r="P197" i="38"/>
  <c r="P196" i="38"/>
  <c r="P195" i="38"/>
  <c r="P191" i="38"/>
  <c r="P190" i="38"/>
  <c r="P189" i="38"/>
  <c r="P194" i="38"/>
  <c r="P193" i="38"/>
  <c r="P188" i="38"/>
  <c r="P174" i="38"/>
  <c r="P173" i="38"/>
  <c r="P172" i="38"/>
  <c r="P163" i="38"/>
  <c r="P162" i="38"/>
  <c r="P161" i="38"/>
  <c r="P146" i="38"/>
  <c r="P145" i="38"/>
  <c r="P144" i="38"/>
  <c r="P143" i="38"/>
  <c r="P142" i="38"/>
  <c r="P141" i="38"/>
  <c r="P140" i="38"/>
  <c r="P139" i="38"/>
  <c r="P138" i="38"/>
  <c r="P137" i="38"/>
  <c r="P136" i="38"/>
  <c r="P135" i="38"/>
  <c r="P134" i="38"/>
  <c r="P133" i="38"/>
  <c r="P132" i="38"/>
  <c r="P131" i="38"/>
  <c r="P130" i="38"/>
  <c r="P129" i="38"/>
  <c r="P128" i="38"/>
  <c r="P127" i="38"/>
  <c r="P126" i="38"/>
  <c r="P124" i="38"/>
  <c r="P123" i="38"/>
  <c r="P119" i="38"/>
  <c r="P118" i="38"/>
  <c r="P117" i="38"/>
  <c r="P116" i="38"/>
  <c r="P115" i="38"/>
  <c r="P114" i="38"/>
  <c r="P113" i="38"/>
  <c r="P112" i="38"/>
  <c r="P111" i="38"/>
  <c r="P110" i="38"/>
  <c r="P109" i="38"/>
  <c r="P108" i="38"/>
  <c r="P107" i="38"/>
  <c r="P106" i="38"/>
  <c r="P105" i="38"/>
  <c r="P104" i="38"/>
  <c r="P103" i="38"/>
  <c r="P102" i="38"/>
  <c r="P101" i="38"/>
  <c r="P100" i="38"/>
  <c r="P99" i="38"/>
  <c r="P98" i="38"/>
  <c r="P97" i="38"/>
  <c r="P96" i="38"/>
  <c r="P95" i="38"/>
  <c r="P94" i="38"/>
  <c r="P93" i="38"/>
  <c r="P92" i="38"/>
  <c r="P91" i="38"/>
  <c r="P90" i="38"/>
  <c r="P89" i="38"/>
  <c r="P88" i="38"/>
  <c r="P87" i="38"/>
  <c r="P85" i="38"/>
  <c r="P84" i="38"/>
  <c r="P80" i="38"/>
  <c r="P79" i="38"/>
  <c r="P78" i="38"/>
  <c r="P77" i="38"/>
  <c r="P76" i="38"/>
  <c r="P75" i="38"/>
  <c r="P74" i="38"/>
  <c r="P73" i="38"/>
  <c r="P72" i="38"/>
  <c r="P71" i="38"/>
  <c r="P70" i="38"/>
  <c r="P69" i="38"/>
  <c r="P68" i="38"/>
  <c r="P67" i="38"/>
  <c r="P66" i="38"/>
  <c r="P65" i="38"/>
  <c r="P64" i="38"/>
  <c r="P63" i="38"/>
  <c r="P62" i="38"/>
  <c r="P60" i="38"/>
  <c r="P59" i="38"/>
  <c r="P57" i="38"/>
  <c r="P56" i="38"/>
  <c r="X1904" i="38"/>
  <c r="W1904" i="38"/>
  <c r="V1904" i="38"/>
  <c r="U1904" i="38"/>
  <c r="T1904" i="38"/>
  <c r="S1904" i="38"/>
  <c r="S1686" i="38" s="1"/>
  <c r="R1904" i="38"/>
  <c r="Q1904" i="38"/>
  <c r="P1690" i="38" l="1"/>
  <c r="Y1685" i="38"/>
  <c r="Y34" i="38" s="1"/>
  <c r="Y1303" i="38"/>
  <c r="Y1118" i="38" s="1"/>
  <c r="V1686" i="38"/>
  <c r="V1684" i="38" s="1"/>
  <c r="U1686" i="38"/>
  <c r="U1684" i="38" s="1"/>
  <c r="R1686" i="38"/>
  <c r="R1684" i="38" s="1"/>
  <c r="Q1686" i="38"/>
  <c r="Q1684" i="38" s="1"/>
  <c r="W1686" i="38"/>
  <c r="W1684" i="38" s="1"/>
  <c r="T1686" i="38"/>
  <c r="T1684" i="38" s="1"/>
  <c r="X1686" i="38"/>
  <c r="X1684" i="38" s="1"/>
  <c r="Y402" i="38"/>
  <c r="Y54" i="38" s="1"/>
  <c r="P402" i="38"/>
  <c r="O402" i="38" s="1"/>
  <c r="Y1304" i="38"/>
  <c r="Y1119" i="38" s="1"/>
  <c r="P1304" i="38"/>
  <c r="P1119" i="38" s="1"/>
  <c r="Y1305" i="38"/>
  <c r="P1305" i="38"/>
  <c r="P1303" i="38"/>
  <c r="P1118" i="38" s="1"/>
  <c r="Y1690" i="38"/>
  <c r="P240" i="38"/>
  <c r="Y240" i="38"/>
  <c r="P238" i="38"/>
  <c r="Y238" i="38"/>
  <c r="Y1688" i="38"/>
  <c r="Y37" i="38" s="1"/>
  <c r="Y1689" i="38"/>
  <c r="Y38" i="38" s="1"/>
  <c r="Y1691" i="38"/>
  <c r="Y82" i="38"/>
  <c r="Y52" i="38" s="1"/>
  <c r="P82" i="38"/>
  <c r="P52" i="38" s="1"/>
  <c r="P125" i="38"/>
  <c r="Y125" i="38"/>
  <c r="P83" i="38"/>
  <c r="Y290" i="38"/>
  <c r="Y198" i="38"/>
  <c r="P278" i="38"/>
  <c r="P606" i="38"/>
  <c r="P644" i="38"/>
  <c r="P637" i="38" s="1"/>
  <c r="Y559" i="38"/>
  <c r="Y645" i="38"/>
  <c r="Y1017" i="38"/>
  <c r="P198" i="38"/>
  <c r="P578" i="38"/>
  <c r="Y278" i="38"/>
  <c r="Y578" i="38"/>
  <c r="Y614" i="38"/>
  <c r="Y1073" i="38"/>
  <c r="Y640" i="38" s="1"/>
  <c r="P433" i="38"/>
  <c r="Y606" i="38"/>
  <c r="Y1338" i="38"/>
  <c r="Y433" i="38"/>
  <c r="Y771" i="38"/>
  <c r="P1338" i="38"/>
  <c r="P875" i="38"/>
  <c r="P896" i="38"/>
  <c r="P795" i="38"/>
  <c r="P636" i="38" s="1"/>
  <c r="P635" i="38" s="1"/>
  <c r="P771" i="38"/>
  <c r="Y432" i="38"/>
  <c r="Y1139" i="38"/>
  <c r="Y1121" i="38" s="1"/>
  <c r="Y1120" i="38" s="1"/>
  <c r="Y795" i="38"/>
  <c r="Y636" i="38" s="1"/>
  <c r="Y635" i="38" s="1"/>
  <c r="Y896" i="38"/>
  <c r="Y1127" i="38"/>
  <c r="Y1117" i="38" s="1"/>
  <c r="P432" i="38"/>
  <c r="Y511" i="38"/>
  <c r="Y1904" i="38"/>
  <c r="Y1686" i="38" s="1"/>
  <c r="P1904" i="38"/>
  <c r="P1686" i="38" s="1"/>
  <c r="P54" i="38" l="1"/>
  <c r="Y1684" i="38"/>
  <c r="P1123" i="38"/>
  <c r="Y51" i="38"/>
  <c r="Y36" i="38" s="1"/>
  <c r="Y55" i="38"/>
  <c r="Y53" i="38" s="1"/>
  <c r="P55" i="38"/>
  <c r="Y1123" i="38"/>
  <c r="Y426" i="38"/>
  <c r="Y40" i="38" s="1"/>
  <c r="Y30" i="38" s="1"/>
  <c r="Y1116" i="38"/>
  <c r="Y641" i="38"/>
  <c r="Y639" i="38" s="1"/>
  <c r="P426" i="38"/>
  <c r="P40" i="38" s="1"/>
  <c r="Y427" i="38"/>
  <c r="P53" i="38" l="1"/>
  <c r="L1742" i="38"/>
  <c r="K1742" i="38"/>
  <c r="X1427" i="38"/>
  <c r="W1427" i="38"/>
  <c r="V1427" i="38"/>
  <c r="U1427" i="38"/>
  <c r="T1427" i="38"/>
  <c r="R1427" i="38"/>
  <c r="Q1427" i="38"/>
  <c r="X1460" i="38"/>
  <c r="W1460" i="38"/>
  <c r="V1460" i="38"/>
  <c r="U1460" i="38"/>
  <c r="T1460" i="38"/>
  <c r="S1460" i="38"/>
  <c r="R1460" i="38"/>
  <c r="Q1460" i="38"/>
  <c r="X1529" i="38"/>
  <c r="X1383" i="38" s="1"/>
  <c r="X45" i="38" s="1"/>
  <c r="X32" i="38" s="1"/>
  <c r="W1529" i="38"/>
  <c r="W1383" i="38" s="1"/>
  <c r="W45" i="38" s="1"/>
  <c r="W32" i="38" s="1"/>
  <c r="V1529" i="38"/>
  <c r="V1383" i="38" s="1"/>
  <c r="V45" i="38" s="1"/>
  <c r="V32" i="38" s="1"/>
  <c r="U1529" i="38"/>
  <c r="R1529" i="38"/>
  <c r="R1383" i="38" s="1"/>
  <c r="R45" i="38" s="1"/>
  <c r="R32" i="38" s="1"/>
  <c r="Q1529" i="38"/>
  <c r="S1529" i="38"/>
  <c r="S1383" i="38" s="1"/>
  <c r="X1552" i="38"/>
  <c r="X1382" i="38" s="1"/>
  <c r="W1552" i="38"/>
  <c r="W1382" i="38" s="1"/>
  <c r="R1552" i="38"/>
  <c r="R1382" i="38" s="1"/>
  <c r="Q1552" i="38"/>
  <c r="Y1427" i="38" l="1"/>
  <c r="P1460" i="38"/>
  <c r="Y1460" i="38"/>
  <c r="Q1382" i="38"/>
  <c r="Q1383" i="38"/>
  <c r="Q45" i="38" s="1"/>
  <c r="Q32" i="38" s="1"/>
  <c r="U1383" i="38"/>
  <c r="Y1529" i="38"/>
  <c r="U1381" i="38"/>
  <c r="Q1381" i="38"/>
  <c r="V1381" i="38"/>
  <c r="R1381" i="38"/>
  <c r="R1380" i="38" s="1"/>
  <c r="R42" i="38" s="1"/>
  <c r="R31" i="38" s="1"/>
  <c r="W1381" i="38"/>
  <c r="W1380" i="38" s="1"/>
  <c r="W42" i="38" s="1"/>
  <c r="W31" i="38" s="1"/>
  <c r="T1381" i="38"/>
  <c r="X1381" i="38"/>
  <c r="X1380" i="38" s="1"/>
  <c r="X42" i="38" s="1"/>
  <c r="X31" i="38" s="1"/>
  <c r="F1472" i="38"/>
  <c r="F1471" i="38"/>
  <c r="F1470" i="38"/>
  <c r="F1469" i="38"/>
  <c r="X1390" i="38"/>
  <c r="X1384" i="38" s="1"/>
  <c r="W1390" i="38"/>
  <c r="W1384" i="38" s="1"/>
  <c r="V1390" i="38"/>
  <c r="V1384" i="38" s="1"/>
  <c r="T1390" i="38"/>
  <c r="S1390" i="38"/>
  <c r="S1384" i="38" s="1"/>
  <c r="R1390" i="38"/>
  <c r="R1384" i="38" s="1"/>
  <c r="X1378" i="38"/>
  <c r="W1378" i="38"/>
  <c r="U1378" i="38"/>
  <c r="T1378" i="38"/>
  <c r="S1378" i="38"/>
  <c r="Q1390" i="38"/>
  <c r="Q1378" i="38"/>
  <c r="U1419" i="38"/>
  <c r="R1378" i="38" l="1"/>
  <c r="V1378" i="38"/>
  <c r="W1377" i="38"/>
  <c r="X1377" i="38"/>
  <c r="Y1383" i="38"/>
  <c r="Y45" i="38" s="1"/>
  <c r="Y32" i="38" s="1"/>
  <c r="Y1381" i="38"/>
  <c r="Q1384" i="38"/>
  <c r="P1390" i="38"/>
  <c r="Y1378" i="38"/>
  <c r="P1378" i="38"/>
  <c r="U1390" i="38"/>
  <c r="Y1419" i="38"/>
  <c r="Q1380" i="38"/>
  <c r="Q42" i="38" s="1"/>
  <c r="Q31" i="38" s="1"/>
  <c r="T1377" i="38"/>
  <c r="U1384" i="38" l="1"/>
  <c r="Y1384" i="38" s="1"/>
  <c r="Y1390" i="38"/>
  <c r="F555" i="38"/>
  <c r="T553" i="38"/>
  <c r="T552" i="38"/>
  <c r="S553" i="38"/>
  <c r="S552" i="38"/>
  <c r="F553" i="38"/>
  <c r="F552" i="38"/>
  <c r="F554" i="38"/>
  <c r="F551" i="38"/>
  <c r="F550" i="38"/>
  <c r="U1338" i="38"/>
  <c r="U1123" i="38" s="1"/>
  <c r="U45" i="38" s="1"/>
  <c r="U32" i="38" s="1"/>
  <c r="P553" i="38" l="1"/>
  <c r="P552" i="38"/>
  <c r="F745" i="38"/>
  <c r="F744" i="38"/>
  <c r="F747" i="38"/>
  <c r="F746" i="38"/>
  <c r="F742" i="38"/>
  <c r="F741" i="38"/>
  <c r="P511" i="38" l="1"/>
  <c r="P427" i="38" s="1"/>
  <c r="H1098" i="38"/>
  <c r="F1098" i="38" s="1"/>
  <c r="K1032" i="38"/>
  <c r="L1020" i="38"/>
  <c r="K1020" i="38"/>
  <c r="F788" i="38"/>
  <c r="F787" i="38"/>
  <c r="F786" i="38"/>
  <c r="F785" i="38"/>
  <c r="F784" i="38"/>
  <c r="U695" i="38"/>
  <c r="F710" i="38"/>
  <c r="F711" i="38"/>
  <c r="F715" i="38"/>
  <c r="F716" i="38"/>
  <c r="F717" i="38"/>
  <c r="F718" i="38"/>
  <c r="F719" i="38"/>
  <c r="F724" i="38"/>
  <c r="F725" i="38"/>
  <c r="F726" i="38"/>
  <c r="F727" i="38"/>
  <c r="F728" i="38"/>
  <c r="F734" i="38"/>
  <c r="F735" i="38"/>
  <c r="L1032" i="38" l="1"/>
  <c r="O1032" i="38" s="1"/>
  <c r="Y695" i="38"/>
  <c r="U644" i="38"/>
  <c r="U637" i="38" s="1"/>
  <c r="U39" i="38" s="1"/>
  <c r="Z386" i="38"/>
  <c r="X386" i="38"/>
  <c r="X50" i="38" s="1"/>
  <c r="W386" i="38"/>
  <c r="W50" i="38" s="1"/>
  <c r="V386" i="38"/>
  <c r="V50" i="38" s="1"/>
  <c r="U386" i="38"/>
  <c r="U50" i="38" s="1"/>
  <c r="T386" i="38"/>
  <c r="T50" i="38" s="1"/>
  <c r="S386" i="38"/>
  <c r="S50" i="38" s="1"/>
  <c r="R386" i="38"/>
  <c r="R50" i="38" s="1"/>
  <c r="R35" i="38" s="1"/>
  <c r="Q386" i="38"/>
  <c r="Q50" i="38" s="1"/>
  <c r="Q35" i="38" s="1"/>
  <c r="K296" i="38"/>
  <c r="O296" i="38" s="1"/>
  <c r="F297" i="38"/>
  <c r="O293" i="38"/>
  <c r="F293" i="38"/>
  <c r="F292" i="38"/>
  <c r="F291" i="38"/>
  <c r="Z290" i="38"/>
  <c r="T290" i="38"/>
  <c r="S290" i="38"/>
  <c r="R290" i="38"/>
  <c r="R51" i="38" s="1"/>
  <c r="R36" i="38" s="1"/>
  <c r="Q290" i="38"/>
  <c r="Q51" i="38" s="1"/>
  <c r="Q36" i="38" s="1"/>
  <c r="F290" i="38"/>
  <c r="F289" i="38"/>
  <c r="M209" i="38"/>
  <c r="M206" i="38"/>
  <c r="O206" i="38" s="1"/>
  <c r="M202" i="38"/>
  <c r="O202" i="38" s="1"/>
  <c r="F93" i="38"/>
  <c r="F92" i="38"/>
  <c r="F90" i="38"/>
  <c r="F89" i="38"/>
  <c r="F88" i="38"/>
  <c r="F87" i="38"/>
  <c r="F84" i="38"/>
  <c r="F83" i="38"/>
  <c r="F82" i="38"/>
  <c r="O91" i="38"/>
  <c r="O85" i="38"/>
  <c r="R33" i="38" l="1"/>
  <c r="Q33" i="38"/>
  <c r="R49" i="38"/>
  <c r="X49" i="38"/>
  <c r="X35" i="38"/>
  <c r="U49" i="38"/>
  <c r="U35" i="38"/>
  <c r="U33" i="38" s="1"/>
  <c r="V49" i="38"/>
  <c r="V35" i="38"/>
  <c r="V33" i="38" s="1"/>
  <c r="Q49" i="38"/>
  <c r="W49" i="38"/>
  <c r="W35" i="38"/>
  <c r="Y644" i="38"/>
  <c r="Y637" i="38" s="1"/>
  <c r="Y39" i="38" s="1"/>
  <c r="Y386" i="38"/>
  <c r="Y50" i="38" s="1"/>
  <c r="P386" i="38"/>
  <c r="P50" i="38" s="1"/>
  <c r="P290" i="38"/>
  <c r="F1211" i="38"/>
  <c r="F1207" i="38"/>
  <c r="W33" i="38" l="1"/>
  <c r="W27" i="38" s="1"/>
  <c r="W26" i="38" s="1"/>
  <c r="W24" i="38" s="1"/>
  <c r="X33" i="38"/>
  <c r="X27" i="38" s="1"/>
  <c r="X26" i="38" s="1"/>
  <c r="X24" i="38" s="1"/>
  <c r="Y49" i="38"/>
  <c r="Y35" i="38"/>
  <c r="Y33" i="38" s="1"/>
  <c r="O1891" i="38"/>
  <c r="F1891" i="38"/>
  <c r="F1126" i="38"/>
  <c r="F790" i="38"/>
  <c r="F632" i="38"/>
  <c r="F631" i="38"/>
  <c r="F630" i="38"/>
  <c r="F627" i="38"/>
  <c r="F626" i="38"/>
  <c r="F619" i="38"/>
  <c r="F618" i="38"/>
  <c r="F412" i="38"/>
  <c r="F409" i="38"/>
  <c r="F1864" i="38"/>
  <c r="F1830" i="38"/>
  <c r="F1799" i="38"/>
  <c r="F1695" i="38"/>
  <c r="F1532" i="38"/>
  <c r="F1521" i="38"/>
  <c r="F1520" i="38"/>
  <c r="F1506" i="38"/>
  <c r="F1504" i="38"/>
  <c r="F1356" i="38" l="1"/>
  <c r="F1171" i="38"/>
  <c r="F1105" i="38"/>
  <c r="F1020" i="38"/>
  <c r="F595" i="38"/>
  <c r="F593" i="38"/>
  <c r="F604" i="38"/>
  <c r="O1910" i="38"/>
  <c r="O1906" i="38"/>
  <c r="O1902" i="38"/>
  <c r="O1900" i="38"/>
  <c r="O1898" i="38"/>
  <c r="O1896" i="38"/>
  <c r="O1882" i="38"/>
  <c r="O1878" i="38"/>
  <c r="O1874" i="38"/>
  <c r="O1871" i="38"/>
  <c r="O1858" i="38"/>
  <c r="O1839" i="38"/>
  <c r="O1834" i="38"/>
  <c r="O1824" i="38"/>
  <c r="O1818" i="38"/>
  <c r="O1802" i="38"/>
  <c r="O1792" i="38"/>
  <c r="O1780" i="38"/>
  <c r="O1765" i="38"/>
  <c r="O1746" i="38"/>
  <c r="O1742" i="38"/>
  <c r="O1739" i="38"/>
  <c r="O1730" i="38"/>
  <c r="O1725" i="38"/>
  <c r="O1721" i="38"/>
  <c r="O1714" i="38"/>
  <c r="O1696" i="38"/>
  <c r="O1677" i="38"/>
  <c r="O1676" i="38"/>
  <c r="O1673" i="38"/>
  <c r="O1525" i="38"/>
  <c r="O1509" i="38"/>
  <c r="O1501" i="38"/>
  <c r="O1500" i="38"/>
  <c r="O1499" i="38"/>
  <c r="O1498" i="38"/>
  <c r="O1477" i="38"/>
  <c r="O1467" i="38"/>
  <c r="O1435" i="38"/>
  <c r="O1417" i="38"/>
  <c r="O1394" i="38"/>
  <c r="O1371" i="38"/>
  <c r="O1367" i="38"/>
  <c r="O1364" i="38"/>
  <c r="O1361" i="38"/>
  <c r="O1351" i="38"/>
  <c r="O1342" i="38"/>
  <c r="O1334" i="38"/>
  <c r="O1321" i="38"/>
  <c r="O1317" i="38"/>
  <c r="O1312" i="38"/>
  <c r="O1308" i="38"/>
  <c r="O1300" i="38"/>
  <c r="O1276" i="38"/>
  <c r="O1269" i="38"/>
  <c r="O1254" i="38"/>
  <c r="O1246" i="38"/>
  <c r="O1234" i="38"/>
  <c r="O1228" i="38"/>
  <c r="O1225" i="38"/>
  <c r="O1224" i="38"/>
  <c r="O1223" i="38"/>
  <c r="O1213" i="38"/>
  <c r="O1204" i="38"/>
  <c r="O1203" i="38"/>
  <c r="O1198" i="38"/>
  <c r="O1197" i="38"/>
  <c r="O1196" i="38"/>
  <c r="O1195" i="38"/>
  <c r="O1175" i="38"/>
  <c r="O1174" i="38"/>
  <c r="O1173" i="38"/>
  <c r="O1167" i="38"/>
  <c r="O1166" i="38"/>
  <c r="O1165" i="38"/>
  <c r="O1161" i="38"/>
  <c r="O1150" i="38"/>
  <c r="O1149" i="38"/>
  <c r="O1148" i="38"/>
  <c r="O1135" i="38"/>
  <c r="O1130" i="38"/>
  <c r="O1095" i="38"/>
  <c r="O1092" i="38"/>
  <c r="O1044" i="38"/>
  <c r="O1036" i="38"/>
  <c r="O1035" i="38"/>
  <c r="O1034" i="38"/>
  <c r="O1033" i="38"/>
  <c r="O1027" i="38"/>
  <c r="O1026" i="38"/>
  <c r="O1025" i="38"/>
  <c r="O1024" i="38"/>
  <c r="O1023" i="38"/>
  <c r="O1022" i="38"/>
  <c r="O1021" i="38"/>
  <c r="O1020" i="38"/>
  <c r="O1014" i="38"/>
  <c r="O953" i="38"/>
  <c r="O941" i="38"/>
  <c r="O878" i="38"/>
  <c r="O871" i="38"/>
  <c r="O798" i="38"/>
  <c r="O792" i="38"/>
  <c r="O791" i="38"/>
  <c r="O763" i="38"/>
  <c r="O762" i="38"/>
  <c r="O760" i="38"/>
  <c r="O753" i="38"/>
  <c r="O695" i="38"/>
  <c r="O691" i="38"/>
  <c r="O689" i="38"/>
  <c r="O577" i="38"/>
  <c r="O576" i="38"/>
  <c r="O571" i="38"/>
  <c r="O609" i="38"/>
  <c r="O400" i="38"/>
  <c r="O399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194" i="38"/>
  <c r="O174" i="38"/>
  <c r="O173" i="38"/>
  <c r="O172" i="38"/>
  <c r="O163" i="38"/>
  <c r="O162" i="38"/>
  <c r="O161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O116" i="38"/>
  <c r="O115" i="38"/>
  <c r="O114" i="38"/>
  <c r="O113" i="38"/>
  <c r="O112" i="38"/>
  <c r="O111" i="38"/>
  <c r="O110" i="38"/>
  <c r="O109" i="38"/>
  <c r="O108" i="38"/>
  <c r="O107" i="38"/>
  <c r="O106" i="38"/>
  <c r="O105" i="38"/>
  <c r="O98" i="38"/>
  <c r="O74" i="38"/>
  <c r="F1913" i="38"/>
  <c r="F1912" i="38"/>
  <c r="F1911" i="38"/>
  <c r="F1910" i="38"/>
  <c r="F1909" i="38"/>
  <c r="F1908" i="38"/>
  <c r="F1907" i="38"/>
  <c r="F1906" i="38"/>
  <c r="F1905" i="38"/>
  <c r="F1904" i="38"/>
  <c r="F1903" i="38"/>
  <c r="F1902" i="38"/>
  <c r="F1901" i="38"/>
  <c r="F1900" i="38"/>
  <c r="F1899" i="38"/>
  <c r="F1898" i="38"/>
  <c r="F1897" i="38"/>
  <c r="F1896" i="38"/>
  <c r="F1895" i="38"/>
  <c r="F1894" i="38"/>
  <c r="F1893" i="38"/>
  <c r="F1892" i="38"/>
  <c r="F1890" i="38"/>
  <c r="F1889" i="38"/>
  <c r="F1887" i="38"/>
  <c r="F1886" i="38"/>
  <c r="F1885" i="38"/>
  <c r="F1884" i="38"/>
  <c r="F1883" i="38"/>
  <c r="F1882" i="38"/>
  <c r="F1881" i="38"/>
  <c r="F1880" i="38"/>
  <c r="F1879" i="38"/>
  <c r="F1878" i="38"/>
  <c r="F1877" i="38"/>
  <c r="F1876" i="38"/>
  <c r="F1875" i="38"/>
  <c r="F1874" i="38"/>
  <c r="F1873" i="38"/>
  <c r="F1872" i="38"/>
  <c r="F1871" i="38"/>
  <c r="F1870" i="38"/>
  <c r="F1869" i="38"/>
  <c r="F1868" i="38"/>
  <c r="F1867" i="38"/>
  <c r="F1866" i="38"/>
  <c r="F1865" i="38"/>
  <c r="F1863" i="38"/>
  <c r="F1862" i="38"/>
  <c r="F1861" i="38"/>
  <c r="F1860" i="38"/>
  <c r="F1859" i="38"/>
  <c r="F1858" i="38"/>
  <c r="F1857" i="38"/>
  <c r="F1856" i="38"/>
  <c r="F1855" i="38"/>
  <c r="F1853" i="38"/>
  <c r="F1852" i="38"/>
  <c r="F1850" i="38"/>
  <c r="F1849" i="38"/>
  <c r="F1848" i="38"/>
  <c r="F1847" i="38"/>
  <c r="F1846" i="38"/>
  <c r="F1845" i="38"/>
  <c r="F1844" i="38"/>
  <c r="F1843" i="38"/>
  <c r="F1842" i="38"/>
  <c r="F1841" i="38"/>
  <c r="F1840" i="38"/>
  <c r="F1839" i="38"/>
  <c r="F1838" i="38"/>
  <c r="F1837" i="38"/>
  <c r="F1836" i="38"/>
  <c r="F1835" i="38"/>
  <c r="F1834" i="38"/>
  <c r="F1833" i="38"/>
  <c r="F1832" i="38"/>
  <c r="F1831" i="38"/>
  <c r="F1829" i="38"/>
  <c r="F1828" i="38"/>
  <c r="F1827" i="38"/>
  <c r="F1826" i="38"/>
  <c r="F1825" i="38"/>
  <c r="F1824" i="38"/>
  <c r="F1823" i="38"/>
  <c r="F1822" i="38"/>
  <c r="F1821" i="38"/>
  <c r="F1820" i="38"/>
  <c r="F1819" i="38"/>
  <c r="F1818" i="38"/>
  <c r="F1817" i="38"/>
  <c r="F1816" i="38"/>
  <c r="F1815" i="38"/>
  <c r="F1814" i="38"/>
  <c r="F1813" i="38"/>
  <c r="F1812" i="38"/>
  <c r="F1811" i="38"/>
  <c r="F1810" i="38"/>
  <c r="F1809" i="38"/>
  <c r="F1808" i="38"/>
  <c r="F1807" i="38"/>
  <c r="F1806" i="38"/>
  <c r="F1805" i="38"/>
  <c r="F1804" i="38"/>
  <c r="F1803" i="38"/>
  <c r="F1802" i="38"/>
  <c r="F1801" i="38"/>
  <c r="F1800" i="38"/>
  <c r="F1798" i="38"/>
  <c r="F1797" i="38"/>
  <c r="F1792" i="38"/>
  <c r="F1791" i="38"/>
  <c r="F1790" i="38"/>
  <c r="F1789" i="38"/>
  <c r="F1788" i="38"/>
  <c r="F1787" i="38"/>
  <c r="F1785" i="38"/>
  <c r="F1784" i="38"/>
  <c r="F1780" i="38"/>
  <c r="F1779" i="38"/>
  <c r="F1778" i="38"/>
  <c r="F1777" i="38"/>
  <c r="F1775" i="38"/>
  <c r="F1774" i="38"/>
  <c r="F1773" i="38"/>
  <c r="F1772" i="38"/>
  <c r="F1771" i="38"/>
  <c r="F1770" i="38"/>
  <c r="F1769" i="38"/>
  <c r="F1768" i="38"/>
  <c r="F1767" i="38"/>
  <c r="F1766" i="38"/>
  <c r="F1764" i="38"/>
  <c r="F1763" i="38"/>
  <c r="F1762" i="38"/>
  <c r="F1761" i="38"/>
  <c r="F1760" i="38"/>
  <c r="F1759" i="38"/>
  <c r="F1758" i="38"/>
  <c r="F1757" i="38"/>
  <c r="F1756" i="38"/>
  <c r="F1754" i="38"/>
  <c r="F1753" i="38"/>
  <c r="F1752" i="38"/>
  <c r="F1751" i="38"/>
  <c r="F1749" i="38"/>
  <c r="F1748" i="38"/>
  <c r="F1747" i="38"/>
  <c r="F1746" i="38"/>
  <c r="F1745" i="38"/>
  <c r="F1744" i="38"/>
  <c r="F1743" i="38"/>
  <c r="F1741" i="38"/>
  <c r="F1740" i="38"/>
  <c r="F1739" i="38"/>
  <c r="F1738" i="38"/>
  <c r="F1737" i="38"/>
  <c r="F1736" i="38"/>
  <c r="F1735" i="38"/>
  <c r="F1734" i="38"/>
  <c r="F1733" i="38"/>
  <c r="F1732" i="38"/>
  <c r="F1731" i="38"/>
  <c r="F1730" i="38"/>
  <c r="F1729" i="38"/>
  <c r="F1728" i="38"/>
  <c r="F1727" i="38"/>
  <c r="F1726" i="38"/>
  <c r="F1725" i="38"/>
  <c r="F1724" i="38"/>
  <c r="F1723" i="38"/>
  <c r="F1722" i="38"/>
  <c r="F1721" i="38"/>
  <c r="F1720" i="38"/>
  <c r="F1719" i="38"/>
  <c r="F1718" i="38"/>
  <c r="F1717" i="38"/>
  <c r="F1716" i="38"/>
  <c r="F1715" i="38"/>
  <c r="F1714" i="38"/>
  <c r="F1713" i="38"/>
  <c r="F1712" i="38"/>
  <c r="F1711" i="38"/>
  <c r="F1710" i="38"/>
  <c r="F1709" i="38"/>
  <c r="F1708" i="38"/>
  <c r="F1707" i="38"/>
  <c r="F1706" i="38"/>
  <c r="F1705" i="38"/>
  <c r="F1704" i="38"/>
  <c r="F1703" i="38"/>
  <c r="F1702" i="38"/>
  <c r="F1701" i="38"/>
  <c r="F1700" i="38"/>
  <c r="F1699" i="38"/>
  <c r="F1698" i="38"/>
  <c r="F1697" i="38"/>
  <c r="F1694" i="38"/>
  <c r="F1693" i="38"/>
  <c r="F1692" i="38"/>
  <c r="F1691" i="38"/>
  <c r="F1690" i="38"/>
  <c r="F1689" i="38"/>
  <c r="F1688" i="38"/>
  <c r="F1687" i="38"/>
  <c r="F1686" i="38"/>
  <c r="F1685" i="38"/>
  <c r="F1684" i="38"/>
  <c r="F1683" i="38"/>
  <c r="F1682" i="38"/>
  <c r="F1681" i="38"/>
  <c r="F1680" i="38"/>
  <c r="F1679" i="38"/>
  <c r="F1678" i="38"/>
  <c r="F1677" i="38"/>
  <c r="F1676" i="38"/>
  <c r="F1675" i="38"/>
  <c r="F1674" i="38"/>
  <c r="F1673" i="38"/>
  <c r="F1671" i="38"/>
  <c r="F1670" i="38"/>
  <c r="F1669" i="38"/>
  <c r="F1668" i="38"/>
  <c r="F1665" i="38"/>
  <c r="F1664" i="38"/>
  <c r="F1663" i="38"/>
  <c r="F1662" i="38"/>
  <c r="F1660" i="38"/>
  <c r="F1659" i="38"/>
  <c r="F1657" i="38"/>
  <c r="F1656" i="38"/>
  <c r="F1654" i="38"/>
  <c r="F1653" i="38"/>
  <c r="F1652" i="38"/>
  <c r="F1650" i="38"/>
  <c r="F1649" i="38"/>
  <c r="F1648" i="38"/>
  <c r="F1647" i="38"/>
  <c r="F1646" i="38"/>
  <c r="F1644" i="38"/>
  <c r="F1643" i="38"/>
  <c r="F1642" i="38"/>
  <c r="F1559" i="38"/>
  <c r="F1558" i="38"/>
  <c r="F1555" i="38"/>
  <c r="F1554" i="38"/>
  <c r="F1553" i="38"/>
  <c r="F1552" i="38"/>
  <c r="F1551" i="38"/>
  <c r="F1550" i="38"/>
  <c r="F1549" i="38"/>
  <c r="F1531" i="38"/>
  <c r="F1530" i="38"/>
  <c r="F1529" i="38"/>
  <c r="F1528" i="38"/>
  <c r="F1527" i="38"/>
  <c r="F1526" i="38"/>
  <c r="F1524" i="38"/>
  <c r="F1523" i="38"/>
  <c r="F1522" i="38"/>
  <c r="F1519" i="38"/>
  <c r="F1518" i="38"/>
  <c r="F1517" i="38"/>
  <c r="F1509" i="38"/>
  <c r="F1508" i="38"/>
  <c r="F1507" i="38"/>
  <c r="F1505" i="38"/>
  <c r="F1503" i="38"/>
  <c r="F1502" i="38"/>
  <c r="F1501" i="38"/>
  <c r="F1500" i="38"/>
  <c r="F1499" i="38"/>
  <c r="F1498" i="38"/>
  <c r="F1487" i="38"/>
  <c r="F1486" i="38"/>
  <c r="F1485" i="38"/>
  <c r="F1484" i="38"/>
  <c r="F1483" i="38"/>
  <c r="F1481" i="38"/>
  <c r="F1480" i="38"/>
  <c r="F1479" i="38"/>
  <c r="F1478" i="38"/>
  <c r="F1477" i="38"/>
  <c r="F1475" i="38"/>
  <c r="F1474" i="38"/>
  <c r="F1473" i="38"/>
  <c r="F1468" i="38"/>
  <c r="F1467" i="38"/>
  <c r="F1466" i="38"/>
  <c r="F1465" i="38"/>
  <c r="F1464" i="38"/>
  <c r="F1463" i="38"/>
  <c r="F1462" i="38"/>
  <c r="F1461" i="38"/>
  <c r="F1460" i="38"/>
  <c r="F1459" i="38"/>
  <c r="F1458" i="38"/>
  <c r="F1457" i="38"/>
  <c r="F1456" i="38"/>
  <c r="F1452" i="38"/>
  <c r="F1450" i="38"/>
  <c r="F1449" i="38"/>
  <c r="F1448" i="38"/>
  <c r="F1446" i="38"/>
  <c r="F1445" i="38"/>
  <c r="F1444" i="38"/>
  <c r="F1442" i="38"/>
  <c r="F1441" i="38"/>
  <c r="F1440" i="38"/>
  <c r="F1439" i="38"/>
  <c r="F1438" i="38"/>
  <c r="F1437" i="38"/>
  <c r="F1436" i="38"/>
  <c r="F1435" i="38"/>
  <c r="F1434" i="38"/>
  <c r="F1433" i="38"/>
  <c r="F1432" i="38"/>
  <c r="F1430" i="38"/>
  <c r="F1429" i="38"/>
  <c r="F1428" i="38"/>
  <c r="F1427" i="38"/>
  <c r="F1426" i="38"/>
  <c r="F1425" i="38"/>
  <c r="F1424" i="38"/>
  <c r="F1423" i="38"/>
  <c r="F1422" i="38"/>
  <c r="F1417" i="38"/>
  <c r="F1415" i="38"/>
  <c r="F1414" i="38"/>
  <c r="F1397" i="38"/>
  <c r="F1396" i="38"/>
  <c r="F1395" i="38"/>
  <c r="F1394" i="38"/>
  <c r="F1393" i="38"/>
  <c r="F1392" i="38"/>
  <c r="F1390" i="38"/>
  <c r="F1389" i="38"/>
  <c r="F1388" i="38"/>
  <c r="F1387" i="38"/>
  <c r="F1386" i="38"/>
  <c r="F1385" i="38"/>
  <c r="F1384" i="38"/>
  <c r="F1383" i="38"/>
  <c r="F1382" i="38"/>
  <c r="F1381" i="38"/>
  <c r="F1380" i="38"/>
  <c r="F1378" i="38"/>
  <c r="F1377" i="38"/>
  <c r="F1376" i="38"/>
  <c r="F1375" i="38"/>
  <c r="F1370" i="38"/>
  <c r="F1369" i="38"/>
  <c r="F1368" i="38"/>
  <c r="F1366" i="38"/>
  <c r="F1365" i="38"/>
  <c r="F1363" i="38"/>
  <c r="F1362" i="38"/>
  <c r="F1360" i="38"/>
  <c r="F1359" i="38"/>
  <c r="F1358" i="38"/>
  <c r="F1357" i="38"/>
  <c r="F1355" i="38"/>
  <c r="F1354" i="38"/>
  <c r="F1353" i="38"/>
  <c r="F1352" i="38"/>
  <c r="F1350" i="38"/>
  <c r="F1349" i="38"/>
  <c r="F1347" i="38"/>
  <c r="F1344" i="38"/>
  <c r="F1343" i="38"/>
  <c r="F1340" i="38"/>
  <c r="F1339" i="38"/>
  <c r="F1338" i="38"/>
  <c r="F1336" i="38"/>
  <c r="F1335" i="38"/>
  <c r="F1334" i="38"/>
  <c r="F1333" i="38"/>
  <c r="F1332" i="38"/>
  <c r="F1331" i="38"/>
  <c r="F1330" i="38"/>
  <c r="F1329" i="38"/>
  <c r="F1328" i="38"/>
  <c r="F1327" i="38"/>
  <c r="F1325" i="38"/>
  <c r="F1324" i="38"/>
  <c r="F1323" i="38"/>
  <c r="F1322" i="38"/>
  <c r="F1316" i="38"/>
  <c r="F1315" i="38"/>
  <c r="F1313" i="38"/>
  <c r="F1312" i="38"/>
  <c r="F1311" i="38"/>
  <c r="F1310" i="38"/>
  <c r="F1308" i="38"/>
  <c r="F1307" i="38"/>
  <c r="F1306" i="38"/>
  <c r="F1305" i="38"/>
  <c r="F1304" i="38"/>
  <c r="F1303" i="38"/>
  <c r="F1302" i="38"/>
  <c r="F1299" i="38"/>
  <c r="F1298" i="38"/>
  <c r="F1297" i="38"/>
  <c r="F1296" i="38"/>
  <c r="F1295" i="38"/>
  <c r="F1287" i="38"/>
  <c r="F1286" i="38"/>
  <c r="F1285" i="38"/>
  <c r="F1281" i="38"/>
  <c r="F1279" i="38"/>
  <c r="F1278" i="38"/>
  <c r="F1277" i="38"/>
  <c r="F1276" i="38"/>
  <c r="F1275" i="38"/>
  <c r="F1274" i="38"/>
  <c r="F1273" i="38"/>
  <c r="F1272" i="38"/>
  <c r="F1271" i="38"/>
  <c r="F1270" i="38"/>
  <c r="F1269" i="38"/>
  <c r="F1268" i="38"/>
  <c r="F1267" i="38"/>
  <c r="F1266" i="38"/>
  <c r="F1265" i="38"/>
  <c r="F1264" i="38"/>
  <c r="F1263" i="38"/>
  <c r="F1262" i="38"/>
  <c r="F1261" i="38"/>
  <c r="F1260" i="38"/>
  <c r="F1259" i="38"/>
  <c r="F1256" i="38"/>
  <c r="F1255" i="38"/>
  <c r="F1254" i="38"/>
  <c r="F1253" i="38"/>
  <c r="F1251" i="38"/>
  <c r="F1250" i="38"/>
  <c r="F1248" i="38"/>
  <c r="F1247" i="38"/>
  <c r="F1245" i="38"/>
  <c r="F1244" i="38"/>
  <c r="F1243" i="38"/>
  <c r="F1242" i="38"/>
  <c r="F1241" i="38"/>
  <c r="F1240" i="38"/>
  <c r="F1239" i="38"/>
  <c r="F1238" i="38"/>
  <c r="F1237" i="38"/>
  <c r="F1236" i="38"/>
  <c r="F1235" i="38"/>
  <c r="F1234" i="38"/>
  <c r="F1233" i="38"/>
  <c r="F1232" i="38"/>
  <c r="F1231" i="38"/>
  <c r="F1230" i="38"/>
  <c r="F1229" i="38"/>
  <c r="F1227" i="38"/>
  <c r="F1226" i="38"/>
  <c r="F1225" i="38"/>
  <c r="F1224" i="38"/>
  <c r="F1223" i="38"/>
  <c r="F1220" i="38"/>
  <c r="F1219" i="38"/>
  <c r="F1218" i="38"/>
  <c r="F1217" i="38"/>
  <c r="F1216" i="38"/>
  <c r="F1215" i="38"/>
  <c r="F1214" i="38"/>
  <c r="F1212" i="38"/>
  <c r="F1210" i="38"/>
  <c r="F1209" i="38"/>
  <c r="F1208" i="38"/>
  <c r="F1206" i="38"/>
  <c r="F1205" i="38"/>
  <c r="F1203" i="38"/>
  <c r="F1200" i="38"/>
  <c r="F1199" i="38"/>
  <c r="F1198" i="38"/>
  <c r="F1197" i="38"/>
  <c r="F1196" i="38"/>
  <c r="F1194" i="38"/>
  <c r="F1193" i="38"/>
  <c r="F1191" i="38"/>
  <c r="F1190" i="38"/>
  <c r="F1189" i="38"/>
  <c r="F1188" i="38"/>
  <c r="F1187" i="38"/>
  <c r="F1185" i="38"/>
  <c r="F1184" i="38"/>
  <c r="F1183" i="38"/>
  <c r="F1182" i="38"/>
  <c r="F1181" i="38"/>
  <c r="F1180" i="38"/>
  <c r="F1178" i="38"/>
  <c r="F1177" i="38"/>
  <c r="F1176" i="38"/>
  <c r="F1175" i="38"/>
  <c r="F1174" i="38"/>
  <c r="F1173" i="38"/>
  <c r="F1172" i="38"/>
  <c r="F1170" i="38"/>
  <c r="F1169" i="38"/>
  <c r="F1168" i="38"/>
  <c r="F1167" i="38"/>
  <c r="F1166" i="38"/>
  <c r="F1165" i="38"/>
  <c r="F1164" i="38"/>
  <c r="F1163" i="38"/>
  <c r="F1162" i="38"/>
  <c r="F1160" i="38"/>
  <c r="F1159" i="38"/>
  <c r="F1158" i="38"/>
  <c r="F1157" i="38"/>
  <c r="F1156" i="38"/>
  <c r="F1155" i="38"/>
  <c r="F1154" i="38"/>
  <c r="F1152" i="38"/>
  <c r="F1151" i="38"/>
  <c r="F1150" i="38"/>
  <c r="F1149" i="38"/>
  <c r="F1148" i="38"/>
  <c r="F1141" i="38"/>
  <c r="F1140" i="38"/>
  <c r="F1139" i="38"/>
  <c r="F1138" i="38"/>
  <c r="F1137" i="38"/>
  <c r="F1136" i="38"/>
  <c r="F1134" i="38"/>
  <c r="F1133" i="38"/>
  <c r="F1132" i="38"/>
  <c r="F1131" i="38"/>
  <c r="F1130" i="38"/>
  <c r="F1129" i="38"/>
  <c r="F1128" i="38"/>
  <c r="F1127" i="38"/>
  <c r="F1125" i="38"/>
  <c r="F1124" i="38"/>
  <c r="F1123" i="38"/>
  <c r="F1122" i="38"/>
  <c r="F1121" i="38"/>
  <c r="F1120" i="38"/>
  <c r="F1119" i="38"/>
  <c r="F1118" i="38"/>
  <c r="F1117" i="38"/>
  <c r="F1116" i="38"/>
  <c r="F1115" i="38"/>
  <c r="F1114" i="38"/>
  <c r="F1113" i="38"/>
  <c r="F1112" i="38"/>
  <c r="F1111" i="38"/>
  <c r="F1110" i="38"/>
  <c r="F1109" i="38"/>
  <c r="F1108" i="38"/>
  <c r="F1107" i="38"/>
  <c r="F1106" i="38"/>
  <c r="F1104" i="38"/>
  <c r="F1103" i="38"/>
  <c r="F1102" i="38"/>
  <c r="F1101" i="38"/>
  <c r="F1100" i="38"/>
  <c r="F1099" i="38"/>
  <c r="F1095" i="38"/>
  <c r="F1092" i="38"/>
  <c r="F1091" i="38"/>
  <c r="F1090" i="38"/>
  <c r="F1089" i="38"/>
  <c r="F1088" i="38"/>
  <c r="F1087" i="38"/>
  <c r="F1086" i="38"/>
  <c r="F1085" i="38"/>
  <c r="F1084" i="38"/>
  <c r="F1083" i="38"/>
  <c r="F1082" i="38"/>
  <c r="F1081" i="38"/>
  <c r="F1080" i="38"/>
  <c r="F1079" i="38"/>
  <c r="F1078" i="38"/>
  <c r="F1077" i="38"/>
  <c r="F1075" i="38"/>
  <c r="F1074" i="38"/>
  <c r="F1073" i="38"/>
  <c r="F1072" i="38"/>
  <c r="F1071" i="38"/>
  <c r="F1069" i="38"/>
  <c r="F1068" i="38"/>
  <c r="F1067" i="38"/>
  <c r="F1066" i="38"/>
  <c r="F1065" i="38"/>
  <c r="F1064" i="38"/>
  <c r="F1063" i="38"/>
  <c r="F1062" i="38"/>
  <c r="F1061" i="38"/>
  <c r="F1060" i="38"/>
  <c r="F1058" i="38"/>
  <c r="F1057" i="38"/>
  <c r="F1056" i="38"/>
  <c r="F1055" i="38"/>
  <c r="F1054" i="38"/>
  <c r="F1053" i="38"/>
  <c r="F1052" i="38"/>
  <c r="F1051" i="38"/>
  <c r="F1044" i="38"/>
  <c r="F1043" i="38"/>
  <c r="F1042" i="38"/>
  <c r="F1041" i="38"/>
  <c r="F1040" i="38"/>
  <c r="F1039" i="38"/>
  <c r="F1019" i="38"/>
  <c r="F1018" i="38"/>
  <c r="F1017" i="38"/>
  <c r="F1016" i="38"/>
  <c r="F1015" i="38"/>
  <c r="F1013" i="38"/>
  <c r="F1012" i="38"/>
  <c r="F1011" i="38"/>
  <c r="F1010" i="38"/>
  <c r="F1009" i="38"/>
  <c r="F1008" i="38"/>
  <c r="F1007" i="38"/>
  <c r="F1006" i="38"/>
  <c r="F1005" i="38"/>
  <c r="F954" i="38"/>
  <c r="F952" i="38"/>
  <c r="F951" i="38"/>
  <c r="F950" i="38"/>
  <c r="F949" i="38"/>
  <c r="F948" i="38"/>
  <c r="F944" i="38"/>
  <c r="F943" i="38"/>
  <c r="F942" i="38"/>
  <c r="F933" i="38"/>
  <c r="F932" i="38"/>
  <c r="F928" i="38"/>
  <c r="F927" i="38"/>
  <c r="F924" i="38"/>
  <c r="F922" i="38"/>
  <c r="F918" i="38"/>
  <c r="F917" i="38"/>
  <c r="F916" i="38"/>
  <c r="F915" i="38"/>
  <c r="F914" i="38"/>
  <c r="F913" i="38"/>
  <c r="F911" i="38"/>
  <c r="F910" i="38"/>
  <c r="F909" i="38"/>
  <c r="F907" i="38"/>
  <c r="F905" i="38"/>
  <c r="F904" i="38"/>
  <c r="F903" i="38"/>
  <c r="F900" i="38"/>
  <c r="F898" i="38"/>
  <c r="F897" i="38"/>
  <c r="F896" i="38"/>
  <c r="F895" i="38"/>
  <c r="F894" i="38"/>
  <c r="F893" i="38"/>
  <c r="F891" i="38"/>
  <c r="F890" i="38"/>
  <c r="F889" i="38"/>
  <c r="F888" i="38"/>
  <c r="F887" i="38"/>
  <c r="F886" i="38"/>
  <c r="F885" i="38"/>
  <c r="F883" i="38"/>
  <c r="F882" i="38"/>
  <c r="F880" i="38"/>
  <c r="F879" i="38"/>
  <c r="F878" i="38"/>
  <c r="F877" i="38"/>
  <c r="F876" i="38"/>
  <c r="F875" i="38"/>
  <c r="F874" i="38"/>
  <c r="F873" i="38"/>
  <c r="F872" i="38"/>
  <c r="F871" i="38"/>
  <c r="F870" i="38"/>
  <c r="F869" i="38"/>
  <c r="F868" i="38"/>
  <c r="F867" i="38"/>
  <c r="F866" i="38"/>
  <c r="F865" i="38"/>
  <c r="F864" i="38"/>
  <c r="F863" i="38"/>
  <c r="F862" i="38"/>
  <c r="F861" i="38"/>
  <c r="F860" i="38"/>
  <c r="F859" i="38"/>
  <c r="F858" i="38"/>
  <c r="F857" i="38"/>
  <c r="F856" i="38"/>
  <c r="F855" i="38"/>
  <c r="F854" i="38"/>
  <c r="F853" i="38"/>
  <c r="F852" i="38"/>
  <c r="F851" i="38"/>
  <c r="F850" i="38"/>
  <c r="F849" i="38"/>
  <c r="F848" i="38"/>
  <c r="F847" i="38"/>
  <c r="F846" i="38"/>
  <c r="F845" i="38"/>
  <c r="F844" i="38"/>
  <c r="F843" i="38"/>
  <c r="F842" i="38"/>
  <c r="F841" i="38"/>
  <c r="F840" i="38"/>
  <c r="F839" i="38"/>
  <c r="F838" i="38"/>
  <c r="F837" i="38"/>
  <c r="F836" i="38"/>
  <c r="F835" i="38"/>
  <c r="F834" i="38"/>
  <c r="F833" i="38"/>
  <c r="F832" i="38"/>
  <c r="F831" i="38"/>
  <c r="F830" i="38"/>
  <c r="F828" i="38"/>
  <c r="F827" i="38"/>
  <c r="F826" i="38"/>
  <c r="F825" i="38"/>
  <c r="F824" i="38"/>
  <c r="F823" i="38"/>
  <c r="F822" i="38"/>
  <c r="F821" i="38"/>
  <c r="F820" i="38"/>
  <c r="F819" i="38"/>
  <c r="F818" i="38"/>
  <c r="F817" i="38"/>
  <c r="F816" i="38"/>
  <c r="F815" i="38"/>
  <c r="F814" i="38"/>
  <c r="F813" i="38"/>
  <c r="F812" i="38"/>
  <c r="F811" i="38"/>
  <c r="F810" i="38"/>
  <c r="F809" i="38"/>
  <c r="F808" i="38"/>
  <c r="F807" i="38"/>
  <c r="F806" i="38"/>
  <c r="F805" i="38"/>
  <c r="F804" i="38"/>
  <c r="F803" i="38"/>
  <c r="F802" i="38"/>
  <c r="F800" i="38"/>
  <c r="F799" i="38"/>
  <c r="F798" i="38"/>
  <c r="F797" i="38"/>
  <c r="F796" i="38"/>
  <c r="F795" i="38"/>
  <c r="F794" i="38"/>
  <c r="F793" i="38"/>
  <c r="F792" i="38"/>
  <c r="F791" i="38"/>
  <c r="F789" i="38"/>
  <c r="F772" i="38"/>
  <c r="F771" i="38"/>
  <c r="F770" i="38"/>
  <c r="F769" i="38"/>
  <c r="F768" i="38"/>
  <c r="F755" i="38"/>
  <c r="F754" i="38"/>
  <c r="F753" i="38"/>
  <c r="F751" i="38"/>
  <c r="F749" i="38"/>
  <c r="F748" i="38"/>
  <c r="F740" i="38"/>
  <c r="F739" i="38"/>
  <c r="F738" i="38"/>
  <c r="F737" i="38"/>
  <c r="F736" i="38"/>
  <c r="F696" i="38"/>
  <c r="F695" i="38"/>
  <c r="F693" i="38"/>
  <c r="F692" i="38"/>
  <c r="F690" i="38"/>
  <c r="F688" i="38"/>
  <c r="F687" i="38"/>
  <c r="F686" i="38"/>
  <c r="F685" i="38"/>
  <c r="F684" i="38"/>
  <c r="F683" i="38"/>
  <c r="F678" i="38"/>
  <c r="F677" i="38"/>
  <c r="F676" i="38"/>
  <c r="F672" i="38"/>
  <c r="F666" i="38"/>
  <c r="F665" i="38"/>
  <c r="F664" i="38"/>
  <c r="F663" i="38"/>
  <c r="F662" i="38"/>
  <c r="F646" i="38"/>
  <c r="F644" i="38"/>
  <c r="F643" i="38"/>
  <c r="F642" i="38"/>
  <c r="F641" i="38"/>
  <c r="F640" i="38"/>
  <c r="F639" i="38"/>
  <c r="F638" i="38"/>
  <c r="F637" i="38"/>
  <c r="F636" i="38"/>
  <c r="F635" i="38"/>
  <c r="F634" i="38"/>
  <c r="F507" i="38"/>
  <c r="F506" i="38"/>
  <c r="F505" i="38"/>
  <c r="F504" i="38"/>
  <c r="F503" i="38"/>
  <c r="F502" i="38"/>
  <c r="F633" i="38"/>
  <c r="F598" i="38"/>
  <c r="F597" i="38"/>
  <c r="F596" i="38"/>
  <c r="F594" i="38"/>
  <c r="F592" i="38"/>
  <c r="F591" i="38"/>
  <c r="F590" i="38"/>
  <c r="F589" i="38"/>
  <c r="F588" i="38"/>
  <c r="F587" i="38"/>
  <c r="F586" i="38"/>
  <c r="F582" i="38"/>
  <c r="F581" i="38"/>
  <c r="F580" i="38"/>
  <c r="F577" i="38"/>
  <c r="F576" i="38"/>
  <c r="F613" i="38"/>
  <c r="F601" i="38"/>
  <c r="F570" i="38"/>
  <c r="F569" i="38"/>
  <c r="F568" i="38"/>
  <c r="F567" i="38"/>
  <c r="F566" i="38"/>
  <c r="F565" i="38"/>
  <c r="F564" i="38"/>
  <c r="F563" i="38"/>
  <c r="F562" i="38"/>
  <c r="F561" i="38"/>
  <c r="F557" i="38"/>
  <c r="F612" i="38"/>
  <c r="F603" i="38"/>
  <c r="F602" i="38"/>
  <c r="F556" i="38"/>
  <c r="F546" i="38"/>
  <c r="F540" i="38"/>
  <c r="F539" i="38"/>
  <c r="F530" i="38"/>
  <c r="F529" i="38"/>
  <c r="F528" i="38"/>
  <c r="F527" i="38"/>
  <c r="F526" i="38"/>
  <c r="F525" i="38"/>
  <c r="F524" i="38"/>
  <c r="F523" i="38"/>
  <c r="F522" i="38"/>
  <c r="F521" i="38"/>
  <c r="F520" i="38"/>
  <c r="F519" i="38"/>
  <c r="F518" i="38"/>
  <c r="F517" i="38"/>
  <c r="F516" i="38"/>
  <c r="F515" i="38"/>
  <c r="F514" i="38"/>
  <c r="F513" i="38"/>
  <c r="F510" i="38"/>
  <c r="F509" i="38"/>
  <c r="F508" i="38"/>
  <c r="F491" i="38"/>
  <c r="F490" i="38"/>
  <c r="F489" i="38"/>
  <c r="F488" i="38"/>
  <c r="F487" i="38"/>
  <c r="F486" i="38"/>
  <c r="F485" i="38"/>
  <c r="F484" i="38"/>
  <c r="F483" i="38"/>
  <c r="F482" i="38"/>
  <c r="F481" i="38"/>
  <c r="F480" i="38"/>
  <c r="F479" i="38"/>
  <c r="F478" i="38"/>
  <c r="F468" i="38"/>
  <c r="F467" i="38"/>
  <c r="F466" i="38"/>
  <c r="F465" i="38"/>
  <c r="F464" i="38"/>
  <c r="F463" i="38"/>
  <c r="F462" i="38"/>
  <c r="F461" i="38"/>
  <c r="F460" i="38"/>
  <c r="F459" i="38"/>
  <c r="F458" i="38"/>
  <c r="F457" i="38"/>
  <c r="F456" i="38"/>
  <c r="F445" i="38"/>
  <c r="F444" i="38"/>
  <c r="F443" i="38"/>
  <c r="F442" i="38"/>
  <c r="F441" i="38"/>
  <c r="F440" i="38"/>
  <c r="F439" i="38"/>
  <c r="F438" i="38"/>
  <c r="F437" i="38"/>
  <c r="F435" i="38"/>
  <c r="F430" i="38"/>
  <c r="F429" i="38"/>
  <c r="F428" i="38"/>
  <c r="F427" i="38"/>
  <c r="F426" i="38"/>
  <c r="F425" i="38"/>
  <c r="F424" i="38"/>
  <c r="F419" i="38"/>
  <c r="F413" i="38"/>
  <c r="F411" i="38"/>
  <c r="F410" i="38"/>
  <c r="F408" i="38"/>
  <c r="F407" i="38"/>
  <c r="F406" i="38"/>
  <c r="F405" i="38"/>
  <c r="F404" i="38"/>
  <c r="F403" i="38"/>
  <c r="F402" i="38"/>
  <c r="F400" i="38"/>
  <c r="F399" i="38"/>
  <c r="F383" i="38"/>
  <c r="F382" i="38"/>
  <c r="F381" i="38"/>
  <c r="F380" i="38"/>
  <c r="F379" i="38"/>
  <c r="F378" i="38"/>
  <c r="F377" i="38"/>
  <c r="F376" i="38"/>
  <c r="F375" i="38"/>
  <c r="F374" i="38"/>
  <c r="F373" i="38"/>
  <c r="F372" i="38"/>
  <c r="F371" i="38"/>
  <c r="F370" i="38"/>
  <c r="F369" i="38"/>
  <c r="F368" i="38"/>
  <c r="F367" i="38"/>
  <c r="F366" i="38"/>
  <c r="F365" i="38"/>
  <c r="F364" i="38"/>
  <c r="F363" i="38"/>
  <c r="F362" i="38"/>
  <c r="F361" i="38"/>
  <c r="F360" i="38"/>
  <c r="F359" i="38"/>
  <c r="F358" i="38"/>
  <c r="F357" i="38"/>
  <c r="F356" i="38"/>
  <c r="F355" i="38"/>
  <c r="F354" i="38"/>
  <c r="F353" i="38"/>
  <c r="F352" i="38"/>
  <c r="F351" i="38"/>
  <c r="F350" i="38"/>
  <c r="F349" i="38"/>
  <c r="F348" i="38"/>
  <c r="F347" i="38"/>
  <c r="F346" i="38"/>
  <c r="F345" i="38"/>
  <c r="F344" i="38"/>
  <c r="F343" i="38"/>
  <c r="F342" i="38"/>
  <c r="F341" i="38"/>
  <c r="F340" i="38"/>
  <c r="F339" i="38"/>
  <c r="F338" i="38"/>
  <c r="F337" i="38"/>
  <c r="F336" i="38"/>
  <c r="F335" i="38"/>
  <c r="F334" i="38"/>
  <c r="F333" i="38"/>
  <c r="F332" i="38"/>
  <c r="F331" i="38"/>
  <c r="F330" i="38"/>
  <c r="F329" i="38"/>
  <c r="F328" i="38"/>
  <c r="F327" i="38"/>
  <c r="F326" i="38"/>
  <c r="F325" i="38"/>
  <c r="F324" i="38"/>
  <c r="F323" i="38"/>
  <c r="F322" i="38"/>
  <c r="F321" i="38"/>
  <c r="F320" i="38"/>
  <c r="F319" i="38"/>
  <c r="F318" i="38"/>
  <c r="F317" i="38"/>
  <c r="F316" i="38"/>
  <c r="F315" i="38"/>
  <c r="F314" i="38"/>
  <c r="F313" i="38"/>
  <c r="F312" i="38"/>
  <c r="F311" i="38"/>
  <c r="F310" i="38"/>
  <c r="F309" i="38"/>
  <c r="F308" i="38"/>
  <c r="F307" i="38"/>
  <c r="F306" i="38"/>
  <c r="F305" i="38"/>
  <c r="F304" i="38"/>
  <c r="F303" i="38"/>
  <c r="F302" i="38"/>
  <c r="F301" i="38"/>
  <c r="F300" i="38"/>
  <c r="F299" i="38"/>
  <c r="F298" i="38"/>
  <c r="F288" i="38"/>
  <c r="F286" i="38"/>
  <c r="F285" i="38"/>
  <c r="F284" i="38"/>
  <c r="F283" i="38"/>
  <c r="F282" i="38"/>
  <c r="F280" i="38"/>
  <c r="F279" i="38"/>
  <c r="F278" i="38"/>
  <c r="F277" i="38"/>
  <c r="F276" i="38"/>
  <c r="F275" i="38"/>
  <c r="F270" i="38"/>
  <c r="F269" i="38"/>
  <c r="F268" i="38"/>
  <c r="F267" i="38"/>
  <c r="F266" i="38"/>
  <c r="F264" i="38"/>
  <c r="F263" i="38"/>
  <c r="F262" i="38"/>
  <c r="F260" i="38"/>
  <c r="F259" i="38"/>
  <c r="F258" i="38"/>
  <c r="F257" i="38"/>
  <c r="F256" i="38"/>
  <c r="F255" i="38"/>
  <c r="F254" i="38"/>
  <c r="F253" i="38"/>
  <c r="F252" i="38"/>
  <c r="F249" i="38"/>
  <c r="F248" i="38"/>
  <c r="F241" i="38"/>
  <c r="F240" i="38"/>
  <c r="F238" i="38"/>
  <c r="F237" i="38"/>
  <c r="F236" i="38"/>
  <c r="F235" i="38"/>
  <c r="F234" i="38"/>
  <c r="F233" i="38"/>
  <c r="F232" i="38"/>
  <c r="F229" i="38"/>
  <c r="F228" i="38"/>
  <c r="F227" i="38"/>
  <c r="F226" i="38"/>
  <c r="F225" i="38"/>
  <c r="F224" i="38"/>
  <c r="F223" i="38"/>
  <c r="F221" i="38"/>
  <c r="F220" i="38"/>
  <c r="F217" i="38"/>
  <c r="F216" i="38"/>
  <c r="F215" i="38"/>
  <c r="F214" i="38"/>
  <c r="F213" i="38"/>
  <c r="F212" i="38"/>
  <c r="F211" i="38"/>
  <c r="F198" i="38"/>
  <c r="F197" i="38"/>
  <c r="F196" i="38"/>
  <c r="F195" i="38"/>
  <c r="F193" i="38"/>
  <c r="F188" i="38"/>
  <c r="F172" i="38"/>
  <c r="F163" i="38"/>
  <c r="F162" i="38"/>
  <c r="F161" i="38"/>
  <c r="F146" i="38"/>
  <c r="F145" i="38"/>
  <c r="F144" i="38"/>
  <c r="F143" i="38"/>
  <c r="F142" i="38"/>
  <c r="F140" i="38"/>
  <c r="F139" i="38"/>
  <c r="F138" i="38"/>
  <c r="F137" i="38"/>
  <c r="F136" i="38"/>
  <c r="F135" i="38"/>
  <c r="F134" i="38"/>
  <c r="F133" i="38"/>
  <c r="F132" i="38"/>
  <c r="F131" i="38"/>
  <c r="F130" i="38"/>
  <c r="F128" i="38"/>
  <c r="F127" i="38"/>
  <c r="F126" i="38"/>
  <c r="F125" i="38"/>
  <c r="F124" i="38"/>
  <c r="F123" i="38"/>
  <c r="F116" i="38"/>
  <c r="F115" i="38"/>
  <c r="F114" i="38"/>
  <c r="F113" i="38"/>
  <c r="F111" i="38"/>
  <c r="F110" i="38"/>
  <c r="F109" i="38"/>
  <c r="F108" i="38"/>
  <c r="F107" i="38"/>
  <c r="F106" i="38"/>
  <c r="F105" i="38"/>
  <c r="F98" i="38"/>
  <c r="F81" i="38"/>
  <c r="F80" i="38"/>
  <c r="F79" i="38"/>
  <c r="F78" i="38"/>
  <c r="F76" i="38"/>
  <c r="F75" i="38"/>
  <c r="F74" i="38"/>
  <c r="F70" i="38"/>
  <c r="F69" i="38"/>
  <c r="F68" i="38"/>
  <c r="F67" i="38"/>
  <c r="F63" i="38"/>
  <c r="F62" i="38"/>
  <c r="F61" i="38"/>
  <c r="F60" i="38"/>
  <c r="F59" i="38"/>
  <c r="F58" i="38"/>
  <c r="F57" i="38"/>
  <c r="F56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Z1338" i="38"/>
  <c r="Z1117" i="38"/>
  <c r="Z875" i="38"/>
  <c r="Z284" i="38"/>
  <c r="Z125" i="38"/>
  <c r="Z39" i="38"/>
  <c r="Z38" i="38"/>
  <c r="Z37" i="38"/>
  <c r="Z34" i="38"/>
  <c r="I23" i="38"/>
  <c r="J23" i="38"/>
  <c r="F919" i="38" l="1"/>
  <c r="F23" i="38"/>
  <c r="AB1682" i="38" l="1"/>
  <c r="AE1376" i="38"/>
  <c r="AB1376" i="38"/>
  <c r="AB1115" i="38"/>
  <c r="AB1114" i="38"/>
  <c r="AB1113" i="38"/>
  <c r="AB634" i="38"/>
  <c r="AB425" i="38"/>
  <c r="AB48" i="38"/>
  <c r="AB47" i="38"/>
  <c r="T83" i="38" l="1"/>
  <c r="T55" i="38" s="1"/>
  <c r="T53" i="38" s="1"/>
  <c r="AB1107" i="38"/>
  <c r="S875" i="38"/>
  <c r="S1736" i="38" l="1"/>
  <c r="S1714" i="38"/>
  <c r="P1714" i="38" l="1"/>
  <c r="S1688" i="38"/>
  <c r="P1736" i="38"/>
  <c r="AB1746" i="38"/>
  <c r="AB1394" i="38" l="1"/>
  <c r="P1913" i="38" l="1"/>
  <c r="P1824" i="38"/>
  <c r="S1684" i="38"/>
  <c r="T1552" i="38"/>
  <c r="T1382" i="38" s="1"/>
  <c r="S1552" i="38"/>
  <c r="T1529" i="38"/>
  <c r="P1529" i="38" s="1"/>
  <c r="AB1393" i="38"/>
  <c r="AB1392" i="38"/>
  <c r="AB1390" i="38"/>
  <c r="AB1388" i="38"/>
  <c r="AB1389" i="38"/>
  <c r="AB1386" i="38"/>
  <c r="AB1383" i="38"/>
  <c r="AB1380" i="38"/>
  <c r="AB1370" i="38"/>
  <c r="AB1349" i="38"/>
  <c r="T1294" i="38"/>
  <c r="S1294" i="38"/>
  <c r="T1293" i="38"/>
  <c r="S1293" i="38"/>
  <c r="T1292" i="38"/>
  <c r="S1292" i="38"/>
  <c r="T1291" i="38"/>
  <c r="S1291" i="38"/>
  <c r="T1290" i="38"/>
  <c r="S1290" i="38"/>
  <c r="T1289" i="38"/>
  <c r="S1289" i="38"/>
  <c r="T1288" i="38"/>
  <c r="S1288" i="38"/>
  <c r="T1089" i="38"/>
  <c r="S1089" i="38"/>
  <c r="T1088" i="38"/>
  <c r="S1088" i="38"/>
  <c r="S1044" i="38"/>
  <c r="S1017" i="38" s="1"/>
  <c r="J1020" i="38"/>
  <c r="I1020" i="38"/>
  <c r="I908" i="38"/>
  <c r="T896" i="38"/>
  <c r="T641" i="38" s="1"/>
  <c r="S896" i="38"/>
  <c r="T895" i="38"/>
  <c r="S895" i="38"/>
  <c r="S638" i="38" s="1"/>
  <c r="S874" i="38"/>
  <c r="S795" i="38"/>
  <c r="S771" i="38"/>
  <c r="T58" i="38"/>
  <c r="T51" i="38" s="1"/>
  <c r="S58" i="38"/>
  <c r="S51" i="38" s="1"/>
  <c r="S49" i="38" s="1"/>
  <c r="P46" i="38"/>
  <c r="P44" i="38"/>
  <c r="P43" i="38"/>
  <c r="S1073" i="38" l="1"/>
  <c r="S640" i="38" s="1"/>
  <c r="T1073" i="38"/>
  <c r="T640" i="38" s="1"/>
  <c r="S636" i="38"/>
  <c r="S635" i="38" s="1"/>
  <c r="S641" i="38"/>
  <c r="T49" i="38"/>
  <c r="T36" i="38"/>
  <c r="T638" i="38"/>
  <c r="T41" i="38" s="1"/>
  <c r="T29" i="38" s="1"/>
  <c r="T639" i="38"/>
  <c r="P1776" i="38"/>
  <c r="S38" i="38"/>
  <c r="P1044" i="38"/>
  <c r="P1017" i="38" s="1"/>
  <c r="P641" i="38" s="1"/>
  <c r="T1139" i="38"/>
  <c r="T1121" i="38" s="1"/>
  <c r="T1120" i="38" s="1"/>
  <c r="P1288" i="38"/>
  <c r="P1290" i="38"/>
  <c r="P1292" i="38"/>
  <c r="T35" i="38"/>
  <c r="P1294" i="38"/>
  <c r="P1089" i="38"/>
  <c r="P1750" i="38"/>
  <c r="P58" i="38"/>
  <c r="P51" i="38" s="1"/>
  <c r="P36" i="38" s="1"/>
  <c r="P1289" i="38"/>
  <c r="P1291" i="38"/>
  <c r="P1293" i="38"/>
  <c r="S39" i="38"/>
  <c r="S41" i="38"/>
  <c r="S29" i="38" s="1"/>
  <c r="P1127" i="38"/>
  <c r="S1382" i="38"/>
  <c r="P1382" i="38" s="1"/>
  <c r="P1552" i="38"/>
  <c r="V1552" i="38" s="1"/>
  <c r="V1382" i="38" s="1"/>
  <c r="V1380" i="38" s="1"/>
  <c r="V42" i="38" s="1"/>
  <c r="V31" i="38" s="1"/>
  <c r="P1088" i="38"/>
  <c r="T1380" i="38"/>
  <c r="AB1103" i="38"/>
  <c r="T1383" i="38"/>
  <c r="T45" i="38" s="1"/>
  <c r="T32" i="38" s="1"/>
  <c r="T1384" i="38"/>
  <c r="P1384" i="38" s="1"/>
  <c r="S36" i="38"/>
  <c r="S1427" i="38"/>
  <c r="AB1868" i="38"/>
  <c r="AB1861" i="38"/>
  <c r="AB1368" i="38"/>
  <c r="AB1708" i="38"/>
  <c r="AB1369" i="38"/>
  <c r="AB1387" i="38"/>
  <c r="AB1811" i="38"/>
  <c r="AB1858" i="38"/>
  <c r="AB1875" i="38"/>
  <c r="S639" i="38" l="1"/>
  <c r="P1689" i="38"/>
  <c r="T33" i="38"/>
  <c r="P1117" i="38"/>
  <c r="P1116" i="38" s="1"/>
  <c r="P1073" i="38"/>
  <c r="Y1664" i="38"/>
  <c r="U1552" i="38"/>
  <c r="S35" i="38"/>
  <c r="P30" i="38"/>
  <c r="T39" i="38"/>
  <c r="P39" i="38" s="1"/>
  <c r="P1383" i="38"/>
  <c r="S1381" i="38"/>
  <c r="P1427" i="38"/>
  <c r="AB1377" i="38"/>
  <c r="AB1714" i="38"/>
  <c r="AB1846" i="38"/>
  <c r="AB1850" i="38"/>
  <c r="AB1814" i="38"/>
  <c r="AB1871" i="38"/>
  <c r="P35" i="38" l="1"/>
  <c r="AA37" i="38" s="1"/>
  <c r="P38" i="38"/>
  <c r="T27" i="38"/>
  <c r="T26" i="38" s="1"/>
  <c r="P49" i="38"/>
  <c r="P640" i="38"/>
  <c r="P639" i="38" s="1"/>
  <c r="P1749" i="38"/>
  <c r="Y1552" i="38"/>
  <c r="U1382" i="38"/>
  <c r="S1380" i="38"/>
  <c r="P1380" i="38" s="1"/>
  <c r="P1381" i="38"/>
  <c r="P29" i="38"/>
  <c r="P41" i="38"/>
  <c r="AB1745" i="38"/>
  <c r="AB1910" i="38"/>
  <c r="Y1382" i="38" l="1"/>
  <c r="U1380" i="38"/>
  <c r="Y1380" i="38" l="1"/>
  <c r="U42" i="38"/>
  <c r="U31" i="38" s="1"/>
  <c r="P1139" i="38"/>
  <c r="P1121" i="38" l="1"/>
  <c r="P1120" i="38" s="1"/>
  <c r="Y42" i="38"/>
  <c r="Y31" i="38" s="1"/>
  <c r="S1299" i="38"/>
  <c r="S1139" i="38" s="1"/>
  <c r="Q1138" i="38"/>
  <c r="S1121" i="38" l="1"/>
  <c r="S1120" i="38" s="1"/>
  <c r="V27" i="38" l="1"/>
  <c r="V26" i="38" s="1"/>
  <c r="V24" i="38" s="1"/>
  <c r="Y27" i="38"/>
  <c r="Y26" i="38" s="1"/>
  <c r="Y24" i="38" s="1"/>
  <c r="U27" i="38"/>
  <c r="U26" i="38" s="1"/>
  <c r="U24" i="38" s="1"/>
  <c r="R27" i="38"/>
  <c r="R26" i="38" s="1"/>
  <c r="R24" i="38" s="1"/>
  <c r="P1902" i="38"/>
  <c r="P1688" i="38" s="1"/>
  <c r="AA1688" i="38" s="1"/>
  <c r="S37" i="38"/>
  <c r="Q27" i="38" l="1"/>
  <c r="Q26" i="38" s="1"/>
  <c r="Q24" i="38" s="1"/>
  <c r="P37" i="38"/>
  <c r="P1781" i="38" l="1"/>
  <c r="S45" i="38"/>
  <c r="S32" i="38" s="1"/>
  <c r="P32" i="38" l="1"/>
  <c r="P1691" i="38"/>
  <c r="P45" i="38" l="1"/>
  <c r="P1802" i="38"/>
  <c r="P1685" i="38" s="1"/>
  <c r="P1684" i="38" s="1"/>
  <c r="S34" i="38" l="1"/>
  <c r="S33" i="38" l="1"/>
  <c r="S27" i="38" s="1"/>
  <c r="S26" i="38" s="1"/>
  <c r="P34" i="38"/>
  <c r="P33" i="38" s="1"/>
  <c r="P27" i="38" l="1"/>
  <c r="P26" i="38" s="1"/>
  <c r="AA28" i="38" s="1"/>
  <c r="V1377" i="38"/>
  <c r="Q1377" i="38"/>
  <c r="R1377" i="38"/>
  <c r="U1377" i="38"/>
  <c r="S1377" i="38"/>
  <c r="P1377" i="38"/>
  <c r="Y1377" i="38" l="1"/>
  <c r="T42" i="38" l="1"/>
  <c r="T31" i="38" l="1"/>
  <c r="T24" i="38" s="1"/>
  <c r="S42" i="38" l="1"/>
  <c r="S31" i="38" l="1"/>
  <c r="S24" i="38" s="1"/>
  <c r="P42" i="38"/>
  <c r="P31" i="38" l="1"/>
  <c r="P24" i="38" l="1"/>
</calcChain>
</file>

<file path=xl/sharedStrings.xml><?xml version="1.0" encoding="utf-8"?>
<sst xmlns="http://schemas.openxmlformats.org/spreadsheetml/2006/main" count="7240" uniqueCount="1496">
  <si>
    <t>ACTUAL</t>
  </si>
  <si>
    <t>TARGET</t>
  </si>
  <si>
    <t>Q1</t>
  </si>
  <si>
    <t>Q2</t>
  </si>
  <si>
    <t>Q3</t>
  </si>
  <si>
    <t>Q4</t>
  </si>
  <si>
    <t>CAPITAL OUTLAY : Php_____________</t>
  </si>
  <si>
    <t>MOOE : Php_______________________</t>
  </si>
  <si>
    <t>Provinces</t>
  </si>
  <si>
    <t>Cities</t>
  </si>
  <si>
    <t>Municipalities</t>
  </si>
  <si>
    <t>No. of assistance provided to LGUs</t>
  </si>
  <si>
    <t>- League Assistance</t>
  </si>
  <si>
    <t>- Intelligence Fund Utilization</t>
  </si>
  <si>
    <t>-Purchase of Motor Vehicles</t>
  </si>
  <si>
    <t>- Certification on FDP Compliance</t>
  </si>
  <si>
    <t>- Death Claim Benefits</t>
  </si>
  <si>
    <t>No. of meetings conducted</t>
  </si>
  <si>
    <t>No. of functional P/C/MMCC</t>
  </si>
  <si>
    <t>No. of functional POCs</t>
  </si>
  <si>
    <t>Muncipalities</t>
  </si>
  <si>
    <t>No. of activities conducted</t>
  </si>
  <si>
    <t>100% submission of VAW Cases per RA 9262</t>
  </si>
  <si>
    <t>No. of trainings conducted</t>
  </si>
  <si>
    <t>- SCSD</t>
  </si>
  <si>
    <t>- SCGAD / RGADC</t>
  </si>
  <si>
    <t>- RSCWC</t>
  </si>
  <si>
    <t>- RIACAT-VAWC</t>
  </si>
  <si>
    <t>(1)</t>
  </si>
  <si>
    <t>No. of Disaster Related Incident/Event Monitored</t>
  </si>
  <si>
    <t>No. of Meetings conducted</t>
  </si>
  <si>
    <t>Regular</t>
  </si>
  <si>
    <t>LF</t>
  </si>
  <si>
    <t>No. of projects monitored</t>
  </si>
  <si>
    <t>No. of activities attended</t>
  </si>
  <si>
    <t>OPR: Regional Office</t>
  </si>
  <si>
    <t>No. of LGUs with submitted CS reports</t>
  </si>
  <si>
    <t>No. of LGUs with CPAP submission</t>
  </si>
  <si>
    <t>OFFICE/UNIT CALABARZON Region ( IV-A)</t>
  </si>
  <si>
    <t>1.1.1. FDP Portal</t>
  </si>
  <si>
    <t>1.1.2. Posting in conspicious places</t>
  </si>
  <si>
    <t xml:space="preserve"> </t>
  </si>
  <si>
    <t xml:space="preserve">         PROGRAMMABLE -regular</t>
  </si>
  <si>
    <t xml:space="preserve">         MANDATORY -regular</t>
  </si>
  <si>
    <t xml:space="preserve">    TOTAL BUDGET</t>
  </si>
  <si>
    <t xml:space="preserve">    TOTAL MOOE</t>
  </si>
  <si>
    <t>DEPARTMENT OF THE INTERIOR AND LOCAL GOVERNMENT REGION IV-A</t>
  </si>
  <si>
    <t>1.1. FULL DISCLOSURE POLICY</t>
  </si>
  <si>
    <t>2018 ANNUAL OPERATIONS PLAN &amp; BUDGET</t>
  </si>
  <si>
    <t>No. of LGUs that conducted CSIS Survey</t>
  </si>
  <si>
    <t>No. of CS reports evaluated and submitted to BLGS</t>
  </si>
  <si>
    <t>1.6.1. BGPMS DCF Administration</t>
  </si>
  <si>
    <t>50% of barangays with BGPMS DCF administered</t>
  </si>
  <si>
    <t>Regular-POC</t>
  </si>
  <si>
    <t>Regular-GAD</t>
  </si>
  <si>
    <t>No. of meetings/trainings attended</t>
  </si>
  <si>
    <t>2. PEACEFUL, ORDERLY AND SAFE LGUs</t>
  </si>
  <si>
    <t>3. SOCIALLY PROTECTIVE LGUs</t>
  </si>
  <si>
    <t>No. of LGUs provided with subsidy</t>
  </si>
  <si>
    <t>FY 2018</t>
  </si>
  <si>
    <t>FY 2015</t>
  </si>
  <si>
    <t>FY 2016</t>
  </si>
  <si>
    <t>FY 2017</t>
  </si>
  <si>
    <t>L: Alaminos (4)</t>
  </si>
  <si>
    <t>Q: Catanauan (3), Tagkawayan</t>
  </si>
  <si>
    <t>4.1.1. Coordination Meeting</t>
  </si>
  <si>
    <t>Travelling</t>
  </si>
  <si>
    <t>(27)</t>
  </si>
  <si>
    <t>(26)</t>
  </si>
  <si>
    <t>-Program Officer (SG12)</t>
  </si>
  <si>
    <t>-Program Officer (SG14)</t>
  </si>
  <si>
    <t>No. of reports prepared</t>
  </si>
  <si>
    <t>No. of newsletters published</t>
  </si>
  <si>
    <t>Project Completion Rate:</t>
  </si>
  <si>
    <t>No. of social media episodes produced</t>
  </si>
  <si>
    <t>No. of activities supported/conducted</t>
  </si>
  <si>
    <t>No. of meetings attended</t>
  </si>
  <si>
    <t>No. of meetings  conducted</t>
  </si>
  <si>
    <t>(3)</t>
  </si>
  <si>
    <t>Payment and maintenance of radio repeater</t>
  </si>
  <si>
    <t>(9)</t>
  </si>
  <si>
    <t>No. of completed projects validated</t>
  </si>
  <si>
    <t>No. of CMs coached</t>
  </si>
  <si>
    <t>4.3. DRR-CCA MONITORING</t>
  </si>
  <si>
    <t>4.4. ENHANCING LGU CAPACITY ON DRR-CCA</t>
  </si>
  <si>
    <t>5. BUSINESS-FRIENDLY AND COMPETITIVE LGUs</t>
  </si>
  <si>
    <t>PHYSICAL</t>
  </si>
  <si>
    <t>No. of trainees provided with counterpart funding</t>
  </si>
  <si>
    <t>4.2.1. KPIs 1 and 2: Liquid Waste Management (LWM)</t>
  </si>
  <si>
    <t xml:space="preserve">  '(67)</t>
  </si>
  <si>
    <t>4.2.2. KPI 3: Solid Waste Management (SWM)</t>
  </si>
  <si>
    <t>No. of C/Ms provided with cash incentives:</t>
  </si>
  <si>
    <t xml:space="preserve"> - City Level</t>
  </si>
  <si>
    <t xml:space="preserve"> - Municipal Level</t>
  </si>
  <si>
    <t xml:space="preserve"> - Hall of Fame Awardee</t>
  </si>
  <si>
    <t>4.2.3 KPI 4: Resettlement Governance (RG):</t>
  </si>
  <si>
    <t>4.2.4 KPI 5: Water Quality Management (WQM):</t>
  </si>
  <si>
    <t>No. of LGUs partnered with</t>
  </si>
  <si>
    <t xml:space="preserve"> '(67)</t>
  </si>
  <si>
    <t>4.2.6. Project Monitoring Office (PMO):</t>
  </si>
  <si>
    <t>No. of LGU Compliance Score Sheets consolidated</t>
  </si>
  <si>
    <t>No. of RIAC Meetings conducted</t>
  </si>
  <si>
    <t>No. of Roll-out cum Utilization Conference conducted</t>
  </si>
  <si>
    <t>4.2.7. Support to Operations:</t>
  </si>
  <si>
    <t>No. of Staff &amp; Personnel hired:</t>
  </si>
  <si>
    <t xml:space="preserve"> '(3)</t>
  </si>
  <si>
    <t>Travelling and Communication Expenses</t>
  </si>
  <si>
    <t>Supplies and Materials:</t>
  </si>
  <si>
    <t xml:space="preserve"> '(5)</t>
  </si>
  <si>
    <t>100% of barangays conducted BAD</t>
  </si>
  <si>
    <t>- Scholarship</t>
  </si>
  <si>
    <t>No. of quarterly reports monitored</t>
  </si>
  <si>
    <t>No. of barangays monitored</t>
  </si>
  <si>
    <t>(142)</t>
  </si>
  <si>
    <t>LGMED</t>
  </si>
  <si>
    <t>No. of seminars/trainings/conventions attended:</t>
  </si>
  <si>
    <t>LGCDD</t>
  </si>
  <si>
    <t xml:space="preserve"> - LGCDD</t>
  </si>
  <si>
    <t xml:space="preserve"> - LGMED</t>
  </si>
  <si>
    <t xml:space="preserve"> - FAD</t>
  </si>
  <si>
    <t xml:space="preserve"> - ORD</t>
  </si>
  <si>
    <t>No. of meetings conducted:</t>
  </si>
  <si>
    <t xml:space="preserve">No. of LGUs with membership to WQMA Board </t>
  </si>
  <si>
    <t>in compliance with RA 9275 monitored</t>
  </si>
  <si>
    <t xml:space="preserve">     COMPETITIVE LGUs (BBFCL)</t>
  </si>
  <si>
    <t>Region IV-A Coaches are requesting</t>
  </si>
  <si>
    <t xml:space="preserve"> for reorientation retooling on RS4LG</t>
  </si>
  <si>
    <t xml:space="preserve">            of ISTMS</t>
  </si>
  <si>
    <t xml:space="preserve">                                                 Prepared by:</t>
  </si>
  <si>
    <t>Noted by:</t>
  </si>
  <si>
    <t>Approved by:</t>
  </si>
  <si>
    <t>MANUEL Q. GOTIS, CESO III</t>
  </si>
  <si>
    <t>Regional Director</t>
  </si>
  <si>
    <t>ANGELIQUE MEI IDLAO</t>
  </si>
  <si>
    <t>Planning Officer III</t>
  </si>
  <si>
    <t>Assistant Regional Director</t>
  </si>
  <si>
    <t xml:space="preserve">        GRANT TO PROVINCES (CMGP)</t>
  </si>
  <si>
    <t>7.1. Regional Coordination Committee (RCCOM)</t>
  </si>
  <si>
    <t>4.3.2. CCA-DRRM Meetings</t>
  </si>
  <si>
    <t>4.3.3. Support to Operations</t>
  </si>
  <si>
    <t>LGA</t>
  </si>
  <si>
    <t xml:space="preserve"> - Sports and Cultural Activities</t>
  </si>
  <si>
    <t xml:space="preserve"> - Team Building</t>
  </si>
  <si>
    <t>ORD</t>
  </si>
  <si>
    <t>Region wide</t>
  </si>
  <si>
    <t>FAD</t>
  </si>
  <si>
    <t xml:space="preserve"> - meetings and Reorientation </t>
  </si>
  <si>
    <t xml:space="preserve">    Revised IRR of RA 9184</t>
  </si>
  <si>
    <t xml:space="preserve">Awaiting final plan and targets </t>
  </si>
  <si>
    <t xml:space="preserve">         Nominees per category</t>
  </si>
  <si>
    <t xml:space="preserve">No. of Regional Lupon nominees </t>
  </si>
  <si>
    <t xml:space="preserve">assessed and evaluated </t>
  </si>
  <si>
    <t xml:space="preserve">       ADMINISTRATIVE ASSISTANCE</t>
  </si>
  <si>
    <t>Plans (RRAPs) formulated, endorsed and approved</t>
  </si>
  <si>
    <t>No. of estero/river/waterway clean-ups of</t>
  </si>
  <si>
    <t xml:space="preserve"> LGUs monitored</t>
  </si>
  <si>
    <t xml:space="preserve"> 'September 2018</t>
  </si>
  <si>
    <t>from DILG CO</t>
  </si>
  <si>
    <t xml:space="preserve">Supplies </t>
  </si>
  <si>
    <t xml:space="preserve">       Service Excellence (PRAISE)</t>
  </si>
  <si>
    <t xml:space="preserve"> - no. of PRAISE-related activities conducted</t>
  </si>
  <si>
    <t>6.1. MEETINGS AND CONFERENCES</t>
  </si>
  <si>
    <t xml:space="preserve">6.1.2. Regional Planning Conferences </t>
  </si>
  <si>
    <t>6.2. SUPPORT TO REGIONAL OPERATIONS</t>
  </si>
  <si>
    <t>6.2. 1. Support to ORD Operations</t>
  </si>
  <si>
    <t>6.2. 2. Support to Provincial/ HUC Operations</t>
  </si>
  <si>
    <t>ORD; supplies</t>
  </si>
  <si>
    <t xml:space="preserve">6.3.3. Communicating DILG PPAs thru Social Media </t>
  </si>
  <si>
    <t>6.4.1 LGOO Training</t>
  </si>
  <si>
    <t>6.5.3 Seminar for Retirable Employees</t>
  </si>
  <si>
    <t xml:space="preserve">6.5.4. Empowerment of Human Resources </t>
  </si>
  <si>
    <t xml:space="preserve">6.5.5. Program on awards and Incentives for </t>
  </si>
  <si>
    <t>6.5.6. Establishing a Drug-free Workplace</t>
  </si>
  <si>
    <t>6.7. BIDS AND AWARDS COMMITTEE (BAC)</t>
  </si>
  <si>
    <t>6. 9. DILG RIV-A  Offices:</t>
  </si>
  <si>
    <t xml:space="preserve">6.9.1. Initial Expenses fo the establishment of DILG </t>
  </si>
  <si>
    <t xml:space="preserve">          RIV-A Regional Office Complex</t>
  </si>
  <si>
    <t xml:space="preserve">6.9.2.DILG RIV-A RO fixture </t>
  </si>
  <si>
    <t>6.10. REGIONAL ESTABLISHMENT OF QMS</t>
  </si>
  <si>
    <t>6.10.1. Coordination Meetings</t>
  </si>
  <si>
    <t>6.10.2. ISO Certification Requirements</t>
  </si>
  <si>
    <t>6.11.2. Support to LGRRC Activities</t>
  </si>
  <si>
    <t>6.12. ATTENDANCE TO SEMINARS/TRAININGS/CONVENTIONS</t>
  </si>
  <si>
    <t>1.7.1. Conduct of Barangay Assembly Day</t>
  </si>
  <si>
    <t>1.7. BARANGAY ASSEMBLY DAY (BAD)</t>
  </si>
  <si>
    <t xml:space="preserve">No. of LGUs regularly monitoring commercial </t>
  </si>
  <si>
    <t xml:space="preserve"> establishments, factories, and homes for adequate </t>
  </si>
  <si>
    <t>wastewater treatment facilities/septic tanks</t>
  </si>
  <si>
    <t xml:space="preserve">      Streamlining of Construction Permitting)</t>
  </si>
  <si>
    <t>LGA Fund</t>
  </si>
  <si>
    <t>No. of on-site monitoring conducted</t>
  </si>
  <si>
    <t>No. of related activity conducted</t>
  </si>
  <si>
    <t>No. of related activities attended</t>
  </si>
  <si>
    <t>Consultancy Services (Research Analyst)</t>
  </si>
  <si>
    <t>No. of related activities conducted/ attended</t>
  </si>
  <si>
    <t>5.3.2. Documentation of PPP Projects</t>
  </si>
  <si>
    <t>5.3.3. Training on the Economics of PPP</t>
  </si>
  <si>
    <t xml:space="preserve">No. of Workshop on the development of Modules on PPP </t>
  </si>
  <si>
    <t>Economics and Enhanced Feasibility Study attended</t>
  </si>
  <si>
    <t>No. of technical assistance/ communication provided</t>
  </si>
  <si>
    <t xml:space="preserve"> '(1)</t>
  </si>
  <si>
    <t xml:space="preserve">No. of related consultation / dialogue/ workshop/ </t>
  </si>
  <si>
    <t>meeting attended</t>
  </si>
  <si>
    <t xml:space="preserve">6.8.1 Roll-out and establishment of Records Tracking System </t>
  </si>
  <si>
    <t>No. of related workshops attended</t>
  </si>
  <si>
    <t>No. of related training/ workshops conducted</t>
  </si>
  <si>
    <t>No. of LEIPOs Forum cum Business Matching</t>
  </si>
  <si>
    <t xml:space="preserve">No. of provinces monitored on the status of </t>
  </si>
  <si>
    <t xml:space="preserve">100% of  provinces assessed on the implementation </t>
  </si>
  <si>
    <t xml:space="preserve">No. of LGUs provided of technical assistance on the </t>
  </si>
  <si>
    <t>preparation of FY 2018 - 2022 PGRR</t>
  </si>
  <si>
    <t>Reform Targets based on PGRR</t>
  </si>
  <si>
    <t xml:space="preserve">           implementation of CMGP projects </t>
  </si>
  <si>
    <t>No. of related activities conducted</t>
  </si>
  <si>
    <t xml:space="preserve">      and Incentive Code (LIIC)</t>
  </si>
  <si>
    <t>No. of C/Ms provided of related training</t>
  </si>
  <si>
    <t>('10)</t>
  </si>
  <si>
    <t>No. of MRBs trained</t>
  </si>
  <si>
    <t>No. of LISTO dialogues conducted</t>
  </si>
  <si>
    <t>No. of simulation drills conducted and monitored</t>
  </si>
  <si>
    <t xml:space="preserve">No. of MRBs which conducted IEC activities </t>
  </si>
  <si>
    <t>CODIX DRR CCA System maintained</t>
  </si>
  <si>
    <t>No. of ECA reports consolidated and submitted</t>
  </si>
  <si>
    <t>No. of KPI 3 Reports consolidated</t>
  </si>
  <si>
    <t>No. of KPI 4 Reports consolidated</t>
  </si>
  <si>
    <t>No. of KPI 1 Reports consolidated</t>
  </si>
  <si>
    <t>No. of KPI 2 Reports consolidated</t>
  </si>
  <si>
    <t xml:space="preserve"> - Fact Finding and Investigation</t>
  </si>
  <si>
    <t xml:space="preserve"> - Foreign Travel</t>
  </si>
  <si>
    <t>Legal Unit</t>
  </si>
  <si>
    <t>No. of Local Manila Bay Team monitored:</t>
  </si>
  <si>
    <t xml:space="preserve"> - Cavite</t>
  </si>
  <si>
    <t xml:space="preserve"> - Laguna</t>
  </si>
  <si>
    <t xml:space="preserve"> - Rizal</t>
  </si>
  <si>
    <t xml:space="preserve"> '(23)</t>
  </si>
  <si>
    <t xml:space="preserve"> '(30)</t>
  </si>
  <si>
    <t xml:space="preserve"> '(14)</t>
  </si>
  <si>
    <t>Communication Expenses</t>
  </si>
  <si>
    <t>6.3. 2. Publication of DILG Region IV-A Newsletter</t>
  </si>
  <si>
    <t xml:space="preserve">funds for downloading from </t>
  </si>
  <si>
    <t>DILG-OPDS</t>
  </si>
  <si>
    <t xml:space="preserve"> PCF Projects monitored and evaluated</t>
  </si>
  <si>
    <t>PCF 2013-2015 (20 Projects)</t>
  </si>
  <si>
    <t xml:space="preserve">C: Cavite Province, Imus (2), </t>
  </si>
  <si>
    <t>PCF 2016 (12 Projects)</t>
  </si>
  <si>
    <t>PCF Projects monitored and evaluated</t>
  </si>
  <si>
    <t>B: Batangas City, Malvar, Taal</t>
  </si>
  <si>
    <t>San Jose, Batangas Province</t>
  </si>
  <si>
    <t>C: Ternate</t>
  </si>
  <si>
    <t>Q: Gumaca, San Antonio</t>
  </si>
  <si>
    <t>R: Rizal Province</t>
  </si>
  <si>
    <t xml:space="preserve">50% of 2017 PCF Projects </t>
  </si>
  <si>
    <t>monitored and evaluated</t>
  </si>
  <si>
    <t>(17)</t>
  </si>
  <si>
    <t>No. of projects completed</t>
  </si>
  <si>
    <t>(490)</t>
  </si>
  <si>
    <t xml:space="preserve">No. of activities conducted </t>
  </si>
  <si>
    <t>Communication</t>
  </si>
  <si>
    <t>procurement activities for FY 2018</t>
  </si>
  <si>
    <t>(16)</t>
  </si>
  <si>
    <t>No. of LGUs monitored on the achievement</t>
  </si>
  <si>
    <t xml:space="preserve">of FY 2017 &amp; 2018 Governance </t>
  </si>
  <si>
    <t>No. of activities hosted</t>
  </si>
  <si>
    <t>-No. of activities attended</t>
  </si>
  <si>
    <t>Regular Fund</t>
  </si>
  <si>
    <t>Regular GAD Fund</t>
  </si>
  <si>
    <t>Locally Funded</t>
  </si>
  <si>
    <t>Regular POC Fund</t>
  </si>
  <si>
    <t>Regular- SAL Fund</t>
  </si>
  <si>
    <t>Regular SAL Fund</t>
  </si>
  <si>
    <t>LGA 2018 Fund</t>
  </si>
  <si>
    <t>Local Fund</t>
  </si>
  <si>
    <t>DILG Info. Dissemination System</t>
  </si>
  <si>
    <t xml:space="preserve">   TOTAL LOCALLY FUNDED PROJECTS</t>
  </si>
  <si>
    <t xml:space="preserve">   TOTAL LGA FUNDED PROJECTS</t>
  </si>
  <si>
    <t xml:space="preserve">    TOTAL PERSONNEL SERVICES</t>
  </si>
  <si>
    <t xml:space="preserve">        REGULAR SALINTUBIG</t>
  </si>
  <si>
    <t xml:space="preserve">        REGULAR  POC</t>
  </si>
  <si>
    <t>Locally Funded Projects</t>
  </si>
  <si>
    <t>LGA Funds</t>
  </si>
  <si>
    <t xml:space="preserve">1. ACCOUNTABLE, TRANSPARENT, PARTICIPATIVE </t>
  </si>
  <si>
    <t xml:space="preserve">    AND EFFECTIVE LOCAL GOVERNANCE</t>
  </si>
  <si>
    <t>1.3. PERFORMANCE CHALLENGE FUND (PCF)</t>
  </si>
  <si>
    <t>3.1. GENDER AND DEVELOPMENT (GAD)</t>
  </si>
  <si>
    <t>Activities on the Following:</t>
  </si>
  <si>
    <t>4.3.1. Operation Center (OPCEN) Monitoring</t>
  </si>
  <si>
    <t>No. of related- activities conducted</t>
  </si>
  <si>
    <t xml:space="preserve">1.2. LGPMS - SEAL OF GOOD LOCAL </t>
  </si>
  <si>
    <t>GOVERNANCE (SGLG)</t>
  </si>
  <si>
    <t xml:space="preserve">% of qualified LGUs conferred </t>
  </si>
  <si>
    <t>with 2017 SGLG</t>
  </si>
  <si>
    <t xml:space="preserve">No. of advocacy materials </t>
  </si>
  <si>
    <t>developed and printed</t>
  </si>
  <si>
    <t xml:space="preserve">1.3.1. Development and Printing of </t>
  </si>
  <si>
    <t xml:space="preserve">PCF Compendium </t>
  </si>
  <si>
    <t xml:space="preserve">1.3.2. PCF 2018 Operational Policy </t>
  </si>
  <si>
    <t>National Roll-out</t>
  </si>
  <si>
    <t xml:space="preserve">1.3.3. PCF 2018 Operational Policy </t>
  </si>
  <si>
    <t>Regional Roll-out</t>
  </si>
  <si>
    <t xml:space="preserve">1.4. CSO PEOPLE'S PARTICIPATION </t>
  </si>
  <si>
    <t xml:space="preserve">       PARTNERSHIP PROGRAM (CSO PPPP)</t>
  </si>
  <si>
    <t>No. of LGUs that conducted Utlization Conferences :</t>
  </si>
  <si>
    <t xml:space="preserve"> - (2018 targets)</t>
  </si>
  <si>
    <t xml:space="preserve">1.5. LUPONG TAGAPAMAYAPA INCENTIVES </t>
  </si>
  <si>
    <t>AND AWARDS (LTIA)</t>
  </si>
  <si>
    <t>- Certificate of Service rendered and</t>
  </si>
  <si>
    <t xml:space="preserve"> Masterlist for CSC-SM eligibility</t>
  </si>
  <si>
    <t>No. of Barangays monitored</t>
  </si>
  <si>
    <t>Barangay GAD Focal Point System</t>
  </si>
  <si>
    <t>PROGRAM (SLGP)</t>
  </si>
  <si>
    <t xml:space="preserve">4. ENVIRONMENT PROTECTIVE, DISASTER </t>
  </si>
  <si>
    <t>CHANGE ADAPTIVE LGUs</t>
  </si>
  <si>
    <t xml:space="preserve">RESILIENT AND CLIMATE </t>
  </si>
  <si>
    <t xml:space="preserve">4.2. MANILA BAY CLEAN-UP, REHABILITATION </t>
  </si>
  <si>
    <t>AND PRESERVATION PROGRAM (MBCRPP)</t>
  </si>
  <si>
    <t xml:space="preserve">Monitoring the Submission of </t>
  </si>
  <si>
    <t>CCE-Tagged Aip with AIP Brief</t>
  </si>
  <si>
    <t xml:space="preserve">Monitoring the Submission of Accomplished </t>
  </si>
  <si>
    <t>Quality Review and Assurance (QAR) Tool</t>
  </si>
  <si>
    <t xml:space="preserve">            Support to Operation</t>
  </si>
  <si>
    <t xml:space="preserve">5.1. Business Processing and Licensing </t>
  </si>
  <si>
    <t>System (BPLS)</t>
  </si>
  <si>
    <t xml:space="preserve">5.1. 1. Functionality of BPLS (Business One </t>
  </si>
  <si>
    <t>Stop Shop - BOSS)</t>
  </si>
  <si>
    <t xml:space="preserve"> Local Economic Development Strategy</t>
  </si>
  <si>
    <t xml:space="preserve">    Financial  Management and Analysis</t>
  </si>
  <si>
    <t xml:space="preserve">Revenue Code (LRC)
</t>
  </si>
  <si>
    <t>Investors' Forum on LGU P4</t>
  </si>
  <si>
    <t xml:space="preserve">No. of workshop on the documentation of </t>
  </si>
  <si>
    <t>PPP practices conducted/ attended</t>
  </si>
  <si>
    <t>Enhanced Feasibility conducted/ attended</t>
  </si>
  <si>
    <t xml:space="preserve">     EASE OF  DOING BUSINESS (Component 2: </t>
  </si>
  <si>
    <t xml:space="preserve">       BPLS Implementation</t>
  </si>
  <si>
    <t xml:space="preserve">100% of road maintenance activities of the </t>
  </si>
  <si>
    <t>completed projects monitored</t>
  </si>
  <si>
    <t>100% of implemented KALSADA/</t>
  </si>
  <si>
    <t>CMPG projects monitored</t>
  </si>
  <si>
    <t xml:space="preserve"> implementation of CMGP projects</t>
  </si>
  <si>
    <t xml:space="preserve">6. STRENGTHENED INTERNAL </t>
  </si>
  <si>
    <t>ORGANIZATIONAL CAPACITY</t>
  </si>
  <si>
    <t xml:space="preserve">6.3. COMMUNICATION TOWARDS GOOD </t>
  </si>
  <si>
    <t>LOCAL GOVERNANCE</t>
  </si>
  <si>
    <t>6.4.2. Retooling for DILG Administrative and</t>
  </si>
  <si>
    <t xml:space="preserve"> Technical Personnel</t>
  </si>
  <si>
    <t xml:space="preserve">6.11. LOCAL GOVERNANCE REGIONAL </t>
  </si>
  <si>
    <t>RESOURCE CENTER (LGRRC)</t>
  </si>
  <si>
    <t>6.11.1. Multi-Sectoral Advisory Committee</t>
  </si>
  <si>
    <t>(MSAC) Meeting</t>
  </si>
  <si>
    <t xml:space="preserve">6.11.3. Communication and Information </t>
  </si>
  <si>
    <t>Committee (CIC) Meetings</t>
  </si>
  <si>
    <t xml:space="preserve">6.11.4. Local Governance Innovative </t>
  </si>
  <si>
    <t>Solutions Bank (LGISB)</t>
  </si>
  <si>
    <t>6.11.5. Training on the Enhancing LGU</t>
  </si>
  <si>
    <t>(5)</t>
  </si>
  <si>
    <t>(19)</t>
  </si>
  <si>
    <t>1.4.3. Conduct of 2018 CSIS Survey</t>
  </si>
  <si>
    <t xml:space="preserve">Total MOOE of Region is Php26,089,000.00, while the POC allocation is Php 350,000.00. </t>
  </si>
  <si>
    <t>- kindly reflect "No. of PCMBs monitored" with corresponding TARGETS</t>
  </si>
  <si>
    <t xml:space="preserve"> - Please provide the status of PCF sub-projects</t>
  </si>
  <si>
    <t xml:space="preserve">   covering FY 2013- FY 2016</t>
  </si>
  <si>
    <t xml:space="preserve">Please provide </t>
  </si>
  <si>
    <t>status of the following:</t>
  </si>
  <si>
    <t>- SALINTUBIG subprojects covering FY 2015- FY 2018</t>
  </si>
  <si>
    <t>- BUB/ ADM 2014-2018</t>
  </si>
  <si>
    <t>- KALSADA/ CMGP</t>
  </si>
  <si>
    <t xml:space="preserve">      2016- 2018</t>
  </si>
  <si>
    <t xml:space="preserve"> - Local Access Roads </t>
  </si>
  <si>
    <t xml:space="preserve">   if any</t>
  </si>
  <si>
    <t xml:space="preserve"> - Kindly reflect TARGETS</t>
  </si>
  <si>
    <t xml:space="preserve"> Please provide the</t>
  </si>
  <si>
    <t xml:space="preserve"> - TARGETS of</t>
  </si>
  <si>
    <t xml:space="preserve">    CMGP/ KALSADA</t>
  </si>
  <si>
    <t xml:space="preserve">    covering FY 2016 - FY 2018</t>
  </si>
  <si>
    <t xml:space="preserve">    kung meron</t>
  </si>
  <si>
    <t>No. of PCMs Monitored:</t>
  </si>
  <si>
    <t>of 2017 Governance Reform Targets</t>
  </si>
  <si>
    <t xml:space="preserve">6.5.1 Regional Promotion and Selection Board </t>
  </si>
  <si>
    <t>(RPSB) Meeting and Assessment</t>
  </si>
  <si>
    <t>6.5.2 Human Resources Development (HRD) Plan Formulation</t>
  </si>
  <si>
    <t xml:space="preserve"> - Legal Assistance</t>
  </si>
  <si>
    <t>FAD-Personnel</t>
  </si>
  <si>
    <t>Legal Unit/ PACC TWG</t>
  </si>
  <si>
    <t xml:space="preserve"> - Public Assistance through Public </t>
  </si>
  <si>
    <t>Assistance and Complaint Center (PACC)</t>
  </si>
  <si>
    <t xml:space="preserve"> - Hotline 8888</t>
  </si>
  <si>
    <t xml:space="preserve"> - Travel Authority of DILG Personnel</t>
  </si>
  <si>
    <t xml:space="preserve"> - Processing of Claims</t>
  </si>
  <si>
    <t>3.1.2.1. Regional Table Top Assessment</t>
  </si>
  <si>
    <t>3.1.2.2. Strengthening of Barangay VAW Desk</t>
  </si>
  <si>
    <t xml:space="preserve">3.1.2.2.1. Monitoring the Functionality of </t>
  </si>
  <si>
    <t xml:space="preserve">                Barangay VAW Desk</t>
  </si>
  <si>
    <t>3.1.3. Advocacy on GAD through Conduct of</t>
  </si>
  <si>
    <t xml:space="preserve">             GAD-Related Compliance Report</t>
  </si>
  <si>
    <t>No. of C/Ms with functional LHBs</t>
  </si>
  <si>
    <t>Municipalities monitored on  BPLS implementation</t>
  </si>
  <si>
    <t>R:  Baras</t>
  </si>
  <si>
    <t>(14)</t>
  </si>
  <si>
    <t xml:space="preserve">3.2. SUPPORT TO LOCAL GOVERNANCE </t>
  </si>
  <si>
    <t>3.3. COMMUNITY-BASED MONITORING SYSTEM (CBMS)</t>
  </si>
  <si>
    <t>3.3.1. Regional Consultation Meeting</t>
  </si>
  <si>
    <t>3.4. SUSTAINABLE DEVELOPMENT GOALS (SDG)</t>
  </si>
  <si>
    <t>3.5. SALINTUBIG</t>
  </si>
  <si>
    <t>3.5.1. Provision of 2018 Financial Subsidy</t>
  </si>
  <si>
    <t>3.5.3. Support to Operations</t>
  </si>
  <si>
    <t xml:space="preserve">3.6. ASSISTANCE TO MUNICIPALITIES </t>
  </si>
  <si>
    <t>3.6.1. Project Inspection and Validation</t>
  </si>
  <si>
    <t>3.7. TRANSITION TO FEDERALISM</t>
  </si>
  <si>
    <t>3.5.4. Other Related Activities</t>
  </si>
  <si>
    <t>4.2.8. Related Activities</t>
  </si>
  <si>
    <t>4.3.5. Related Activities</t>
  </si>
  <si>
    <t>OTHERS</t>
  </si>
  <si>
    <t xml:space="preserve"> - Batangas</t>
  </si>
  <si>
    <t xml:space="preserve"> - Quezon</t>
  </si>
  <si>
    <t xml:space="preserve"> - HUC Lucena City</t>
  </si>
  <si>
    <t>Provinces:</t>
  </si>
  <si>
    <t>Cities:</t>
  </si>
  <si>
    <t>Municipalities:</t>
  </si>
  <si>
    <t>B: Batangas City, San Luis, 'San Pascual</t>
  </si>
  <si>
    <t>all Completed: 1 Cavite Province and 2 City of Imus</t>
  </si>
  <si>
    <t xml:space="preserve">L: Calamba, San Pedro, 'Nagcarlan, Pakil, </t>
  </si>
  <si>
    <t>Rizal, Lumban, Sta. Maria</t>
  </si>
  <si>
    <t xml:space="preserve">Q: Real (2), Mulanay </t>
  </si>
  <si>
    <t xml:space="preserve">Real (2) : physically 100% completed; </t>
  </si>
  <si>
    <t>Mulanay: 81.02% on-going</t>
  </si>
  <si>
    <t>R: Antipolo, Binangonan, Taytay 'Rizal Province</t>
  </si>
  <si>
    <t>L: Laguna Province, Los Baños, 'San Pedro</t>
  </si>
  <si>
    <t>Ternate</t>
  </si>
  <si>
    <t>all 3 are on-going</t>
  </si>
  <si>
    <t xml:space="preserve">Gumaca: physically 100% completed; </t>
  </si>
  <si>
    <t>San Antonio: 55.90% on going</t>
  </si>
  <si>
    <t>10 PCFs (7 Notice to Implement and 3 w/o NTI)</t>
  </si>
  <si>
    <t>No. of activities conducted/ attended</t>
  </si>
  <si>
    <t xml:space="preserve">Final Assessment of LTIA Entries </t>
  </si>
  <si>
    <t>and Deliberation of Regional Winners</t>
  </si>
  <si>
    <t xml:space="preserve"> - - Batangas</t>
  </si>
  <si>
    <t xml:space="preserve"> - - Cavite</t>
  </si>
  <si>
    <t xml:space="preserve"> - - Laguna</t>
  </si>
  <si>
    <t xml:space="preserve"> - -Quezon</t>
  </si>
  <si>
    <t xml:space="preserve"> - -HUC Lucena City</t>
  </si>
  <si>
    <t>including 8888 received complaints</t>
  </si>
  <si>
    <t xml:space="preserve"> - - HUC Lucena City</t>
  </si>
  <si>
    <t>no foreign travel request for Q1</t>
  </si>
  <si>
    <t>Personal trip of less than 1 month</t>
  </si>
  <si>
    <t>Request of Antipolo City endorsed to RO</t>
  </si>
  <si>
    <t>Pilillia, Cainta &amp; Taytay</t>
  </si>
  <si>
    <t>continuous monitoring of the conduct as of June 18</t>
  </si>
  <si>
    <t>No. of functional LADACs:</t>
  </si>
  <si>
    <t>No. of activities conducted/attended</t>
  </si>
  <si>
    <t>is annually (May 15 of the ensuing year)</t>
  </si>
  <si>
    <t>No. of LGUs with CBMS Trainings:</t>
  </si>
  <si>
    <t xml:space="preserve"> -  Targets:</t>
  </si>
  <si>
    <t xml:space="preserve">     - -  Mod. 2 &amp; 3: Lipa City</t>
  </si>
  <si>
    <t xml:space="preserve">     - -  Mod. 4: Lipa City and San Jose  (17-20 Apr.) </t>
  </si>
  <si>
    <t xml:space="preserve">     - -  Mod. 2: City of Dasmariñas and Tanza</t>
  </si>
  <si>
    <t>Mod 2 : LGU-Funded (Majayjay) on 12-16 Feb.</t>
  </si>
  <si>
    <t xml:space="preserve">     - -  Mod. 2: City of Cabuyao &amp; Pangil</t>
  </si>
  <si>
    <t xml:space="preserve">     - -  Mod. 3 &amp; 4: City of Cabuyao, Famy, Pangil, Los Baños, Victoria, </t>
  </si>
  <si>
    <t xml:space="preserve">                              Kalayaan &amp; Cavinti</t>
  </si>
  <si>
    <t xml:space="preserve"> -  Target: Teresa (Mod. 3 &amp; 4)</t>
  </si>
  <si>
    <t xml:space="preserve"> - Teresa (April)</t>
  </si>
  <si>
    <t xml:space="preserve">     - -  Mod. 2 &amp; 3: Tagkawayan</t>
  </si>
  <si>
    <t xml:space="preserve">     - -  Mod. 4: Gen. Nakar &amp; Tagkawayan</t>
  </si>
  <si>
    <t xml:space="preserve">     - -  Mod. 2: Tanauan City</t>
  </si>
  <si>
    <t xml:space="preserve">     - -  Mod. 3: Tanauan City, Mataasnakahoy, Cuenca, </t>
  </si>
  <si>
    <t xml:space="preserve">                           Malvar, Bauan &amp; Balete</t>
  </si>
  <si>
    <t xml:space="preserve">     - -  Mod. 4: Sto. Tomas,Tanauan City, Mataasnakahoy, </t>
  </si>
  <si>
    <t xml:space="preserve">                          Cuenca, Malvar, Bauan &amp; Balete</t>
  </si>
  <si>
    <t xml:space="preserve">     - -  Mod. 3: Rosario, City of Imus, Alfonso</t>
  </si>
  <si>
    <t xml:space="preserve">     - -  Mod. 4: Rosario, City of Gen. trias, City of Imus, </t>
  </si>
  <si>
    <t xml:space="preserve">           Alfonso, Trece Martires City, Silang &amp; Noveleta</t>
  </si>
  <si>
    <t xml:space="preserve"> - Majayjay for Mod. 2 (12-16 Feb.)</t>
  </si>
  <si>
    <t xml:space="preserve">     - -  Mod. 2: Magdalena &amp; Sta. Cruz</t>
  </si>
  <si>
    <t xml:space="preserve">     - -  Mod. 3 &amp; 4: Cities of Biñan, Sta. Rosa, San Pedro &amp; </t>
  </si>
  <si>
    <t xml:space="preserve">            Calamba, Magdalena, Majayjay, Pagsanjan, Luisiana, </t>
  </si>
  <si>
    <t xml:space="preserve">            &amp; Sta. Cruz</t>
  </si>
  <si>
    <t xml:space="preserve">     - -  Mod. 1 &amp; 2: Baras</t>
  </si>
  <si>
    <t xml:space="preserve">     - -  Mod. 3: Pilillia, Tanay, Jalajala, Rodriguez &amp; Baras</t>
  </si>
  <si>
    <t xml:space="preserve">     - -  Mod.4 : Angono, Pilillia, Tanay, Jalajala, Rodriguez </t>
  </si>
  <si>
    <t xml:space="preserve">                        &amp; Baras</t>
  </si>
  <si>
    <t xml:space="preserve">     - -  Mod. 2: Pagbilao, Polilio, Panukulan &amp; Tayabas City</t>
  </si>
  <si>
    <t xml:space="preserve">     - -  Mod. 3: Sampaloc, Pitogo, Buenavista, Agdangan, </t>
  </si>
  <si>
    <t xml:space="preserve">                         Calauag, Pagbilao, Polilio, Panukulan &amp; </t>
  </si>
  <si>
    <t xml:space="preserve">                          Tayabas City</t>
  </si>
  <si>
    <t xml:space="preserve">     - -  Mod. 4: Mauban, Sampaloc, Pitogo, Buenavista, </t>
  </si>
  <si>
    <t xml:space="preserve">                          Agdangan, Calauag, Pagbilao, Polilio, </t>
  </si>
  <si>
    <t xml:space="preserve">                          Panukulan &amp; Tayabas City</t>
  </si>
  <si>
    <t>No. of activities  conducted/attended</t>
  </si>
  <si>
    <t xml:space="preserve"> - Batangas: San Juan (2)</t>
  </si>
  <si>
    <t xml:space="preserve"> - Quezon: Buenavista, Gen. </t>
  </si>
  <si>
    <t>Nakar, Gen. Luna, Perez</t>
  </si>
  <si>
    <t xml:space="preserve"> - for submission of documentary requirements</t>
  </si>
  <si>
    <t xml:space="preserve">     (Buenavista, Gen. Nakar, Gen. Luna, Perez)</t>
  </si>
  <si>
    <t xml:space="preserve"> - 'Rizal: Baras and Tanay </t>
  </si>
  <si>
    <t xml:space="preserve"> - with pending request to change the location of the </t>
  </si>
  <si>
    <t xml:space="preserve">    project; Tanay (waived as of March)</t>
  </si>
  <si>
    <t xml:space="preserve"> - Batangas ('Lobo)</t>
  </si>
  <si>
    <t xml:space="preserve"> - Cavite ('Trece Martires City, Naic (2)</t>
  </si>
  <si>
    <t xml:space="preserve">all 3: NYC (Naic: Awaiting submission of documents and inquiry on </t>
  </si>
  <si>
    <t>geo-sensitivity; Trece Martires: Awaiting acquisition of land)</t>
  </si>
  <si>
    <t xml:space="preserve"> - Quezon (Macalelon, San Narciso (2), Unisan (3),</t>
  </si>
  <si>
    <t xml:space="preserve"> Gen. Luna, Perez (3), Calauag, and Panukulan)</t>
  </si>
  <si>
    <t xml:space="preserve">Macalelon - for submission of documentary requirements </t>
  </si>
  <si>
    <t xml:space="preserve">                     prior to the release of fund; ' </t>
  </si>
  <si>
    <t>San Narciso (2) - for submission of lacking documents</t>
  </si>
  <si>
    <t xml:space="preserve">                              for the release of checque; </t>
  </si>
  <si>
    <t xml:space="preserve">Unisan (3) - bidded but not yet started (NYS) &amp; </t>
  </si>
  <si>
    <t xml:space="preserve">                        awaiting for CSHP from DOLE; </t>
  </si>
  <si>
    <t xml:space="preserve">Gen. Luna &amp; Panukulan - fund downloaded but NYS ; </t>
  </si>
  <si>
    <t>Perez (3) - for bidding; Calauag - on going procurement</t>
  </si>
  <si>
    <t xml:space="preserve"> - Rizal (Rodriguez)</t>
  </si>
  <si>
    <t xml:space="preserve"> - Batangas (Calatagan (2)</t>
  </si>
  <si>
    <t xml:space="preserve"> -  Laguna (Alaminos (4)</t>
  </si>
  <si>
    <t xml:space="preserve"> - Quezon ( Catanauan (3), Tagkawayan)</t>
  </si>
  <si>
    <t xml:space="preserve"> - Rizal (Baras)</t>
  </si>
  <si>
    <t xml:space="preserve"> - Catanauan (3): on-going; Tagkawayan (funds</t>
  </si>
  <si>
    <t xml:space="preserve">     downloaded but NYS)</t>
  </si>
  <si>
    <t xml:space="preserve"> - Cavite: Imus City</t>
  </si>
  <si>
    <t>all were monitored except Calauan</t>
  </si>
  <si>
    <t>all except Burdeos &amp; Patnanungan</t>
  </si>
  <si>
    <t xml:space="preserve">ADM-OPMO Regional and Provincial </t>
  </si>
  <si>
    <t xml:space="preserve">Team Cost of Services, Coordination </t>
  </si>
  <si>
    <t>Activities and Mobilization Support</t>
  </si>
  <si>
    <t xml:space="preserve">Salaries of Hired Personnel and Support to </t>
  </si>
  <si>
    <t xml:space="preserve">Operations for the Activities of </t>
  </si>
  <si>
    <t>OPDS Locally-funded Projects</t>
  </si>
  <si>
    <t>-Regional Project Manager (Php 35,693.00)</t>
  </si>
  <si>
    <t xml:space="preserve"> - Provincial Coordinator (Php 27,565.00)</t>
  </si>
  <si>
    <t>4.1.2. Related Activities</t>
  </si>
  <si>
    <t>no. of activities conducted/ attended</t>
  </si>
  <si>
    <t xml:space="preserve"> No. of related activities conducted/ attended:</t>
  </si>
  <si>
    <t>City of San Pablo, Laguna (Already endorsed)</t>
  </si>
  <si>
    <t>4.2.3.3.Related Activities</t>
  </si>
  <si>
    <t xml:space="preserve"> - Cavite (16 LGUs):</t>
  </si>
  <si>
    <t>4.2.4.2. Related Activities</t>
  </si>
  <si>
    <t>No. of related activity conducted/attended</t>
  </si>
  <si>
    <t>No fund downloaded</t>
  </si>
  <si>
    <t>cancelled as per BLGD</t>
  </si>
  <si>
    <t>No submission: Patnanungan</t>
  </si>
  <si>
    <t>2 completed ( Mabitac-Jalajala Rd. &amp; Santa Cruz-Calumpang-</t>
  </si>
  <si>
    <t>Narcarlan Rd.) &amp; 4 on-going (Santa Cruz-Calumpang-</t>
  </si>
  <si>
    <t xml:space="preserve">Nagcarlan Road: 72.54%; Siniloan-Sta. Maria Rd. : 10.03%; </t>
  </si>
  <si>
    <t xml:space="preserve">Liliw-Magdalena-Pagsanjan Rd: 70.24%; </t>
  </si>
  <si>
    <t>San Pedro-Narra Settlement Rd.: 96.36%)</t>
  </si>
  <si>
    <t>all 5 are on going: Balite-Victoria Rd. (61.50%), Mabitac-Jalajala Phase</t>
  </si>
  <si>
    <t xml:space="preserve"> (2.31%), Bay-Puypuy (17%), Santa Cruz-Calumpang-</t>
  </si>
  <si>
    <t>Narcarlan Rd. (50.40%), San Pedro-San Vicente Rd (28%)</t>
  </si>
  <si>
    <t xml:space="preserve">all 3 are on going: Bay-Puypuy, Pagsanjan-Dingin Rd &amp; </t>
  </si>
  <si>
    <t>Alaminos-Lipa Rd.</t>
  </si>
  <si>
    <t xml:space="preserve">     Interfacing with the President on May 30</t>
  </si>
  <si>
    <t>No. of Meetings conducted:</t>
  </si>
  <si>
    <t>6.3.4. Provincial Offices Initiatives</t>
  </si>
  <si>
    <t>renewal shall be on July 2018</t>
  </si>
  <si>
    <t>on going procurement process</t>
  </si>
  <si>
    <t>Payment of IT supplies for DILG Operation Center</t>
  </si>
  <si>
    <t>Payment of Prepaid Load Card for DILG Operation Center</t>
  </si>
  <si>
    <t>except Lumban (38% on going)</t>
  </si>
  <si>
    <t>L: Nagcarlan, Lumban (38% on going)</t>
  </si>
  <si>
    <t>Q: Real</t>
  </si>
  <si>
    <t>R: Taytay</t>
  </si>
  <si>
    <t>B: Batangas Province</t>
  </si>
  <si>
    <t>Q2: only 96 LGUs with fund release</t>
  </si>
  <si>
    <t>Other ADM-related activities attended</t>
  </si>
  <si>
    <t>C: Ternate (73% on-going)</t>
  </si>
  <si>
    <t>R: Rizal Province (43% on-going)</t>
  </si>
  <si>
    <t>B: Calatagan (2) (on-going 95%)</t>
  </si>
  <si>
    <t xml:space="preserve"> Capacity on Planning</t>
  </si>
  <si>
    <t xml:space="preserve">no funds downloaded from CO </t>
  </si>
  <si>
    <t xml:space="preserve">For Printing  from regular fund  - </t>
  </si>
  <si>
    <t xml:space="preserve">8 Projects (Quezon Province, Maubban, </t>
  </si>
  <si>
    <t xml:space="preserve">Pagbilao, Panukulan, San Antonio, Gumaca, </t>
  </si>
  <si>
    <t>Mulanay, Unisan): not yet started</t>
  </si>
  <si>
    <t xml:space="preserve">Per DILG CO, submission will be on Q3 </t>
  </si>
  <si>
    <t>2.1.2. Regional Peace and Order Council (RPOC)</t>
  </si>
  <si>
    <t>For the conduct of Quarterly RPOC Meetings.</t>
  </si>
  <si>
    <t xml:space="preserve">1. Roll-out Training on Strengthening BADACs </t>
  </si>
  <si>
    <t xml:space="preserve">     moderate and slightly affected brgys.  as </t>
  </si>
  <si>
    <t xml:space="preserve">     per PDEA)</t>
  </si>
  <si>
    <t>2. Roll-out Training on Strengthening ADACs</t>
  </si>
  <si>
    <t xml:space="preserve">     to 5 provinces</t>
  </si>
  <si>
    <t>Attended the ADAC TOT on June 4-8 at the</t>
  </si>
  <si>
    <t xml:space="preserve"> Avenue Plaza Hotel, Naga City</t>
  </si>
  <si>
    <t xml:space="preserve">       Training of Trainers </t>
  </si>
  <si>
    <t xml:space="preserve"> - Nationwide Roll-out re: Orientation on the </t>
  </si>
  <si>
    <t xml:space="preserve">    POCs Performance Audits</t>
  </si>
  <si>
    <t xml:space="preserve"> - Conduct of Field Testing for the POC </t>
  </si>
  <si>
    <t xml:space="preserve">    Performance Audit Incentives indicator </t>
  </si>
  <si>
    <t xml:space="preserve">     process on 19 &amp; 20 June</t>
  </si>
  <si>
    <t xml:space="preserve"> - load Cards for distribution during the 2Q </t>
  </si>
  <si>
    <t xml:space="preserve">    RMCC/RPOC Meeting, fund allotments for</t>
  </si>
  <si>
    <t xml:space="preserve">     2nd - 4th Q Meetings</t>
  </si>
  <si>
    <t xml:space="preserve">For the conduct of Nationwide Training of </t>
  </si>
  <si>
    <t xml:space="preserve">Trainers (TOTs) on the PLEB Online Database </t>
  </si>
  <si>
    <t>System (PODS) and PLEB Legal Skills</t>
  </si>
  <si>
    <t xml:space="preserve"> Enhancements to be conducted on 03-05 July</t>
  </si>
  <si>
    <t>as per MC No.2005-07 and 2008-126</t>
  </si>
  <si>
    <t xml:space="preserve"> submission of reports </t>
  </si>
  <si>
    <t xml:space="preserve"> - Carmona (29 Jan. - 02 Feb) for Mod. 2 &amp; </t>
  </si>
  <si>
    <t xml:space="preserve">     Ternate (19-23 Mar.) for Mod. 4</t>
  </si>
  <si>
    <t xml:space="preserve">Mod 1 : LGU-Funded (Santa Cruz) on </t>
  </si>
  <si>
    <t xml:space="preserve">              29 Jan to 05 Feb</t>
  </si>
  <si>
    <t xml:space="preserve"> - Noveleta for Mod. 1 (22-26 Jan.), Alfonso for </t>
  </si>
  <si>
    <t xml:space="preserve">    Mod 2  ( 16-20 Apr.); Cavite City for Mod. 4</t>
  </si>
  <si>
    <t xml:space="preserve">    (19-23 Mar.)</t>
  </si>
  <si>
    <t xml:space="preserve"> - Jalajala (26 Feb. - 02 Mar.) &amp; Rodriguez </t>
  </si>
  <si>
    <t xml:space="preserve">    (12-16 &amp; 19-23 Mar.) for Mod. 1 on Apr 2-6</t>
  </si>
  <si>
    <t xml:space="preserve"> - LGUs Endorsed to DILG-CO-OPDS for </t>
  </si>
  <si>
    <t xml:space="preserve">    endorsement to DBM: General Nakar, </t>
  </si>
  <si>
    <t xml:space="preserve">    Paete and San Juan</t>
  </si>
  <si>
    <t xml:space="preserve">B: Lobo (on-going 15% - 2nd tranche </t>
  </si>
  <si>
    <t xml:space="preserve">     released 6/25/18), </t>
  </si>
  <si>
    <t xml:space="preserve">C: Trece Martires City, Naic (2) (both </t>
  </si>
  <si>
    <t xml:space="preserve">     'NYS-funds not yet released)</t>
  </si>
  <si>
    <t>Q: Macalelon (NYS-funds not yet released),</t>
  </si>
  <si>
    <t xml:space="preserve">     ' San Narciso (2) (NYS-funds released 4/5/18)</t>
  </si>
  <si>
    <t xml:space="preserve">      'Unisan (3) (NYS-funds released 3/6/18),</t>
  </si>
  <si>
    <t xml:space="preserve">       Gen. Luna (NYS-funds released 3/6/18), </t>
  </si>
  <si>
    <t xml:space="preserve">       'Perez (3) (NYS-funds released 1/17/18),</t>
  </si>
  <si>
    <t xml:space="preserve">       ' Calauag (on-going-2nd tranche NYS)</t>
  </si>
  <si>
    <t xml:space="preserve">       &amp; Panukulan (NYS-funds released 3/6/18)</t>
  </si>
  <si>
    <t xml:space="preserve">R: Rodriguez (NYS-funds not yet released, </t>
  </si>
  <si>
    <t xml:space="preserve">    with request for change location)</t>
  </si>
  <si>
    <t xml:space="preserve">      Tagkawayan (NYS-funds released 3/6/18- </t>
  </si>
  <si>
    <t xml:space="preserve">      due for cancellation)</t>
  </si>
  <si>
    <t>Q: Atimonan (6) (NYS-funds released 3/6/18-</t>
  </si>
  <si>
    <t xml:space="preserve">    due for cancellation), Infanta (6) (NYS-funds </t>
  </si>
  <si>
    <t xml:space="preserve">    released 6/8/17-due for cancellation), </t>
  </si>
  <si>
    <t xml:space="preserve">     &amp; Mulanay (4) projects on-going 45%, </t>
  </si>
  <si>
    <t xml:space="preserve">1. (Feb. 12-14) SALINTUBIG Island-Wide </t>
  </si>
  <si>
    <t xml:space="preserve">    Stakeholders Assessment Workshop at Hive </t>
  </si>
  <si>
    <t>No. of LGUs:</t>
  </si>
  <si>
    <t xml:space="preserve">GEA (2), Indang (6), Naic (4), Maragondon (1), </t>
  </si>
  <si>
    <t>Rosario (1)</t>
  </si>
  <si>
    <t>Mendez (2), Tanza (4), Silang (4), GMA (4),</t>
  </si>
  <si>
    <t xml:space="preserve">Transfer of Funds for the monitoring of </t>
  </si>
  <si>
    <t xml:space="preserve">ADM Projects all except 3 LGUs ( Calauan, </t>
  </si>
  <si>
    <t>Burdeos &amp; Patnanungan)</t>
  </si>
  <si>
    <t>Q2: Antipolo City, Rizal (awaiting guidance from RO)</t>
  </si>
  <si>
    <t xml:space="preserve">Final Drafts (Trece Martires City &amp; Indang), </t>
  </si>
  <si>
    <t>1st Draft (GEA)</t>
  </si>
  <si>
    <t xml:space="preserve"> - Rizal (1): Antipolo City</t>
  </si>
  <si>
    <t>endorsed to the provincial gov't. for approval</t>
  </si>
  <si>
    <t>Sangguniang Panlungsod)</t>
  </si>
  <si>
    <t xml:space="preserve"> (awaiting data completion from the LGU and </t>
  </si>
  <si>
    <t>fund assistance from DILG)</t>
  </si>
  <si>
    <t xml:space="preserve">   - - Imus-Ylang-Ylang-Rio Grande River (IYYR) </t>
  </si>
  <si>
    <t xml:space="preserve">        WQMA : 9 LGUs (Noveleta, Kawit, City of</t>
  </si>
  <si>
    <t xml:space="preserve">        Gen. Trias, Silang, Amadeo, City of </t>
  </si>
  <si>
    <t xml:space="preserve">        Dasmariñas, City of Bacoor, City of Imus </t>
  </si>
  <si>
    <t xml:space="preserve">        and Tagaytay City)</t>
  </si>
  <si>
    <t xml:space="preserve">   - - Cañas-Maalimango River (CMR) WQMA :</t>
  </si>
  <si>
    <t xml:space="preserve">         7 LGUs (Tagaytay City, Trece Martires </t>
  </si>
  <si>
    <t xml:space="preserve">         City, Rosario, Tanza, City of Gen. Trias </t>
  </si>
  <si>
    <t xml:space="preserve">         City, Indang and Amadeo)</t>
  </si>
  <si>
    <t xml:space="preserve">L: 3 sub-WQMA (Cities of Sta. Rosa, Binan </t>
  </si>
  <si>
    <t xml:space="preserve">       and Cabuyao)</t>
  </si>
  <si>
    <t>R: awaiting guidelines/ updates for WQMA</t>
  </si>
  <si>
    <t xml:space="preserve">      Rizal</t>
  </si>
  <si>
    <t xml:space="preserve">    13-15 May</t>
  </si>
  <si>
    <t xml:space="preserve">conducted monitoring on 23 March at Angono, </t>
  </si>
  <si>
    <t xml:space="preserve">Rizal and March 27 to Carmona, Cavite. </t>
  </si>
  <si>
    <t xml:space="preserve">Sets of TA were rendered to each LGU, </t>
  </si>
  <si>
    <t>instead of workshops</t>
  </si>
  <si>
    <t xml:space="preserve">TEVs for the Conduct of Regional Consultation </t>
  </si>
  <si>
    <t>and Progress monitoring on the</t>
  </si>
  <si>
    <t xml:space="preserve"> implementation of P4</t>
  </si>
  <si>
    <t xml:space="preserve">Funds downloaded on May 02;  Coaching and </t>
  </si>
  <si>
    <t xml:space="preserve">Mentoring of LGUs on BPLS Automation/ </t>
  </si>
  <si>
    <t xml:space="preserve">Computerization cum E-BPLS User Training </t>
  </si>
  <si>
    <t xml:space="preserve">2018 last 19'-22 June with BPLOs, Treasurers </t>
  </si>
  <si>
    <t xml:space="preserve">and ITOs of 9 LGUs (Bauan, Lipa, Indang, San </t>
  </si>
  <si>
    <t>Pedro, Binan, Sta. Cruz, Tayabas, Teresa)</t>
  </si>
  <si>
    <t xml:space="preserve">Funds downloaded on May 02;  FGD on the </t>
  </si>
  <si>
    <t xml:space="preserve">Integration of Barangay Clearance in LGU </t>
  </si>
  <si>
    <t xml:space="preserve">Permitting Process  @17/07/2018 with BPLOs </t>
  </si>
  <si>
    <t>and targetted LGU functionaries</t>
  </si>
  <si>
    <t>Cities monitored on BPLS implementation</t>
  </si>
  <si>
    <t>Laguna: on going completion of documents of the</t>
  </si>
  <si>
    <t xml:space="preserve"> Provincial Government for  the download of </t>
  </si>
  <si>
    <t>funds</t>
  </si>
  <si>
    <t xml:space="preserve">    re: SK Mandatory Training, 19 April, City </t>
  </si>
  <si>
    <t xml:space="preserve">    of Calamba</t>
  </si>
  <si>
    <t xml:space="preserve">    detailed at Cavinti, Pagsanjan, Calamba City </t>
  </si>
  <si>
    <t xml:space="preserve">    and San Pedro, Laguna on the ff. dates:</t>
  </si>
  <si>
    <t xml:space="preserve">      - - 30 Jan to 02 Feb</t>
  </si>
  <si>
    <t xml:space="preserve">       - - 16 March with LGA</t>
  </si>
  <si>
    <t xml:space="preserve">Roll-out and establishment of Records Tracking </t>
  </si>
  <si>
    <t>System on 22 Mar.</t>
  </si>
  <si>
    <t xml:space="preserve">Installation and Implementation of LAN  &amp; IP </t>
  </si>
  <si>
    <t>Telephony Project</t>
  </si>
  <si>
    <t>Download of funds for the conduct of Executive</t>
  </si>
  <si>
    <t>Internal Quality Audit (IQA)</t>
  </si>
  <si>
    <t xml:space="preserve">Awaiting result of the related-Competency </t>
  </si>
  <si>
    <t>Assessment</t>
  </si>
  <si>
    <t>ELIAS F. FERNANDEZ</t>
  </si>
  <si>
    <t>JORIELYN S. CUBIO</t>
  </si>
  <si>
    <t>ADAS II/ OIC, Budget Officer</t>
  </si>
  <si>
    <t xml:space="preserve"> - Laguna : Paete </t>
  </si>
  <si>
    <t xml:space="preserve"> - Regionwide</t>
  </si>
  <si>
    <t>Locally Fund</t>
  </si>
  <si>
    <t>No. of workshop conducted</t>
  </si>
  <si>
    <t>3.4.1. Coordination Meeting</t>
  </si>
  <si>
    <t>No. of LGUs provided with IEC materials</t>
  </si>
  <si>
    <t>No. of  meetings conducted/ attended</t>
  </si>
  <si>
    <t>3.7.2. Federalism Roadshow</t>
  </si>
  <si>
    <t>3.7.2. 1. Federalism Coordination Meetings</t>
  </si>
  <si>
    <t>3.7.2. 2. Federalism Roadshow Proper</t>
  </si>
  <si>
    <t>No. of  Roadshow conducted</t>
  </si>
  <si>
    <t>3.7.3. Hiring of Regional Program Officers</t>
  </si>
  <si>
    <t>3.7.1. Production of IEC Materials</t>
  </si>
  <si>
    <t>No. of personnel hired:</t>
  </si>
  <si>
    <t>Awaiting final plan and targets  from DILG CO</t>
  </si>
  <si>
    <t>Travelling and other Related  Expenses</t>
  </si>
  <si>
    <t>1.11.1. Coordination Meeting</t>
  </si>
  <si>
    <t>No. of meeting conducted/attended</t>
  </si>
  <si>
    <t>Communications allowances</t>
  </si>
  <si>
    <t>No. of coaching sessions conducted</t>
  </si>
  <si>
    <t>Regionwide</t>
  </si>
  <si>
    <t xml:space="preserve">City of Bacoor, Cavite (endorsed to </t>
  </si>
  <si>
    <t>No. of Workshop and Orientation conducted</t>
  </si>
  <si>
    <t xml:space="preserve">            and PLEB Legal Skills Enhancement</t>
  </si>
  <si>
    <t>Anti-Drug Abuse Councils</t>
  </si>
  <si>
    <t xml:space="preserve">2.2.1. Strengthening Anti-Drug Abuse Council </t>
  </si>
  <si>
    <t xml:space="preserve">2.2.2. Roll-Out Training on Strengthening </t>
  </si>
  <si>
    <t xml:space="preserve">2.1.3. Field Testing for the POC Performance </t>
  </si>
  <si>
    <t xml:space="preserve">     Audit and Incentives, Indicators and Processes</t>
  </si>
  <si>
    <t>FOR REALIGNMENT: Q3 AND Q4 (change of targets)</t>
  </si>
  <si>
    <t>Already submitted 6 LGUs to coach on e-LCCAP</t>
  </si>
  <si>
    <t>Awaiting funds from LGA</t>
  </si>
  <si>
    <t xml:space="preserve"> - PLEASE PROVIDE NAME OF THE 6 LGUs in preparation for the SPMS 2nd Sem. Commitment</t>
  </si>
  <si>
    <t>Awaiting guidelines and funds from LGA</t>
  </si>
  <si>
    <t>No. of trainings/activities conducted</t>
  </si>
  <si>
    <t>No. of trained LGUs</t>
  </si>
  <si>
    <t>(2)</t>
  </si>
  <si>
    <t xml:space="preserve">  - 03 to 05 July at Pontefino Hotel, Batangas City</t>
  </si>
  <si>
    <t xml:space="preserve">    Meeting (24 July)</t>
  </si>
  <si>
    <t xml:space="preserve"> - 3Q Committee of Disaster Preparedness </t>
  </si>
  <si>
    <t>Remaining incomplete 2013-2015</t>
  </si>
  <si>
    <t xml:space="preserve">Remaining incomplete 2016 </t>
  </si>
  <si>
    <t xml:space="preserve"> - Paete (facilitated submission of required </t>
  </si>
  <si>
    <t xml:space="preserve">    documents whileawaiting RO's notice for the </t>
  </si>
  <si>
    <t xml:space="preserve">    downloading of funds) </t>
  </si>
  <si>
    <t xml:space="preserve"> -  Calatagan (2) (on-going 95%)</t>
  </si>
  <si>
    <t xml:space="preserve"> - COMPLETED</t>
  </si>
  <si>
    <t xml:space="preserve">Alaminos (4) &amp; Baras - COMPLETED as of </t>
  </si>
  <si>
    <t>1st Sem 2018</t>
  </si>
  <si>
    <t xml:space="preserve">physically completed as of 1st Sem. 2018 </t>
  </si>
  <si>
    <t>(Calauag, Gumaca &amp; Lopez)</t>
  </si>
  <si>
    <t xml:space="preserve"> - Quezon: Atimonan (6),  Infanta (6), &amp;  Mulanay (5)</t>
  </si>
  <si>
    <t xml:space="preserve">Q: Catanauan (3): on-going; </t>
  </si>
  <si>
    <t xml:space="preserve">     11%,11%, 90%) + 1 (on-going)</t>
  </si>
  <si>
    <t>REQUEST FOR THE BREAKDOWN OF THESE LGUs for the PREPARATION OF SPMS 2nd Sem</t>
  </si>
  <si>
    <t>" FOR REALIGNMENT (starting Q3, 9 projects are already completed)" - REQUEST FOR THE BREAKDOWN OF THESE LGUs for the PREPARATION OF SPMS 2nd Sem</t>
  </si>
  <si>
    <t xml:space="preserve"> - list of the 9 completed LGUs PLEASE</t>
  </si>
  <si>
    <t>(18)</t>
  </si>
  <si>
    <t>Provinces assessed on the</t>
  </si>
  <si>
    <t>REGIONWIDE</t>
  </si>
  <si>
    <t xml:space="preserve">FAD </t>
  </si>
  <si>
    <t>to be conducted on 02 &amp; 03 August</t>
  </si>
  <si>
    <t>3.6.3. Coordination Meetings</t>
  </si>
  <si>
    <t>no. of meetings conducted/ attended</t>
  </si>
  <si>
    <t>July 30- August 1</t>
  </si>
  <si>
    <t>For Q3: 24 July to Cagayan de Oro City</t>
  </si>
  <si>
    <t>1.5.2.1. LTIA 2018 National Field Validation</t>
  </si>
  <si>
    <t>No. of assessment conducted/ assisted</t>
  </si>
  <si>
    <t>No. of PTCs conducted</t>
  </si>
  <si>
    <t>No. of RTC conducted</t>
  </si>
  <si>
    <t>Q3: 05 &amp; 06 July</t>
  </si>
  <si>
    <t>3.5.4. Related Activities</t>
  </si>
  <si>
    <t>No. of activity conducted/ attended</t>
  </si>
  <si>
    <t>payment for the 2Q LGMED Meeting</t>
  </si>
  <si>
    <t>on 17 July</t>
  </si>
  <si>
    <t xml:space="preserve"> - payment for the 2Q CIC Meeting</t>
  </si>
  <si>
    <t>payment for the conduct of 24 May BAC Meeting</t>
  </si>
  <si>
    <t>No. of related activities conducted/attended</t>
  </si>
  <si>
    <t>AWAITING GUIDELINES FROM CO</t>
  </si>
  <si>
    <t xml:space="preserve">payment for the Mid – Year Evaluation Meeting for </t>
  </si>
  <si>
    <t xml:space="preserve">the Implementation of LFPs </t>
  </si>
  <si>
    <t xml:space="preserve">Coordination Meeting for the Monitoring of ADM </t>
  </si>
  <si>
    <t xml:space="preserve">Payment for the conduct of Coordination Meeting </t>
  </si>
  <si>
    <t xml:space="preserve">and Preparation for the
 Implementation of 
</t>
  </si>
  <si>
    <t xml:space="preserve">Assistance to Municipalities (AM) 2018 Cum </t>
  </si>
  <si>
    <t xml:space="preserve">Conditional Matching Grant to Provinces (CMGP) </t>
  </si>
  <si>
    <t>Status Implementation Update</t>
  </si>
  <si>
    <t xml:space="preserve">payment for the conduct of the  19-21 June </t>
  </si>
  <si>
    <t xml:space="preserve">Strategic Planning Workshop on Federalism </t>
  </si>
  <si>
    <t xml:space="preserve">payment for the Coaching and Mentoring of LGUs </t>
  </si>
  <si>
    <t xml:space="preserve">on BPLS Automation/ Computerization cum </t>
  </si>
  <si>
    <t>E-BPLS User Training 2018 on June 19-21</t>
  </si>
  <si>
    <t xml:space="preserve"> - payment for the conduct of the Executive </t>
  </si>
  <si>
    <t xml:space="preserve">    Management Dialogue with COA </t>
  </si>
  <si>
    <t xml:space="preserve"> - payment for the Executive Meeting Committees </t>
  </si>
  <si>
    <t xml:space="preserve">    Meeting re: Re-elected &amp; Newly Elected PBs </t>
  </si>
  <si>
    <t xml:space="preserve">    Orientation cum Oathtaking and </t>
  </si>
  <si>
    <t xml:space="preserve"> - payment for Executive Committee Meeting  for </t>
  </si>
  <si>
    <t xml:space="preserve">    Internal Quality Audit (IQA)</t>
  </si>
  <si>
    <t xml:space="preserve">24 July for Q3 re: Validation and Finalization of </t>
  </si>
  <si>
    <t xml:space="preserve">Compliance Monitoring Reports for 1st Sem. Of </t>
  </si>
  <si>
    <t xml:space="preserve"> 2018 Cum Praise Committee and TWG </t>
  </si>
  <si>
    <t>Special Meeting</t>
  </si>
  <si>
    <t>payment for the conduct of the following:</t>
  </si>
  <si>
    <t xml:space="preserve"> -  11 April Panel Interview for LGOO II Applicants</t>
  </si>
  <si>
    <t xml:space="preserve"> - May 24 with RSPB  Meeting</t>
  </si>
  <si>
    <t xml:space="preserve"> - 02 August: 'PHILGEPS Training for the </t>
  </si>
  <si>
    <t xml:space="preserve">    Provincial and HUC Offices </t>
  </si>
  <si>
    <t>to be awarded on July 25</t>
  </si>
  <si>
    <t>on July 25</t>
  </si>
  <si>
    <t>FY 2017 &amp; 2018 Projects on 3Q</t>
  </si>
  <si>
    <t xml:space="preserve"> - Quarterly Meetings cum Strategic Plannings </t>
  </si>
  <si>
    <t xml:space="preserve"> - Supplies storage for the Laptops  &amp; other </t>
  </si>
  <si>
    <t xml:space="preserve">   Gadgets LGCDD</t>
  </si>
  <si>
    <t>payment for 1st Sem supplies</t>
  </si>
  <si>
    <t>No. barangays in C/Ms with CBRP</t>
  </si>
  <si>
    <t>No. barangays with BADAC</t>
  </si>
  <si>
    <t xml:space="preserve"> - Immediate Assistance</t>
  </si>
  <si>
    <t xml:space="preserve"> - Livelihood Assistance</t>
  </si>
  <si>
    <t xml:space="preserve"> - Reintegration Assistance</t>
  </si>
  <si>
    <t xml:space="preserve"> - Firearms Renumeation to FR's turned-in Firearms</t>
  </si>
  <si>
    <t>No. of related activities attended/ conducted</t>
  </si>
  <si>
    <t xml:space="preserve">    last March 26 and  June 28 &amp; 29</t>
  </si>
  <si>
    <t>No. of PCMs fully complying</t>
  </si>
  <si>
    <t>No. of Barangays fully complying</t>
  </si>
  <si>
    <t xml:space="preserve">2.2. STRENGTHENING OF LOCAL ANTI DRUG </t>
  </si>
  <si>
    <t>ABUSE COUNCILS (LADACS)</t>
  </si>
  <si>
    <t>(Regular+ GAD)</t>
  </si>
  <si>
    <t xml:space="preserve">    to 1356 brgys (949 first termers &amp; 407 </t>
  </si>
  <si>
    <t>AWAITING GUIDELINES FOR 2ND SEM</t>
  </si>
  <si>
    <t>(96)</t>
  </si>
  <si>
    <t>for LGUs</t>
  </si>
  <si>
    <t>AWAITING GUIDELINES FROM LGA</t>
  </si>
  <si>
    <t xml:space="preserve">payment for the conduct of the 10 &amp; 11 May with Training on Employee's </t>
  </si>
  <si>
    <t xml:space="preserve">Engagement &amp; Empowerment for a Successful and Effective </t>
  </si>
  <si>
    <t xml:space="preserve">Human Resource cum Deepening Session on  Gender Mainstreaming &amp; </t>
  </si>
  <si>
    <t>Gender Analysis Tools</t>
  </si>
  <si>
    <t xml:space="preserve">19 July Preparatory Meeting </t>
  </si>
  <si>
    <t>1.3.7. Other Related Activities</t>
  </si>
  <si>
    <t>2.1.3.  Other Related Activities</t>
  </si>
  <si>
    <t>3.1.3.1. Children's month celebration</t>
  </si>
  <si>
    <t>3.1.3.2. NDPR month</t>
  </si>
  <si>
    <t>3.4.3. Other Related Activities</t>
  </si>
  <si>
    <t>3.6.4. Support to Operations</t>
  </si>
  <si>
    <t>3.7.4. Related Activities</t>
  </si>
  <si>
    <t xml:space="preserve">                                                                                                              DEPARTMENT OF THE INTERIOR AND LOCAL GOVERNMENT</t>
  </si>
  <si>
    <t xml:space="preserve">                                                                                                        REALIGNMENT/ CATCH-UP OF ANNUAL OPERATIONS PLAN &amp; BUDGET AND ACCOMPLISHMENTS</t>
  </si>
  <si>
    <t>MAJOR DELIVERABLES/ ACTIVITIES AND PERFORMANCE INDICATOR</t>
  </si>
  <si>
    <t xml:space="preserve">FINANCIAL REQUIREMENTS </t>
  </si>
  <si>
    <t>OPR</t>
  </si>
  <si>
    <t>REMARKS  (Issues/ Concerns)</t>
  </si>
  <si>
    <t>TOTAL  ACTUAL                (7+8+9+10)</t>
  </si>
  <si>
    <t>TOTAL TARGET (15+16+17+18)</t>
  </si>
  <si>
    <t>TOTAL  ACTUAL                (17+18+19+20)</t>
  </si>
  <si>
    <t>(4)</t>
  </si>
  <si>
    <t>(6)</t>
  </si>
  <si>
    <t>(7)</t>
  </si>
  <si>
    <t>(8)</t>
  </si>
  <si>
    <t>(10)</t>
  </si>
  <si>
    <t>(11)</t>
  </si>
  <si>
    <t>(12)</t>
  </si>
  <si>
    <t>(13)</t>
  </si>
  <si>
    <t>(15)</t>
  </si>
  <si>
    <t>(20)</t>
  </si>
  <si>
    <t>(21)</t>
  </si>
  <si>
    <t>(22)</t>
  </si>
  <si>
    <t>(23)</t>
  </si>
  <si>
    <t>LOCALLY-FUNDED PPAs</t>
  </si>
  <si>
    <t>TOTAL TARGET (3+4+5+6)</t>
  </si>
  <si>
    <t xml:space="preserve">2018 2nd Semester </t>
  </si>
  <si>
    <t>CSIS Utilization Conferences conducted on the</t>
  </si>
  <si>
    <t xml:space="preserve"> Pagbilao, Quezon  and Magallanes, Cavite</t>
  </si>
  <si>
    <t xml:space="preserve"> following dates and venues: Pagsanjan, Laguna;</t>
  </si>
  <si>
    <t xml:space="preserve"> (BNEO) PROGRAM </t>
  </si>
  <si>
    <t>PACC</t>
  </si>
  <si>
    <t xml:space="preserve"> ENFORCEMENT BOARDS (PLEBS)</t>
  </si>
  <si>
    <t xml:space="preserve"> PLEB Online Database System (PODS) &amp;</t>
  </si>
  <si>
    <t xml:space="preserve">  INTEGRATION PROGRAM (E-CLIP)</t>
  </si>
  <si>
    <t xml:space="preserve">100% of requests for financial assistance </t>
  </si>
  <si>
    <t>verified and processed:</t>
  </si>
  <si>
    <t xml:space="preserve">       Guidelines cum the Government </t>
  </si>
  <si>
    <t xml:space="preserve">       Thrusts on Peace and Security</t>
  </si>
  <si>
    <t xml:space="preserve">               Financial Assistance to FR and </t>
  </si>
  <si>
    <t xml:space="preserve">               Receiving Unit</t>
  </si>
  <si>
    <t xml:space="preserve">     Other Activities Relative to Women </t>
  </si>
  <si>
    <t xml:space="preserve">     and Children</t>
  </si>
  <si>
    <t xml:space="preserve">     - -  Mod. 3 &amp; 4: City of Dasmariñas, Carmona, </t>
  </si>
  <si>
    <t xml:space="preserve">                               Tanza &amp; Maragondon)</t>
  </si>
  <si>
    <t xml:space="preserve"> - as per recent guidelines, DILG shall endorse</t>
  </si>
  <si>
    <t xml:space="preserve">      LGU required documents to the DBM. DBM is </t>
  </si>
  <si>
    <t xml:space="preserve">      responsible in  providing subsidy to the LGUs</t>
  </si>
  <si>
    <t xml:space="preserve">% legitimate calls responded and reported to </t>
  </si>
  <si>
    <t>appropriate responders</t>
  </si>
  <si>
    <t xml:space="preserve">No. of remaining assisted C/Ms </t>
  </si>
  <si>
    <t xml:space="preserve">with Local Shelter Plans (LSPs) </t>
  </si>
  <si>
    <t xml:space="preserve">No. of assisted C/Ms with </t>
  </si>
  <si>
    <t xml:space="preserve">Resettlement and Relocation Action </t>
  </si>
  <si>
    <t>Calamba City, Laguna)</t>
  </si>
  <si>
    <t>\</t>
  </si>
  <si>
    <t xml:space="preserve">4.2.5 KPI 6: Information, Education and </t>
  </si>
  <si>
    <t xml:space="preserve">  Communication (IEC) Campaigns</t>
  </si>
  <si>
    <t xml:space="preserve">4.3.4 Climate Change Expenditure </t>
  </si>
  <si>
    <t xml:space="preserve">  Tagging (CCET)</t>
  </si>
  <si>
    <t xml:space="preserve">               through Business/ Service </t>
  </si>
  <si>
    <t xml:space="preserve">               Continuity Planning</t>
  </si>
  <si>
    <t xml:space="preserve">5.3. IMPROVED LGU COMPETITIVENESS AND </t>
  </si>
  <si>
    <t xml:space="preserve">      EASE OF DOING BUSINESS (Component 1: </t>
  </si>
  <si>
    <t xml:space="preserve">          Occupancy)</t>
  </si>
  <si>
    <t xml:space="preserve">STREAMLINING BUILDING PERMITS AND </t>
  </si>
  <si>
    <t xml:space="preserve">CERTIFICATES OF OCCUPANCY </t>
  </si>
  <si>
    <t xml:space="preserve">             the Integration of Barangay </t>
  </si>
  <si>
    <t xml:space="preserve">             Process </t>
  </si>
  <si>
    <t xml:space="preserve">             Clearance in LGU Permitting </t>
  </si>
  <si>
    <t xml:space="preserve">         for Local Governments  </t>
  </si>
  <si>
    <t xml:space="preserve">          procurement activities</t>
  </si>
  <si>
    <t xml:space="preserve">    Reform Targets</t>
  </si>
  <si>
    <t>6.1.1. Executive and Management Committee</t>
  </si>
  <si>
    <t xml:space="preserve">          Meetings </t>
  </si>
  <si>
    <t>Management Committee Meeting on Regional</t>
  </si>
  <si>
    <t xml:space="preserve">6.3.1. Publication of DILG Region IV-A </t>
  </si>
  <si>
    <t xml:space="preserve">   Annual Report</t>
  </si>
  <si>
    <t>regionwide</t>
  </si>
  <si>
    <t xml:space="preserve">6.5. HUMAN RESOURCE MANAGEMENT </t>
  </si>
  <si>
    <t xml:space="preserve">       AND DEVELOPMENT</t>
  </si>
  <si>
    <t xml:space="preserve">6.6. INVENTORY OF PROPERTIES AND </t>
  </si>
  <si>
    <t xml:space="preserve">      EQUIPMENT FOR DILG </t>
  </si>
  <si>
    <t>6.8. INFORMATION &amp; COMMUNICATION TECHNOLOGY</t>
  </si>
  <si>
    <t xml:space="preserve">6.10.3. Support to Regional Establishment </t>
  </si>
  <si>
    <t xml:space="preserve">           of QMS</t>
  </si>
  <si>
    <t xml:space="preserve">7.2. Regional Convergence Initiative for </t>
  </si>
  <si>
    <t xml:space="preserve">        Sustainable Rural Development</t>
  </si>
  <si>
    <t xml:space="preserve">1.6. BARANGAY GOVERNANCE PERFORMANCE </t>
  </si>
  <si>
    <t xml:space="preserve"> MANAGEMENT SYSTEM (BGPMS)</t>
  </si>
  <si>
    <t xml:space="preserve">1.11.2. 'Barangay Newly Elected Officials </t>
  </si>
  <si>
    <t xml:space="preserve">      (BNEO) towardsGrassroots Renewal </t>
  </si>
  <si>
    <t xml:space="preserve">      and Empowerment for Accountable </t>
  </si>
  <si>
    <t xml:space="preserve">      and Transparent Barangays (GREAT) </t>
  </si>
  <si>
    <t xml:space="preserve">      Enhancement and Walkthrough </t>
  </si>
  <si>
    <t xml:space="preserve">      Seminar for DILG Officers in RIV-A</t>
  </si>
  <si>
    <t xml:space="preserve">2.1.1. Regional Management Coordinating </t>
  </si>
  <si>
    <t xml:space="preserve">Community-Based Rehabilitation </t>
  </si>
  <si>
    <t>Program (CBRP)</t>
  </si>
  <si>
    <t>2.7.1. Support to Operations</t>
  </si>
  <si>
    <t xml:space="preserve">4.1. MAINSTREAMING DRR-CCA IN LOCAL </t>
  </si>
  <si>
    <t xml:space="preserve">      DEVELOPMENT PLAN </t>
  </si>
  <si>
    <t>No. of GAD related Trainings provided with TAs</t>
  </si>
  <si>
    <t>3.3. 2. Monitoring of CBMS Implementation</t>
  </si>
  <si>
    <t>3.3.2.1 BuB-CBMS</t>
  </si>
  <si>
    <t>3.3.2.2. Regular CBMS</t>
  </si>
  <si>
    <t>3.3. 3. Other Related Activities</t>
  </si>
  <si>
    <t>5.3.1. (2.1.  BPLS)</t>
  </si>
  <si>
    <t xml:space="preserve">5.3.2. (2.2. Building Permit/ Certificate of </t>
  </si>
  <si>
    <t xml:space="preserve">5.4. BUILDING BUSINESS FRIENDLY AND </t>
  </si>
  <si>
    <t xml:space="preserve">5.4.1. Coaching on Regulatory Simplification </t>
  </si>
  <si>
    <t xml:space="preserve">5.5. SUPPORT TO CONDITIONAL MATCHING </t>
  </si>
  <si>
    <t>5.5.1. Monitoring of LGUs on the following:</t>
  </si>
  <si>
    <t xml:space="preserve">    5.5.1.1. Status of Provincial </t>
  </si>
  <si>
    <t xml:space="preserve"> 5.5.1.2. Implementation of CMGP Projects</t>
  </si>
  <si>
    <t>5.5.1.3. Maintenance of Completed Projects</t>
  </si>
  <si>
    <t xml:space="preserve">5.5.2.  Assessment of performance on the </t>
  </si>
  <si>
    <t>5.5.3. Assessment of 2017 Governance</t>
  </si>
  <si>
    <t>5.5.5. Support to Operations</t>
  </si>
  <si>
    <t>6.1.3. Regional Team Conferences (RTC)</t>
  </si>
  <si>
    <t>6.1.4. Provincial Team Conferences (PTCs)</t>
  </si>
  <si>
    <t xml:space="preserve">6.1.5. Division Meetings </t>
  </si>
  <si>
    <t xml:space="preserve">6.1.6. LGCDD Strategic Planning </t>
  </si>
  <si>
    <t>6.1.7. Cluster Meetings</t>
  </si>
  <si>
    <t xml:space="preserve">6.11.5. Competency  Assessment Tool for Enhancing </t>
  </si>
  <si>
    <t xml:space="preserve">    LGUs' Capacity on Planning  and </t>
  </si>
  <si>
    <t xml:space="preserve">   Implementation of LDPs</t>
  </si>
  <si>
    <t>7. REINFORCING INTERAGENCY COMMITMENTS</t>
  </si>
  <si>
    <t xml:space="preserve">2.2.3. Support to the Implementation of </t>
  </si>
  <si>
    <t>endorsed and approved</t>
  </si>
  <si>
    <t xml:space="preserve"> - C (5): Trece Martires City, Amadeo, Alfonso, GEA, Indang</t>
  </si>
  <si>
    <t xml:space="preserve">L (13): City of Biñan, Alaminos, Calauan, Cavinti, </t>
  </si>
  <si>
    <t>Liliw, Luisiana, Lumban, Mabitac, Magdalena,</t>
  </si>
  <si>
    <t xml:space="preserve"> Majayjay, Paete, Pangil, Rizal, Sta. Maria and Victoria</t>
  </si>
  <si>
    <t>No. of R/P Focal Persons oriented</t>
  </si>
  <si>
    <t>1.2.2. Conduct of SGLG Provincial Roll Out</t>
  </si>
  <si>
    <t>No, of activities conducted</t>
  </si>
  <si>
    <t>1.2.3 LGPMS-SGLG Data Collection</t>
  </si>
  <si>
    <t>on 2Q 2018</t>
  </si>
  <si>
    <t>No. of LGUs assessed</t>
  </si>
  <si>
    <t>1.2.9. 2017 Utilization Conferences (UCs)</t>
  </si>
  <si>
    <t>Support to Operations</t>
  </si>
  <si>
    <t xml:space="preserve">        PCF Teams on PCF Implementation</t>
  </si>
  <si>
    <t>for 26-29 June Activity</t>
  </si>
  <si>
    <t xml:space="preserve">No. of  UCs conducted </t>
  </si>
  <si>
    <t xml:space="preserve">1.4.1.  Citizen Satisfaction Index </t>
  </si>
  <si>
    <t>System (CSIS) Briefing</t>
  </si>
  <si>
    <t xml:space="preserve">1.4.2. Training for Local Resource </t>
  </si>
  <si>
    <t xml:space="preserve">          Institutes (LRI)</t>
  </si>
  <si>
    <t>SARO No.  2018-03-314</t>
  </si>
  <si>
    <t xml:space="preserve"> - (2017targets)</t>
  </si>
  <si>
    <t xml:space="preserve">1.5.1. Reactivation / Reorganization of </t>
  </si>
  <si>
    <t xml:space="preserve">          Regional and Provincial </t>
  </si>
  <si>
    <t xml:space="preserve">          Awards Committee </t>
  </si>
  <si>
    <t>No. of committees reactivated/reorganized</t>
  </si>
  <si>
    <t>No. of assessment conducted</t>
  </si>
  <si>
    <t>1.8. BARANGAY INFORMATION SYSTEM (BIS)</t>
  </si>
  <si>
    <t>1.8.1. Coordination Meeting</t>
  </si>
  <si>
    <t>1.8.2. Uploading/ Updating of BIS</t>
  </si>
  <si>
    <t>No. of barangays with required data encoded/ updated</t>
  </si>
  <si>
    <t>1.10. SANGGUNIANG KABATAAN</t>
  </si>
  <si>
    <t>1.10.1 SK Roll-out</t>
  </si>
  <si>
    <t>1.10.2. SK Meetings</t>
  </si>
  <si>
    <t>1.10.3. SK Training</t>
  </si>
  <si>
    <t>No. of participants trained</t>
  </si>
  <si>
    <t xml:space="preserve">32,144
</t>
  </si>
  <si>
    <t>1.10.4. Other Related Activities</t>
  </si>
  <si>
    <t xml:space="preserve"> - conducted Ugnayan at Talakayan : Bantay </t>
  </si>
  <si>
    <t xml:space="preserve">    Kaagapay sa Patuloy na Pag unlad</t>
  </si>
  <si>
    <t xml:space="preserve"> - For the transportation cost of DILG Field </t>
  </si>
  <si>
    <t xml:space="preserve">     Officers during the activity</t>
  </si>
  <si>
    <t xml:space="preserve">         Audit and Incentives, Indicators and Processes</t>
  </si>
  <si>
    <t>No. of LGUs provided with assistance</t>
  </si>
  <si>
    <t xml:space="preserve"> - For the payment of salary of PLEB Program </t>
  </si>
  <si>
    <t xml:space="preserve">   Management Teams and Special PLEB </t>
  </si>
  <si>
    <t xml:space="preserve">    Provincial Coordinators</t>
  </si>
  <si>
    <t xml:space="preserve"> - To cover subsidy assistance for the provision </t>
  </si>
  <si>
    <t xml:space="preserve">    of per diem to PLEB members:</t>
  </si>
  <si>
    <t>No. of plans/reports reviewed:</t>
  </si>
  <si>
    <t>Barangays</t>
  </si>
  <si>
    <t>(123)</t>
  </si>
  <si>
    <t xml:space="preserve">             Accomplishment Report for 2017  </t>
  </si>
  <si>
    <t>No. of P/C/M/Bs monitored:</t>
  </si>
  <si>
    <t>(4,018)</t>
  </si>
  <si>
    <t>No. of annual reports submitted</t>
  </si>
  <si>
    <t>No. of LGUs monitored</t>
  </si>
  <si>
    <t>No. of 2019 Regional Plan submitted</t>
  </si>
  <si>
    <t>No. of 2019 P/C/M/B Plans submitted</t>
  </si>
  <si>
    <t xml:space="preserve">  Provinces</t>
  </si>
  <si>
    <t xml:space="preserve"> Barangays:</t>
  </si>
  <si>
    <t xml:space="preserve">Q2 Meeting moved to Q3 due to conflict of </t>
  </si>
  <si>
    <t xml:space="preserve">       schedule</t>
  </si>
  <si>
    <t>3.1.6. Establishment of GAD Corner</t>
  </si>
  <si>
    <t>No. of GAD corners established</t>
  </si>
  <si>
    <t>Region</t>
  </si>
  <si>
    <t>P/HUC</t>
  </si>
  <si>
    <t>No. of LDIP and Provincial Dev't. Plan (PDP) and</t>
  </si>
  <si>
    <t xml:space="preserve"> Sustainable Dev't. Goals (SDG) reviewed and localized</t>
  </si>
  <si>
    <t xml:space="preserve">No. of ADM Platform Users' Training </t>
  </si>
  <si>
    <t>conducted/attended</t>
  </si>
  <si>
    <t xml:space="preserve">Transfer of funds for Local Investment </t>
  </si>
  <si>
    <t>Programming &amp; Local Planning Process</t>
  </si>
  <si>
    <t xml:space="preserve">Conducted on June 18-22  in the following </t>
  </si>
  <si>
    <t>LGUs of Laguna:</t>
  </si>
  <si>
    <t>No. of related activities provided with TAs</t>
  </si>
  <si>
    <t>(320)</t>
  </si>
  <si>
    <t>No. of BLGUs attended</t>
  </si>
  <si>
    <t>Formerly CDP-CDRA-CSPP PRINCIPLE</t>
  </si>
  <si>
    <t xml:space="preserve">  '(16)</t>
  </si>
  <si>
    <t xml:space="preserve">             Cum Orientation on the AM FY </t>
  </si>
  <si>
    <t xml:space="preserve">             2018 Program</t>
  </si>
  <si>
    <t>ADM/LF</t>
  </si>
  <si>
    <t>L</t>
  </si>
  <si>
    <t xml:space="preserve">as Stand by fund on surfacing efforts </t>
  </si>
  <si>
    <t>for FRs</t>
  </si>
  <si>
    <t>DRRM Trust Fund ( LGA)</t>
  </si>
  <si>
    <t>Hiring of Staff:</t>
  </si>
  <si>
    <t>Supplies</t>
  </si>
  <si>
    <t>(128)</t>
  </si>
  <si>
    <t>No fund downloaded during 1st Sem</t>
  </si>
  <si>
    <t>No Fund Downloaded during 1st Sem</t>
  </si>
  <si>
    <t>LGA Continuing Fund</t>
  </si>
  <si>
    <t xml:space="preserve"> - payment of Roll-out of Sustainable LED </t>
  </si>
  <si>
    <t xml:space="preserve">      and LICC cum Enhancing BPLS </t>
  </si>
  <si>
    <t xml:space="preserve">         conducted on 11--15 Dec. 2017</t>
  </si>
  <si>
    <t>No Fund downloaded during the 1st Sem</t>
  </si>
  <si>
    <t xml:space="preserve">Attendance to the TRAINING -WORKSHOP and COACHING ON </t>
  </si>
  <si>
    <t xml:space="preserve">            Re-Engineering  Construction </t>
  </si>
  <si>
    <t xml:space="preserve">            Permitting Processes</t>
  </si>
  <si>
    <t xml:space="preserve">             Construction Permitting Processes</t>
  </si>
  <si>
    <t>No. of related coaching and</t>
  </si>
  <si>
    <t xml:space="preserve"> mentoring conducted</t>
  </si>
  <si>
    <t xml:space="preserve">           Economic Development Strategy</t>
  </si>
  <si>
    <t>No. of CMs trained</t>
  </si>
  <si>
    <t>No. of PCMs trained</t>
  </si>
  <si>
    <t>No Fund Downloaded</t>
  </si>
  <si>
    <t>Year-End Evaluation</t>
  </si>
  <si>
    <t>LGA  Fund</t>
  </si>
  <si>
    <t>Utilities</t>
  </si>
  <si>
    <t xml:space="preserve"> - Legal Officer (SG22)</t>
  </si>
  <si>
    <t xml:space="preserve"> - Regional Head Coordinator (SG13)</t>
  </si>
  <si>
    <t xml:space="preserve"> - Regional Assistant Coordinator (SG11)</t>
  </si>
  <si>
    <t>payment of 26-29 June services</t>
  </si>
  <si>
    <t xml:space="preserve"> "1)</t>
  </si>
  <si>
    <t>Cancelled</t>
  </si>
  <si>
    <t>in partnership with PIA</t>
  </si>
  <si>
    <t xml:space="preserve"> - payment for the 1st Sem expenses</t>
  </si>
  <si>
    <t>Regular GAD</t>
  </si>
  <si>
    <t>s</t>
  </si>
  <si>
    <t>1.11.4. 1. Post Assessment</t>
  </si>
  <si>
    <t>('1)</t>
  </si>
  <si>
    <t xml:space="preserve">1.2.1. Orientation for Regional and </t>
  </si>
  <si>
    <t xml:space="preserve">    Provincial Personnel</t>
  </si>
  <si>
    <t xml:space="preserve">downloaded from the CO to implement </t>
  </si>
  <si>
    <t xml:space="preserve">SGLG Assessment </t>
  </si>
  <si>
    <t>1.2.4. Regional Assessment</t>
  </si>
  <si>
    <t>1.2.5. Regional Calibration</t>
  </si>
  <si>
    <t>1.2.6. National Calibration</t>
  </si>
  <si>
    <t>1.2.7. SGLG Conferment</t>
  </si>
  <si>
    <t>1.2.8. Coordination Meeting</t>
  </si>
  <si>
    <t>1.2.10. Other Related Activities</t>
  </si>
  <si>
    <t>L: Laguna Province, Los Baños (92%</t>
  </si>
  <si>
    <t xml:space="preserve">       on-going) ; San Pedro</t>
  </si>
  <si>
    <t xml:space="preserve">Support to operations fr monitoring PCF </t>
  </si>
  <si>
    <t>Projects to Pos</t>
  </si>
  <si>
    <t>1.3.4. Validation of LGU Completed Projects</t>
  </si>
  <si>
    <t xml:space="preserve">1.3.5. Monitoring and Evaluation of PCF </t>
  </si>
  <si>
    <t xml:space="preserve">1.3.6.Consultative Conference with National and Regional </t>
  </si>
  <si>
    <t xml:space="preserve">payment for the conduct of the Training </t>
  </si>
  <si>
    <t xml:space="preserve">payment for the Consultative Meeting on </t>
  </si>
  <si>
    <t>the Status of CY 2018 CSIS Implementation on  01/06/2018</t>
  </si>
  <si>
    <t>on Improving Citizen Participation in Local</t>
  </si>
  <si>
    <t xml:space="preserve"> Investment Programming and Local </t>
  </si>
  <si>
    <t>Planning Process</t>
  </si>
  <si>
    <t>1.4.4. Submission of CS Reports</t>
  </si>
  <si>
    <t xml:space="preserve">1.4.5. Conduct of Utilization Conferences </t>
  </si>
  <si>
    <t>1.4.7. CSIS National Forum</t>
  </si>
  <si>
    <t xml:space="preserve">1.4.8. Other Related Activities: </t>
  </si>
  <si>
    <t>1.4.8.1. Consultative Meetings</t>
  </si>
  <si>
    <t>01 - 03 August (LF (Sub Allotment No.</t>
  </si>
  <si>
    <t xml:space="preserve"> 2018-06-0871)_</t>
  </si>
  <si>
    <t xml:space="preserve">         of Lupons (Regional winner)</t>
  </si>
  <si>
    <t xml:space="preserve">1.5.2 Assessment and Validation of Provincial </t>
  </si>
  <si>
    <t xml:space="preserve">1.5.3 Submission of nomination documents </t>
  </si>
  <si>
    <t>1.5.7. Other Related Activities</t>
  </si>
  <si>
    <t xml:space="preserve">1.9. PROVISION OF TECHNICAL AND </t>
  </si>
  <si>
    <t>1.11.3. TOT on Local Legislation and Katarungang Pambarangay (KP)</t>
  </si>
  <si>
    <t>1.11.BARANGAY NEWLY ELECTED OFFICIALS</t>
  </si>
  <si>
    <t>1.11.4. Related Activities</t>
  </si>
  <si>
    <t xml:space="preserve">2.1. SUSTAINING THE EFFECTIVENESS OF </t>
  </si>
  <si>
    <t xml:space="preserve">   Committee (RMCC)</t>
  </si>
  <si>
    <t xml:space="preserve">payment for the conduct of the Joint </t>
  </si>
  <si>
    <t xml:space="preserve">RPOC -Executive Committee Meeting for </t>
  </si>
  <si>
    <t xml:space="preserve">RIV-A &amp; MIMAROPA on June 14 </t>
  </si>
  <si>
    <t xml:space="preserve">2.1.3. 1. Field Testing for the POC Performance </t>
  </si>
  <si>
    <t>2.1.3.2. Year-End Evaluation</t>
  </si>
  <si>
    <t>2.1.4. Support to Operations</t>
  </si>
  <si>
    <t>2.2.4. Site Validation and Sectoral Fora</t>
  </si>
  <si>
    <t xml:space="preserve">2.2.5. Drug Abuse Treatment and Rehabilitation </t>
  </si>
  <si>
    <t xml:space="preserve">     Center (DATRC)  Interagency Task Force PMO </t>
  </si>
  <si>
    <t xml:space="preserve">     for Real Property Negotiations with LGUs</t>
  </si>
  <si>
    <t>2.2.6. Monitoring of Functionality of LADACs</t>
  </si>
  <si>
    <t>2.2.7. Other Related Activities</t>
  </si>
  <si>
    <t>2.2.8. Support to Operations</t>
  </si>
  <si>
    <t xml:space="preserve">   PREVENTION OF ILLEGAL DRUGS, </t>
  </si>
  <si>
    <t xml:space="preserve">   CRIMINALITY, CORRUPTION AND</t>
  </si>
  <si>
    <t xml:space="preserve">    VIOLENT EXTREMISM</t>
  </si>
  <si>
    <t>and PLEB Legal Skills Enhancement</t>
  </si>
  <si>
    <t xml:space="preserve">          for Provision of Financial Assistance</t>
  </si>
  <si>
    <t xml:space="preserve">          to Former Rebel (FR) and Receiving </t>
  </si>
  <si>
    <t xml:space="preserve">          Unit</t>
  </si>
  <si>
    <t xml:space="preserve">3.1.2. Child-Friendly Local Governance </t>
  </si>
  <si>
    <t>3.1.2.2.2. Regional GFPS Quarterly</t>
  </si>
  <si>
    <t xml:space="preserve">               Meeting</t>
  </si>
  <si>
    <t xml:space="preserve">3.1.2.2.3. Preparation of 2019 Regional </t>
  </si>
  <si>
    <t xml:space="preserve">               GAD Plan and Budget</t>
  </si>
  <si>
    <t>3.1.4. Deepening Session on Gender Main</t>
  </si>
  <si>
    <t>streaming and Gender Analysis Tool</t>
  </si>
  <si>
    <t xml:space="preserve">          Responsive Disaster Management</t>
  </si>
  <si>
    <t xml:space="preserve">             Evaluation on the Gender </t>
  </si>
  <si>
    <t xml:space="preserve">             Responsiveness of PPAs </t>
  </si>
  <si>
    <t>3.1.1. Review of LGU GAD Plan and Budget for 2019</t>
  </si>
  <si>
    <t xml:space="preserve">3.1.2. Monitoring the submission of LGU GAD </t>
  </si>
  <si>
    <t xml:space="preserve">3.1.2.1. Monitoring of the Reorganization of </t>
  </si>
  <si>
    <t>3.1.2.2. Monitoring of LCPC Functionality</t>
  </si>
  <si>
    <t xml:space="preserve">    Audit (CFLGA) LGU Assessment</t>
  </si>
  <si>
    <t>3.1.5. CapDev on Building Gender-</t>
  </si>
  <si>
    <t>3.1.7. GAD Convention</t>
  </si>
  <si>
    <t>3.1.8. Mid-Year Monitoring and Evaluation of</t>
  </si>
  <si>
    <t xml:space="preserve">3.1.9. Post Assessment Monitoring and </t>
  </si>
  <si>
    <t xml:space="preserve">3.1.10. Convergence of Programs, Projects and </t>
  </si>
  <si>
    <t xml:space="preserve">   3.1.10.1. Inter- Agency Meetings </t>
  </si>
  <si>
    <t xml:space="preserve">               &amp; Trainings</t>
  </si>
  <si>
    <t>3.1.11. Provision of Technical Assistance (TA)</t>
  </si>
  <si>
    <t>3.1.12 Other Activities</t>
  </si>
  <si>
    <t xml:space="preserve">   3.1.12.1. Year End Evaluation and </t>
  </si>
  <si>
    <t xml:space="preserve">                 Assessment</t>
  </si>
  <si>
    <t xml:space="preserve">         Programming and Budgeting and </t>
  </si>
  <si>
    <t xml:space="preserve">         Local Planning Process </t>
  </si>
  <si>
    <t xml:space="preserve">         ADM Platform Users' Training</t>
  </si>
  <si>
    <t xml:space="preserve">Evaluation on the Gender </t>
  </si>
  <si>
    <t xml:space="preserve">Responsiveness of PPAs Cum </t>
  </si>
  <si>
    <t>Orientation on the AM FY 2018 Program</t>
  </si>
  <si>
    <t>3.4.2. Localization of PDP &amp; SDG 2017-2018</t>
  </si>
  <si>
    <t xml:space="preserve"> Results Matrices</t>
  </si>
  <si>
    <t xml:space="preserve">3.2.1. Improvement of the Local Investment </t>
  </si>
  <si>
    <t xml:space="preserve">3.2.2. Establishment and Operationalization </t>
  </si>
  <si>
    <t xml:space="preserve">3.2.3. Post Assessment Monitoring and </t>
  </si>
  <si>
    <t>3.2.4. Other Related Activities</t>
  </si>
  <si>
    <t xml:space="preserve">       3.4.2.1. Regional Orientation and </t>
  </si>
  <si>
    <t xml:space="preserve">                    Workshop on the Formulation </t>
  </si>
  <si>
    <t xml:space="preserve">                    of Provincial Results Matrices</t>
  </si>
  <si>
    <t xml:space="preserve">              Municipal Commitment Setting</t>
  </si>
  <si>
    <t xml:space="preserve">      3.4.2. 2. Provincial Workshop on City/ </t>
  </si>
  <si>
    <t>3.5.2. Monitoring the Implementation of</t>
  </si>
  <si>
    <t xml:space="preserve"> Subprojects</t>
  </si>
  <si>
    <t xml:space="preserve">3.6.2. Monitoring on the Implementation </t>
  </si>
  <si>
    <t>of Subprojects</t>
  </si>
  <si>
    <t xml:space="preserve">3.8. PRESIDENT'S DIALOGUE FOR BARANGAY </t>
  </si>
  <si>
    <t xml:space="preserve">   </t>
  </si>
  <si>
    <t>GOOD GOVERNANCE</t>
  </si>
  <si>
    <t>3.9. EMERGENCY 911</t>
  </si>
  <si>
    <t>3.9.1. Management of Calls Received</t>
  </si>
  <si>
    <t>3.9.2. Documentation of Success Stories</t>
  </si>
  <si>
    <t>3.9.3. Related Activities</t>
  </si>
  <si>
    <t xml:space="preserve">payment for the conduct of the  20 June </t>
  </si>
  <si>
    <t>2Q CDP cum SDG Meeting</t>
  </si>
  <si>
    <t xml:space="preserve">4.2.3.2. Monitoring of Local Housing </t>
  </si>
  <si>
    <t xml:space="preserve">  </t>
  </si>
  <si>
    <t xml:space="preserve">       Boards (LHBs):</t>
  </si>
  <si>
    <t xml:space="preserve">        river/waterway clean-ups</t>
  </si>
  <si>
    <t xml:space="preserve">    4.2.1.1. Compliance Monitoring</t>
  </si>
  <si>
    <t xml:space="preserve">    4.2.1.2.  Related Activities</t>
  </si>
  <si>
    <t xml:space="preserve">    4.2.2.1. Submission of Report on </t>
  </si>
  <si>
    <t xml:space="preserve">                 Environmental Compliance </t>
  </si>
  <si>
    <t xml:space="preserve">                 Audits (ECA) of LGUs</t>
  </si>
  <si>
    <t xml:space="preserve">    4.2.2.2. 2018 Manila Bayani Award</t>
  </si>
  <si>
    <t xml:space="preserve">            4.2.2.2.1. Provincial ECA </t>
  </si>
  <si>
    <t xml:space="preserve">                          Validations  </t>
  </si>
  <si>
    <t xml:space="preserve">            4.2.2.2.2. Regional ECA </t>
  </si>
  <si>
    <t xml:space="preserve">  4.2.2.3. Related Activities</t>
  </si>
  <si>
    <t xml:space="preserve">   4.2.3.1. Monitoring of LGU Plans</t>
  </si>
  <si>
    <t xml:space="preserve">   4.2.4.1. Monitoring of WQMA and DILG </t>
  </si>
  <si>
    <t xml:space="preserve">          Membership and Participation</t>
  </si>
  <si>
    <t xml:space="preserve">          in the WQMA Board</t>
  </si>
  <si>
    <t xml:space="preserve">   4.2.5.1. Partnership with LGUs in </t>
  </si>
  <si>
    <t xml:space="preserve">              support to Manila Bayanihan </t>
  </si>
  <si>
    <t xml:space="preserve">              Clean-ups:</t>
  </si>
  <si>
    <t xml:space="preserve">  4.2.5.2.  Monitoring of regular estero/</t>
  </si>
  <si>
    <t xml:space="preserve">     4.2.6.1. 2018 Manila Bay Day</t>
  </si>
  <si>
    <t xml:space="preserve">     4.2.6.2. MBRTG Quarterly Meetings</t>
  </si>
  <si>
    <t xml:space="preserve">     4.2.6.3. M &amp; E of LGUs using </t>
  </si>
  <si>
    <t xml:space="preserve">           Compliance Score Sheet</t>
  </si>
  <si>
    <t xml:space="preserve">    4.2.6.4. Monitoring of functionality of </t>
  </si>
  <si>
    <t xml:space="preserve">           Local Manila Bay Team</t>
  </si>
  <si>
    <t xml:space="preserve">4.4.1. Enhanced Local Climate Change </t>
  </si>
  <si>
    <t xml:space="preserve">      Action Plan (LCCAP)</t>
  </si>
  <si>
    <t xml:space="preserve">4.4.2. Advanced Geographic Information </t>
  </si>
  <si>
    <t xml:space="preserve">           System (GIS) for Disaster Preparedness </t>
  </si>
  <si>
    <t xml:space="preserve">           and Response</t>
  </si>
  <si>
    <t>4.4.3. Operation L!STO</t>
  </si>
  <si>
    <t>4.4.3.1.  Listong Pamahalaang Lokal</t>
  </si>
  <si>
    <t xml:space="preserve">4.4.3.1.1. Listong Pamahalaang Lokal </t>
  </si>
  <si>
    <t>4.4.3.2.  Listong Pamayanan</t>
  </si>
  <si>
    <t>4.4.3.3. Listong Pamilyang Pilipino</t>
  </si>
  <si>
    <t xml:space="preserve">4.4.4. CODIX DRR CCA Operations </t>
  </si>
  <si>
    <t>4.4.5.  DRR-CCA Quarter Component 3:</t>
  </si>
  <si>
    <t>4.4.6. Related Activities</t>
  </si>
  <si>
    <t>5.1. 2. Training on Developing Sustainable</t>
  </si>
  <si>
    <t xml:space="preserve">5.1. 3. Training on Resource Mobilization and </t>
  </si>
  <si>
    <t>5.1.4. Training on the Formulation of  Local Investment</t>
  </si>
  <si>
    <t xml:space="preserve">5.1.5. Training on the Formulation of the Local </t>
  </si>
  <si>
    <t>5.1.6. Other Related Activities</t>
  </si>
  <si>
    <t xml:space="preserve">5.2. SUSTAINABLE LOCAL ECONOMIC </t>
  </si>
  <si>
    <t xml:space="preserve">   DEVELOPMENT (LED)</t>
  </si>
  <si>
    <t xml:space="preserve">5.3.1. Regional Business Consortium/ </t>
  </si>
  <si>
    <t xml:space="preserve">      LGU Public-Private Partnership for the </t>
  </si>
  <si>
    <t xml:space="preserve">      People Inivitiative for Local Government (P4)</t>
  </si>
  <si>
    <t xml:space="preserve">5.3.5. Monitoring, Mentoring and Provision </t>
  </si>
  <si>
    <t>of TA on PPP</t>
  </si>
  <si>
    <t xml:space="preserve">5.3.4. Training on Enhanced Feasibility </t>
  </si>
  <si>
    <t>Study</t>
  </si>
  <si>
    <t xml:space="preserve">5.3.1.1. Development of Policies in </t>
  </si>
  <si>
    <t xml:space="preserve">      Support to Streamlining BPLS</t>
  </si>
  <si>
    <t xml:space="preserve">      5.3.1.1.1. BPLS Automation/ </t>
  </si>
  <si>
    <t xml:space="preserve">                   Computerization</t>
  </si>
  <si>
    <t xml:space="preserve">      5.3.1.1.2. Manual in Implementing the </t>
  </si>
  <si>
    <t xml:space="preserve">                    Revised Standard in </t>
  </si>
  <si>
    <t xml:space="preserve">                    Processing BPLS in all C/Ms</t>
  </si>
  <si>
    <t xml:space="preserve">     5.3.1.1. 3. Online Help Desk Operations</t>
  </si>
  <si>
    <t xml:space="preserve">                   in Processing BPLS in </t>
  </si>
  <si>
    <t xml:space="preserve">                  all C/Ms</t>
  </si>
  <si>
    <t xml:space="preserve">5.3.1.2. Monitoring and validation of </t>
  </si>
  <si>
    <t xml:space="preserve">     5.3.2.1. Training /Workshop on </t>
  </si>
  <si>
    <t xml:space="preserve">                 Streamlining Building Permits </t>
  </si>
  <si>
    <t xml:space="preserve">                 and Certificate of Occupancy</t>
  </si>
  <si>
    <t>5.3.3. Coaching and Mentoring on</t>
  </si>
  <si>
    <t xml:space="preserve">5.3.4. Focus Group Discussion (FGD) on </t>
  </si>
  <si>
    <t>5.3.5. Other Related Activities</t>
  </si>
  <si>
    <t>5.4.2. Training on  Developing Sustainable Local</t>
  </si>
  <si>
    <t xml:space="preserve">5.4.4. Training on the Formulation of LIIC </t>
  </si>
  <si>
    <t xml:space="preserve">5.4.3. Training on Resource Mobilization and </t>
  </si>
  <si>
    <t xml:space="preserve">         Financial Management and Analysis  </t>
  </si>
  <si>
    <t>5.4.5. Training on the Formulation of Local</t>
  </si>
  <si>
    <t xml:space="preserve"> Revenue Code</t>
  </si>
  <si>
    <t>5.5.4. Collection of data on specific social &amp;</t>
  </si>
  <si>
    <t xml:space="preserve">         Economic  indicators in CMGP </t>
  </si>
  <si>
    <t xml:space="preserve">         Project Sites</t>
  </si>
  <si>
    <t xml:space="preserve">     6.4.1.1. GOP Training</t>
  </si>
  <si>
    <t xml:space="preserve">      6.4.1.2. Conduct of On-line Training</t>
  </si>
  <si>
    <t xml:space="preserve">           (Webinar)</t>
  </si>
  <si>
    <t>6.4.3. Scholarship of DILG Personnel</t>
  </si>
  <si>
    <t>Don Ayer Abrazaldo, LGOO VI for MNSA</t>
  </si>
  <si>
    <t xml:space="preserve">No. of personnel provided </t>
  </si>
  <si>
    <t>with counterpart funding</t>
  </si>
  <si>
    <t xml:space="preserve">6.8.2. Installation of Database and Network Server </t>
  </si>
  <si>
    <t>6.8.3. Renewal of Webhosting Service</t>
  </si>
  <si>
    <t xml:space="preserve">1.4.6. Updating and monitoring of </t>
  </si>
  <si>
    <t>CPAP submission</t>
  </si>
  <si>
    <t xml:space="preserve">1.5.6. LTIA Knowledge Product/ </t>
  </si>
  <si>
    <t xml:space="preserve"> Documentation of KP Best Practices</t>
  </si>
  <si>
    <t xml:space="preserve">1.5.4. Conferment of Awards </t>
  </si>
  <si>
    <t xml:space="preserve">    (Regional Level)</t>
  </si>
  <si>
    <t xml:space="preserve">1.5.5. Awarding Ceremony of 2018 </t>
  </si>
  <si>
    <t xml:space="preserve">     LTIA Regional Winners</t>
  </si>
  <si>
    <t xml:space="preserve"> SUB-NATIONAL PEACE AND </t>
  </si>
  <si>
    <t xml:space="preserve"> ORDER COUNCILS</t>
  </si>
  <si>
    <t>2.3. SUPPORT TO PEOPLE'S LAW</t>
  </si>
  <si>
    <t>2.3.1. Regional Training of Trainers on the</t>
  </si>
  <si>
    <t>2.3.2. Roll-Out Of PLEB Online Database System</t>
  </si>
  <si>
    <t>2.3. 3. Related Activities</t>
  </si>
  <si>
    <t xml:space="preserve">2.4. ENHANCED COMPREHENSIVE LOCAL </t>
  </si>
  <si>
    <t xml:space="preserve">2.4.1. Facilitation of Processing of Request </t>
  </si>
  <si>
    <t xml:space="preserve">2.4.2. Orientation / Workshop on the e-CLIP </t>
  </si>
  <si>
    <t>2.4.3. Related Activities</t>
  </si>
  <si>
    <t xml:space="preserve">2.5. NATIONAL ADVOCACY FOR THE </t>
  </si>
  <si>
    <t>2.5.1. BANTAY KAAGAPAY</t>
  </si>
  <si>
    <t xml:space="preserve">6.4. CAPACITY DEVELOPMENT FOR DILG </t>
  </si>
  <si>
    <t xml:space="preserve"> REGION IV-A PERSONNEL</t>
  </si>
  <si>
    <t xml:space="preserve">No Regular- SAL Funded Projects </t>
  </si>
  <si>
    <t>- PAMANA Pillar 3 FY 2014</t>
  </si>
  <si>
    <t>- KALSADA/ CMGP 2016-2018</t>
  </si>
  <si>
    <t>- BUB-Water Areas 2014-2016</t>
  </si>
  <si>
    <t>- BUB-LGSF 2016</t>
  </si>
  <si>
    <t>- BUB-Other Projects 2015-2016</t>
  </si>
  <si>
    <t>Comments</t>
  </si>
  <si>
    <t xml:space="preserve"> - Please provide the status of PCF sub-projects by year to include completed subprojects,</t>
  </si>
  <si>
    <t xml:space="preserve">   covering FY 2013- FY 2017</t>
  </si>
  <si>
    <t>Kaysuyo Rd., Kaysuyo-Tua Rd., Halang-Alingaro Rd.-GenTri, Halang-</t>
  </si>
  <si>
    <t>Halang-Alingaro Rd.-Amadeo, Pilipit-Baliwag Rd.-Magallanes, Kay-</t>
  </si>
  <si>
    <t>Apas-Lobo-Lobo Rd.)</t>
  </si>
  <si>
    <t xml:space="preserve">    Settlement Rd., Mabitac-Jalajala Rd.,</t>
  </si>
  <si>
    <r>
      <t xml:space="preserve">    Mabitac-Jalajala Culvert, Calumpang-</t>
    </r>
    <r>
      <rPr>
        <b/>
        <sz val="11"/>
        <color rgb="FFFF0000"/>
        <rFont val="Arial Narrow"/>
        <family val="2"/>
      </rPr>
      <t/>
    </r>
  </si>
  <si>
    <t xml:space="preserve">    Nagcarlan Rd.); </t>
  </si>
  <si>
    <t xml:space="preserve">    Rd.-73.00%, Siniloan-Sta. Maria Rd.-</t>
  </si>
  <si>
    <t xml:space="preserve">    10.03%, Lilio-Magdalena Rd.-70.24%)</t>
  </si>
  <si>
    <t>(Calumpang-Tayabas Rd., Infanta-Gen.</t>
  </si>
  <si>
    <t>Nakar Rd., San Francisco-San Andres</t>
  </si>
  <si>
    <t xml:space="preserve"> Rd., Polillo-Burdeos Rd., Gapas-</t>
  </si>
  <si>
    <t xml:space="preserve"> Aloneros Rd.)</t>
  </si>
  <si>
    <t xml:space="preserve">East Embankment Road, Velasquez St. </t>
  </si>
  <si>
    <t xml:space="preserve">Extension, Floodway East Embankment </t>
  </si>
  <si>
    <t>Road-Concrete sidewalk, Roman Roxas Rd.)</t>
  </si>
  <si>
    <t xml:space="preserve">      Rd.-64.28%, Taal-Poblacion San </t>
  </si>
  <si>
    <t xml:space="preserve">      Luis-Tatlong Maria Rd.-55.33%, </t>
  </si>
  <si>
    <t xml:space="preserve">     Lalayat-San Jose-Bungahan-Cuenca </t>
  </si>
  <si>
    <t xml:space="preserve">     Rd.-40.80%)</t>
  </si>
  <si>
    <t xml:space="preserve">    Jct.-Ramirez Rd.);</t>
  </si>
  <si>
    <t xml:space="preserve">   Agustin Rd.-30.56%, Alfonso-Gen. E. </t>
  </si>
  <si>
    <t xml:space="preserve">   Aguinaldo Rd.-42.99%, Sicat Rd.-36.44%, </t>
  </si>
  <si>
    <t xml:space="preserve">    Lucsuhin-Matagbak Rd.-30.07%)</t>
  </si>
  <si>
    <t xml:space="preserve">  Victoria Rd.); </t>
  </si>
  <si>
    <t xml:space="preserve">   Phase II Rd.-70%, Bay-Puypoy Rd.-51%, </t>
  </si>
  <si>
    <t xml:space="preserve">   Sta. Cruz-Calumpang-Nagcarlan </t>
  </si>
  <si>
    <t xml:space="preserve">   Rd.-77%, San Pedro-San Vicente </t>
  </si>
  <si>
    <t xml:space="preserve">   Rd.-86%)</t>
  </si>
  <si>
    <t xml:space="preserve">(Alitagtag-San Pascual Rd., Aya Rd., </t>
  </si>
  <si>
    <t>Pinagsibaan-Mabato Rd.)</t>
  </si>
  <si>
    <t xml:space="preserve">Burdeos Rd.-51.20%, Gapas-Aloneros </t>
  </si>
  <si>
    <t>Rd.-80.37%, Sariaya-Castanas Rd.</t>
  </si>
  <si>
    <t xml:space="preserve"> -33.20%, San Francisco-</t>
  </si>
  <si>
    <t xml:space="preserve"> San Andres Rd.-82%)</t>
  </si>
  <si>
    <t xml:space="preserve">San Guillermo Rd., Morong-Lagundi Rd </t>
  </si>
  <si>
    <t xml:space="preserve">Hunters ROTC Rd., E. Rodriguez Ave., </t>
  </si>
  <si>
    <t xml:space="preserve">L. Wood Street, Binangonan Public </t>
  </si>
  <si>
    <t xml:space="preserve">Market, San Mateo Public Market Rd., </t>
  </si>
  <si>
    <t>Morong-Bombongan Rd.)</t>
  </si>
  <si>
    <t>Poblacion-Dagatan Rd., San Jose-</t>
  </si>
  <si>
    <t>Sambat San Pascual Rd.)</t>
  </si>
  <si>
    <t>suspended due to rainy weather (Indang-</t>
  </si>
  <si>
    <t xml:space="preserve">Maragondon Rd.-0%, Alfonso-Gen. E. </t>
  </si>
  <si>
    <t>Aguinaldo Rd.-0%)</t>
  </si>
  <si>
    <t xml:space="preserve">Puypoy Rd.-0%, Pagsanjan-Dingin </t>
  </si>
  <si>
    <t>Rd.- 14.15%, Alaminos-Lipa Rd.-10%)</t>
  </si>
  <si>
    <t xml:space="preserve">              Rd.-0%); </t>
  </si>
  <si>
    <t xml:space="preserve">6 are still in Procurement Process </t>
  </si>
  <si>
    <t xml:space="preserve">     (Velasquez St. Ext., LLDA Rd., Cabrera</t>
  </si>
  <si>
    <t xml:space="preserve">     Rd., Montalban Public Market Rd., E. </t>
  </si>
  <si>
    <t xml:space="preserve">     Rodriguez Ave., Roman Roxas Rd.)</t>
  </si>
  <si>
    <t xml:space="preserve">Road maintenance activities of the </t>
  </si>
  <si>
    <t xml:space="preserve"> '(10)</t>
  </si>
  <si>
    <r>
      <rPr>
        <b/>
        <sz val="11"/>
        <rFont val="Arial Narrow"/>
        <family val="2"/>
      </rPr>
      <t xml:space="preserve">Batangas: </t>
    </r>
    <r>
      <rPr>
        <sz val="11"/>
        <rFont val="Arial Narrow"/>
        <family val="2"/>
      </rPr>
      <t xml:space="preserve">All </t>
    </r>
    <r>
      <rPr>
        <b/>
        <sz val="11"/>
        <rFont val="Arial Narrow"/>
        <family val="2"/>
      </rPr>
      <t>3</t>
    </r>
    <r>
      <rPr>
        <sz val="11"/>
        <rFont val="Arial Narrow"/>
        <family val="2"/>
      </rPr>
      <t xml:space="preserve"> are</t>
    </r>
    <r>
      <rPr>
        <b/>
        <sz val="11"/>
        <rFont val="Arial Narrow"/>
        <family val="2"/>
      </rPr>
      <t xml:space="preserve"> Completed</t>
    </r>
    <r>
      <rPr>
        <sz val="11"/>
        <rFont val="Arial Narrow"/>
        <family val="2"/>
      </rPr>
      <t xml:space="preserve"> </t>
    </r>
  </si>
  <si>
    <r>
      <rPr>
        <b/>
        <sz val="11"/>
        <rFont val="Arial Narrow"/>
        <family val="2"/>
      </rPr>
      <t>Cavite:</t>
    </r>
    <r>
      <rPr>
        <sz val="11"/>
        <rFont val="Arial Narrow"/>
        <family val="2"/>
      </rPr>
      <t xml:space="preserve"> All</t>
    </r>
    <r>
      <rPr>
        <b/>
        <sz val="11"/>
        <rFont val="Arial Narrow"/>
        <family val="2"/>
      </rPr>
      <t xml:space="preserve"> 8 </t>
    </r>
    <r>
      <rPr>
        <sz val="11"/>
        <rFont val="Arial Narrow"/>
        <family val="2"/>
      </rPr>
      <t xml:space="preserve">are </t>
    </r>
    <r>
      <rPr>
        <b/>
        <sz val="11"/>
        <rFont val="Arial Narrow"/>
        <family val="2"/>
      </rPr>
      <t xml:space="preserve">Completed </t>
    </r>
    <r>
      <rPr>
        <sz val="11"/>
        <rFont val="Arial Narrow"/>
        <family val="2"/>
      </rPr>
      <t>(Gen. Aguinaldo Rd., Pilipit-Baliwag Rd.,</t>
    </r>
  </si>
  <si>
    <r>
      <t xml:space="preserve">Laguna: Completed - 4 </t>
    </r>
    <r>
      <rPr>
        <sz val="11"/>
        <rFont val="Arial Narrow"/>
        <family val="2"/>
      </rPr>
      <t xml:space="preserve"> (Narra </t>
    </r>
  </si>
  <si>
    <r>
      <rPr>
        <b/>
        <sz val="11"/>
        <rFont val="Arial Narrow"/>
        <family val="2"/>
      </rPr>
      <t xml:space="preserve">   On-going - 3</t>
    </r>
    <r>
      <rPr>
        <sz val="11"/>
        <rFont val="Arial Narrow"/>
        <family val="2"/>
      </rPr>
      <t xml:space="preserve"> (Calumpang-Nagcarlan </t>
    </r>
  </si>
  <si>
    <r>
      <t>Quezon:</t>
    </r>
    <r>
      <rPr>
        <sz val="11"/>
        <rFont val="Arial Narrow"/>
        <family val="2"/>
      </rPr>
      <t xml:space="preserve"> All </t>
    </r>
    <r>
      <rPr>
        <b/>
        <sz val="11"/>
        <rFont val="Arial Narrow"/>
        <family val="2"/>
      </rPr>
      <t xml:space="preserve">5 </t>
    </r>
    <r>
      <rPr>
        <sz val="11"/>
        <rFont val="Arial Narrow"/>
        <family val="2"/>
      </rPr>
      <t xml:space="preserve">are </t>
    </r>
    <r>
      <rPr>
        <b/>
        <sz val="11"/>
        <rFont val="Arial Narrow"/>
        <family val="2"/>
      </rPr>
      <t>Completed</t>
    </r>
    <r>
      <rPr>
        <sz val="11"/>
        <rFont val="Arial Narrow"/>
        <family val="2"/>
      </rPr>
      <t xml:space="preserve"> </t>
    </r>
  </si>
  <si>
    <r>
      <t>Rizal:</t>
    </r>
    <r>
      <rPr>
        <sz val="11"/>
        <rFont val="Arial Narrow"/>
        <family val="2"/>
      </rPr>
      <t xml:space="preserve">All </t>
    </r>
    <r>
      <rPr>
        <b/>
        <sz val="11"/>
        <rFont val="Arial Narrow"/>
        <family val="2"/>
      </rPr>
      <t>4</t>
    </r>
    <r>
      <rPr>
        <sz val="11"/>
        <rFont val="Arial Narrow"/>
        <family val="2"/>
      </rPr>
      <t xml:space="preserve"> are </t>
    </r>
    <r>
      <rPr>
        <b/>
        <sz val="11"/>
        <rFont val="Arial Narrow"/>
        <family val="2"/>
      </rPr>
      <t>Completed</t>
    </r>
    <r>
      <rPr>
        <sz val="11"/>
        <rFont val="Arial Narrow"/>
        <family val="2"/>
      </rPr>
      <t xml:space="preserve"> (Floodway </t>
    </r>
  </si>
  <si>
    <r>
      <t>Batangas: 1</t>
    </r>
    <r>
      <rPr>
        <sz val="11"/>
        <rFont val="Arial Narrow"/>
        <family val="2"/>
      </rPr>
      <t xml:space="preserve"> is </t>
    </r>
    <r>
      <rPr>
        <b/>
        <sz val="11"/>
        <rFont val="Arial Narrow"/>
        <family val="2"/>
      </rPr>
      <t>Completed</t>
    </r>
    <r>
      <rPr>
        <sz val="11"/>
        <rFont val="Arial Narrow"/>
        <family val="2"/>
      </rPr>
      <t xml:space="preserve"> (Taysan-</t>
    </r>
  </si>
  <si>
    <r>
      <t xml:space="preserve">    </t>
    </r>
    <r>
      <rPr>
        <sz val="11"/>
        <rFont val="Arial Narrow"/>
        <family val="2"/>
      </rPr>
      <t>Poblacion-Dagatad Rd.);</t>
    </r>
  </si>
  <si>
    <r>
      <rPr>
        <sz val="11"/>
        <rFont val="Arial Narrow"/>
        <family val="2"/>
      </rPr>
      <t xml:space="preserve">      </t>
    </r>
    <r>
      <rPr>
        <b/>
        <sz val="11"/>
        <rFont val="Arial Narrow"/>
        <family val="2"/>
      </rPr>
      <t>3 are On-going</t>
    </r>
    <r>
      <rPr>
        <sz val="11"/>
        <rFont val="Arial Narrow"/>
        <family val="2"/>
      </rPr>
      <t xml:space="preserve"> (San Luis-Balite </t>
    </r>
  </si>
  <si>
    <r>
      <t xml:space="preserve">Cavite: 1 </t>
    </r>
    <r>
      <rPr>
        <sz val="11"/>
        <rFont val="Arial Narrow"/>
        <family val="2"/>
      </rPr>
      <t xml:space="preserve">is </t>
    </r>
    <r>
      <rPr>
        <b/>
        <sz val="11"/>
        <rFont val="Arial Narrow"/>
        <family val="2"/>
      </rPr>
      <t xml:space="preserve">Completed </t>
    </r>
    <r>
      <rPr>
        <sz val="11"/>
        <rFont val="Arial Narrow"/>
        <family val="2"/>
      </rPr>
      <t xml:space="preserve">(Cabulusan </t>
    </r>
  </si>
  <si>
    <r>
      <t xml:space="preserve">    </t>
    </r>
    <r>
      <rPr>
        <b/>
        <sz val="11"/>
        <rFont val="Arial Narrow"/>
        <family val="2"/>
      </rPr>
      <t>4 are On-going</t>
    </r>
    <r>
      <rPr>
        <sz val="11"/>
        <rFont val="Arial Narrow"/>
        <family val="2"/>
      </rPr>
      <t xml:space="preserve"> (Urdaneta-San </t>
    </r>
  </si>
  <si>
    <r>
      <t xml:space="preserve">Laguna: 1 </t>
    </r>
    <r>
      <rPr>
        <sz val="11"/>
        <rFont val="Arial Narrow"/>
        <family val="2"/>
      </rPr>
      <t xml:space="preserve">is </t>
    </r>
    <r>
      <rPr>
        <b/>
        <sz val="11"/>
        <rFont val="Arial Narrow"/>
        <family val="2"/>
      </rPr>
      <t>Completed</t>
    </r>
    <r>
      <rPr>
        <sz val="11"/>
        <rFont val="Arial Narrow"/>
        <family val="2"/>
      </rPr>
      <t xml:space="preserve"> (Balite-</t>
    </r>
  </si>
  <si>
    <r>
      <t xml:space="preserve">  </t>
    </r>
    <r>
      <rPr>
        <b/>
        <sz val="11"/>
        <rFont val="Arial Narrow"/>
        <family val="2"/>
      </rPr>
      <t>4 are On-going</t>
    </r>
    <r>
      <rPr>
        <sz val="11"/>
        <rFont val="Arial Narrow"/>
        <family val="2"/>
      </rPr>
      <t xml:space="preserve"> (Mabitac-Jalajala </t>
    </r>
  </si>
  <si>
    <r>
      <t>Quezon:</t>
    </r>
    <r>
      <rPr>
        <sz val="11"/>
        <rFont val="Arial Narrow"/>
        <family val="2"/>
      </rPr>
      <t xml:space="preserve"> </t>
    </r>
    <r>
      <rPr>
        <b/>
        <sz val="11"/>
        <rFont val="Arial Narrow"/>
        <family val="2"/>
      </rPr>
      <t xml:space="preserve">4 </t>
    </r>
    <r>
      <rPr>
        <sz val="11"/>
        <rFont val="Arial Narrow"/>
        <family val="2"/>
      </rPr>
      <t xml:space="preserve">are </t>
    </r>
    <r>
      <rPr>
        <b/>
        <sz val="11"/>
        <rFont val="Arial Narrow"/>
        <family val="2"/>
      </rPr>
      <t>On-going</t>
    </r>
    <r>
      <rPr>
        <sz val="11"/>
        <rFont val="Arial Narrow"/>
        <family val="2"/>
      </rPr>
      <t xml:space="preserve"> (Polillo-</t>
    </r>
  </si>
  <si>
    <r>
      <t xml:space="preserve">Rizal: </t>
    </r>
    <r>
      <rPr>
        <sz val="11"/>
        <rFont val="Arial Narrow"/>
        <family val="2"/>
      </rPr>
      <t xml:space="preserve">All </t>
    </r>
    <r>
      <rPr>
        <b/>
        <sz val="11"/>
        <rFont val="Arial Narrow"/>
        <family val="2"/>
      </rPr>
      <t>8</t>
    </r>
    <r>
      <rPr>
        <sz val="11"/>
        <rFont val="Arial Narrow"/>
        <family val="2"/>
      </rPr>
      <t xml:space="preserve"> are </t>
    </r>
    <r>
      <rPr>
        <b/>
        <sz val="11"/>
        <rFont val="Arial Narrow"/>
        <family val="2"/>
      </rPr>
      <t>Completed</t>
    </r>
    <r>
      <rPr>
        <sz val="11"/>
        <rFont val="Arial Narrow"/>
        <family val="2"/>
      </rPr>
      <t xml:space="preserve"> (Morong-</t>
    </r>
  </si>
  <si>
    <r>
      <rPr>
        <b/>
        <sz val="11"/>
        <rFont val="Arial Narrow"/>
        <family val="2"/>
      </rPr>
      <t>Batangas:</t>
    </r>
    <r>
      <rPr>
        <sz val="11"/>
        <rFont val="Arial Narrow"/>
        <family val="2"/>
      </rPr>
      <t xml:space="preserve"> All </t>
    </r>
    <r>
      <rPr>
        <b/>
        <sz val="11"/>
        <rFont val="Arial Narrow"/>
        <family val="2"/>
      </rPr>
      <t>2</t>
    </r>
    <r>
      <rPr>
        <sz val="11"/>
        <rFont val="Arial Narrow"/>
        <family val="2"/>
      </rPr>
      <t xml:space="preserve"> are still in </t>
    </r>
    <r>
      <rPr>
        <b/>
        <sz val="11"/>
        <color rgb="FFFF0000"/>
        <rFont val="Arial Narrow"/>
        <family val="2"/>
      </rPr>
      <t/>
    </r>
  </si>
  <si>
    <r>
      <rPr>
        <b/>
        <sz val="11"/>
        <rFont val="Arial Narrow"/>
        <family val="2"/>
      </rPr>
      <t>Procurement Process</t>
    </r>
    <r>
      <rPr>
        <sz val="11"/>
        <rFont val="Arial Narrow"/>
        <family val="2"/>
      </rPr>
      <t xml:space="preserve"> (Taysan </t>
    </r>
  </si>
  <si>
    <r>
      <t>Cavite:</t>
    </r>
    <r>
      <rPr>
        <sz val="11"/>
        <rFont val="Arial Narrow"/>
        <family val="2"/>
      </rPr>
      <t xml:space="preserve"> Both (</t>
    </r>
    <r>
      <rPr>
        <b/>
        <sz val="11"/>
        <rFont val="Arial Narrow"/>
        <family val="2"/>
      </rPr>
      <t>2</t>
    </r>
    <r>
      <rPr>
        <sz val="11"/>
        <rFont val="Arial Narrow"/>
        <family val="2"/>
      </rPr>
      <t>)</t>
    </r>
    <r>
      <rPr>
        <b/>
        <sz val="11"/>
        <rFont val="Arial Narrow"/>
        <family val="2"/>
      </rPr>
      <t xml:space="preserve"> </t>
    </r>
    <r>
      <rPr>
        <sz val="11"/>
        <rFont val="Arial Narrow"/>
        <family val="2"/>
      </rPr>
      <t xml:space="preserve">are </t>
    </r>
    <r>
      <rPr>
        <b/>
        <sz val="11"/>
        <rFont val="Arial Narrow"/>
        <family val="2"/>
      </rPr>
      <t xml:space="preserve">On-going </t>
    </r>
    <r>
      <rPr>
        <sz val="11"/>
        <rFont val="Arial Narrow"/>
        <family val="2"/>
      </rPr>
      <t xml:space="preserve">but </t>
    </r>
  </si>
  <si>
    <r>
      <t>Laguna:</t>
    </r>
    <r>
      <rPr>
        <sz val="11"/>
        <rFont val="Arial Narrow"/>
        <family val="2"/>
      </rPr>
      <t xml:space="preserve"> All </t>
    </r>
    <r>
      <rPr>
        <b/>
        <sz val="11"/>
        <rFont val="Arial Narrow"/>
        <family val="2"/>
      </rPr>
      <t>3</t>
    </r>
    <r>
      <rPr>
        <sz val="11"/>
        <rFont val="Arial Narrow"/>
        <family val="2"/>
      </rPr>
      <t xml:space="preserve"> are </t>
    </r>
    <r>
      <rPr>
        <b/>
        <sz val="11"/>
        <rFont val="Arial Narrow"/>
        <family val="2"/>
      </rPr>
      <t>On-going</t>
    </r>
    <r>
      <rPr>
        <sz val="11"/>
        <rFont val="Arial Narrow"/>
        <family val="2"/>
      </rPr>
      <t xml:space="preserve"> (Bay-</t>
    </r>
  </si>
  <si>
    <r>
      <t>Quezon:</t>
    </r>
    <r>
      <rPr>
        <sz val="11"/>
        <rFont val="Arial Narrow"/>
        <family val="2"/>
      </rPr>
      <t xml:space="preserve"> </t>
    </r>
    <r>
      <rPr>
        <b/>
        <sz val="11"/>
        <rFont val="Arial Narrow"/>
        <family val="2"/>
      </rPr>
      <t>1</t>
    </r>
    <r>
      <rPr>
        <sz val="11"/>
        <rFont val="Arial Narrow"/>
        <family val="2"/>
      </rPr>
      <t xml:space="preserve"> is still in </t>
    </r>
    <r>
      <rPr>
        <b/>
        <sz val="11"/>
        <rFont val="Arial Narrow"/>
        <family val="2"/>
      </rPr>
      <t xml:space="preserve">Procurement </t>
    </r>
  </si>
  <si>
    <r>
      <t xml:space="preserve">Process </t>
    </r>
    <r>
      <rPr>
        <sz val="11"/>
        <rFont val="Arial Narrow"/>
        <family val="2"/>
      </rPr>
      <t>(Polillo-Burdeos Rd.)</t>
    </r>
  </si>
  <si>
    <r>
      <t>Rizal: 1</t>
    </r>
    <r>
      <rPr>
        <sz val="11"/>
        <rFont val="Arial Narrow"/>
        <family val="2"/>
      </rPr>
      <t xml:space="preserve"> is </t>
    </r>
    <r>
      <rPr>
        <b/>
        <sz val="11"/>
        <rFont val="Arial Narrow"/>
        <family val="2"/>
      </rPr>
      <t>On-going</t>
    </r>
    <r>
      <rPr>
        <sz val="11"/>
        <rFont val="Arial Narrow"/>
        <family val="2"/>
      </rPr>
      <t xml:space="preserve"> (Nazarene </t>
    </r>
  </si>
  <si>
    <t>- BUB-Other Projects 2015</t>
  </si>
  <si>
    <t>WAIVED: Dasmariñas City, Cavite</t>
  </si>
  <si>
    <t xml:space="preserve"> - Bay (16.59%); Famy (83%); </t>
  </si>
  <si>
    <t xml:space="preserve">  'Los Baños (80.01%)</t>
  </si>
  <si>
    <t xml:space="preserve"> - 3 Burdeos; Mulanay (12%), 2 </t>
  </si>
  <si>
    <t xml:space="preserve">    Patnanungan, San Narciso, Tayabas </t>
  </si>
  <si>
    <t xml:space="preserve">    City (90%)</t>
  </si>
  <si>
    <t>- BUB-Other Projects 2016</t>
  </si>
  <si>
    <t xml:space="preserve"> - Talisay (60.64%)</t>
  </si>
  <si>
    <t xml:space="preserve"> - Pila, Santa Maria (OG)</t>
  </si>
  <si>
    <t xml:space="preserve"> - Candelaria (75%), Dolores (87%), </t>
  </si>
  <si>
    <t xml:space="preserve">    Gumaca, Jomalig</t>
  </si>
  <si>
    <t>3 ON-GOING: Bauan, Ibaan, Taysan</t>
  </si>
  <si>
    <t>1 PIPELINED: Balete</t>
  </si>
  <si>
    <t>1 PROPOSED: Cavite City</t>
  </si>
  <si>
    <t>5 ON-GOING: City of Cabuyao, Mabitac, 2 Famy</t>
  </si>
  <si>
    <t xml:space="preserve">    and  Paete</t>
  </si>
  <si>
    <t>4  City of Santa Rosa, City of San Pablo, 2 Calauan</t>
  </si>
  <si>
    <t>2 PROPOSED: Jomalig and San Freancisco</t>
  </si>
  <si>
    <t>2 ON-GOING: Angono &amp; Jalajala</t>
  </si>
  <si>
    <t>2 CANCELLED: Binangonan, Tanay</t>
  </si>
  <si>
    <t>1 PIPELINED: Pilillia</t>
  </si>
  <si>
    <t xml:space="preserve">36 ON-GOING: Buenavista, 4 Calauag, 4 Gen. </t>
  </si>
  <si>
    <t xml:space="preserve">   Luna, Mulanay, 2 Panukulan, 9 Patnanungan, </t>
  </si>
  <si>
    <t xml:space="preserve">   3 Sampaloc, 2 San Andres, 5 San Francisco, San </t>
  </si>
  <si>
    <t xml:space="preserve">   Narciso, 3 Tagkawayan and Tayabas City</t>
  </si>
  <si>
    <t xml:space="preserve">45 PIPELINED: Burdeos, 4 Calauag, 3 Dolores, </t>
  </si>
  <si>
    <t xml:space="preserve">  16 Gen. Luna, 10 Jomalig, Lopez, 2 Macalelon,  </t>
  </si>
  <si>
    <t xml:space="preserve">  Patnanungan, 2 Pitogo, 2 Real, Sampaloc, Sariaya </t>
  </si>
  <si>
    <t xml:space="preserve">  and Lucena City</t>
  </si>
  <si>
    <t>2 WAIVED:Baras &amp; Tanay</t>
  </si>
  <si>
    <t>3  Gen. Luna, Gen. Nakar &amp; Perez</t>
  </si>
  <si>
    <t>2 WAIVED: 2 San Juan</t>
  </si>
  <si>
    <t>1 WAIVED: Paete</t>
  </si>
  <si>
    <t>Lopez, Quezon (25.96%)</t>
  </si>
  <si>
    <t xml:space="preserve">C: All 3 Completed (1 Cavite Province and </t>
  </si>
  <si>
    <t xml:space="preserve">     2 City of Imus)</t>
  </si>
  <si>
    <t xml:space="preserve"> - 1 ONGOING: Lumban (38% on going)</t>
  </si>
  <si>
    <t xml:space="preserve"> - 1 NYS: Nagcarlan</t>
  </si>
  <si>
    <t xml:space="preserve"> - Mulanay: 81.02% on-going</t>
  </si>
  <si>
    <t xml:space="preserve"> - 1 NYS: Taytay</t>
  </si>
  <si>
    <t xml:space="preserve"> - 3 COMPLETED: Antipolo City , Binangonan </t>
  </si>
  <si>
    <t xml:space="preserve">    and Rizal Province</t>
  </si>
  <si>
    <t xml:space="preserve"> - 3 COMPLETED (City of Calamba,  San Pedro, </t>
  </si>
  <si>
    <t xml:space="preserve">   Pakil and Santa Maria) </t>
  </si>
  <si>
    <t xml:space="preserve"> - Ternate (On-Going 89.83%)</t>
  </si>
  <si>
    <t xml:space="preserve">     1 COMPLETED (Los Baños)</t>
  </si>
  <si>
    <t>L: 2 NYS (Laguna Province &amp;  City of San Pedro)</t>
  </si>
  <si>
    <t>Q: All 2 (Gumaca and  San Antonio)</t>
  </si>
  <si>
    <t xml:space="preserve">R: 1 (Rizal Province) </t>
  </si>
  <si>
    <t xml:space="preserve">B: All 5 COMPLETED (Batangas City, Malvar, </t>
  </si>
  <si>
    <t xml:space="preserve">     Taal, San Jose and Batangas Province) </t>
  </si>
  <si>
    <t xml:space="preserve">9 COMPLETED: </t>
  </si>
  <si>
    <t>L: 1 (Los Baños)</t>
  </si>
  <si>
    <t xml:space="preserve"> - 3 NYS (Batangas City, Bauan, Malvar)</t>
  </si>
  <si>
    <t xml:space="preserve"> - 5 NYS (Angono, Antipolo City, Binangonan)</t>
  </si>
  <si>
    <t xml:space="preserve"> - 1 COMPLETED (Rizal Province) </t>
  </si>
  <si>
    <t xml:space="preserve"> - 10 ON-GOING: Carmona, City of Bacoor, City of </t>
  </si>
  <si>
    <t xml:space="preserve">    Dasmariñas, City of Imus (50%), Kawit, </t>
  </si>
  <si>
    <t xml:space="preserve">    Magallanes, Maragondon (65.25%), Naic (50%), </t>
  </si>
  <si>
    <t xml:space="preserve">    Rosario (60.18%), Silang</t>
  </si>
  <si>
    <t xml:space="preserve"> - 8 NYS (Biñan City, Calamba City, City of San </t>
  </si>
  <si>
    <t xml:space="preserve">    Pedro, City of Sta. Rosa, Kalayaan, Laguna </t>
  </si>
  <si>
    <t xml:space="preserve">    Province, Nagcarlan, Pagsanjan) </t>
  </si>
  <si>
    <t xml:space="preserve"> - 8 NYS( Gumaca, Mauban, Mulanay, Pagbilao, </t>
  </si>
  <si>
    <t xml:space="preserve">    Panukulan, Quezon Province, San Antonio</t>
  </si>
  <si>
    <t xml:space="preserve">    and Unisan)</t>
  </si>
  <si>
    <t xml:space="preserve">B: All 3 Completed (Batangas City, San </t>
  </si>
  <si>
    <t xml:space="preserve">     Luis and San Pascual)</t>
  </si>
  <si>
    <t xml:space="preserve"> - 2 COMPLETED: Real (2) and Mulanay </t>
  </si>
  <si>
    <t>FY 2018 (9)</t>
  </si>
  <si>
    <t>FY 2017 (17)</t>
  </si>
  <si>
    <t xml:space="preserve"> - 'Rizal: Baras (and Tanay) </t>
  </si>
  <si>
    <t xml:space="preserve">B: 1 ON GOING (Lobo:  15%) </t>
  </si>
  <si>
    <t xml:space="preserve">C: 3 NYS-funds not yet released (Trece Martires City, </t>
  </si>
  <si>
    <t xml:space="preserve">      and 2 Naic)   </t>
  </si>
  <si>
    <t xml:space="preserve"> - Cavite </t>
  </si>
  <si>
    <t xml:space="preserve">     2 San Narciso -funds released 4/5/18; Gen. Luna  - </t>
  </si>
  <si>
    <t xml:space="preserve">      funds released 3/6/18, &amp; Panukulan -funds </t>
  </si>
  <si>
    <t xml:space="preserve">      released 3/6/18 and Perez)</t>
  </si>
  <si>
    <t>Q: 6 NYS (Macalelon-funds not yet released),</t>
  </si>
  <si>
    <t xml:space="preserve">   : 4 ON-GOING ( 3 Unisan &amp; Calauag - 2nd tranche)</t>
  </si>
  <si>
    <t xml:space="preserve">   : 2 COMPLETED ( both 2 in Perez)</t>
  </si>
  <si>
    <t>R: 1 NYS (Rodriguez: request for change of location)</t>
  </si>
  <si>
    <t>2 COMPLETED ( both 2 in Perez)</t>
  </si>
  <si>
    <t xml:space="preserve"> - 2 ONGOING (Calatagan - 95%)</t>
  </si>
  <si>
    <t xml:space="preserve"> - Rizal </t>
  </si>
  <si>
    <t xml:space="preserve"> - 4 ON-GOING ( 3 Catanauan; Tagkawayan - funds</t>
  </si>
  <si>
    <t>FY 2016 (11)</t>
  </si>
  <si>
    <t>FY 2015 (21)</t>
  </si>
  <si>
    <t xml:space="preserve"> - Quezon: Atimonan (6),  Calauag, </t>
  </si>
  <si>
    <t>Gumaca, Infanta (6), Lopez , &amp;  Mulanay (5)</t>
  </si>
  <si>
    <t>to be conducted by DILG-BLGD</t>
  </si>
  <si>
    <t>DILG-BLGD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</si>
</sst>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i/>
      <sz val="12"/>
      <name val="Arial Narrow"/>
      <family val="2"/>
    </font>
    <font>
      <sz val="1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sz val="12"/>
      <color theme="8" tint="-0.249977111117893"/>
      <name val="Arial Narrow"/>
      <family val="2"/>
    </font>
    <font>
      <b/>
      <sz val="12"/>
      <color theme="8" tint="-0.249977111117893"/>
      <name val="Arial Narrow"/>
      <family val="2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FF0000"/>
      <name val="Arial Narrow"/>
      <family val="2"/>
    </font>
    <font>
      <sz val="11"/>
      <name val="Arial Narrow"/>
      <family val="2"/>
    </font>
    <font>
      <sz val="12"/>
      <color rgb="FFCC0099"/>
      <name val="Arial Narrow"/>
      <family val="2"/>
    </font>
    <font>
      <sz val="12"/>
      <color rgb="FF0070C0"/>
      <name val="Arial Narrow"/>
      <family val="2"/>
    </font>
    <font>
      <sz val="12"/>
      <color rgb="FF00B050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i/>
      <sz val="11"/>
      <name val="Arial Narrow"/>
      <family val="2"/>
    </font>
    <font>
      <u/>
      <sz val="11"/>
      <name val="Arial Narrow"/>
      <family val="2"/>
    </font>
    <font>
      <sz val="11"/>
      <color rgb="FFFF0000"/>
      <name val="Arial Narrow"/>
      <family val="2"/>
    </font>
    <font>
      <b/>
      <i/>
      <u/>
      <sz val="11"/>
      <name val="Arial Narrow"/>
      <family val="2"/>
    </font>
    <font>
      <b/>
      <sz val="11"/>
      <color rgb="FFFF0000"/>
      <name val="Arial Narrow"/>
      <family val="2"/>
    </font>
    <font>
      <i/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u/>
      <sz val="11"/>
      <name val="Arial Narrow"/>
      <family val="2"/>
    </font>
    <font>
      <b/>
      <u/>
      <sz val="11"/>
      <name val="Arial Narrow"/>
      <family val="2"/>
    </font>
    <font>
      <sz val="11"/>
      <color rgb="FFCC0099"/>
      <name val="Arial Narrow"/>
      <family val="2"/>
    </font>
    <font>
      <i/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70C0"/>
      <name val="Arial Narrow"/>
      <family val="2"/>
    </font>
    <font>
      <b/>
      <sz val="11"/>
      <color rgb="FF00B050"/>
      <name val="Arial Narrow"/>
      <family val="2"/>
    </font>
    <font>
      <sz val="11"/>
      <color rgb="FF00B050"/>
      <name val="Arial Narrow"/>
      <family val="2"/>
    </font>
    <font>
      <i/>
      <sz val="11"/>
      <color rgb="FF00B050"/>
      <name val="Arial Narrow"/>
      <family val="2"/>
    </font>
    <font>
      <sz val="11"/>
      <color theme="8" tint="-0.249977111117893"/>
      <name val="Arial Narrow"/>
      <family val="2"/>
    </font>
    <font>
      <i/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i/>
      <sz val="10"/>
      <name val="Calibri"/>
      <family val="2"/>
      <scheme val="minor"/>
    </font>
    <font>
      <sz val="11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trike/>
      <sz val="1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85D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6969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0">
    <xf numFmtId="0" fontId="0" fillId="0" borderId="0" xfId="0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/>
    </xf>
    <xf numFmtId="164" fontId="3" fillId="0" borderId="0" xfId="1" applyFont="1" applyFill="1" applyBorder="1" applyAlignment="1">
      <alignment horizontal="center"/>
    </xf>
    <xf numFmtId="0" fontId="4" fillId="0" borderId="0" xfId="0" applyFont="1" applyFill="1" applyBorder="1"/>
    <xf numFmtId="3" fontId="3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164" fontId="4" fillId="0" borderId="6" xfId="1" applyFont="1" applyFill="1" applyBorder="1" applyAlignment="1">
      <alignment horizontal="right"/>
    </xf>
    <xf numFmtId="3" fontId="3" fillId="0" borderId="0" xfId="0" applyNumberFormat="1" applyFont="1" applyFill="1" applyBorder="1"/>
    <xf numFmtId="0" fontId="4" fillId="4" borderId="6" xfId="0" applyFont="1" applyFill="1" applyBorder="1"/>
    <xf numFmtId="0" fontId="4" fillId="4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4" fillId="0" borderId="15" xfId="0" applyFont="1" applyFill="1" applyBorder="1"/>
    <xf numFmtId="0" fontId="4" fillId="0" borderId="17" xfId="0" applyFont="1" applyFill="1" applyBorder="1"/>
    <xf numFmtId="0" fontId="3" fillId="0" borderId="20" xfId="0" applyFont="1" applyFill="1" applyBorder="1"/>
    <xf numFmtId="0" fontId="3" fillId="3" borderId="20" xfId="0" applyFont="1" applyFill="1" applyBorder="1" applyAlignment="1">
      <alignment horizontal="left"/>
    </xf>
    <xf numFmtId="0" fontId="4" fillId="0" borderId="7" xfId="0" applyFont="1" applyFill="1" applyBorder="1"/>
    <xf numFmtId="0" fontId="3" fillId="0" borderId="0" xfId="0" applyFont="1" applyFill="1"/>
    <xf numFmtId="0" fontId="3" fillId="0" borderId="0" xfId="0" quotePrefix="1" applyFont="1" applyFill="1"/>
    <xf numFmtId="43" fontId="3" fillId="0" borderId="0" xfId="0" applyNumberFormat="1" applyFont="1" applyFill="1"/>
    <xf numFmtId="0" fontId="4" fillId="0" borderId="0" xfId="0" applyFont="1" applyFill="1"/>
    <xf numFmtId="0" fontId="3" fillId="0" borderId="25" xfId="0" applyFont="1" applyFill="1" applyBorder="1"/>
    <xf numFmtId="164" fontId="4" fillId="0" borderId="0" xfId="0" applyNumberFormat="1" applyFont="1" applyFill="1"/>
    <xf numFmtId="0" fontId="3" fillId="0" borderId="22" xfId="0" applyFont="1" applyFill="1" applyBorder="1"/>
    <xf numFmtId="0" fontId="4" fillId="0" borderId="6" xfId="0" applyFont="1" applyFill="1" applyBorder="1"/>
    <xf numFmtId="0" fontId="4" fillId="0" borderId="1" xfId="0" applyFont="1" applyFill="1" applyBorder="1"/>
    <xf numFmtId="0" fontId="4" fillId="2" borderId="6" xfId="0" applyFont="1" applyFill="1" applyBorder="1"/>
    <xf numFmtId="0" fontId="4" fillId="0" borderId="2" xfId="0" applyFont="1" applyFill="1" applyBorder="1"/>
    <xf numFmtId="0" fontId="4" fillId="0" borderId="8" xfId="0" applyFont="1" applyFill="1" applyBorder="1"/>
    <xf numFmtId="164" fontId="3" fillId="0" borderId="0" xfId="1" applyFont="1" applyFill="1"/>
    <xf numFmtId="0" fontId="3" fillId="0" borderId="0" xfId="0" quotePrefix="1" applyFont="1" applyFill="1" applyAlignment="1">
      <alignment wrapText="1"/>
    </xf>
    <xf numFmtId="0" fontId="3" fillId="0" borderId="6" xfId="0" applyFont="1" applyFill="1" applyBorder="1"/>
    <xf numFmtId="0" fontId="4" fillId="0" borderId="5" xfId="0" applyFont="1" applyFill="1" applyBorder="1"/>
    <xf numFmtId="3" fontId="4" fillId="0" borderId="6" xfId="0" applyNumberFormat="1" applyFont="1" applyFill="1" applyBorder="1" applyAlignment="1">
      <alignment horizontal="right"/>
    </xf>
    <xf numFmtId="0" fontId="4" fillId="2" borderId="7" xfId="0" applyFont="1" applyFill="1" applyBorder="1"/>
    <xf numFmtId="0" fontId="3" fillId="0" borderId="42" xfId="0" applyFont="1" applyFill="1" applyBorder="1"/>
    <xf numFmtId="0" fontId="4" fillId="0" borderId="9" xfId="0" applyFont="1" applyFill="1" applyBorder="1"/>
    <xf numFmtId="0" fontId="3" fillId="0" borderId="0" xfId="0" applyFont="1" applyFill="1" applyBorder="1"/>
    <xf numFmtId="0" fontId="4" fillId="6" borderId="6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3" fillId="0" borderId="25" xfId="0" applyNumberFormat="1" applyFont="1" applyFill="1" applyBorder="1"/>
    <xf numFmtId="164" fontId="4" fillId="0" borderId="1" xfId="0" applyNumberFormat="1" applyFont="1" applyFill="1" applyBorder="1"/>
    <xf numFmtId="164" fontId="4" fillId="0" borderId="1" xfId="1" applyFont="1" applyFill="1" applyBorder="1"/>
    <xf numFmtId="0" fontId="3" fillId="0" borderId="1" xfId="0" applyFont="1" applyFill="1" applyBorder="1" applyAlignment="1">
      <alignment horizontal="center"/>
    </xf>
    <xf numFmtId="0" fontId="10" fillId="0" borderId="6" xfId="0" applyFont="1" applyFill="1" applyBorder="1"/>
    <xf numFmtId="0" fontId="4" fillId="0" borderId="0" xfId="0" applyFont="1"/>
    <xf numFmtId="0" fontId="9" fillId="0" borderId="1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164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0" fontId="8" fillId="0" borderId="6" xfId="0" applyFont="1" applyFill="1" applyBorder="1"/>
    <xf numFmtId="0" fontId="8" fillId="0" borderId="0" xfId="0" quotePrefix="1" applyFont="1" applyFill="1" applyAlignment="1">
      <alignment wrapText="1"/>
    </xf>
    <xf numFmtId="164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4" fillId="0" borderId="6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8" fillId="8" borderId="0" xfId="0" applyFont="1" applyFill="1"/>
    <xf numFmtId="0" fontId="9" fillId="8" borderId="6" xfId="0" applyFont="1" applyFill="1" applyBorder="1"/>
    <xf numFmtId="164" fontId="4" fillId="8" borderId="0" xfId="0" applyNumberFormat="1" applyFont="1" applyFill="1"/>
    <xf numFmtId="0" fontId="4" fillId="8" borderId="6" xfId="0" applyFont="1" applyFill="1" applyBorder="1"/>
    <xf numFmtId="0" fontId="9" fillId="8" borderId="1" xfId="0" applyFont="1" applyFill="1" applyBorder="1"/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/>
    <xf numFmtId="43" fontId="4" fillId="2" borderId="1" xfId="0" applyNumberFormat="1" applyFont="1" applyFill="1" applyBorder="1"/>
    <xf numFmtId="164" fontId="4" fillId="9" borderId="1" xfId="0" applyNumberFormat="1" applyFont="1" applyFill="1" applyBorder="1"/>
    <xf numFmtId="0" fontId="4" fillId="9" borderId="6" xfId="0" applyFont="1" applyFill="1" applyBorder="1"/>
    <xf numFmtId="0" fontId="10" fillId="9" borderId="1" xfId="0" applyFont="1" applyFill="1" applyBorder="1"/>
    <xf numFmtId="0" fontId="10" fillId="9" borderId="6" xfId="0" applyFont="1" applyFill="1" applyBorder="1"/>
    <xf numFmtId="0" fontId="4" fillId="9" borderId="1" xfId="0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Font="1" applyFill="1" applyBorder="1" applyAlignment="1">
      <alignment horizontal="right"/>
    </xf>
    <xf numFmtId="0" fontId="4" fillId="9" borderId="9" xfId="0" applyFont="1" applyFill="1" applyBorder="1"/>
    <xf numFmtId="164" fontId="3" fillId="3" borderId="6" xfId="1" applyFont="1" applyFill="1" applyBorder="1" applyAlignment="1">
      <alignment horizontal="right" vertical="center" wrapText="1"/>
    </xf>
    <xf numFmtId="0" fontId="4" fillId="6" borderId="1" xfId="0" applyFont="1" applyFill="1" applyBorder="1"/>
    <xf numFmtId="164" fontId="3" fillId="3" borderId="9" xfId="1" applyFont="1" applyFill="1" applyBorder="1" applyAlignment="1">
      <alignment horizontal="right" vertical="center" wrapText="1"/>
    </xf>
    <xf numFmtId="0" fontId="11" fillId="0" borderId="0" xfId="0" applyFont="1" applyFill="1"/>
    <xf numFmtId="0" fontId="4" fillId="0" borderId="31" xfId="0" applyFont="1" applyFill="1" applyBorder="1"/>
    <xf numFmtId="0" fontId="4" fillId="7" borderId="37" xfId="0" applyFont="1" applyFill="1" applyBorder="1" applyAlignment="1">
      <alignment horizontal="left"/>
    </xf>
    <xf numFmtId="0" fontId="3" fillId="7" borderId="37" xfId="0" applyFont="1" applyFill="1" applyBorder="1" applyAlignment="1">
      <alignment horizontal="left"/>
    </xf>
    <xf numFmtId="0" fontId="3" fillId="7" borderId="37" xfId="0" quotePrefix="1" applyFont="1" applyFill="1" applyBorder="1" applyAlignment="1">
      <alignment horizontal="left"/>
    </xf>
    <xf numFmtId="164" fontId="12" fillId="9" borderId="9" xfId="1" applyFont="1" applyFill="1" applyBorder="1" applyAlignment="1">
      <alignment horizontal="right"/>
    </xf>
    <xf numFmtId="164" fontId="13" fillId="9" borderId="9" xfId="1" applyFont="1" applyFill="1" applyBorder="1" applyAlignment="1">
      <alignment horizontal="right" vertical="center" wrapText="1"/>
    </xf>
    <xf numFmtId="164" fontId="12" fillId="9" borderId="10" xfId="1" applyFont="1" applyFill="1" applyBorder="1" applyAlignment="1">
      <alignment horizontal="left"/>
    </xf>
    <xf numFmtId="0" fontId="8" fillId="9" borderId="36" xfId="0" applyFont="1" applyFill="1" applyBorder="1" applyAlignment="1"/>
    <xf numFmtId="0" fontId="9" fillId="9" borderId="36" xfId="0" applyFont="1" applyFill="1" applyBorder="1"/>
    <xf numFmtId="164" fontId="8" fillId="9" borderId="42" xfId="0" applyNumberFormat="1" applyFont="1" applyFill="1" applyBorder="1"/>
    <xf numFmtId="0" fontId="9" fillId="9" borderId="9" xfId="0" applyFont="1" applyFill="1" applyBorder="1"/>
    <xf numFmtId="164" fontId="8" fillId="9" borderId="4" xfId="1" applyFont="1" applyFill="1" applyBorder="1" applyAlignment="1">
      <alignment horizontal="right" vertical="center" wrapText="1"/>
    </xf>
    <xf numFmtId="164" fontId="3" fillId="3" borderId="4" xfId="1" applyFont="1" applyFill="1" applyBorder="1" applyAlignment="1">
      <alignment horizontal="right" vertical="center" wrapText="1"/>
    </xf>
    <xf numFmtId="164" fontId="3" fillId="3" borderId="1" xfId="1" applyFont="1" applyFill="1" applyBorder="1" applyAlignment="1">
      <alignment horizontal="right" vertical="center" wrapText="1"/>
    </xf>
    <xf numFmtId="0" fontId="14" fillId="0" borderId="0" xfId="0" applyFont="1"/>
    <xf numFmtId="0" fontId="15" fillId="0" borderId="0" xfId="0" applyFont="1" applyAlignment="1">
      <alignment horizontal="center"/>
    </xf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0" fontId="17" fillId="10" borderId="0" xfId="0" applyFont="1" applyFill="1" applyAlignment="1"/>
    <xf numFmtId="0" fontId="18" fillId="10" borderId="0" xfId="0" applyFont="1" applyFill="1" applyAlignment="1">
      <alignment horizontal="center"/>
    </xf>
    <xf numFmtId="0" fontId="18" fillId="10" borderId="0" xfId="0" applyFont="1" applyFill="1" applyAlignment="1"/>
    <xf numFmtId="0" fontId="17" fillId="10" borderId="0" xfId="0" applyFont="1" applyFill="1"/>
    <xf numFmtId="0" fontId="7" fillId="0" borderId="0" xfId="0" applyFont="1" applyAlignment="1">
      <alignment horizontal="center"/>
    </xf>
    <xf numFmtId="3" fontId="18" fillId="0" borderId="0" xfId="0" applyNumberFormat="1" applyFont="1"/>
    <xf numFmtId="0" fontId="18" fillId="10" borderId="0" xfId="0" applyFont="1" applyFill="1"/>
    <xf numFmtId="3" fontId="18" fillId="4" borderId="29" xfId="0" applyNumberFormat="1" applyFont="1" applyFill="1" applyBorder="1" applyAlignment="1">
      <alignment horizontal="center" vertical="center" wrapText="1"/>
    </xf>
    <xf numFmtId="0" fontId="15" fillId="0" borderId="0" xfId="0" applyFont="1" applyFill="1"/>
    <xf numFmtId="0" fontId="3" fillId="9" borderId="19" xfId="0" applyFont="1" applyFill="1" applyBorder="1" applyAlignment="1"/>
    <xf numFmtId="164" fontId="4" fillId="9" borderId="9" xfId="1" applyFont="1" applyFill="1" applyBorder="1" applyAlignment="1">
      <alignment horizontal="right"/>
    </xf>
    <xf numFmtId="0" fontId="4" fillId="10" borderId="20" xfId="0" applyFont="1" applyFill="1" applyBorder="1"/>
    <xf numFmtId="0" fontId="4" fillId="10" borderId="2" xfId="0" applyFont="1" applyFill="1" applyBorder="1"/>
    <xf numFmtId="0" fontId="3" fillId="10" borderId="20" xfId="0" applyFont="1" applyFill="1" applyBorder="1" applyAlignment="1"/>
    <xf numFmtId="0" fontId="3" fillId="10" borderId="20" xfId="0" applyFont="1" applyFill="1" applyBorder="1"/>
    <xf numFmtId="0" fontId="4" fillId="10" borderId="21" xfId="0" applyFont="1" applyFill="1" applyBorder="1"/>
    <xf numFmtId="0" fontId="4" fillId="10" borderId="23" xfId="0" applyFont="1" applyFill="1" applyBorder="1"/>
    <xf numFmtId="0" fontId="4" fillId="10" borderId="24" xfId="0" applyFont="1" applyFill="1" applyBorder="1"/>
    <xf numFmtId="0" fontId="3" fillId="10" borderId="19" xfId="0" applyFont="1" applyFill="1" applyBorder="1"/>
    <xf numFmtId="0" fontId="4" fillId="10" borderId="19" xfId="0" applyFont="1" applyFill="1" applyBorder="1"/>
    <xf numFmtId="0" fontId="4" fillId="10" borderId="20" xfId="0" applyFont="1" applyFill="1" applyBorder="1" applyAlignment="1"/>
    <xf numFmtId="0" fontId="4" fillId="10" borderId="9" xfId="0" applyFont="1" applyFill="1" applyBorder="1"/>
    <xf numFmtId="0" fontId="4" fillId="10" borderId="21" xfId="0" applyFont="1" applyFill="1" applyBorder="1" applyAlignment="1"/>
    <xf numFmtId="0" fontId="3" fillId="10" borderId="23" xfId="0" applyFont="1" applyFill="1" applyBorder="1"/>
    <xf numFmtId="0" fontId="4" fillId="10" borderId="0" xfId="0" applyFont="1" applyFill="1" applyBorder="1" applyAlignment="1">
      <alignment horizontal="left"/>
    </xf>
    <xf numFmtId="0" fontId="4" fillId="10" borderId="0" xfId="0" applyFont="1" applyFill="1" applyBorder="1"/>
    <xf numFmtId="0" fontId="6" fillId="10" borderId="20" xfId="0" applyFont="1" applyFill="1" applyBorder="1"/>
    <xf numFmtId="0" fontId="4" fillId="10" borderId="20" xfId="0" applyFont="1" applyFill="1" applyBorder="1" applyAlignment="1">
      <alignment wrapText="1"/>
    </xf>
    <xf numFmtId="0" fontId="4" fillId="10" borderId="42" xfId="0" applyFont="1" applyFill="1" applyBorder="1"/>
    <xf numFmtId="165" fontId="4" fillId="10" borderId="10" xfId="1" applyNumberFormat="1" applyFont="1" applyFill="1" applyBorder="1" applyAlignment="1">
      <alignment horizontal="right" vertical="center" wrapText="1"/>
    </xf>
    <xf numFmtId="165" fontId="4" fillId="10" borderId="9" xfId="1" applyNumberFormat="1" applyFont="1" applyFill="1" applyBorder="1" applyAlignment="1">
      <alignment horizontal="right" vertical="center" wrapText="1"/>
    </xf>
    <xf numFmtId="0" fontId="3" fillId="0" borderId="1" xfId="0" quotePrefix="1" applyFont="1" applyFill="1" applyBorder="1" applyAlignment="1">
      <alignment wrapText="1"/>
    </xf>
    <xf numFmtId="3" fontId="18" fillId="4" borderId="11" xfId="0" applyNumberFormat="1" applyFont="1" applyFill="1" applyBorder="1" applyAlignment="1">
      <alignment horizontal="center" vertical="center" wrapText="1"/>
    </xf>
    <xf numFmtId="3" fontId="18" fillId="4" borderId="20" xfId="0" applyNumberFormat="1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right" vertical="top" wrapText="1"/>
    </xf>
    <xf numFmtId="0" fontId="4" fillId="10" borderId="42" xfId="0" applyFont="1" applyFill="1" applyBorder="1" applyAlignment="1">
      <alignment horizontal="right"/>
    </xf>
    <xf numFmtId="3" fontId="4" fillId="10" borderId="42" xfId="0" applyNumberFormat="1" applyFont="1" applyFill="1" applyBorder="1" applyAlignment="1">
      <alignment horizontal="right"/>
    </xf>
    <xf numFmtId="164" fontId="4" fillId="10" borderId="42" xfId="1" applyFont="1" applyFill="1" applyBorder="1" applyAlignment="1">
      <alignment horizontal="right"/>
    </xf>
    <xf numFmtId="164" fontId="4" fillId="10" borderId="42" xfId="1" applyFont="1" applyFill="1" applyBorder="1" applyAlignment="1">
      <alignment horizontal="right" vertical="center" wrapText="1"/>
    </xf>
    <xf numFmtId="0" fontId="3" fillId="10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right"/>
    </xf>
    <xf numFmtId="3" fontId="4" fillId="10" borderId="0" xfId="0" applyNumberFormat="1" applyFont="1" applyFill="1" applyBorder="1" applyAlignment="1">
      <alignment horizontal="right"/>
    </xf>
    <xf numFmtId="164" fontId="3" fillId="10" borderId="0" xfId="1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164" fontId="4" fillId="10" borderId="0" xfId="1" applyFont="1" applyFill="1" applyBorder="1" applyAlignment="1">
      <alignment horizontal="right"/>
    </xf>
    <xf numFmtId="0" fontId="3" fillId="10" borderId="0" xfId="0" applyFont="1" applyFill="1" applyBorder="1"/>
    <xf numFmtId="3" fontId="4" fillId="10" borderId="0" xfId="1" applyNumberFormat="1" applyFont="1" applyFill="1" applyBorder="1" applyAlignment="1">
      <alignment horizontal="right"/>
    </xf>
    <xf numFmtId="0" fontId="4" fillId="10" borderId="0" xfId="0" applyFont="1" applyFill="1" applyBorder="1" applyAlignment="1">
      <alignment horizontal="right" vertical="top" wrapText="1"/>
    </xf>
    <xf numFmtId="164" fontId="4" fillId="10" borderId="0" xfId="1" applyFont="1" applyFill="1" applyBorder="1" applyAlignment="1">
      <alignment horizontal="right" vertical="center" wrapText="1"/>
    </xf>
    <xf numFmtId="0" fontId="4" fillId="10" borderId="0" xfId="0" applyFont="1" applyFill="1" applyBorder="1" applyAlignment="1">
      <alignment horizontal="left" indent="1"/>
    </xf>
    <xf numFmtId="0" fontId="4" fillId="10" borderId="0" xfId="0" applyFont="1" applyFill="1" applyBorder="1" applyAlignment="1">
      <alignment horizontal="right" wrapText="1"/>
    </xf>
    <xf numFmtId="3" fontId="4" fillId="10" borderId="0" xfId="0" applyNumberFormat="1" applyFont="1" applyFill="1" applyBorder="1" applyAlignment="1">
      <alignment horizontal="right" wrapText="1"/>
    </xf>
    <xf numFmtId="0" fontId="4" fillId="10" borderId="30" xfId="0" applyFont="1" applyFill="1" applyBorder="1"/>
    <xf numFmtId="0" fontId="18" fillId="4" borderId="32" xfId="0" quotePrefix="1" applyFont="1" applyFill="1" applyBorder="1" applyAlignment="1">
      <alignment horizontal="center" vertical="center"/>
    </xf>
    <xf numFmtId="0" fontId="18" fillId="4" borderId="8" xfId="0" quotePrefix="1" applyFont="1" applyFill="1" applyBorder="1" applyAlignment="1">
      <alignment horizontal="center" vertical="center"/>
    </xf>
    <xf numFmtId="0" fontId="18" fillId="4" borderId="14" xfId="0" quotePrefix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right"/>
    </xf>
    <xf numFmtId="0" fontId="4" fillId="10" borderId="10" xfId="0" applyFont="1" applyFill="1" applyBorder="1"/>
    <xf numFmtId="3" fontId="3" fillId="10" borderId="10" xfId="0" applyNumberFormat="1" applyFont="1" applyFill="1" applyBorder="1" applyAlignment="1">
      <alignment horizontal="center" vertical="center" wrapText="1"/>
    </xf>
    <xf numFmtId="164" fontId="8" fillId="11" borderId="17" xfId="1" applyFont="1" applyFill="1" applyBorder="1" applyAlignment="1">
      <alignment horizontal="right" vertical="center" wrapText="1"/>
    </xf>
    <xf numFmtId="164" fontId="12" fillId="11" borderId="7" xfId="1" applyFont="1" applyFill="1" applyBorder="1" applyAlignment="1">
      <alignment horizontal="right"/>
    </xf>
    <xf numFmtId="164" fontId="13" fillId="11" borderId="7" xfId="1" applyFont="1" applyFill="1" applyBorder="1" applyAlignment="1">
      <alignment horizontal="right" vertical="center" wrapText="1"/>
    </xf>
    <xf numFmtId="164" fontId="12" fillId="11" borderId="13" xfId="1" applyFont="1" applyFill="1" applyBorder="1" applyAlignment="1">
      <alignment horizontal="left"/>
    </xf>
    <xf numFmtId="164" fontId="9" fillId="11" borderId="38" xfId="1" applyFont="1" applyFill="1" applyBorder="1" applyAlignment="1">
      <alignment horizontal="center"/>
    </xf>
    <xf numFmtId="0" fontId="9" fillId="11" borderId="37" xfId="0" applyFont="1" applyFill="1" applyBorder="1"/>
    <xf numFmtId="0" fontId="8" fillId="11" borderId="0" xfId="0" applyFont="1" applyFill="1"/>
    <xf numFmtId="0" fontId="9" fillId="11" borderId="6" xfId="0" applyFont="1" applyFill="1" applyBorder="1"/>
    <xf numFmtId="0" fontId="3" fillId="11" borderId="20" xfId="0" applyFont="1" applyFill="1" applyBorder="1" applyAlignment="1"/>
    <xf numFmtId="0" fontId="4" fillId="11" borderId="6" xfId="0" applyFont="1" applyFill="1" applyBorder="1"/>
    <xf numFmtId="164" fontId="4" fillId="11" borderId="6" xfId="1" applyFont="1" applyFill="1" applyBorder="1" applyAlignment="1">
      <alignment horizontal="right"/>
    </xf>
    <xf numFmtId="164" fontId="3" fillId="11" borderId="6" xfId="1" applyFont="1" applyFill="1" applyBorder="1" applyAlignment="1">
      <alignment horizontal="right" vertical="center" wrapText="1"/>
    </xf>
    <xf numFmtId="164" fontId="8" fillId="11" borderId="1" xfId="1" applyFont="1" applyFill="1" applyBorder="1" applyAlignment="1">
      <alignment horizontal="right" vertical="center" wrapText="1"/>
    </xf>
    <xf numFmtId="164" fontId="12" fillId="11" borderId="6" xfId="1" applyFont="1" applyFill="1" applyBorder="1" applyAlignment="1">
      <alignment horizontal="right"/>
    </xf>
    <xf numFmtId="164" fontId="13" fillId="11" borderId="6" xfId="1" applyFont="1" applyFill="1" applyBorder="1" applyAlignment="1">
      <alignment horizontal="right" vertical="center" wrapText="1"/>
    </xf>
    <xf numFmtId="164" fontId="12" fillId="11" borderId="11" xfId="1" applyFont="1" applyFill="1" applyBorder="1" applyAlignment="1">
      <alignment horizontal="left"/>
    </xf>
    <xf numFmtId="164" fontId="9" fillId="11" borderId="37" xfId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wrapText="1"/>
    </xf>
    <xf numFmtId="0" fontId="8" fillId="0" borderId="16" xfId="0" quotePrefix="1" applyFont="1" applyFill="1" applyBorder="1" applyAlignment="1">
      <alignment wrapText="1"/>
    </xf>
    <xf numFmtId="0" fontId="3" fillId="12" borderId="23" xfId="0" applyFont="1" applyFill="1" applyBorder="1" applyAlignment="1"/>
    <xf numFmtId="164" fontId="4" fillId="12" borderId="7" xfId="1" applyFont="1" applyFill="1" applyBorder="1" applyAlignment="1">
      <alignment horizontal="right"/>
    </xf>
    <xf numFmtId="164" fontId="3" fillId="12" borderId="7" xfId="1" applyFont="1" applyFill="1" applyBorder="1" applyAlignment="1">
      <alignment horizontal="right" vertical="center" wrapText="1"/>
    </xf>
    <xf numFmtId="164" fontId="8" fillId="12" borderId="17" xfId="1" applyFont="1" applyFill="1" applyBorder="1" applyAlignment="1">
      <alignment horizontal="right" vertical="center" wrapText="1"/>
    </xf>
    <xf numFmtId="164" fontId="12" fillId="12" borderId="7" xfId="1" applyFont="1" applyFill="1" applyBorder="1" applyAlignment="1">
      <alignment horizontal="right"/>
    </xf>
    <xf numFmtId="164" fontId="13" fillId="12" borderId="7" xfId="1" applyFont="1" applyFill="1" applyBorder="1" applyAlignment="1">
      <alignment horizontal="right" vertical="center" wrapText="1"/>
    </xf>
    <xf numFmtId="164" fontId="12" fillId="12" borderId="13" xfId="1" applyFont="1" applyFill="1" applyBorder="1" applyAlignment="1">
      <alignment horizontal="left"/>
    </xf>
    <xf numFmtId="0" fontId="8" fillId="12" borderId="38" xfId="0" applyFont="1" applyFill="1" applyBorder="1" applyAlignment="1"/>
    <xf numFmtId="0" fontId="9" fillId="12" borderId="37" xfId="0" applyFont="1" applyFill="1" applyBorder="1"/>
    <xf numFmtId="0" fontId="8" fillId="12" borderId="0" xfId="0" applyFont="1" applyFill="1"/>
    <xf numFmtId="0" fontId="9" fillId="12" borderId="6" xfId="0" applyFont="1" applyFill="1" applyBorder="1"/>
    <xf numFmtId="0" fontId="3" fillId="12" borderId="20" xfId="0" applyFont="1" applyFill="1" applyBorder="1" applyAlignment="1"/>
    <xf numFmtId="0" fontId="4" fillId="12" borderId="6" xfId="0" applyFont="1" applyFill="1" applyBorder="1"/>
    <xf numFmtId="164" fontId="4" fillId="12" borderId="6" xfId="1" applyFont="1" applyFill="1" applyBorder="1" applyAlignment="1">
      <alignment horizontal="right"/>
    </xf>
    <xf numFmtId="164" fontId="3" fillId="12" borderId="6" xfId="1" applyFont="1" applyFill="1" applyBorder="1" applyAlignment="1">
      <alignment horizontal="right" vertical="center" wrapText="1"/>
    </xf>
    <xf numFmtId="164" fontId="8" fillId="12" borderId="1" xfId="1" applyFont="1" applyFill="1" applyBorder="1" applyAlignment="1">
      <alignment horizontal="right" vertical="center" wrapText="1"/>
    </xf>
    <xf numFmtId="164" fontId="13" fillId="12" borderId="6" xfId="1" applyFont="1" applyFill="1" applyBorder="1" applyAlignment="1">
      <alignment horizontal="right" vertical="center" wrapText="1"/>
    </xf>
    <xf numFmtId="0" fontId="3" fillId="12" borderId="20" xfId="0" applyFont="1" applyFill="1" applyBorder="1" applyAlignment="1">
      <alignment horizontal="center"/>
    </xf>
    <xf numFmtId="164" fontId="12" fillId="12" borderId="6" xfId="1" applyFont="1" applyFill="1" applyBorder="1" applyAlignment="1">
      <alignment horizontal="right"/>
    </xf>
    <xf numFmtId="164" fontId="12" fillId="12" borderId="11" xfId="1" applyFont="1" applyFill="1" applyBorder="1" applyAlignment="1">
      <alignment horizontal="left"/>
    </xf>
    <xf numFmtId="0" fontId="8" fillId="12" borderId="37" xfId="0" applyFont="1" applyFill="1" applyBorder="1" applyAlignment="1"/>
    <xf numFmtId="164" fontId="3" fillId="9" borderId="9" xfId="1" applyFont="1" applyFill="1" applyBorder="1" applyAlignment="1">
      <alignment horizontal="right" vertical="center" wrapText="1"/>
    </xf>
    <xf numFmtId="0" fontId="3" fillId="2" borderId="23" xfId="0" applyFont="1" applyFill="1" applyBorder="1"/>
    <xf numFmtId="0" fontId="10" fillId="10" borderId="20" xfId="0" applyFont="1" applyFill="1" applyBorder="1"/>
    <xf numFmtId="0" fontId="3" fillId="10" borderId="19" xfId="0" applyFont="1" applyFill="1" applyBorder="1" applyAlignment="1"/>
    <xf numFmtId="0" fontId="4" fillId="0" borderId="20" xfId="0" applyFont="1" applyFill="1" applyBorder="1" applyAlignment="1"/>
    <xf numFmtId="164" fontId="21" fillId="0" borderId="11" xfId="1" applyFont="1" applyFill="1" applyBorder="1" applyAlignment="1"/>
    <xf numFmtId="0" fontId="10" fillId="10" borderId="20" xfId="0" applyFont="1" applyFill="1" applyBorder="1" applyAlignment="1"/>
    <xf numFmtId="0" fontId="10" fillId="0" borderId="20" xfId="0" applyFont="1" applyFill="1" applyBorder="1" applyAlignment="1"/>
    <xf numFmtId="0" fontId="10" fillId="0" borderId="2" xfId="0" applyFont="1" applyFill="1" applyBorder="1" applyAlignment="1"/>
    <xf numFmtId="164" fontId="10" fillId="0" borderId="6" xfId="1" applyFont="1" applyFill="1" applyBorder="1" applyAlignment="1">
      <alignment horizontal="center"/>
    </xf>
    <xf numFmtId="0" fontId="3" fillId="0" borderId="20" xfId="0" applyFont="1" applyFill="1" applyBorder="1" applyAlignment="1"/>
    <xf numFmtId="0" fontId="10" fillId="0" borderId="1" xfId="0" applyFont="1" applyFill="1" applyBorder="1"/>
    <xf numFmtId="0" fontId="4" fillId="0" borderId="20" xfId="0" applyFont="1" applyFill="1" applyBorder="1"/>
    <xf numFmtId="0" fontId="11" fillId="0" borderId="0" xfId="0" applyFont="1" applyFill="1" applyBorder="1"/>
    <xf numFmtId="43" fontId="11" fillId="0" borderId="0" xfId="0" applyNumberFormat="1" applyFont="1" applyFill="1"/>
    <xf numFmtId="0" fontId="3" fillId="2" borderId="0" xfId="0" applyFont="1" applyFill="1"/>
    <xf numFmtId="0" fontId="22" fillId="10" borderId="20" xfId="0" applyFont="1" applyFill="1" applyBorder="1"/>
    <xf numFmtId="0" fontId="22" fillId="2" borderId="1" xfId="0" applyFont="1" applyFill="1" applyBorder="1"/>
    <xf numFmtId="0" fontId="22" fillId="2" borderId="6" xfId="0" applyFont="1" applyFill="1" applyBorder="1"/>
    <xf numFmtId="0" fontId="22" fillId="0" borderId="1" xfId="0" applyFont="1" applyFill="1" applyBorder="1"/>
    <xf numFmtId="0" fontId="22" fillId="0" borderId="6" xfId="0" applyFont="1" applyFill="1" applyBorder="1"/>
    <xf numFmtId="164" fontId="22" fillId="0" borderId="1" xfId="0" applyNumberFormat="1" applyFont="1" applyFill="1" applyBorder="1"/>
    <xf numFmtId="164" fontId="22" fillId="9" borderId="1" xfId="0" applyNumberFormat="1" applyFont="1" applyFill="1" applyBorder="1"/>
    <xf numFmtId="0" fontId="22" fillId="9" borderId="6" xfId="0" applyFont="1" applyFill="1" applyBorder="1"/>
    <xf numFmtId="164" fontId="22" fillId="2" borderId="1" xfId="0" applyNumberFormat="1" applyFont="1" applyFill="1" applyBorder="1"/>
    <xf numFmtId="43" fontId="22" fillId="2" borderId="1" xfId="0" applyNumberFormat="1" applyFont="1" applyFill="1" applyBorder="1"/>
    <xf numFmtId="0" fontId="12" fillId="10" borderId="20" xfId="0" applyFont="1" applyFill="1" applyBorder="1"/>
    <xf numFmtId="0" fontId="12" fillId="0" borderId="1" xfId="0" applyFont="1" applyFill="1" applyBorder="1"/>
    <xf numFmtId="0" fontId="12" fillId="0" borderId="6" xfId="0" applyFont="1" applyFill="1" applyBorder="1"/>
    <xf numFmtId="164" fontId="12" fillId="0" borderId="1" xfId="1" applyFont="1" applyFill="1" applyBorder="1"/>
    <xf numFmtId="0" fontId="12" fillId="8" borderId="1" xfId="0" applyFont="1" applyFill="1" applyBorder="1"/>
    <xf numFmtId="0" fontId="12" fillId="8" borderId="6" xfId="0" applyFont="1" applyFill="1" applyBorder="1"/>
    <xf numFmtId="0" fontId="23" fillId="10" borderId="20" xfId="0" applyFont="1" applyFill="1" applyBorder="1"/>
    <xf numFmtId="0" fontId="23" fillId="8" borderId="1" xfId="0" applyFont="1" applyFill="1" applyBorder="1"/>
    <xf numFmtId="0" fontId="23" fillId="8" borderId="6" xfId="0" applyFont="1" applyFill="1" applyBorder="1"/>
    <xf numFmtId="164" fontId="10" fillId="9" borderId="1" xfId="0" applyNumberFormat="1" applyFont="1" applyFill="1" applyBorder="1"/>
    <xf numFmtId="164" fontId="10" fillId="0" borderId="1" xfId="0" applyNumberFormat="1" applyFont="1" applyFill="1" applyBorder="1"/>
    <xf numFmtId="0" fontId="24" fillId="0" borderId="20" xfId="0" applyFont="1" applyFill="1" applyBorder="1"/>
    <xf numFmtId="0" fontId="24" fillId="0" borderId="1" xfId="0" applyFont="1" applyFill="1" applyBorder="1"/>
    <xf numFmtId="0" fontId="24" fillId="0" borderId="6" xfId="0" applyFont="1" applyFill="1" applyBorder="1"/>
    <xf numFmtId="0" fontId="24" fillId="10" borderId="19" xfId="0" applyFont="1" applyFill="1" applyBorder="1"/>
    <xf numFmtId="0" fontId="24" fillId="10" borderId="20" xfId="0" applyFont="1" applyFill="1" applyBorder="1"/>
    <xf numFmtId="0" fontId="24" fillId="2" borderId="1" xfId="0" applyFont="1" applyFill="1" applyBorder="1"/>
    <xf numFmtId="0" fontId="24" fillId="2" borderId="6" xfId="0" applyFont="1" applyFill="1" applyBorder="1"/>
    <xf numFmtId="164" fontId="24" fillId="0" borderId="1" xfId="0" applyNumberFormat="1" applyFont="1" applyFill="1" applyBorder="1"/>
    <xf numFmtId="0" fontId="24" fillId="10" borderId="24" xfId="0" applyFont="1" applyFill="1" applyBorder="1"/>
    <xf numFmtId="0" fontId="24" fillId="0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4" fillId="10" borderId="21" xfId="0" applyFont="1" applyFill="1" applyBorder="1"/>
    <xf numFmtId="0" fontId="24" fillId="10" borderId="23" xfId="0" applyFont="1" applyFill="1" applyBorder="1"/>
    <xf numFmtId="43" fontId="4" fillId="0" borderId="6" xfId="0" applyNumberFormat="1" applyFont="1" applyFill="1" applyBorder="1"/>
    <xf numFmtId="0" fontId="11" fillId="0" borderId="6" xfId="0" applyFont="1" applyFill="1" applyBorder="1"/>
    <xf numFmtId="0" fontId="4" fillId="0" borderId="19" xfId="0" applyFont="1" applyFill="1" applyBorder="1" applyAlignment="1"/>
    <xf numFmtId="0" fontId="10" fillId="0" borderId="11" xfId="0" applyFont="1" applyFill="1" applyBorder="1" applyAlignment="1">
      <alignment horizontal="left"/>
    </xf>
    <xf numFmtId="0" fontId="4" fillId="2" borderId="0" xfId="0" applyFont="1" applyFill="1" applyBorder="1"/>
    <xf numFmtId="0" fontId="3" fillId="2" borderId="0" xfId="0" quotePrefix="1" applyFont="1" applyFill="1" applyAlignment="1">
      <alignment wrapText="1"/>
    </xf>
    <xf numFmtId="43" fontId="11" fillId="0" borderId="6" xfId="0" applyNumberFormat="1" applyFont="1" applyFill="1" applyBorder="1"/>
    <xf numFmtId="43" fontId="3" fillId="0" borderId="6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17" fillId="10" borderId="0" xfId="0" applyFont="1" applyFill="1" applyAlignment="1">
      <alignment horizontal="left"/>
    </xf>
    <xf numFmtId="0" fontId="3" fillId="0" borderId="2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1" fontId="3" fillId="10" borderId="9" xfId="1" applyNumberFormat="1" applyFont="1" applyFill="1" applyBorder="1" applyAlignment="1">
      <alignment horizontal="right" vertical="center" wrapText="1"/>
    </xf>
    <xf numFmtId="1" fontId="3" fillId="10" borderId="10" xfId="0" applyNumberFormat="1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/>
    </xf>
    <xf numFmtId="0" fontId="21" fillId="0" borderId="2" xfId="0" applyFont="1" applyFill="1" applyBorder="1"/>
    <xf numFmtId="0" fontId="21" fillId="0" borderId="6" xfId="0" applyFont="1" applyFill="1" applyBorder="1" applyAlignment="1"/>
    <xf numFmtId="165" fontId="21" fillId="0" borderId="6" xfId="1" applyNumberFormat="1" applyFont="1" applyFill="1" applyBorder="1" applyAlignment="1">
      <alignment vertical="center" wrapText="1"/>
    </xf>
    <xf numFmtId="165" fontId="21" fillId="0" borderId="11" xfId="1" applyNumberFormat="1" applyFont="1" applyFill="1" applyBorder="1" applyAlignment="1">
      <alignment vertical="center" wrapText="1"/>
    </xf>
    <xf numFmtId="1" fontId="21" fillId="0" borderId="6" xfId="1" applyNumberFormat="1" applyFont="1" applyFill="1" applyBorder="1" applyAlignment="1"/>
    <xf numFmtId="1" fontId="25" fillId="0" borderId="11" xfId="1" applyNumberFormat="1" applyFont="1" applyFill="1" applyBorder="1" applyAlignment="1">
      <alignment vertical="center" wrapText="1"/>
    </xf>
    <xf numFmtId="164" fontId="25" fillId="0" borderId="31" xfId="1" applyFont="1" applyFill="1" applyBorder="1" applyAlignment="1">
      <alignment horizontal="right" vertical="center" wrapText="1"/>
    </xf>
    <xf numFmtId="164" fontId="25" fillId="0" borderId="31" xfId="1" applyFont="1" applyFill="1" applyBorder="1" applyAlignment="1">
      <alignment horizontal="left" vertical="center" wrapText="1"/>
    </xf>
    <xf numFmtId="164" fontId="25" fillId="0" borderId="11" xfId="1" applyFont="1" applyFill="1" applyBorder="1" applyAlignment="1">
      <alignment horizontal="center" vertical="center"/>
    </xf>
    <xf numFmtId="0" fontId="25" fillId="0" borderId="2" xfId="0" applyFont="1" applyFill="1" applyBorder="1" applyAlignment="1"/>
    <xf numFmtId="0" fontId="25" fillId="0" borderId="2" xfId="0" applyFont="1" applyFill="1" applyBorder="1"/>
    <xf numFmtId="1" fontId="25" fillId="0" borderId="6" xfId="0" applyNumberFormat="1" applyFont="1" applyFill="1" applyBorder="1" applyAlignment="1"/>
    <xf numFmtId="164" fontId="25" fillId="0" borderId="6" xfId="1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left"/>
    </xf>
    <xf numFmtId="43" fontId="26" fillId="0" borderId="11" xfId="0" applyNumberFormat="1" applyFont="1" applyFill="1" applyBorder="1" applyAlignment="1">
      <alignment horizontal="right" vertical="center"/>
    </xf>
    <xf numFmtId="43" fontId="25" fillId="0" borderId="11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/>
    </xf>
    <xf numFmtId="43" fontId="21" fillId="0" borderId="11" xfId="0" applyNumberFormat="1" applyFont="1" applyFill="1" applyBorder="1"/>
    <xf numFmtId="165" fontId="21" fillId="0" borderId="6" xfId="1" applyNumberFormat="1" applyFont="1" applyFill="1" applyBorder="1" applyAlignment="1"/>
    <xf numFmtId="165" fontId="21" fillId="0" borderId="11" xfId="1" applyNumberFormat="1" applyFont="1" applyFill="1" applyBorder="1" applyAlignment="1"/>
    <xf numFmtId="1" fontId="25" fillId="0" borderId="31" xfId="0" applyNumberFormat="1" applyFont="1" applyFill="1" applyBorder="1" applyAlignment="1"/>
    <xf numFmtId="164" fontId="21" fillId="0" borderId="6" xfId="1" applyFont="1" applyFill="1" applyBorder="1" applyAlignment="1">
      <alignment horizontal="right"/>
    </xf>
    <xf numFmtId="164" fontId="21" fillId="0" borderId="31" xfId="1" applyFont="1" applyFill="1" applyBorder="1" applyAlignment="1">
      <alignment horizontal="left"/>
    </xf>
    <xf numFmtId="4" fontId="21" fillId="0" borderId="11" xfId="0" applyNumberFormat="1" applyFont="1" applyFill="1" applyBorder="1" applyAlignment="1">
      <alignment horizontal="left" wrapText="1"/>
    </xf>
    <xf numFmtId="0" fontId="27" fillId="0" borderId="2" xfId="0" applyFont="1" applyFill="1" applyBorder="1"/>
    <xf numFmtId="3" fontId="21" fillId="0" borderId="11" xfId="0" applyNumberFormat="1" applyFont="1" applyFill="1" applyBorder="1" applyAlignment="1"/>
    <xf numFmtId="1" fontId="21" fillId="0" borderId="31" xfId="1" applyNumberFormat="1" applyFont="1" applyFill="1" applyBorder="1" applyAlignment="1"/>
    <xf numFmtId="1" fontId="21" fillId="0" borderId="6" xfId="0" applyNumberFormat="1" applyFont="1" applyFill="1" applyBorder="1" applyAlignment="1"/>
    <xf numFmtId="164" fontId="21" fillId="0" borderId="31" xfId="1" applyFont="1" applyFill="1" applyBorder="1" applyAlignment="1">
      <alignment horizontal="right"/>
    </xf>
    <xf numFmtId="43" fontId="25" fillId="0" borderId="11" xfId="0" applyNumberFormat="1" applyFont="1" applyFill="1" applyBorder="1"/>
    <xf numFmtId="164" fontId="25" fillId="0" borderId="11" xfId="1" applyFont="1" applyFill="1" applyBorder="1"/>
    <xf numFmtId="0" fontId="25" fillId="0" borderId="11" xfId="0" applyFont="1" applyFill="1" applyBorder="1"/>
    <xf numFmtId="164" fontId="21" fillId="0" borderId="6" xfId="1" applyFont="1" applyFill="1" applyBorder="1" applyAlignment="1">
      <alignment horizontal="right" vertical="center" wrapText="1"/>
    </xf>
    <xf numFmtId="0" fontId="25" fillId="0" borderId="11" xfId="0" applyFont="1" applyFill="1" applyBorder="1" applyAlignment="1">
      <alignment horizontal="center" vertical="center"/>
    </xf>
    <xf numFmtId="164" fontId="25" fillId="0" borderId="6" xfId="1" applyFont="1" applyFill="1" applyBorder="1" applyAlignment="1">
      <alignment horizontal="right"/>
    </xf>
    <xf numFmtId="164" fontId="25" fillId="0" borderId="31" xfId="1" applyFont="1" applyFill="1" applyBorder="1" applyAlignment="1">
      <alignment horizontal="right"/>
    </xf>
    <xf numFmtId="43" fontId="21" fillId="0" borderId="6" xfId="0" applyNumberFormat="1" applyFont="1" applyFill="1" applyBorder="1"/>
    <xf numFmtId="0" fontId="21" fillId="10" borderId="22" xfId="0" applyFont="1" applyFill="1" applyBorder="1"/>
    <xf numFmtId="0" fontId="21" fillId="10" borderId="5" xfId="0" applyFont="1" applyFill="1" applyBorder="1" applyAlignment="1"/>
    <xf numFmtId="165" fontId="21" fillId="10" borderId="5" xfId="1" applyNumberFormat="1" applyFont="1" applyFill="1" applyBorder="1" applyAlignment="1"/>
    <xf numFmtId="165" fontId="21" fillId="10" borderId="12" xfId="1" applyNumberFormat="1" applyFont="1" applyFill="1" applyBorder="1" applyAlignment="1"/>
    <xf numFmtId="1" fontId="21" fillId="10" borderId="5" xfId="1" applyNumberFormat="1" applyFont="1" applyFill="1" applyBorder="1" applyAlignment="1"/>
    <xf numFmtId="1" fontId="25" fillId="10" borderId="12" xfId="1" applyNumberFormat="1" applyFont="1" applyFill="1" applyBorder="1" applyAlignment="1">
      <alignment vertical="center" wrapText="1"/>
    </xf>
    <xf numFmtId="164" fontId="25" fillId="10" borderId="33" xfId="1" applyFont="1" applyFill="1" applyBorder="1" applyAlignment="1">
      <alignment horizontal="right" vertical="center" wrapText="1"/>
    </xf>
    <xf numFmtId="0" fontId="21" fillId="10" borderId="5" xfId="0" applyFont="1" applyFill="1" applyBorder="1"/>
    <xf numFmtId="164" fontId="21" fillId="10" borderId="5" xfId="1" applyFont="1" applyFill="1" applyBorder="1" applyAlignment="1">
      <alignment horizontal="right"/>
    </xf>
    <xf numFmtId="164" fontId="21" fillId="10" borderId="12" xfId="1" applyFont="1" applyFill="1" applyBorder="1" applyAlignment="1">
      <alignment horizontal="right"/>
    </xf>
    <xf numFmtId="0" fontId="21" fillId="10" borderId="33" xfId="0" applyFont="1" applyFill="1" applyBorder="1"/>
    <xf numFmtId="164" fontId="21" fillId="10" borderId="33" xfId="1" applyFont="1" applyFill="1" applyBorder="1" applyAlignment="1">
      <alignment horizontal="left"/>
    </xf>
    <xf numFmtId="0" fontId="21" fillId="10" borderId="12" xfId="0" applyFont="1" applyFill="1" applyBorder="1" applyAlignment="1">
      <alignment horizontal="center"/>
    </xf>
    <xf numFmtId="0" fontId="25" fillId="11" borderId="2" xfId="0" applyFont="1" applyFill="1" applyBorder="1" applyAlignment="1"/>
    <xf numFmtId="0" fontId="21" fillId="11" borderId="6" xfId="0" applyFont="1" applyFill="1" applyBorder="1" applyAlignment="1"/>
    <xf numFmtId="165" fontId="21" fillId="11" borderId="6" xfId="1" applyNumberFormat="1" applyFont="1" applyFill="1" applyBorder="1" applyAlignment="1"/>
    <xf numFmtId="165" fontId="21" fillId="11" borderId="11" xfId="1" applyNumberFormat="1" applyFont="1" applyFill="1" applyBorder="1" applyAlignment="1"/>
    <xf numFmtId="1" fontId="21" fillId="11" borderId="31" xfId="0" applyNumberFormat="1" applyFont="1" applyFill="1" applyBorder="1" applyAlignment="1"/>
    <xf numFmtId="1" fontId="21" fillId="11" borderId="6" xfId="0" applyNumberFormat="1" applyFont="1" applyFill="1" applyBorder="1" applyAlignment="1"/>
    <xf numFmtId="1" fontId="25" fillId="11" borderId="11" xfId="1" applyNumberFormat="1" applyFont="1" applyFill="1" applyBorder="1" applyAlignment="1">
      <alignment vertical="center" wrapText="1"/>
    </xf>
    <xf numFmtId="164" fontId="21" fillId="11" borderId="31" xfId="1" applyFont="1" applyFill="1" applyBorder="1" applyAlignment="1">
      <alignment horizontal="right"/>
    </xf>
    <xf numFmtId="164" fontId="21" fillId="11" borderId="6" xfId="1" applyFont="1" applyFill="1" applyBorder="1"/>
    <xf numFmtId="164" fontId="21" fillId="11" borderId="6" xfId="1" applyFont="1" applyFill="1" applyBorder="1" applyAlignment="1">
      <alignment horizontal="right"/>
    </xf>
    <xf numFmtId="164" fontId="25" fillId="11" borderId="11" xfId="1" applyFont="1" applyFill="1" applyBorder="1" applyAlignment="1">
      <alignment horizontal="right"/>
    </xf>
    <xf numFmtId="164" fontId="25" fillId="11" borderId="6" xfId="1" applyFont="1" applyFill="1" applyBorder="1" applyAlignment="1">
      <alignment horizontal="right" vertical="center" wrapText="1"/>
    </xf>
    <xf numFmtId="0" fontId="27" fillId="10" borderId="2" xfId="0" applyFont="1" applyFill="1" applyBorder="1"/>
    <xf numFmtId="0" fontId="21" fillId="10" borderId="2" xfId="0" applyFont="1" applyFill="1" applyBorder="1"/>
    <xf numFmtId="0" fontId="21" fillId="10" borderId="6" xfId="0" applyFont="1" applyFill="1" applyBorder="1" applyAlignment="1"/>
    <xf numFmtId="165" fontId="21" fillId="10" borderId="6" xfId="1" applyNumberFormat="1" applyFont="1" applyFill="1" applyBorder="1" applyAlignment="1"/>
    <xf numFmtId="165" fontId="21" fillId="10" borderId="11" xfId="1" applyNumberFormat="1" applyFont="1" applyFill="1" applyBorder="1" applyAlignment="1"/>
    <xf numFmtId="1" fontId="25" fillId="10" borderId="31" xfId="0" applyNumberFormat="1" applyFont="1" applyFill="1" applyBorder="1" applyAlignment="1"/>
    <xf numFmtId="1" fontId="21" fillId="10" borderId="6" xfId="1" applyNumberFormat="1" applyFont="1" applyFill="1" applyBorder="1" applyAlignment="1"/>
    <xf numFmtId="1" fontId="25" fillId="10" borderId="11" xfId="1" applyNumberFormat="1" applyFont="1" applyFill="1" applyBorder="1" applyAlignment="1">
      <alignment vertical="center" wrapText="1"/>
    </xf>
    <xf numFmtId="164" fontId="25" fillId="10" borderId="31" xfId="1" applyFont="1" applyFill="1" applyBorder="1" applyAlignment="1">
      <alignment horizontal="right"/>
    </xf>
    <xf numFmtId="164" fontId="21" fillId="10" borderId="31" xfId="1" applyFont="1" applyFill="1" applyBorder="1" applyAlignment="1">
      <alignment horizontal="left"/>
    </xf>
    <xf numFmtId="4" fontId="21" fillId="10" borderId="11" xfId="0" applyNumberFormat="1" applyFont="1" applyFill="1" applyBorder="1" applyAlignment="1">
      <alignment horizontal="left" wrapText="1"/>
    </xf>
    <xf numFmtId="3" fontId="21" fillId="10" borderId="11" xfId="0" applyNumberFormat="1" applyFont="1" applyFill="1" applyBorder="1" applyAlignment="1"/>
    <xf numFmtId="1" fontId="21" fillId="10" borderId="31" xfId="1" applyNumberFormat="1" applyFont="1" applyFill="1" applyBorder="1" applyAlignment="1"/>
    <xf numFmtId="1" fontId="21" fillId="10" borderId="6" xfId="0" applyNumberFormat="1" applyFont="1" applyFill="1" applyBorder="1" applyAlignment="1"/>
    <xf numFmtId="164" fontId="25" fillId="10" borderId="31" xfId="1" applyFont="1" applyFill="1" applyBorder="1" applyAlignment="1">
      <alignment horizontal="right" vertical="center" wrapText="1"/>
    </xf>
    <xf numFmtId="0" fontId="25" fillId="10" borderId="11" xfId="0" applyFont="1" applyFill="1" applyBorder="1"/>
    <xf numFmtId="164" fontId="21" fillId="10" borderId="31" xfId="1" applyFont="1" applyFill="1" applyBorder="1" applyAlignment="1">
      <alignment horizontal="right"/>
    </xf>
    <xf numFmtId="0" fontId="21" fillId="10" borderId="11" xfId="0" applyFont="1" applyFill="1" applyBorder="1" applyAlignment="1">
      <alignment horizontal="center"/>
    </xf>
    <xf numFmtId="164" fontId="21" fillId="10" borderId="5" xfId="1" applyFont="1" applyFill="1" applyBorder="1"/>
    <xf numFmtId="164" fontId="21" fillId="10" borderId="33" xfId="1" applyFont="1" applyFill="1" applyBorder="1"/>
    <xf numFmtId="0" fontId="25" fillId="10" borderId="16" xfId="0" applyFont="1" applyFill="1" applyBorder="1"/>
    <xf numFmtId="0" fontId="21" fillId="10" borderId="16" xfId="0" applyFont="1" applyFill="1" applyBorder="1"/>
    <xf numFmtId="0" fontId="21" fillId="10" borderId="7" xfId="0" applyFont="1" applyFill="1" applyBorder="1" applyAlignment="1"/>
    <xf numFmtId="165" fontId="21" fillId="10" borderId="7" xfId="1" applyNumberFormat="1" applyFont="1" applyFill="1" applyBorder="1" applyAlignment="1"/>
    <xf numFmtId="165" fontId="21" fillId="10" borderId="13" xfId="1" applyNumberFormat="1" applyFont="1" applyFill="1" applyBorder="1" applyAlignment="1"/>
    <xf numFmtId="1" fontId="25" fillId="10" borderId="34" xfId="0" applyNumberFormat="1" applyFont="1" applyFill="1" applyBorder="1" applyAlignment="1"/>
    <xf numFmtId="1" fontId="21" fillId="10" borderId="7" xfId="1" applyNumberFormat="1" applyFont="1" applyFill="1" applyBorder="1" applyAlignment="1"/>
    <xf numFmtId="1" fontId="25" fillId="10" borderId="13" xfId="1" applyNumberFormat="1" applyFont="1" applyFill="1" applyBorder="1" applyAlignment="1">
      <alignment vertical="center" wrapText="1"/>
    </xf>
    <xf numFmtId="164" fontId="21" fillId="10" borderId="7" xfId="1" applyFont="1" applyFill="1" applyBorder="1"/>
    <xf numFmtId="164" fontId="21" fillId="10" borderId="7" xfId="1" applyFont="1" applyFill="1" applyBorder="1" applyAlignment="1">
      <alignment horizontal="right"/>
    </xf>
    <xf numFmtId="164" fontId="21" fillId="10" borderId="13" xfId="1" applyFont="1" applyFill="1" applyBorder="1" applyAlignment="1">
      <alignment horizontal="right"/>
    </xf>
    <xf numFmtId="164" fontId="21" fillId="10" borderId="34" xfId="1" applyFont="1" applyFill="1" applyBorder="1"/>
    <xf numFmtId="164" fontId="21" fillId="10" borderId="34" xfId="1" applyFont="1" applyFill="1" applyBorder="1" applyAlignment="1">
      <alignment horizontal="left"/>
    </xf>
    <xf numFmtId="164" fontId="21" fillId="10" borderId="6" xfId="1" applyFont="1" applyFill="1" applyBorder="1"/>
    <xf numFmtId="164" fontId="21" fillId="10" borderId="6" xfId="1" applyFont="1" applyFill="1" applyBorder="1" applyAlignment="1">
      <alignment horizontal="right"/>
    </xf>
    <xf numFmtId="164" fontId="21" fillId="10" borderId="11" xfId="1" applyFont="1" applyFill="1" applyBorder="1" applyAlignment="1">
      <alignment horizontal="right"/>
    </xf>
    <xf numFmtId="164" fontId="21" fillId="10" borderId="31" xfId="1" applyFont="1" applyFill="1" applyBorder="1"/>
    <xf numFmtId="0" fontId="25" fillId="10" borderId="2" xfId="0" applyFont="1" applyFill="1" applyBorder="1"/>
    <xf numFmtId="4" fontId="25" fillId="10" borderId="11" xfId="0" applyNumberFormat="1" applyFont="1" applyFill="1" applyBorder="1" applyAlignment="1">
      <alignment horizontal="left"/>
    </xf>
    <xf numFmtId="0" fontId="21" fillId="10" borderId="11" xfId="0" applyFont="1" applyFill="1" applyBorder="1" applyAlignment="1">
      <alignment horizontal="left"/>
    </xf>
    <xf numFmtId="0" fontId="21" fillId="10" borderId="2" xfId="0" applyFont="1" applyFill="1" applyBorder="1" applyAlignment="1">
      <alignment horizontal="right"/>
    </xf>
    <xf numFmtId="1" fontId="21" fillId="10" borderId="11" xfId="1" applyNumberFormat="1" applyFont="1" applyFill="1" applyBorder="1" applyAlignment="1"/>
    <xf numFmtId="0" fontId="25" fillId="10" borderId="11" xfId="0" applyFont="1" applyFill="1" applyBorder="1" applyAlignment="1">
      <alignment horizontal="left"/>
    </xf>
    <xf numFmtId="0" fontId="25" fillId="10" borderId="2" xfId="0" applyFont="1" applyFill="1" applyBorder="1" applyAlignment="1">
      <alignment horizontal="left"/>
    </xf>
    <xf numFmtId="0" fontId="21" fillId="10" borderId="11" xfId="0" applyFont="1" applyFill="1" applyBorder="1" applyAlignment="1">
      <alignment horizontal="left" wrapText="1"/>
    </xf>
    <xf numFmtId="1" fontId="25" fillId="10" borderId="31" xfId="1" applyNumberFormat="1" applyFont="1" applyFill="1" applyBorder="1" applyAlignment="1"/>
    <xf numFmtId="0" fontId="21" fillId="10" borderId="18" xfId="0" applyFont="1" applyFill="1" applyBorder="1"/>
    <xf numFmtId="0" fontId="21" fillId="10" borderId="8" xfId="0" applyFont="1" applyFill="1" applyBorder="1" applyAlignment="1"/>
    <xf numFmtId="165" fontId="21" fillId="10" borderId="8" xfId="1" applyNumberFormat="1" applyFont="1" applyFill="1" applyBorder="1" applyAlignment="1"/>
    <xf numFmtId="165" fontId="21" fillId="10" borderId="14" xfId="1" applyNumberFormat="1" applyFont="1" applyFill="1" applyBorder="1" applyAlignment="1"/>
    <xf numFmtId="1" fontId="21" fillId="10" borderId="8" xfId="0" applyNumberFormat="1" applyFont="1" applyFill="1" applyBorder="1" applyAlignment="1"/>
    <xf numFmtId="1" fontId="25" fillId="10" borderId="14" xfId="1" applyNumberFormat="1" applyFont="1" applyFill="1" applyBorder="1" applyAlignment="1">
      <alignment vertical="center" wrapText="1"/>
    </xf>
    <xf numFmtId="164" fontId="21" fillId="10" borderId="8" xfId="1" applyFont="1" applyFill="1" applyBorder="1"/>
    <xf numFmtId="164" fontId="21" fillId="10" borderId="8" xfId="1" applyFont="1" applyFill="1" applyBorder="1" applyAlignment="1">
      <alignment horizontal="right"/>
    </xf>
    <xf numFmtId="164" fontId="21" fillId="10" borderId="14" xfId="1" applyFont="1" applyFill="1" applyBorder="1" applyAlignment="1">
      <alignment horizontal="right"/>
    </xf>
    <xf numFmtId="164" fontId="21" fillId="10" borderId="32" xfId="1" applyFont="1" applyFill="1" applyBorder="1"/>
    <xf numFmtId="164" fontId="21" fillId="10" borderId="32" xfId="1" applyFont="1" applyFill="1" applyBorder="1" applyAlignment="1">
      <alignment horizontal="left"/>
    </xf>
    <xf numFmtId="0" fontId="25" fillId="10" borderId="3" xfId="0" applyFont="1" applyFill="1" applyBorder="1"/>
    <xf numFmtId="0" fontId="21" fillId="10" borderId="9" xfId="0" applyFont="1" applyFill="1" applyBorder="1" applyAlignment="1"/>
    <xf numFmtId="165" fontId="21" fillId="10" borderId="9" xfId="1" applyNumberFormat="1" applyFont="1" applyFill="1" applyBorder="1" applyAlignment="1"/>
    <xf numFmtId="165" fontId="21" fillId="10" borderId="10" xfId="1" applyNumberFormat="1" applyFont="1" applyFill="1" applyBorder="1" applyAlignment="1"/>
    <xf numFmtId="1" fontId="25" fillId="10" borderId="30" xfId="0" applyNumberFormat="1" applyFont="1" applyFill="1" applyBorder="1" applyAlignment="1"/>
    <xf numFmtId="1" fontId="21" fillId="10" borderId="9" xfId="0" applyNumberFormat="1" applyFont="1" applyFill="1" applyBorder="1" applyAlignment="1"/>
    <xf numFmtId="1" fontId="25" fillId="10" borderId="10" xfId="1" applyNumberFormat="1" applyFont="1" applyFill="1" applyBorder="1" applyAlignment="1">
      <alignment vertical="center" wrapText="1"/>
    </xf>
    <xf numFmtId="164" fontId="21" fillId="10" borderId="9" xfId="1" applyFont="1" applyFill="1" applyBorder="1"/>
    <xf numFmtId="164" fontId="25" fillId="10" borderId="9" xfId="1" applyFont="1" applyFill="1" applyBorder="1" applyAlignment="1">
      <alignment horizontal="right"/>
    </xf>
    <xf numFmtId="164" fontId="25" fillId="10" borderId="10" xfId="1" applyFont="1" applyFill="1" applyBorder="1" applyAlignment="1">
      <alignment horizontal="right"/>
    </xf>
    <xf numFmtId="164" fontId="21" fillId="10" borderId="30" xfId="1" applyFont="1" applyFill="1" applyBorder="1"/>
    <xf numFmtId="164" fontId="21" fillId="10" borderId="30" xfId="1" applyFont="1" applyFill="1" applyBorder="1" applyAlignment="1">
      <alignment horizontal="left"/>
    </xf>
    <xf numFmtId="0" fontId="21" fillId="10" borderId="10" xfId="0" applyFont="1" applyFill="1" applyBorder="1" applyAlignment="1">
      <alignment horizontal="center"/>
    </xf>
    <xf numFmtId="164" fontId="25" fillId="10" borderId="6" xfId="1" applyFont="1" applyFill="1" applyBorder="1" applyAlignment="1">
      <alignment horizontal="right"/>
    </xf>
    <xf numFmtId="164" fontId="25" fillId="10" borderId="11" xfId="1" applyFont="1" applyFill="1" applyBorder="1" applyAlignment="1">
      <alignment horizontal="right"/>
    </xf>
    <xf numFmtId="165" fontId="26" fillId="10" borderId="6" xfId="1" applyNumberFormat="1" applyFont="1" applyFill="1" applyBorder="1" applyAlignment="1"/>
    <xf numFmtId="165" fontId="26" fillId="10" borderId="11" xfId="1" applyNumberFormat="1" applyFont="1" applyFill="1" applyBorder="1" applyAlignment="1"/>
    <xf numFmtId="1" fontId="27" fillId="10" borderId="31" xfId="0" applyNumberFormat="1" applyFont="1" applyFill="1" applyBorder="1" applyAlignment="1"/>
    <xf numFmtId="164" fontId="26" fillId="10" borderId="31" xfId="1" applyFont="1" applyFill="1" applyBorder="1" applyAlignment="1">
      <alignment horizontal="left"/>
    </xf>
    <xf numFmtId="4" fontId="27" fillId="10" borderId="11" xfId="0" applyNumberFormat="1" applyFont="1" applyFill="1" applyBorder="1" applyAlignment="1">
      <alignment horizontal="left" wrapText="1"/>
    </xf>
    <xf numFmtId="0" fontId="27" fillId="10" borderId="11" xfId="0" applyFont="1" applyFill="1" applyBorder="1" applyAlignment="1">
      <alignment horizontal="center"/>
    </xf>
    <xf numFmtId="0" fontId="21" fillId="0" borderId="2" xfId="0" applyFont="1" applyFill="1" applyBorder="1" applyAlignment="1"/>
    <xf numFmtId="164" fontId="21" fillId="10" borderId="6" xfId="1" applyFont="1" applyFill="1" applyBorder="1" applyAlignment="1">
      <alignment horizontal="right" vertical="center" wrapText="1"/>
    </xf>
    <xf numFmtId="0" fontId="21" fillId="0" borderId="37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right"/>
    </xf>
    <xf numFmtId="164" fontId="21" fillId="0" borderId="6" xfId="1" applyFont="1" applyFill="1" applyBorder="1"/>
    <xf numFmtId="0" fontId="21" fillId="0" borderId="6" xfId="0" applyFont="1" applyFill="1" applyBorder="1"/>
    <xf numFmtId="4" fontId="21" fillId="10" borderId="11" xfId="0" applyNumberFormat="1" applyFont="1" applyFill="1" applyBorder="1" applyAlignment="1">
      <alignment horizontal="left"/>
    </xf>
    <xf numFmtId="1" fontId="21" fillId="0" borderId="6" xfId="0" applyNumberFormat="1" applyFont="1" applyFill="1" applyBorder="1" applyAlignment="1">
      <alignment vertical="center"/>
    </xf>
    <xf numFmtId="164" fontId="21" fillId="0" borderId="6" xfId="1" applyFont="1" applyFill="1" applyBorder="1" applyAlignment="1">
      <alignment horizontal="center"/>
    </xf>
    <xf numFmtId="0" fontId="21" fillId="0" borderId="1" xfId="0" applyFont="1" applyFill="1" applyBorder="1"/>
    <xf numFmtId="164" fontId="21" fillId="0" borderId="1" xfId="1" applyFont="1" applyFill="1" applyBorder="1"/>
    <xf numFmtId="4" fontId="21" fillId="10" borderId="11" xfId="0" applyNumberFormat="1" applyFont="1" applyFill="1" applyBorder="1" applyAlignment="1">
      <alignment horizontal="center"/>
    </xf>
    <xf numFmtId="9" fontId="21" fillId="10" borderId="11" xfId="1" applyNumberFormat="1" applyFont="1" applyFill="1" applyBorder="1" applyAlignment="1"/>
    <xf numFmtId="0" fontId="21" fillId="10" borderId="11" xfId="0" applyFont="1" applyFill="1" applyBorder="1" applyAlignment="1"/>
    <xf numFmtId="0" fontId="21" fillId="10" borderId="31" xfId="0" applyFont="1" applyFill="1" applyBorder="1" applyAlignment="1">
      <alignment horizontal="left"/>
    </xf>
    <xf numFmtId="1" fontId="25" fillId="10" borderId="31" xfId="0" applyNumberFormat="1" applyFont="1" applyFill="1" applyBorder="1" applyAlignment="1">
      <alignment vertical="center"/>
    </xf>
    <xf numFmtId="1" fontId="21" fillId="10" borderId="8" xfId="1" applyNumberFormat="1" applyFont="1" applyFill="1" applyBorder="1" applyAlignment="1"/>
    <xf numFmtId="0" fontId="21" fillId="10" borderId="22" xfId="0" applyFont="1" applyFill="1" applyBorder="1" applyAlignment="1"/>
    <xf numFmtId="0" fontId="21" fillId="10" borderId="12" xfId="0" applyFont="1" applyFill="1" applyBorder="1" applyAlignment="1">
      <alignment horizontal="left"/>
    </xf>
    <xf numFmtId="0" fontId="21" fillId="10" borderId="13" xfId="0" applyFont="1" applyFill="1" applyBorder="1" applyAlignment="1">
      <alignment horizontal="left"/>
    </xf>
    <xf numFmtId="1" fontId="25" fillId="10" borderId="6" xfId="0" applyNumberFormat="1" applyFont="1" applyFill="1" applyBorder="1" applyAlignment="1"/>
    <xf numFmtId="0" fontId="25" fillId="10" borderId="11" xfId="0" applyFont="1" applyFill="1" applyBorder="1" applyAlignment="1">
      <alignment horizontal="center"/>
    </xf>
    <xf numFmtId="0" fontId="21" fillId="10" borderId="11" xfId="0" applyFont="1" applyFill="1" applyBorder="1"/>
    <xf numFmtId="4" fontId="21" fillId="10" borderId="11" xfId="0" applyNumberFormat="1" applyFont="1" applyFill="1" applyBorder="1" applyAlignment="1"/>
    <xf numFmtId="165" fontId="21" fillId="10" borderId="6" xfId="1" quotePrefix="1" applyNumberFormat="1" applyFont="1" applyFill="1" applyBorder="1" applyAlignment="1"/>
    <xf numFmtId="165" fontId="21" fillId="10" borderId="11" xfId="1" quotePrefix="1" applyNumberFormat="1" applyFont="1" applyFill="1" applyBorder="1" applyAlignment="1"/>
    <xf numFmtId="0" fontId="21" fillId="10" borderId="11" xfId="0" quotePrefix="1" applyFont="1" applyFill="1" applyBorder="1" applyAlignment="1"/>
    <xf numFmtId="164" fontId="25" fillId="10" borderId="6" xfId="1" applyFont="1" applyFill="1" applyBorder="1"/>
    <xf numFmtId="164" fontId="25" fillId="10" borderId="31" xfId="1" applyFont="1" applyFill="1" applyBorder="1"/>
    <xf numFmtId="164" fontId="25" fillId="10" borderId="31" xfId="1" applyFont="1" applyFill="1" applyBorder="1" applyAlignment="1">
      <alignment horizontal="left"/>
    </xf>
    <xf numFmtId="0" fontId="21" fillId="10" borderId="11" xfId="0" quotePrefix="1" applyFont="1" applyFill="1" applyBorder="1" applyAlignment="1">
      <alignment horizontal="left"/>
    </xf>
    <xf numFmtId="0" fontId="29" fillId="10" borderId="2" xfId="0" applyFont="1" applyFill="1" applyBorder="1" applyAlignment="1"/>
    <xf numFmtId="0" fontId="21" fillId="10" borderId="2" xfId="0" applyFont="1" applyFill="1" applyBorder="1" applyAlignment="1"/>
    <xf numFmtId="0" fontId="25" fillId="10" borderId="2" xfId="0" applyFont="1" applyFill="1" applyBorder="1" applyAlignment="1"/>
    <xf numFmtId="0" fontId="21" fillId="10" borderId="18" xfId="0" applyFont="1" applyFill="1" applyBorder="1" applyAlignment="1">
      <alignment horizontal="right"/>
    </xf>
    <xf numFmtId="4" fontId="21" fillId="10" borderId="14" xfId="0" applyNumberFormat="1" applyFont="1" applyFill="1" applyBorder="1" applyAlignment="1">
      <alignment horizontal="center"/>
    </xf>
    <xf numFmtId="0" fontId="25" fillId="10" borderId="3" xfId="0" applyFont="1" applyFill="1" applyBorder="1" applyAlignment="1">
      <alignment horizontal="left"/>
    </xf>
    <xf numFmtId="0" fontId="21" fillId="10" borderId="3" xfId="0" applyFont="1" applyFill="1" applyBorder="1"/>
    <xf numFmtId="1" fontId="21" fillId="10" borderId="9" xfId="1" applyNumberFormat="1" applyFont="1" applyFill="1" applyBorder="1" applyAlignment="1"/>
    <xf numFmtId="0" fontId="21" fillId="10" borderId="30" xfId="0" applyFont="1" applyFill="1" applyBorder="1" applyAlignment="1">
      <alignment horizontal="center"/>
    </xf>
    <xf numFmtId="0" fontId="21" fillId="10" borderId="10" xfId="0" applyFont="1" applyFill="1" applyBorder="1"/>
    <xf numFmtId="1" fontId="34" fillId="10" borderId="11" xfId="1" applyNumberFormat="1" applyFont="1" applyFill="1" applyBorder="1" applyAlignment="1">
      <alignment vertical="center" wrapText="1"/>
    </xf>
    <xf numFmtId="0" fontId="29" fillId="10" borderId="2" xfId="0" applyFont="1" applyFill="1" applyBorder="1"/>
    <xf numFmtId="0" fontId="29" fillId="10" borderId="6" xfId="0" applyFont="1" applyFill="1" applyBorder="1" applyAlignment="1"/>
    <xf numFmtId="165" fontId="29" fillId="10" borderId="6" xfId="1" applyNumberFormat="1" applyFont="1" applyFill="1" applyBorder="1" applyAlignment="1"/>
    <xf numFmtId="165" fontId="29" fillId="10" borderId="11" xfId="1" applyNumberFormat="1" applyFont="1" applyFill="1" applyBorder="1" applyAlignment="1"/>
    <xf numFmtId="1" fontId="29" fillId="10" borderId="6" xfId="1" applyNumberFormat="1" applyFont="1" applyFill="1" applyBorder="1" applyAlignment="1"/>
    <xf numFmtId="164" fontId="29" fillId="10" borderId="6" xfId="1" applyFont="1" applyFill="1" applyBorder="1"/>
    <xf numFmtId="164" fontId="29" fillId="10" borderId="6" xfId="1" applyFont="1" applyFill="1" applyBorder="1" applyAlignment="1">
      <alignment horizontal="right"/>
    </xf>
    <xf numFmtId="164" fontId="29" fillId="10" borderId="11" xfId="1" applyFont="1" applyFill="1" applyBorder="1" applyAlignment="1">
      <alignment horizontal="right"/>
    </xf>
    <xf numFmtId="164" fontId="29" fillId="10" borderId="31" xfId="1" applyFont="1" applyFill="1" applyBorder="1"/>
    <xf numFmtId="164" fontId="29" fillId="10" borderId="31" xfId="1" applyFont="1" applyFill="1" applyBorder="1" applyAlignment="1">
      <alignment horizontal="left"/>
    </xf>
    <xf numFmtId="0" fontId="29" fillId="10" borderId="11" xfId="0" applyFont="1" applyFill="1" applyBorder="1" applyAlignment="1">
      <alignment horizontal="left"/>
    </xf>
    <xf numFmtId="17" fontId="21" fillId="10" borderId="11" xfId="0" applyNumberFormat="1" applyFont="1" applyFill="1" applyBorder="1" applyAlignment="1">
      <alignment horizontal="left"/>
    </xf>
    <xf numFmtId="0" fontId="25" fillId="10" borderId="16" xfId="0" applyFont="1" applyFill="1" applyBorder="1" applyAlignment="1"/>
    <xf numFmtId="164" fontId="25" fillId="10" borderId="7" xfId="1" applyFont="1" applyFill="1" applyBorder="1" applyAlignment="1">
      <alignment horizontal="right"/>
    </xf>
    <xf numFmtId="164" fontId="25" fillId="10" borderId="13" xfId="1" applyFont="1" applyFill="1" applyBorder="1" applyAlignment="1">
      <alignment horizontal="right"/>
    </xf>
    <xf numFmtId="0" fontId="25" fillId="10" borderId="34" xfId="0" applyFont="1" applyFill="1" applyBorder="1" applyAlignment="1">
      <alignment horizontal="center"/>
    </xf>
    <xf numFmtId="0" fontId="21" fillId="10" borderId="13" xfId="0" applyFont="1" applyFill="1" applyBorder="1"/>
    <xf numFmtId="1" fontId="31" fillId="10" borderId="11" xfId="1" applyNumberFormat="1" applyFont="1" applyFill="1" applyBorder="1" applyAlignment="1">
      <alignment vertical="center" wrapText="1"/>
    </xf>
    <xf numFmtId="164" fontId="31" fillId="10" borderId="31" xfId="1" applyFont="1" applyFill="1" applyBorder="1" applyAlignment="1">
      <alignment horizontal="right"/>
    </xf>
    <xf numFmtId="164" fontId="29" fillId="0" borderId="6" xfId="1" applyFont="1" applyFill="1" applyBorder="1" applyAlignment="1">
      <alignment horizontal="center"/>
    </xf>
    <xf numFmtId="0" fontId="29" fillId="10" borderId="11" xfId="0" applyFont="1" applyFill="1" applyBorder="1" applyAlignment="1">
      <alignment horizontal="center"/>
    </xf>
    <xf numFmtId="0" fontId="25" fillId="10" borderId="11" xfId="0" quotePrefix="1" applyFont="1" applyFill="1" applyBorder="1" applyAlignment="1">
      <alignment horizontal="left"/>
    </xf>
    <xf numFmtId="165" fontId="21" fillId="0" borderId="31" xfId="1" applyNumberFormat="1" applyFont="1" applyFill="1" applyBorder="1" applyAlignment="1"/>
    <xf numFmtId="164" fontId="21" fillId="0" borderId="31" xfId="1" applyFont="1" applyFill="1" applyBorder="1" applyAlignment="1">
      <alignment horizontal="center"/>
    </xf>
    <xf numFmtId="164" fontId="21" fillId="10" borderId="11" xfId="1" applyFont="1" applyFill="1" applyBorder="1"/>
    <xf numFmtId="0" fontId="21" fillId="10" borderId="31" xfId="0" applyFont="1" applyFill="1" applyBorder="1"/>
    <xf numFmtId="0" fontId="21" fillId="10" borderId="14" xfId="0" applyFont="1" applyFill="1" applyBorder="1" applyAlignment="1">
      <alignment horizontal="left"/>
    </xf>
    <xf numFmtId="164" fontId="21" fillId="10" borderId="9" xfId="1" applyFont="1" applyFill="1" applyBorder="1" applyAlignment="1">
      <alignment horizontal="right"/>
    </xf>
    <xf numFmtId="164" fontId="21" fillId="10" borderId="10" xfId="1" applyFont="1" applyFill="1" applyBorder="1" applyAlignment="1">
      <alignment horizontal="right"/>
    </xf>
    <xf numFmtId="4" fontId="25" fillId="10" borderId="11" xfId="0" applyNumberFormat="1" applyFont="1" applyFill="1" applyBorder="1" applyAlignment="1">
      <alignment horizontal="left" wrapText="1"/>
    </xf>
    <xf numFmtId="164" fontId="25" fillId="10" borderId="32" xfId="1" applyFont="1" applyFill="1" applyBorder="1" applyAlignment="1">
      <alignment horizontal="right"/>
    </xf>
    <xf numFmtId="0" fontId="21" fillId="10" borderId="14" xfId="0" applyFont="1" applyFill="1" applyBorder="1" applyAlignment="1">
      <alignment horizontal="center"/>
    </xf>
    <xf numFmtId="164" fontId="25" fillId="10" borderId="30" xfId="1" applyFont="1" applyFill="1" applyBorder="1" applyAlignment="1">
      <alignment horizontal="right"/>
    </xf>
    <xf numFmtId="164" fontId="25" fillId="10" borderId="33" xfId="1" applyFont="1" applyFill="1" applyBorder="1" applyAlignment="1">
      <alignment horizontal="right"/>
    </xf>
    <xf numFmtId="0" fontId="25" fillId="0" borderId="3" xfId="0" applyFont="1" applyFill="1" applyBorder="1" applyAlignment="1"/>
    <xf numFmtId="0" fontId="27" fillId="0" borderId="2" xfId="0" applyFont="1" applyFill="1" applyBorder="1" applyAlignment="1"/>
    <xf numFmtId="164" fontId="21" fillId="0" borderId="15" xfId="1" applyFont="1" applyFill="1" applyBorder="1" applyAlignment="1">
      <alignment horizontal="center"/>
    </xf>
    <xf numFmtId="164" fontId="25" fillId="10" borderId="34" xfId="1" applyFont="1" applyFill="1" applyBorder="1" applyAlignment="1">
      <alignment horizontal="right"/>
    </xf>
    <xf numFmtId="0" fontId="21" fillId="10" borderId="13" xfId="0" applyFont="1" applyFill="1" applyBorder="1" applyAlignment="1">
      <alignment horizontal="center"/>
    </xf>
    <xf numFmtId="0" fontId="21" fillId="10" borderId="31" xfId="0" applyFont="1" applyFill="1" applyBorder="1" applyAlignment="1">
      <alignment horizontal="left" vertical="center"/>
    </xf>
    <xf numFmtId="0" fontId="21" fillId="10" borderId="11" xfId="0" applyFont="1" applyFill="1" applyBorder="1" applyAlignment="1">
      <alignment horizontal="left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4" xfId="0" applyFont="1" applyFill="1" applyBorder="1" applyAlignment="1">
      <alignment horizontal="center" vertical="center" wrapText="1"/>
    </xf>
    <xf numFmtId="0" fontId="25" fillId="0" borderId="3" xfId="0" quotePrefix="1" applyFont="1" applyFill="1" applyBorder="1" applyAlignment="1">
      <alignment horizontal="left"/>
    </xf>
    <xf numFmtId="1" fontId="21" fillId="0" borderId="30" xfId="0" applyNumberFormat="1" applyFont="1" applyFill="1" applyBorder="1" applyAlignment="1"/>
    <xf numFmtId="1" fontId="21" fillId="0" borderId="9" xfId="0" applyNumberFormat="1" applyFont="1" applyFill="1" applyBorder="1" applyAlignment="1">
      <alignment vertical="center"/>
    </xf>
    <xf numFmtId="1" fontId="21" fillId="10" borderId="50" xfId="1" applyNumberFormat="1" applyFont="1" applyFill="1" applyBorder="1" applyAlignment="1"/>
    <xf numFmtId="1" fontId="25" fillId="10" borderId="40" xfId="1" applyNumberFormat="1" applyFont="1" applyFill="1" applyBorder="1" applyAlignment="1">
      <alignment vertical="center" wrapText="1"/>
    </xf>
    <xf numFmtId="164" fontId="21" fillId="10" borderId="50" xfId="1" applyFont="1" applyFill="1" applyBorder="1"/>
    <xf numFmtId="164" fontId="21" fillId="10" borderId="50" xfId="1" applyFont="1" applyFill="1" applyBorder="1" applyAlignment="1">
      <alignment horizontal="right"/>
    </xf>
    <xf numFmtId="164" fontId="21" fillId="10" borderId="40" xfId="1" applyFont="1" applyFill="1" applyBorder="1" applyAlignment="1">
      <alignment horizontal="right"/>
    </xf>
    <xf numFmtId="164" fontId="21" fillId="10" borderId="39" xfId="1" applyFont="1" applyFill="1" applyBorder="1"/>
    <xf numFmtId="164" fontId="21" fillId="10" borderId="39" xfId="1" applyFont="1" applyFill="1" applyBorder="1" applyAlignment="1">
      <alignment horizontal="left"/>
    </xf>
    <xf numFmtId="0" fontId="21" fillId="10" borderId="40" xfId="0" applyFont="1" applyFill="1" applyBorder="1" applyAlignment="1">
      <alignment horizontal="center" vertical="center" wrapText="1"/>
    </xf>
    <xf numFmtId="165" fontId="25" fillId="0" borderId="31" xfId="1" applyNumberFormat="1" applyFont="1" applyFill="1" applyBorder="1" applyAlignment="1"/>
    <xf numFmtId="165" fontId="25" fillId="0" borderId="6" xfId="1" applyNumberFormat="1" applyFont="1" applyFill="1" applyBorder="1" applyAlignment="1"/>
    <xf numFmtId="1" fontId="21" fillId="0" borderId="31" xfId="0" applyNumberFormat="1" applyFont="1" applyFill="1" applyBorder="1" applyAlignment="1"/>
    <xf numFmtId="0" fontId="25" fillId="0" borderId="2" xfId="0" quotePrefix="1" applyFont="1" applyFill="1" applyBorder="1" applyAlignment="1">
      <alignment horizontal="left"/>
    </xf>
    <xf numFmtId="1" fontId="21" fillId="10" borderId="6" xfId="0" applyNumberFormat="1" applyFont="1" applyFill="1" applyBorder="1" applyAlignment="1">
      <alignment vertical="center"/>
    </xf>
    <xf numFmtId="165" fontId="21" fillId="0" borderId="6" xfId="1" applyNumberFormat="1" applyFont="1" applyFill="1" applyBorder="1" applyAlignment="1">
      <alignment vertical="center"/>
    </xf>
    <xf numFmtId="1" fontId="21" fillId="0" borderId="6" xfId="1" applyNumberFormat="1" applyFont="1" applyFill="1" applyBorder="1" applyAlignment="1">
      <alignment vertical="center"/>
    </xf>
    <xf numFmtId="0" fontId="21" fillId="10" borderId="34" xfId="0" applyFont="1" applyFill="1" applyBorder="1" applyAlignment="1">
      <alignment horizontal="left"/>
    </xf>
    <xf numFmtId="0" fontId="25" fillId="10" borderId="2" xfId="0" quotePrefix="1" applyFont="1" applyFill="1" applyBorder="1" applyAlignment="1">
      <alignment horizontal="left"/>
    </xf>
    <xf numFmtId="164" fontId="21" fillId="0" borderId="11" xfId="1" applyFont="1" applyFill="1" applyBorder="1" applyAlignment="1">
      <alignment horizontal="right"/>
    </xf>
    <xf numFmtId="164" fontId="21" fillId="0" borderId="31" xfId="1" applyFont="1" applyFill="1" applyBorder="1"/>
    <xf numFmtId="0" fontId="21" fillId="0" borderId="11" xfId="0" applyFont="1" applyFill="1" applyBorder="1" applyAlignment="1">
      <alignment horizontal="left"/>
    </xf>
    <xf numFmtId="164" fontId="25" fillId="0" borderId="31" xfId="1" applyFont="1" applyFill="1" applyBorder="1" applyAlignment="1">
      <alignment horizontal="left"/>
    </xf>
    <xf numFmtId="4" fontId="25" fillId="0" borderId="11" xfId="0" applyNumberFormat="1" applyFont="1" applyFill="1" applyBorder="1" applyAlignment="1">
      <alignment horizontal="left" wrapText="1"/>
    </xf>
    <xf numFmtId="0" fontId="25" fillId="10" borderId="18" xfId="0" applyFont="1" applyFill="1" applyBorder="1"/>
    <xf numFmtId="0" fontId="25" fillId="10" borderId="3" xfId="0" applyFont="1" applyFill="1" applyBorder="1" applyAlignment="1"/>
    <xf numFmtId="165" fontId="21" fillId="10" borderId="11" xfId="1" applyNumberFormat="1" applyFont="1" applyFill="1" applyBorder="1" applyAlignment="1">
      <alignment vertical="center" wrapText="1"/>
    </xf>
    <xf numFmtId="0" fontId="26" fillId="0" borderId="37" xfId="0" applyFont="1" applyFill="1" applyBorder="1" applyAlignment="1">
      <alignment horizontal="right"/>
    </xf>
    <xf numFmtId="0" fontId="21" fillId="0" borderId="37" xfId="0" applyFont="1" applyFill="1" applyBorder="1" applyAlignment="1"/>
    <xf numFmtId="0" fontId="25" fillId="0" borderId="37" xfId="0" applyFont="1" applyFill="1" applyBorder="1" applyAlignment="1">
      <alignment horizontal="left"/>
    </xf>
    <xf numFmtId="164" fontId="21" fillId="10" borderId="11" xfId="1" applyFont="1" applyFill="1" applyBorder="1" applyAlignment="1">
      <alignment horizontal="left"/>
    </xf>
    <xf numFmtId="0" fontId="21" fillId="10" borderId="12" xfId="0" applyFont="1" applyFill="1" applyBorder="1" applyAlignment="1"/>
    <xf numFmtId="0" fontId="25" fillId="10" borderId="16" xfId="0" applyFont="1" applyFill="1" applyBorder="1" applyAlignment="1">
      <alignment horizontal="left"/>
    </xf>
    <xf numFmtId="0" fontId="21" fillId="10" borderId="13" xfId="0" applyFont="1" applyFill="1" applyBorder="1" applyAlignment="1"/>
    <xf numFmtId="0" fontId="25" fillId="10" borderId="2" xfId="0" applyFont="1" applyFill="1" applyBorder="1" applyAlignment="1">
      <alignment vertical="center"/>
    </xf>
    <xf numFmtId="164" fontId="21" fillId="0" borderId="31" xfId="1" applyFont="1" applyFill="1" applyBorder="1" applyAlignment="1">
      <alignment horizontal="right" vertical="center" wrapText="1"/>
    </xf>
    <xf numFmtId="1" fontId="21" fillId="10" borderId="7" xfId="0" applyNumberFormat="1" applyFont="1" applyFill="1" applyBorder="1" applyAlignment="1"/>
    <xf numFmtId="0" fontId="25" fillId="10" borderId="3" xfId="0" applyFont="1" applyFill="1" applyBorder="1" applyAlignment="1">
      <alignment vertical="center"/>
    </xf>
    <xf numFmtId="165" fontId="21" fillId="10" borderId="9" xfId="1" quotePrefix="1" applyNumberFormat="1" applyFont="1" applyFill="1" applyBorder="1" applyAlignment="1"/>
    <xf numFmtId="165" fontId="21" fillId="10" borderId="10" xfId="1" quotePrefix="1" applyNumberFormat="1" applyFont="1" applyFill="1" applyBorder="1" applyAlignment="1"/>
    <xf numFmtId="0" fontId="21" fillId="10" borderId="10" xfId="0" applyFont="1" applyFill="1" applyBorder="1" applyAlignment="1">
      <alignment horizontal="left"/>
    </xf>
    <xf numFmtId="0" fontId="21" fillId="10" borderId="26" xfId="0" applyFont="1" applyFill="1" applyBorder="1" applyAlignment="1"/>
    <xf numFmtId="165" fontId="21" fillId="10" borderId="26" xfId="1" quotePrefix="1" applyNumberFormat="1" applyFont="1" applyFill="1" applyBorder="1" applyAlignment="1"/>
    <xf numFmtId="165" fontId="21" fillId="10" borderId="28" xfId="1" quotePrefix="1" applyNumberFormat="1" applyFont="1" applyFill="1" applyBorder="1" applyAlignment="1"/>
    <xf numFmtId="1" fontId="21" fillId="10" borderId="26" xfId="1" applyNumberFormat="1" applyFont="1" applyFill="1" applyBorder="1" applyAlignment="1"/>
    <xf numFmtId="1" fontId="25" fillId="10" borderId="28" xfId="1" applyNumberFormat="1" applyFont="1" applyFill="1" applyBorder="1" applyAlignment="1">
      <alignment vertical="center" wrapText="1"/>
    </xf>
    <xf numFmtId="164" fontId="21" fillId="10" borderId="26" xfId="1" applyFont="1" applyFill="1" applyBorder="1"/>
    <xf numFmtId="164" fontId="21" fillId="10" borderId="26" xfId="1" applyFont="1" applyFill="1" applyBorder="1" applyAlignment="1">
      <alignment horizontal="right"/>
    </xf>
    <xf numFmtId="164" fontId="21" fillId="10" borderId="28" xfId="1" applyFont="1" applyFill="1" applyBorder="1" applyAlignment="1">
      <alignment horizontal="right"/>
    </xf>
    <xf numFmtId="164" fontId="21" fillId="10" borderId="35" xfId="1" applyFont="1" applyFill="1" applyBorder="1"/>
    <xf numFmtId="164" fontId="21" fillId="10" borderId="35" xfId="1" applyFont="1" applyFill="1" applyBorder="1" applyAlignment="1">
      <alignment horizontal="left"/>
    </xf>
    <xf numFmtId="0" fontId="21" fillId="10" borderId="28" xfId="0" applyFont="1" applyFill="1" applyBorder="1" applyAlignment="1">
      <alignment horizontal="left"/>
    </xf>
    <xf numFmtId="9" fontId="21" fillId="10" borderId="6" xfId="6" quotePrefix="1" applyFont="1" applyFill="1" applyBorder="1" applyAlignment="1"/>
    <xf numFmtId="9" fontId="21" fillId="10" borderId="11" xfId="6" quotePrefix="1" applyFont="1" applyFill="1" applyBorder="1" applyAlignment="1"/>
    <xf numFmtId="1" fontId="21" fillId="10" borderId="26" xfId="0" applyNumberFormat="1" applyFont="1" applyFill="1" applyBorder="1" applyAlignment="1"/>
    <xf numFmtId="0" fontId="21" fillId="0" borderId="16" xfId="0" applyFont="1" applyFill="1" applyBorder="1"/>
    <xf numFmtId="0" fontId="21" fillId="0" borderId="7" xfId="0" applyFont="1" applyFill="1" applyBorder="1" applyAlignment="1"/>
    <xf numFmtId="1" fontId="21" fillId="0" borderId="7" xfId="1" applyNumberFormat="1" applyFont="1" applyFill="1" applyBorder="1" applyAlignment="1"/>
    <xf numFmtId="1" fontId="21" fillId="10" borderId="5" xfId="0" applyNumberFormat="1" applyFont="1" applyFill="1" applyBorder="1" applyAlignment="1"/>
    <xf numFmtId="0" fontId="21" fillId="0" borderId="37" xfId="0" applyFont="1" applyFill="1" applyBorder="1"/>
    <xf numFmtId="0" fontId="21" fillId="0" borderId="37" xfId="0" applyFont="1" applyFill="1" applyBorder="1" applyAlignment="1">
      <alignment horizontal="right"/>
    </xf>
    <xf numFmtId="165" fontId="21" fillId="0" borderId="6" xfId="1" quotePrefix="1" applyNumberFormat="1" applyFont="1" applyFill="1" applyBorder="1" applyAlignment="1"/>
    <xf numFmtId="0" fontId="31" fillId="10" borderId="2" xfId="0" applyFont="1" applyFill="1" applyBorder="1" applyAlignment="1">
      <alignment horizontal="left"/>
    </xf>
    <xf numFmtId="3" fontId="21" fillId="10" borderId="11" xfId="0" applyNumberFormat="1" applyFont="1" applyFill="1" applyBorder="1" applyAlignment="1">
      <alignment horizontal="left"/>
    </xf>
    <xf numFmtId="165" fontId="21" fillId="10" borderId="6" xfId="1" applyNumberFormat="1" applyFont="1" applyFill="1" applyBorder="1" applyAlignment="1">
      <alignment vertical="center" wrapText="1"/>
    </xf>
    <xf numFmtId="9" fontId="21" fillId="10" borderId="6" xfId="6" applyFont="1" applyFill="1" applyBorder="1" applyAlignment="1"/>
    <xf numFmtId="9" fontId="21" fillId="10" borderId="11" xfId="6" applyFont="1" applyFill="1" applyBorder="1" applyAlignment="1"/>
    <xf numFmtId="0" fontId="25" fillId="0" borderId="37" xfId="0" applyFont="1" applyFill="1" applyBorder="1"/>
    <xf numFmtId="0" fontId="25" fillId="10" borderId="2" xfId="0" quotePrefix="1" applyFont="1" applyFill="1" applyBorder="1"/>
    <xf numFmtId="0" fontId="21" fillId="10" borderId="14" xfId="0" quotePrefix="1" applyFont="1" applyFill="1" applyBorder="1" applyAlignment="1">
      <alignment horizontal="left"/>
    </xf>
    <xf numFmtId="0" fontId="21" fillId="10" borderId="30" xfId="0" applyFont="1" applyFill="1" applyBorder="1" applyAlignment="1">
      <alignment horizontal="left"/>
    </xf>
    <xf numFmtId="0" fontId="29" fillId="0" borderId="6" xfId="0" applyFont="1" applyFill="1" applyBorder="1"/>
    <xf numFmtId="0" fontId="29" fillId="10" borderId="11" xfId="0" applyFont="1" applyFill="1" applyBorder="1"/>
    <xf numFmtId="0" fontId="21" fillId="0" borderId="18" xfId="0" applyFont="1" applyFill="1" applyBorder="1"/>
    <xf numFmtId="0" fontId="27" fillId="10" borderId="11" xfId="0" quotePrefix="1" applyFont="1" applyFill="1" applyBorder="1" applyAlignment="1">
      <alignment horizontal="left"/>
    </xf>
    <xf numFmtId="0" fontId="21" fillId="10" borderId="12" xfId="0" quotePrefix="1" applyFont="1" applyFill="1" applyBorder="1" applyAlignment="1">
      <alignment horizontal="left"/>
    </xf>
    <xf numFmtId="0" fontId="21" fillId="10" borderId="34" xfId="0" applyFont="1" applyFill="1" applyBorder="1" applyAlignment="1">
      <alignment horizontal="center"/>
    </xf>
    <xf numFmtId="0" fontId="28" fillId="10" borderId="11" xfId="0" applyFont="1" applyFill="1" applyBorder="1" applyAlignment="1">
      <alignment horizontal="left"/>
    </xf>
    <xf numFmtId="0" fontId="36" fillId="10" borderId="11" xfId="0" applyFont="1" applyFill="1" applyBorder="1" applyAlignment="1">
      <alignment horizontal="left"/>
    </xf>
    <xf numFmtId="0" fontId="27" fillId="10" borderId="2" xfId="0" applyFont="1" applyFill="1" applyBorder="1" applyAlignment="1"/>
    <xf numFmtId="164" fontId="25" fillId="10" borderId="6" xfId="1" applyFont="1" applyFill="1" applyBorder="1" applyAlignment="1">
      <alignment horizontal="center"/>
    </xf>
    <xf numFmtId="164" fontId="25" fillId="10" borderId="31" xfId="1" applyFont="1" applyFill="1" applyBorder="1" applyAlignment="1">
      <alignment horizontal="center"/>
    </xf>
    <xf numFmtId="164" fontId="21" fillId="10" borderId="11" xfId="1" applyFont="1" applyFill="1" applyBorder="1" applyAlignment="1"/>
    <xf numFmtId="164" fontId="21" fillId="10" borderId="6" xfId="1" applyFont="1" applyFill="1" applyBorder="1" applyAlignment="1">
      <alignment horizontal="center"/>
    </xf>
    <xf numFmtId="164" fontId="21" fillId="10" borderId="11" xfId="1" applyFont="1" applyFill="1" applyBorder="1" applyAlignment="1">
      <alignment horizontal="center"/>
    </xf>
    <xf numFmtId="164" fontId="21" fillId="10" borderId="11" xfId="1" applyFont="1" applyFill="1" applyBorder="1" applyAlignment="1">
      <alignment vertical="center"/>
    </xf>
    <xf numFmtId="0" fontId="25" fillId="10" borderId="16" xfId="0" applyFont="1" applyFill="1" applyBorder="1" applyAlignment="1">
      <alignment horizontal="left" vertical="top"/>
    </xf>
    <xf numFmtId="165" fontId="25" fillId="10" borderId="31" xfId="1" applyNumberFormat="1" applyFont="1" applyFill="1" applyBorder="1" applyAlignment="1">
      <alignment vertical="center" wrapText="1"/>
    </xf>
    <xf numFmtId="0" fontId="25" fillId="10" borderId="6" xfId="0" applyFont="1" applyFill="1" applyBorder="1" applyAlignment="1"/>
    <xf numFmtId="165" fontId="25" fillId="10" borderId="6" xfId="1" applyNumberFormat="1" applyFont="1" applyFill="1" applyBorder="1" applyAlignment="1"/>
    <xf numFmtId="165" fontId="25" fillId="10" borderId="11" xfId="1" applyNumberFormat="1" applyFont="1" applyFill="1" applyBorder="1" applyAlignment="1"/>
    <xf numFmtId="1" fontId="25" fillId="10" borderId="6" xfId="1" applyNumberFormat="1" applyFont="1" applyFill="1" applyBorder="1" applyAlignment="1"/>
    <xf numFmtId="0" fontId="25" fillId="10" borderId="2" xfId="0" applyFont="1" applyFill="1" applyBorder="1" applyAlignment="1">
      <alignment horizontal="left" vertical="top"/>
    </xf>
    <xf numFmtId="1" fontId="21" fillId="10" borderId="11" xfId="1" quotePrefix="1" applyNumberFormat="1" applyFont="1" applyFill="1" applyBorder="1" applyAlignment="1"/>
    <xf numFmtId="0" fontId="21" fillId="10" borderId="11" xfId="0" applyFont="1" applyFill="1" applyBorder="1" applyAlignment="1">
      <alignment horizontal="left" vertical="top"/>
    </xf>
    <xf numFmtId="1" fontId="29" fillId="10" borderId="6" xfId="0" applyNumberFormat="1" applyFont="1" applyFill="1" applyBorder="1" applyAlignment="1"/>
    <xf numFmtId="0" fontId="25" fillId="10" borderId="3" xfId="0" applyFont="1" applyFill="1" applyBorder="1" applyAlignment="1">
      <alignment horizontal="left" vertical="top"/>
    </xf>
    <xf numFmtId="0" fontId="21" fillId="10" borderId="31" xfId="0" applyFont="1" applyFill="1" applyBorder="1" applyAlignment="1"/>
    <xf numFmtId="164" fontId="25" fillId="10" borderId="31" xfId="1" applyFont="1" applyFill="1" applyBorder="1" applyAlignment="1">
      <alignment horizontal="center" vertical="center"/>
    </xf>
    <xf numFmtId="164" fontId="21" fillId="10" borderId="31" xfId="1" applyFont="1" applyFill="1" applyBorder="1" applyAlignment="1">
      <alignment horizontal="center"/>
    </xf>
    <xf numFmtId="164" fontId="21" fillId="10" borderId="6" xfId="1" applyFont="1" applyFill="1" applyBorder="1" applyAlignment="1">
      <alignment horizontal="center" vertical="center"/>
    </xf>
    <xf numFmtId="164" fontId="21" fillId="10" borderId="14" xfId="1" applyFont="1" applyFill="1" applyBorder="1"/>
    <xf numFmtId="164" fontId="25" fillId="10" borderId="32" xfId="1" applyFont="1" applyFill="1" applyBorder="1" applyAlignment="1">
      <alignment horizontal="center" vertical="center"/>
    </xf>
    <xf numFmtId="0" fontId="21" fillId="10" borderId="14" xfId="0" applyFont="1" applyFill="1" applyBorder="1"/>
    <xf numFmtId="0" fontId="25" fillId="0" borderId="37" xfId="0" applyFont="1" applyFill="1" applyBorder="1" applyAlignment="1"/>
    <xf numFmtId="0" fontId="26" fillId="0" borderId="37" xfId="0" quotePrefix="1" applyFont="1" applyFill="1" applyBorder="1" applyAlignment="1">
      <alignment horizontal="right"/>
    </xf>
    <xf numFmtId="164" fontId="25" fillId="10" borderId="11" xfId="0" applyNumberFormat="1" applyFont="1" applyFill="1" applyBorder="1" applyAlignment="1">
      <alignment horizontal="center"/>
    </xf>
    <xf numFmtId="164" fontId="25" fillId="12" borderId="16" xfId="1" applyFont="1" applyFill="1" applyBorder="1" applyAlignment="1">
      <alignment horizontal="center"/>
    </xf>
    <xf numFmtId="0" fontId="21" fillId="12" borderId="7" xfId="0" applyFont="1" applyFill="1" applyBorder="1" applyAlignment="1"/>
    <xf numFmtId="165" fontId="21" fillId="12" borderId="7" xfId="1" applyNumberFormat="1" applyFont="1" applyFill="1" applyBorder="1" applyAlignment="1"/>
    <xf numFmtId="165" fontId="21" fillId="12" borderId="13" xfId="1" applyNumberFormat="1" applyFont="1" applyFill="1" applyBorder="1" applyAlignment="1"/>
    <xf numFmtId="1" fontId="21" fillId="12" borderId="34" xfId="0" applyNumberFormat="1" applyFont="1" applyFill="1" applyBorder="1" applyAlignment="1"/>
    <xf numFmtId="1" fontId="21" fillId="12" borderId="7" xfId="0" applyNumberFormat="1" applyFont="1" applyFill="1" applyBorder="1" applyAlignment="1"/>
    <xf numFmtId="1" fontId="25" fillId="12" borderId="13" xfId="1" applyNumberFormat="1" applyFont="1" applyFill="1" applyBorder="1" applyAlignment="1">
      <alignment vertical="center" wrapText="1"/>
    </xf>
    <xf numFmtId="164" fontId="21" fillId="12" borderId="7" xfId="1" applyFont="1" applyFill="1" applyBorder="1"/>
    <xf numFmtId="164" fontId="21" fillId="12" borderId="7" xfId="1" applyFont="1" applyFill="1" applyBorder="1" applyAlignment="1">
      <alignment horizontal="right"/>
    </xf>
    <xf numFmtId="164" fontId="25" fillId="12" borderId="13" xfId="1" applyFont="1" applyFill="1" applyBorder="1" applyAlignment="1">
      <alignment horizontal="right"/>
    </xf>
    <xf numFmtId="164" fontId="21" fillId="12" borderId="34" xfId="1" applyFont="1" applyFill="1" applyBorder="1" applyAlignment="1">
      <alignment horizontal="right"/>
    </xf>
    <xf numFmtId="164" fontId="25" fillId="12" borderId="7" xfId="1" applyFont="1" applyFill="1" applyBorder="1" applyAlignment="1">
      <alignment horizontal="right" vertical="center" wrapText="1"/>
    </xf>
    <xf numFmtId="164" fontId="25" fillId="12" borderId="2" xfId="1" applyFont="1" applyFill="1" applyBorder="1" applyAlignment="1">
      <alignment horizontal="left"/>
    </xf>
    <xf numFmtId="164" fontId="25" fillId="12" borderId="2" xfId="1" applyFont="1" applyFill="1" applyBorder="1" applyAlignment="1">
      <alignment horizontal="center"/>
    </xf>
    <xf numFmtId="0" fontId="21" fillId="12" borderId="6" xfId="0" applyFont="1" applyFill="1" applyBorder="1" applyAlignment="1"/>
    <xf numFmtId="165" fontId="21" fillId="12" borderId="6" xfId="1" applyNumberFormat="1" applyFont="1" applyFill="1" applyBorder="1" applyAlignment="1"/>
    <xf numFmtId="165" fontId="21" fillId="12" borderId="11" xfId="1" applyNumberFormat="1" applyFont="1" applyFill="1" applyBorder="1" applyAlignment="1"/>
    <xf numFmtId="1" fontId="21" fillId="12" borderId="31" xfId="0" applyNumberFormat="1" applyFont="1" applyFill="1" applyBorder="1" applyAlignment="1"/>
    <xf numFmtId="1" fontId="21" fillId="12" borderId="6" xfId="0" applyNumberFormat="1" applyFont="1" applyFill="1" applyBorder="1" applyAlignment="1"/>
    <xf numFmtId="1" fontId="25" fillId="12" borderId="11" xfId="1" applyNumberFormat="1" applyFont="1" applyFill="1" applyBorder="1" applyAlignment="1">
      <alignment vertical="center" wrapText="1"/>
    </xf>
    <xf numFmtId="164" fontId="21" fillId="12" borderId="6" xfId="1" applyFont="1" applyFill="1" applyBorder="1"/>
    <xf numFmtId="164" fontId="21" fillId="12" borderId="6" xfId="1" applyFont="1" applyFill="1" applyBorder="1" applyAlignment="1">
      <alignment horizontal="right"/>
    </xf>
    <xf numFmtId="164" fontId="25" fillId="12" borderId="11" xfId="1" applyFont="1" applyFill="1" applyBorder="1" applyAlignment="1">
      <alignment horizontal="right"/>
    </xf>
    <xf numFmtId="164" fontId="21" fillId="12" borderId="31" xfId="1" applyFont="1" applyFill="1" applyBorder="1" applyAlignment="1">
      <alignment horizontal="right"/>
    </xf>
    <xf numFmtId="164" fontId="25" fillId="12" borderId="6" xfId="1" applyFont="1" applyFill="1" applyBorder="1" applyAlignment="1">
      <alignment horizontal="right" vertical="center" wrapText="1"/>
    </xf>
    <xf numFmtId="164" fontId="21" fillId="10" borderId="11" xfId="0" applyNumberFormat="1" applyFont="1" applyFill="1" applyBorder="1" applyAlignment="1">
      <alignment horizontal="center"/>
    </xf>
    <xf numFmtId="164" fontId="21" fillId="10" borderId="14" xfId="0" applyNumberFormat="1" applyFont="1" applyFill="1" applyBorder="1" applyAlignment="1">
      <alignment horizontal="center"/>
    </xf>
    <xf numFmtId="0" fontId="21" fillId="10" borderId="30" xfId="0" applyFont="1" applyFill="1" applyBorder="1" applyAlignment="1"/>
    <xf numFmtId="0" fontId="21" fillId="10" borderId="11" xfId="0" applyFont="1" applyFill="1" applyBorder="1" applyAlignment="1">
      <alignment horizontal="left" vertical="center"/>
    </xf>
    <xf numFmtId="43" fontId="25" fillId="10" borderId="31" xfId="1" applyNumberFormat="1" applyFont="1" applyFill="1" applyBorder="1" applyAlignment="1">
      <alignment horizontal="right"/>
    </xf>
    <xf numFmtId="0" fontId="25" fillId="10" borderId="11" xfId="0" applyFont="1" applyFill="1" applyBorder="1" applyAlignment="1"/>
    <xf numFmtId="1" fontId="21" fillId="10" borderId="31" xfId="0" applyNumberFormat="1" applyFont="1" applyFill="1" applyBorder="1" applyAlignment="1">
      <alignment vertical="center"/>
    </xf>
    <xf numFmtId="0" fontId="21" fillId="10" borderId="11" xfId="0" applyFont="1" applyFill="1" applyBorder="1" applyAlignment="1">
      <alignment horizontal="right"/>
    </xf>
    <xf numFmtId="165" fontId="21" fillId="10" borderId="6" xfId="1" applyNumberFormat="1" applyFont="1" applyFill="1" applyBorder="1" applyAlignment="1">
      <alignment vertical="top" wrapText="1"/>
    </xf>
    <xf numFmtId="165" fontId="21" fillId="10" borderId="11" xfId="1" applyNumberFormat="1" applyFont="1" applyFill="1" applyBorder="1" applyAlignment="1">
      <alignment vertical="top" wrapText="1"/>
    </xf>
    <xf numFmtId="164" fontId="21" fillId="10" borderId="2" xfId="1" applyFont="1" applyFill="1" applyBorder="1" applyAlignment="1">
      <alignment horizontal="right"/>
    </xf>
    <xf numFmtId="164" fontId="21" fillId="10" borderId="6" xfId="1" applyFont="1" applyFill="1" applyBorder="1" applyAlignment="1">
      <alignment horizontal="right" vertical="center"/>
    </xf>
    <xf numFmtId="164" fontId="21" fillId="10" borderId="11" xfId="1" applyFont="1" applyFill="1" applyBorder="1" applyAlignment="1">
      <alignment horizontal="right" vertical="center"/>
    </xf>
    <xf numFmtId="165" fontId="21" fillId="10" borderId="5" xfId="1" quotePrefix="1" applyNumberFormat="1" applyFont="1" applyFill="1" applyBorder="1" applyAlignment="1"/>
    <xf numFmtId="165" fontId="21" fillId="10" borderId="12" xfId="1" quotePrefix="1" applyNumberFormat="1" applyFont="1" applyFill="1" applyBorder="1" applyAlignment="1"/>
    <xf numFmtId="0" fontId="25" fillId="10" borderId="2" xfId="0" applyFont="1" applyFill="1" applyBorder="1" applyAlignment="1">
      <alignment vertical="top"/>
    </xf>
    <xf numFmtId="165" fontId="21" fillId="10" borderId="6" xfId="1" quotePrefix="1" applyNumberFormat="1" applyFont="1" applyFill="1" applyBorder="1" applyAlignment="1">
      <alignment vertical="center"/>
    </xf>
    <xf numFmtId="165" fontId="21" fillId="10" borderId="11" xfId="1" quotePrefix="1" applyNumberFormat="1" applyFont="1" applyFill="1" applyBorder="1" applyAlignment="1">
      <alignment vertical="center"/>
    </xf>
    <xf numFmtId="165" fontId="21" fillId="10" borderId="29" xfId="1" quotePrefix="1" applyNumberFormat="1" applyFont="1" applyFill="1" applyBorder="1" applyAlignment="1"/>
    <xf numFmtId="164" fontId="25" fillId="9" borderId="3" xfId="1" applyFont="1" applyFill="1" applyBorder="1" applyAlignment="1">
      <alignment horizontal="center"/>
    </xf>
    <xf numFmtId="0" fontId="21" fillId="9" borderId="9" xfId="0" applyFont="1" applyFill="1" applyBorder="1" applyAlignment="1"/>
    <xf numFmtId="165" fontId="21" fillId="9" borderId="9" xfId="1" applyNumberFormat="1" applyFont="1" applyFill="1" applyBorder="1" applyAlignment="1"/>
    <xf numFmtId="165" fontId="21" fillId="9" borderId="10" xfId="1" applyNumberFormat="1" applyFont="1" applyFill="1" applyBorder="1" applyAlignment="1"/>
    <xf numFmtId="1" fontId="21" fillId="9" borderId="30" xfId="0" applyNumberFormat="1" applyFont="1" applyFill="1" applyBorder="1" applyAlignment="1"/>
    <xf numFmtId="1" fontId="21" fillId="9" borderId="9" xfId="0" applyNumberFormat="1" applyFont="1" applyFill="1" applyBorder="1" applyAlignment="1"/>
    <xf numFmtId="1" fontId="25" fillId="9" borderId="10" xfId="1" applyNumberFormat="1" applyFont="1" applyFill="1" applyBorder="1" applyAlignment="1">
      <alignment vertical="center" wrapText="1"/>
    </xf>
    <xf numFmtId="164" fontId="21" fillId="9" borderId="9" xfId="1" applyFont="1" applyFill="1" applyBorder="1"/>
    <xf numFmtId="164" fontId="21" fillId="9" borderId="9" xfId="1" applyFont="1" applyFill="1" applyBorder="1" applyAlignment="1">
      <alignment horizontal="right"/>
    </xf>
    <xf numFmtId="164" fontId="25" fillId="9" borderId="10" xfId="1" applyFont="1" applyFill="1" applyBorder="1" applyAlignment="1">
      <alignment horizontal="right"/>
    </xf>
    <xf numFmtId="164" fontId="21" fillId="9" borderId="30" xfId="1" applyFont="1" applyFill="1" applyBorder="1" applyAlignment="1">
      <alignment horizontal="right"/>
    </xf>
    <xf numFmtId="164" fontId="25" fillId="9" borderId="9" xfId="1" applyFont="1" applyFill="1" applyBorder="1" applyAlignment="1">
      <alignment horizontal="right" vertical="center" wrapText="1"/>
    </xf>
    <xf numFmtId="0" fontId="21" fillId="10" borderId="12" xfId="0" applyFont="1" applyFill="1" applyBorder="1"/>
    <xf numFmtId="0" fontId="25" fillId="10" borderId="2" xfId="0" quotePrefix="1" applyFont="1" applyFill="1" applyBorder="1" applyAlignment="1">
      <alignment horizontal="left" vertical="top"/>
    </xf>
    <xf numFmtId="164" fontId="21" fillId="10" borderId="1" xfId="1" applyFont="1" applyFill="1" applyBorder="1"/>
    <xf numFmtId="0" fontId="25" fillId="10" borderId="2" xfId="0" quotePrefix="1" applyFont="1" applyFill="1" applyBorder="1" applyAlignment="1">
      <alignment vertical="top"/>
    </xf>
    <xf numFmtId="0" fontId="21" fillId="10" borderId="2" xfId="0" applyFont="1" applyFill="1" applyBorder="1" applyAlignment="1">
      <alignment wrapText="1"/>
    </xf>
    <xf numFmtId="0" fontId="25" fillId="10" borderId="2" xfId="0" applyFont="1" applyFill="1" applyBorder="1" applyAlignment="1">
      <alignment vertical="top" wrapText="1"/>
    </xf>
    <xf numFmtId="0" fontId="21" fillId="10" borderId="6" xfId="0" applyFont="1" applyFill="1" applyBorder="1" applyAlignment="1">
      <alignment wrapText="1"/>
    </xf>
    <xf numFmtId="165" fontId="21" fillId="10" borderId="6" xfId="1" applyNumberFormat="1" applyFont="1" applyFill="1" applyBorder="1" applyAlignment="1">
      <alignment wrapText="1"/>
    </xf>
    <xf numFmtId="165" fontId="21" fillId="10" borderId="11" xfId="1" applyNumberFormat="1" applyFont="1" applyFill="1" applyBorder="1" applyAlignment="1">
      <alignment wrapText="1"/>
    </xf>
    <xf numFmtId="1" fontId="21" fillId="10" borderId="6" xfId="0" applyNumberFormat="1" applyFont="1" applyFill="1" applyBorder="1" applyAlignment="1">
      <alignment wrapText="1"/>
    </xf>
    <xf numFmtId="164" fontId="21" fillId="10" borderId="6" xfId="1" applyFont="1" applyFill="1" applyBorder="1" applyAlignment="1">
      <alignment wrapText="1"/>
    </xf>
    <xf numFmtId="164" fontId="21" fillId="10" borderId="6" xfId="1" applyFont="1" applyFill="1" applyBorder="1" applyAlignment="1">
      <alignment horizontal="right" wrapText="1"/>
    </xf>
    <xf numFmtId="164" fontId="21" fillId="10" borderId="11" xfId="1" applyFont="1" applyFill="1" applyBorder="1" applyAlignment="1">
      <alignment horizontal="right" wrapText="1"/>
    </xf>
    <xf numFmtId="164" fontId="21" fillId="10" borderId="31" xfId="1" applyFont="1" applyFill="1" applyBorder="1" applyAlignment="1">
      <alignment wrapText="1"/>
    </xf>
    <xf numFmtId="0" fontId="21" fillId="10" borderId="31" xfId="0" applyFont="1" applyFill="1" applyBorder="1" applyAlignment="1">
      <alignment wrapText="1"/>
    </xf>
    <xf numFmtId="164" fontId="21" fillId="0" borderId="11" xfId="1" applyFont="1" applyFill="1" applyBorder="1" applyAlignment="1">
      <alignment horizontal="left"/>
    </xf>
    <xf numFmtId="164" fontId="21" fillId="0" borderId="8" xfId="1" applyFont="1" applyFill="1" applyBorder="1" applyAlignment="1">
      <alignment horizontal="center"/>
    </xf>
    <xf numFmtId="164" fontId="21" fillId="0" borderId="14" xfId="1" applyFont="1" applyFill="1" applyBorder="1" applyAlignment="1">
      <alignment horizontal="left"/>
    </xf>
    <xf numFmtId="0" fontId="21" fillId="10" borderId="10" xfId="0" applyFont="1" applyFill="1" applyBorder="1" applyAlignment="1"/>
    <xf numFmtId="165" fontId="21" fillId="10" borderId="41" xfId="1" applyNumberFormat="1" applyFont="1" applyFill="1" applyBorder="1" applyAlignment="1"/>
    <xf numFmtId="164" fontId="21" fillId="10" borderId="8" xfId="1" applyFont="1" applyFill="1" applyBorder="1" applyAlignment="1">
      <alignment horizontal="center"/>
    </xf>
    <xf numFmtId="164" fontId="21" fillId="10" borderId="14" xfId="1" applyFont="1" applyFill="1" applyBorder="1" applyAlignment="1">
      <alignment horizontal="center"/>
    </xf>
    <xf numFmtId="164" fontId="25" fillId="10" borderId="34" xfId="1" applyFont="1" applyFill="1" applyBorder="1" applyAlignment="1">
      <alignment horizontal="left"/>
    </xf>
    <xf numFmtId="16" fontId="21" fillId="10" borderId="11" xfId="0" applyNumberFormat="1" applyFont="1" applyFill="1" applyBorder="1" applyAlignment="1">
      <alignment horizontal="left"/>
    </xf>
    <xf numFmtId="164" fontId="33" fillId="0" borderId="6" xfId="1" applyFont="1" applyFill="1" applyBorder="1"/>
    <xf numFmtId="164" fontId="25" fillId="10" borderId="30" xfId="1" applyFont="1" applyFill="1" applyBorder="1" applyAlignment="1">
      <alignment horizontal="left"/>
    </xf>
    <xf numFmtId="0" fontId="21" fillId="10" borderId="11" xfId="0" applyFont="1" applyFill="1" applyBorder="1" applyAlignment="1">
      <alignment vertical="center"/>
    </xf>
    <xf numFmtId="164" fontId="25" fillId="3" borderId="2" xfId="1" applyFont="1" applyFill="1" applyBorder="1" applyAlignment="1">
      <alignment horizontal="left"/>
    </xf>
    <xf numFmtId="1" fontId="25" fillId="3" borderId="11" xfId="1" applyNumberFormat="1" applyFont="1" applyFill="1" applyBorder="1" applyAlignment="1">
      <alignment vertical="center" wrapText="1"/>
    </xf>
    <xf numFmtId="164" fontId="25" fillId="3" borderId="11" xfId="1" applyFont="1" applyFill="1" applyBorder="1" applyAlignment="1">
      <alignment horizontal="right"/>
    </xf>
    <xf numFmtId="164" fontId="25" fillId="3" borderId="6" xfId="1" applyFont="1" applyFill="1" applyBorder="1" applyAlignment="1">
      <alignment horizontal="right" vertical="center" wrapText="1"/>
    </xf>
    <xf numFmtId="43" fontId="25" fillId="10" borderId="11" xfId="0" applyNumberFormat="1" applyFont="1" applyFill="1" applyBorder="1"/>
    <xf numFmtId="164" fontId="21" fillId="10" borderId="7" xfId="1" applyFont="1" applyFill="1" applyBorder="1" applyAlignment="1">
      <alignment horizontal="right" vertical="center"/>
    </xf>
    <xf numFmtId="164" fontId="21" fillId="10" borderId="13" xfId="1" applyFont="1" applyFill="1" applyBorder="1" applyAlignment="1">
      <alignment horizontal="right" vertical="center"/>
    </xf>
    <xf numFmtId="0" fontId="25" fillId="10" borderId="13" xfId="0" applyFont="1" applyFill="1" applyBorder="1"/>
    <xf numFmtId="0" fontId="37" fillId="10" borderId="2" xfId="0" applyFont="1" applyFill="1" applyBorder="1"/>
    <xf numFmtId="0" fontId="37" fillId="10" borderId="6" xfId="0" applyFont="1" applyFill="1" applyBorder="1" applyAlignment="1"/>
    <xf numFmtId="165" fontId="37" fillId="10" borderId="6" xfId="1" applyNumberFormat="1" applyFont="1" applyFill="1" applyBorder="1" applyAlignment="1"/>
    <xf numFmtId="165" fontId="37" fillId="10" borderId="11" xfId="1" applyNumberFormat="1" applyFont="1" applyFill="1" applyBorder="1" applyAlignment="1"/>
    <xf numFmtId="1" fontId="37" fillId="10" borderId="6" xfId="0" applyNumberFormat="1" applyFont="1" applyFill="1" applyBorder="1" applyAlignment="1"/>
    <xf numFmtId="1" fontId="39" fillId="10" borderId="11" xfId="1" applyNumberFormat="1" applyFont="1" applyFill="1" applyBorder="1" applyAlignment="1">
      <alignment vertical="center" wrapText="1"/>
    </xf>
    <xf numFmtId="164" fontId="39" fillId="10" borderId="31" xfId="1" applyFont="1" applyFill="1" applyBorder="1" applyAlignment="1">
      <alignment horizontal="right"/>
    </xf>
    <xf numFmtId="164" fontId="37" fillId="10" borderId="6" xfId="1" applyFont="1" applyFill="1" applyBorder="1"/>
    <xf numFmtId="164" fontId="37" fillId="10" borderId="6" xfId="1" applyFont="1" applyFill="1" applyBorder="1" applyAlignment="1">
      <alignment horizontal="right" vertical="center"/>
    </xf>
    <xf numFmtId="164" fontId="37" fillId="10" borderId="11" xfId="1" applyFont="1" applyFill="1" applyBorder="1" applyAlignment="1">
      <alignment horizontal="right" vertical="center"/>
    </xf>
    <xf numFmtId="164" fontId="37" fillId="10" borderId="31" xfId="1" applyFont="1" applyFill="1" applyBorder="1"/>
    <xf numFmtId="164" fontId="37" fillId="10" borderId="11" xfId="1" applyFont="1" applyFill="1" applyBorder="1" applyAlignment="1">
      <alignment horizontal="left"/>
    </xf>
    <xf numFmtId="1" fontId="37" fillId="10" borderId="6" xfId="1" applyNumberFormat="1" applyFont="1" applyFill="1" applyBorder="1" applyAlignment="1"/>
    <xf numFmtId="164" fontId="37" fillId="10" borderId="31" xfId="1" applyFont="1" applyFill="1" applyBorder="1" applyAlignment="1">
      <alignment horizontal="left"/>
    </xf>
    <xf numFmtId="0" fontId="37" fillId="10" borderId="11" xfId="0" applyFont="1" applyFill="1" applyBorder="1" applyAlignment="1">
      <alignment horizontal="left"/>
    </xf>
    <xf numFmtId="0" fontId="37" fillId="10" borderId="11" xfId="0" quotePrefix="1" applyFont="1" applyFill="1" applyBorder="1" applyAlignment="1">
      <alignment horizontal="left"/>
    </xf>
    <xf numFmtId="164" fontId="37" fillId="10" borderId="6" xfId="1" applyFont="1" applyFill="1" applyBorder="1" applyAlignment="1">
      <alignment horizontal="right"/>
    </xf>
    <xf numFmtId="164" fontId="37" fillId="10" borderId="11" xfId="1" applyFont="1" applyFill="1" applyBorder="1" applyAlignment="1">
      <alignment horizontal="right"/>
    </xf>
    <xf numFmtId="0" fontId="37" fillId="10" borderId="11" xfId="0" applyFont="1" applyFill="1" applyBorder="1"/>
    <xf numFmtId="0" fontId="39" fillId="10" borderId="2" xfId="0" applyFont="1" applyFill="1" applyBorder="1" applyAlignment="1">
      <alignment horizontal="left" vertical="top"/>
    </xf>
    <xf numFmtId="165" fontId="37" fillId="10" borderId="6" xfId="1" quotePrefix="1" applyNumberFormat="1" applyFont="1" applyFill="1" applyBorder="1" applyAlignment="1">
      <alignment vertical="top"/>
    </xf>
    <xf numFmtId="165" fontId="37" fillId="10" borderId="11" xfId="1" quotePrefix="1" applyNumberFormat="1" applyFont="1" applyFill="1" applyBorder="1" applyAlignment="1">
      <alignment vertical="top"/>
    </xf>
    <xf numFmtId="0" fontId="31" fillId="10" borderId="2" xfId="0" applyFont="1" applyFill="1" applyBorder="1" applyAlignment="1">
      <alignment horizontal="left" vertical="top"/>
    </xf>
    <xf numFmtId="164" fontId="29" fillId="10" borderId="6" xfId="1" applyFont="1" applyFill="1" applyBorder="1" applyAlignment="1">
      <alignment horizontal="right" vertical="center"/>
    </xf>
    <xf numFmtId="164" fontId="29" fillId="10" borderId="11" xfId="1" applyFont="1" applyFill="1" applyBorder="1" applyAlignment="1">
      <alignment horizontal="right" vertical="center"/>
    </xf>
    <xf numFmtId="165" fontId="29" fillId="10" borderId="6" xfId="1" quotePrefix="1" applyNumberFormat="1" applyFont="1" applyFill="1" applyBorder="1" applyAlignment="1">
      <alignment vertical="top"/>
    </xf>
    <xf numFmtId="165" fontId="29" fillId="10" borderId="11" xfId="1" quotePrefix="1" applyNumberFormat="1" applyFont="1" applyFill="1" applyBorder="1" applyAlignment="1">
      <alignment vertical="top"/>
    </xf>
    <xf numFmtId="164" fontId="29" fillId="10" borderId="31" xfId="1" applyFont="1" applyFill="1" applyBorder="1" applyAlignment="1"/>
    <xf numFmtId="164" fontId="29" fillId="10" borderId="11" xfId="1" applyFont="1" applyFill="1" applyBorder="1" applyAlignment="1">
      <alignment horizontal="left"/>
    </xf>
    <xf numFmtId="165" fontId="21" fillId="10" borderId="6" xfId="1" quotePrefix="1" applyNumberFormat="1" applyFont="1" applyFill="1" applyBorder="1" applyAlignment="1">
      <alignment vertical="top"/>
    </xf>
    <xf numFmtId="165" fontId="21" fillId="10" borderId="11" xfId="1" quotePrefix="1" applyNumberFormat="1" applyFont="1" applyFill="1" applyBorder="1" applyAlignment="1">
      <alignment vertical="top"/>
    </xf>
    <xf numFmtId="0" fontId="40" fillId="10" borderId="2" xfId="0" applyFont="1" applyFill="1" applyBorder="1"/>
    <xf numFmtId="0" fontId="40" fillId="10" borderId="6" xfId="0" applyFont="1" applyFill="1" applyBorder="1" applyAlignment="1"/>
    <xf numFmtId="165" fontId="40" fillId="10" borderId="6" xfId="1" applyNumberFormat="1" applyFont="1" applyFill="1" applyBorder="1" applyAlignment="1"/>
    <xf numFmtId="165" fontId="40" fillId="10" borderId="11" xfId="1" applyNumberFormat="1" applyFont="1" applyFill="1" applyBorder="1" applyAlignment="1"/>
    <xf numFmtId="1" fontId="40" fillId="10" borderId="6" xfId="0" applyNumberFormat="1" applyFont="1" applyFill="1" applyBorder="1" applyAlignment="1"/>
    <xf numFmtId="1" fontId="41" fillId="10" borderId="11" xfId="1" applyNumberFormat="1" applyFont="1" applyFill="1" applyBorder="1" applyAlignment="1">
      <alignment vertical="center" wrapText="1"/>
    </xf>
    <xf numFmtId="164" fontId="41" fillId="10" borderId="31" xfId="1" applyFont="1" applyFill="1" applyBorder="1" applyAlignment="1">
      <alignment horizontal="right"/>
    </xf>
    <xf numFmtId="164" fontId="40" fillId="10" borderId="6" xfId="1" applyFont="1" applyFill="1" applyBorder="1"/>
    <xf numFmtId="164" fontId="40" fillId="10" borderId="6" xfId="1" applyFont="1" applyFill="1" applyBorder="1" applyAlignment="1">
      <alignment horizontal="right" vertical="center"/>
    </xf>
    <xf numFmtId="164" fontId="40" fillId="10" borderId="31" xfId="1" applyFont="1" applyFill="1" applyBorder="1"/>
    <xf numFmtId="164" fontId="40" fillId="10" borderId="31" xfId="1" applyFont="1" applyFill="1" applyBorder="1" applyAlignment="1">
      <alignment horizontal="left"/>
    </xf>
    <xf numFmtId="0" fontId="40" fillId="10" borderId="11" xfId="0" applyFont="1" applyFill="1" applyBorder="1" applyAlignment="1">
      <alignment horizontal="left"/>
    </xf>
    <xf numFmtId="164" fontId="40" fillId="10" borderId="11" xfId="1" applyFont="1" applyFill="1" applyBorder="1" applyAlignment="1">
      <alignment horizontal="right" vertical="center"/>
    </xf>
    <xf numFmtId="164" fontId="21" fillId="10" borderId="9" xfId="1" applyFont="1" applyFill="1" applyBorder="1" applyAlignment="1">
      <alignment horizontal="right" vertical="center"/>
    </xf>
    <xf numFmtId="164" fontId="21" fillId="10" borderId="10" xfId="1" applyFont="1" applyFill="1" applyBorder="1" applyAlignment="1">
      <alignment horizontal="right" vertical="center"/>
    </xf>
    <xf numFmtId="165" fontId="37" fillId="10" borderId="6" xfId="1" quotePrefix="1" applyNumberFormat="1" applyFont="1" applyFill="1" applyBorder="1" applyAlignment="1"/>
    <xf numFmtId="165" fontId="37" fillId="10" borderId="11" xfId="1" quotePrefix="1" applyNumberFormat="1" applyFont="1" applyFill="1" applyBorder="1" applyAlignment="1"/>
    <xf numFmtId="0" fontId="29" fillId="10" borderId="31" xfId="0" applyFont="1" applyFill="1" applyBorder="1"/>
    <xf numFmtId="0" fontId="39" fillId="10" borderId="2" xfId="0" applyFont="1" applyFill="1" applyBorder="1" applyAlignment="1">
      <alignment horizontal="left"/>
    </xf>
    <xf numFmtId="0" fontId="39" fillId="10" borderId="2" xfId="0" applyFont="1" applyFill="1" applyBorder="1"/>
    <xf numFmtId="0" fontId="37" fillId="10" borderId="11" xfId="0" applyFont="1" applyFill="1" applyBorder="1" applyAlignment="1">
      <alignment horizontal="center"/>
    </xf>
    <xf numFmtId="0" fontId="37" fillId="10" borderId="31" xfId="0" applyFont="1" applyFill="1" applyBorder="1"/>
    <xf numFmtId="16" fontId="37" fillId="10" borderId="11" xfId="0" applyNumberFormat="1" applyFont="1" applyFill="1" applyBorder="1" applyAlignment="1">
      <alignment horizontal="left"/>
    </xf>
    <xf numFmtId="0" fontId="37" fillId="10" borderId="2" xfId="0" applyFont="1" applyFill="1" applyBorder="1" applyAlignment="1"/>
    <xf numFmtId="164" fontId="21" fillId="10" borderId="31" xfId="1" applyFont="1" applyFill="1" applyBorder="1" applyAlignment="1">
      <alignment horizontal="left" vertical="center"/>
    </xf>
    <xf numFmtId="0" fontId="29" fillId="10" borderId="31" xfId="0" applyFont="1" applyFill="1" applyBorder="1" applyAlignment="1">
      <alignment horizontal="left"/>
    </xf>
    <xf numFmtId="0" fontId="29" fillId="10" borderId="31" xfId="0" quotePrefix="1" applyFont="1" applyFill="1" applyBorder="1" applyAlignment="1">
      <alignment horizontal="left"/>
    </xf>
    <xf numFmtId="0" fontId="29" fillId="10" borderId="31" xfId="0" applyFont="1" applyFill="1" applyBorder="1" applyAlignment="1">
      <alignment horizontal="center"/>
    </xf>
    <xf numFmtId="165" fontId="29" fillId="10" borderId="6" xfId="1" applyNumberFormat="1" applyFont="1" applyFill="1" applyBorder="1" applyAlignment="1">
      <alignment vertical="center"/>
    </xf>
    <xf numFmtId="165" fontId="29" fillId="10" borderId="11" xfId="1" applyNumberFormat="1" applyFont="1" applyFill="1" applyBorder="1" applyAlignment="1">
      <alignment vertical="center"/>
    </xf>
    <xf numFmtId="165" fontId="21" fillId="10" borderId="6" xfId="1" applyNumberFormat="1" applyFont="1" applyFill="1" applyBorder="1" applyAlignment="1">
      <alignment vertical="center"/>
    </xf>
    <xf numFmtId="165" fontId="21" fillId="10" borderId="11" xfId="1" applyNumberFormat="1" applyFont="1" applyFill="1" applyBorder="1" applyAlignment="1">
      <alignment vertical="center"/>
    </xf>
    <xf numFmtId="0" fontId="43" fillId="10" borderId="2" xfId="0" applyFont="1" applyFill="1" applyBorder="1"/>
    <xf numFmtId="0" fontId="43" fillId="10" borderId="2" xfId="0" applyFont="1" applyFill="1" applyBorder="1" applyAlignment="1">
      <alignment horizontal="left"/>
    </xf>
    <xf numFmtId="0" fontId="44" fillId="10" borderId="6" xfId="0" applyFont="1" applyFill="1" applyBorder="1" applyAlignment="1"/>
    <xf numFmtId="165" fontId="44" fillId="10" borderId="6" xfId="1" applyNumberFormat="1" applyFont="1" applyFill="1" applyBorder="1" applyAlignment="1"/>
    <xf numFmtId="165" fontId="44" fillId="10" borderId="11" xfId="1" applyNumberFormat="1" applyFont="1" applyFill="1" applyBorder="1" applyAlignment="1"/>
    <xf numFmtId="1" fontId="44" fillId="10" borderId="6" xfId="1" applyNumberFormat="1" applyFont="1" applyFill="1" applyBorder="1" applyAlignment="1"/>
    <xf numFmtId="1" fontId="43" fillId="10" borderId="11" xfId="1" applyNumberFormat="1" applyFont="1" applyFill="1" applyBorder="1" applyAlignment="1">
      <alignment vertical="center" wrapText="1"/>
    </xf>
    <xf numFmtId="164" fontId="43" fillId="10" borderId="31" xfId="1" applyFont="1" applyFill="1" applyBorder="1" applyAlignment="1">
      <alignment horizontal="right"/>
    </xf>
    <xf numFmtId="164" fontId="44" fillId="10" borderId="6" xfId="1" applyFont="1" applyFill="1" applyBorder="1"/>
    <xf numFmtId="164" fontId="44" fillId="10" borderId="6" xfId="1" applyFont="1" applyFill="1" applyBorder="1" applyAlignment="1">
      <alignment horizontal="right"/>
    </xf>
    <xf numFmtId="164" fontId="44" fillId="10" borderId="11" xfId="1" applyFont="1" applyFill="1" applyBorder="1" applyAlignment="1">
      <alignment horizontal="right"/>
    </xf>
    <xf numFmtId="164" fontId="44" fillId="10" borderId="31" xfId="1" applyFont="1" applyFill="1" applyBorder="1"/>
    <xf numFmtId="164" fontId="44" fillId="10" borderId="31" xfId="1" applyFont="1" applyFill="1" applyBorder="1" applyAlignment="1">
      <alignment horizontal="left"/>
    </xf>
    <xf numFmtId="0" fontId="44" fillId="10" borderId="11" xfId="0" applyFont="1" applyFill="1" applyBorder="1" applyAlignment="1">
      <alignment horizontal="left"/>
    </xf>
    <xf numFmtId="0" fontId="44" fillId="10" borderId="2" xfId="0" applyFont="1" applyFill="1" applyBorder="1"/>
    <xf numFmtId="1" fontId="44" fillId="10" borderId="6" xfId="0" applyNumberFormat="1" applyFont="1" applyFill="1" applyBorder="1" applyAlignment="1"/>
    <xf numFmtId="164" fontId="44" fillId="10" borderId="11" xfId="1" applyFont="1" applyFill="1" applyBorder="1" applyAlignment="1">
      <alignment horizontal="left"/>
    </xf>
    <xf numFmtId="0" fontId="44" fillId="10" borderId="22" xfId="0" applyFont="1" applyFill="1" applyBorder="1"/>
    <xf numFmtId="0" fontId="44" fillId="10" borderId="5" xfId="0" applyFont="1" applyFill="1" applyBorder="1" applyAlignment="1"/>
    <xf numFmtId="165" fontId="44" fillId="10" borderId="5" xfId="1" applyNumberFormat="1" applyFont="1" applyFill="1" applyBorder="1" applyAlignment="1"/>
    <xf numFmtId="165" fontId="44" fillId="10" borderId="12" xfId="1" applyNumberFormat="1" applyFont="1" applyFill="1" applyBorder="1" applyAlignment="1"/>
    <xf numFmtId="1" fontId="44" fillId="10" borderId="5" xfId="1" applyNumberFormat="1" applyFont="1" applyFill="1" applyBorder="1" applyAlignment="1"/>
    <xf numFmtId="1" fontId="43" fillId="10" borderId="12" xfId="1" applyNumberFormat="1" applyFont="1" applyFill="1" applyBorder="1" applyAlignment="1">
      <alignment vertical="center" wrapText="1"/>
    </xf>
    <xf numFmtId="164" fontId="44" fillId="10" borderId="5" xfId="1" applyFont="1" applyFill="1" applyBorder="1"/>
    <xf numFmtId="164" fontId="44" fillId="10" borderId="5" xfId="1" applyFont="1" applyFill="1" applyBorder="1" applyAlignment="1">
      <alignment horizontal="right"/>
    </xf>
    <xf numFmtId="164" fontId="44" fillId="10" borderId="12" xfId="1" applyFont="1" applyFill="1" applyBorder="1" applyAlignment="1">
      <alignment horizontal="right"/>
    </xf>
    <xf numFmtId="164" fontId="44" fillId="10" borderId="33" xfId="1" applyFont="1" applyFill="1" applyBorder="1"/>
    <xf numFmtId="164" fontId="44" fillId="10" borderId="33" xfId="1" applyFont="1" applyFill="1" applyBorder="1" applyAlignment="1">
      <alignment horizontal="left"/>
    </xf>
    <xf numFmtId="0" fontId="43" fillId="10" borderId="16" xfId="0" applyFont="1" applyFill="1" applyBorder="1" applyAlignment="1">
      <alignment horizontal="left"/>
    </xf>
    <xf numFmtId="0" fontId="44" fillId="10" borderId="16" xfId="0" applyFont="1" applyFill="1" applyBorder="1"/>
    <xf numFmtId="0" fontId="44" fillId="10" borderId="7" xfId="0" applyFont="1" applyFill="1" applyBorder="1" applyAlignment="1"/>
    <xf numFmtId="165" fontId="44" fillId="10" borderId="7" xfId="1" applyNumberFormat="1" applyFont="1" applyFill="1" applyBorder="1" applyAlignment="1"/>
    <xf numFmtId="165" fontId="44" fillId="10" borderId="13" xfId="1" applyNumberFormat="1" applyFont="1" applyFill="1" applyBorder="1" applyAlignment="1"/>
    <xf numFmtId="1" fontId="44" fillId="10" borderId="7" xfId="1" applyNumberFormat="1" applyFont="1" applyFill="1" applyBorder="1" applyAlignment="1"/>
    <xf numFmtId="1" fontId="43" fillId="10" borderId="13" xfId="1" applyNumberFormat="1" applyFont="1" applyFill="1" applyBorder="1" applyAlignment="1">
      <alignment vertical="center" wrapText="1"/>
    </xf>
    <xf numFmtId="164" fontId="44" fillId="10" borderId="7" xfId="1" applyFont="1" applyFill="1" applyBorder="1"/>
    <xf numFmtId="164" fontId="44" fillId="10" borderId="7" xfId="1" applyFont="1" applyFill="1" applyBorder="1" applyAlignment="1">
      <alignment horizontal="right"/>
    </xf>
    <xf numFmtId="164" fontId="44" fillId="10" borderId="13" xfId="1" applyFont="1" applyFill="1" applyBorder="1" applyAlignment="1">
      <alignment horizontal="right"/>
    </xf>
    <xf numFmtId="164" fontId="44" fillId="10" borderId="34" xfId="1" applyFont="1" applyFill="1" applyBorder="1"/>
    <xf numFmtId="164" fontId="44" fillId="10" borderId="34" xfId="1" applyFont="1" applyFill="1" applyBorder="1" applyAlignment="1">
      <alignment horizontal="left"/>
    </xf>
    <xf numFmtId="0" fontId="44" fillId="10" borderId="13" xfId="0" applyFont="1" applyFill="1" applyBorder="1" applyAlignment="1">
      <alignment horizontal="left"/>
    </xf>
    <xf numFmtId="0" fontId="43" fillId="10" borderId="2" xfId="0" applyFont="1" applyFill="1" applyBorder="1" applyAlignment="1"/>
    <xf numFmtId="0" fontId="44" fillId="10" borderId="31" xfId="0" applyFont="1" applyFill="1" applyBorder="1"/>
    <xf numFmtId="0" fontId="29" fillId="10" borderId="11" xfId="0" applyFont="1" applyFill="1" applyBorder="1" applyAlignment="1"/>
    <xf numFmtId="0" fontId="44" fillId="10" borderId="18" xfId="0" applyFont="1" applyFill="1" applyBorder="1"/>
    <xf numFmtId="0" fontId="44" fillId="10" borderId="8" xfId="0" applyFont="1" applyFill="1" applyBorder="1" applyAlignment="1"/>
    <xf numFmtId="165" fontId="44" fillId="10" borderId="8" xfId="1" applyNumberFormat="1" applyFont="1" applyFill="1" applyBorder="1" applyAlignment="1"/>
    <xf numFmtId="165" fontId="44" fillId="10" borderId="14" xfId="1" applyNumberFormat="1" applyFont="1" applyFill="1" applyBorder="1" applyAlignment="1"/>
    <xf numFmtId="1" fontId="44" fillId="10" borderId="8" xfId="1" applyNumberFormat="1" applyFont="1" applyFill="1" applyBorder="1" applyAlignment="1"/>
    <xf numFmtId="1" fontId="43" fillId="10" borderId="14" xfId="1" applyNumberFormat="1" applyFont="1" applyFill="1" applyBorder="1" applyAlignment="1">
      <alignment vertical="center" wrapText="1"/>
    </xf>
    <xf numFmtId="164" fontId="44" fillId="10" borderId="8" xfId="1" applyFont="1" applyFill="1" applyBorder="1"/>
    <xf numFmtId="164" fontId="44" fillId="10" borderId="8" xfId="1" applyFont="1" applyFill="1" applyBorder="1" applyAlignment="1">
      <alignment horizontal="right"/>
    </xf>
    <xf numFmtId="164" fontId="44" fillId="10" borderId="14" xfId="1" applyFont="1" applyFill="1" applyBorder="1" applyAlignment="1">
      <alignment horizontal="right"/>
    </xf>
    <xf numFmtId="164" fontId="44" fillId="10" borderId="32" xfId="1" applyFont="1" applyFill="1" applyBorder="1"/>
    <xf numFmtId="164" fontId="44" fillId="10" borderId="32" xfId="1" applyFont="1" applyFill="1" applyBorder="1" applyAlignment="1">
      <alignment horizontal="left"/>
    </xf>
    <xf numFmtId="0" fontId="44" fillId="10" borderId="14" xfId="0" applyFont="1" applyFill="1" applyBorder="1" applyAlignment="1">
      <alignment horizontal="left"/>
    </xf>
    <xf numFmtId="0" fontId="43" fillId="10" borderId="3" xfId="0" applyFont="1" applyFill="1" applyBorder="1" applyAlignment="1">
      <alignment horizontal="left"/>
    </xf>
    <xf numFmtId="0" fontId="44" fillId="10" borderId="3" xfId="0" applyFont="1" applyFill="1" applyBorder="1"/>
    <xf numFmtId="0" fontId="44" fillId="10" borderId="9" xfId="0" applyFont="1" applyFill="1" applyBorder="1" applyAlignment="1"/>
    <xf numFmtId="165" fontId="44" fillId="10" borderId="9" xfId="1" applyNumberFormat="1" applyFont="1" applyFill="1" applyBorder="1" applyAlignment="1"/>
    <xf numFmtId="165" fontId="44" fillId="10" borderId="10" xfId="1" applyNumberFormat="1" applyFont="1" applyFill="1" applyBorder="1" applyAlignment="1"/>
    <xf numFmtId="1" fontId="44" fillId="10" borderId="9" xfId="1" applyNumberFormat="1" applyFont="1" applyFill="1" applyBorder="1" applyAlignment="1"/>
    <xf numFmtId="1" fontId="43" fillId="10" borderId="10" xfId="1" applyNumberFormat="1" applyFont="1" applyFill="1" applyBorder="1" applyAlignment="1">
      <alignment vertical="center" wrapText="1"/>
    </xf>
    <xf numFmtId="164" fontId="44" fillId="10" borderId="9" xfId="1" applyFont="1" applyFill="1" applyBorder="1"/>
    <xf numFmtId="164" fontId="44" fillId="10" borderId="9" xfId="1" applyFont="1" applyFill="1" applyBorder="1" applyAlignment="1">
      <alignment horizontal="right"/>
    </xf>
    <xf numFmtId="164" fontId="44" fillId="10" borderId="10" xfId="1" applyFont="1" applyFill="1" applyBorder="1" applyAlignment="1">
      <alignment horizontal="right"/>
    </xf>
    <xf numFmtId="164" fontId="44" fillId="10" borderId="30" xfId="1" applyFont="1" applyFill="1" applyBorder="1"/>
    <xf numFmtId="164" fontId="44" fillId="10" borderId="30" xfId="1" applyFont="1" applyFill="1" applyBorder="1" applyAlignment="1">
      <alignment horizontal="left"/>
    </xf>
    <xf numFmtId="0" fontId="44" fillId="10" borderId="10" xfId="0" applyFont="1" applyFill="1" applyBorder="1" applyAlignment="1">
      <alignment horizontal="left"/>
    </xf>
    <xf numFmtId="0" fontId="44" fillId="10" borderId="12" xfId="0" applyFont="1" applyFill="1" applyBorder="1" applyAlignment="1">
      <alignment horizontal="left"/>
    </xf>
    <xf numFmtId="0" fontId="44" fillId="10" borderId="30" xfId="0" applyFont="1" applyFill="1" applyBorder="1" applyAlignment="1">
      <alignment horizontal="left"/>
    </xf>
    <xf numFmtId="0" fontId="44" fillId="10" borderId="10" xfId="0" applyFont="1" applyFill="1" applyBorder="1"/>
    <xf numFmtId="0" fontId="44" fillId="10" borderId="11" xfId="0" applyFont="1" applyFill="1" applyBorder="1"/>
    <xf numFmtId="0" fontId="44" fillId="10" borderId="11" xfId="0" applyFont="1" applyFill="1" applyBorder="1" applyAlignment="1"/>
    <xf numFmtId="0" fontId="44" fillId="10" borderId="31" xfId="0" applyFont="1" applyFill="1" applyBorder="1" applyAlignment="1">
      <alignment horizontal="left"/>
    </xf>
    <xf numFmtId="164" fontId="44" fillId="10" borderId="11" xfId="1" applyFont="1" applyFill="1" applyBorder="1"/>
    <xf numFmtId="0" fontId="25" fillId="10" borderId="18" xfId="0" applyFont="1" applyFill="1" applyBorder="1" applyAlignment="1">
      <alignment horizontal="left"/>
    </xf>
    <xf numFmtId="164" fontId="21" fillId="10" borderId="31" xfId="1" applyFont="1" applyFill="1" applyBorder="1" applyAlignment="1"/>
    <xf numFmtId="0" fontId="37" fillId="10" borderId="31" xfId="0" applyFont="1" applyFill="1" applyBorder="1" applyAlignment="1"/>
    <xf numFmtId="165" fontId="29" fillId="10" borderId="6" xfId="1" applyNumberFormat="1" applyFont="1" applyFill="1" applyBorder="1" applyAlignment="1">
      <alignment vertical="center" wrapText="1"/>
    </xf>
    <xf numFmtId="165" fontId="29" fillId="10" borderId="11" xfId="1" applyNumberFormat="1" applyFont="1" applyFill="1" applyBorder="1" applyAlignment="1">
      <alignment vertical="center" wrapText="1"/>
    </xf>
    <xf numFmtId="1" fontId="29" fillId="10" borderId="11" xfId="1" applyNumberFormat="1" applyFont="1" applyFill="1" applyBorder="1" applyAlignment="1"/>
    <xf numFmtId="164" fontId="29" fillId="10" borderId="6" xfId="1" applyFont="1" applyFill="1" applyBorder="1" applyAlignment="1">
      <alignment horizontal="center"/>
    </xf>
    <xf numFmtId="164" fontId="29" fillId="10" borderId="11" xfId="1" applyFont="1" applyFill="1" applyBorder="1" applyAlignment="1">
      <alignment horizontal="center"/>
    </xf>
    <xf numFmtId="164" fontId="37" fillId="10" borderId="6" xfId="1" applyFont="1" applyFill="1" applyBorder="1" applyAlignment="1">
      <alignment horizontal="center"/>
    </xf>
    <xf numFmtId="164" fontId="37" fillId="10" borderId="11" xfId="1" applyFont="1" applyFill="1" applyBorder="1" applyAlignment="1">
      <alignment horizontal="center"/>
    </xf>
    <xf numFmtId="0" fontId="37" fillId="10" borderId="31" xfId="0" applyFont="1" applyFill="1" applyBorder="1" applyAlignment="1">
      <alignment horizontal="left"/>
    </xf>
    <xf numFmtId="0" fontId="46" fillId="10" borderId="2" xfId="0" applyFont="1" applyFill="1" applyBorder="1"/>
    <xf numFmtId="0" fontId="46" fillId="10" borderId="6" xfId="0" applyFont="1" applyFill="1" applyBorder="1" applyAlignment="1"/>
    <xf numFmtId="165" fontId="46" fillId="10" borderId="6" xfId="1" applyNumberFormat="1" applyFont="1" applyFill="1" applyBorder="1" applyAlignment="1"/>
    <xf numFmtId="165" fontId="46" fillId="10" borderId="11" xfId="1" applyNumberFormat="1" applyFont="1" applyFill="1" applyBorder="1" applyAlignment="1"/>
    <xf numFmtId="1" fontId="46" fillId="10" borderId="6" xfId="0" applyNumberFormat="1" applyFont="1" applyFill="1" applyBorder="1" applyAlignment="1"/>
    <xf numFmtId="1" fontId="48" fillId="10" borderId="11" xfId="1" applyNumberFormat="1" applyFont="1" applyFill="1" applyBorder="1" applyAlignment="1">
      <alignment vertical="center" wrapText="1"/>
    </xf>
    <xf numFmtId="164" fontId="48" fillId="10" borderId="31" xfId="1" applyFont="1" applyFill="1" applyBorder="1" applyAlignment="1">
      <alignment horizontal="right"/>
    </xf>
    <xf numFmtId="164" fontId="46" fillId="10" borderId="6" xfId="1" applyFont="1" applyFill="1" applyBorder="1"/>
    <xf numFmtId="164" fontId="46" fillId="10" borderId="6" xfId="1" applyFont="1" applyFill="1" applyBorder="1" applyAlignment="1">
      <alignment horizontal="right"/>
    </xf>
    <xf numFmtId="164" fontId="46" fillId="10" borderId="11" xfId="1" applyFont="1" applyFill="1" applyBorder="1" applyAlignment="1">
      <alignment horizontal="center"/>
    </xf>
    <xf numFmtId="164" fontId="46" fillId="10" borderId="31" xfId="1" applyFont="1" applyFill="1" applyBorder="1"/>
    <xf numFmtId="0" fontId="46" fillId="10" borderId="31" xfId="0" applyFont="1" applyFill="1" applyBorder="1" applyAlignment="1">
      <alignment horizontal="left"/>
    </xf>
    <xf numFmtId="0" fontId="46" fillId="10" borderId="11" xfId="0" applyFont="1" applyFill="1" applyBorder="1"/>
    <xf numFmtId="0" fontId="44" fillId="0" borderId="2" xfId="0" applyFont="1" applyFill="1" applyBorder="1"/>
    <xf numFmtId="0" fontId="44" fillId="0" borderId="6" xfId="0" applyFont="1" applyFill="1" applyBorder="1" applyAlignment="1"/>
    <xf numFmtId="165" fontId="44" fillId="0" borderId="6" xfId="1" applyNumberFormat="1" applyFont="1" applyFill="1" applyBorder="1" applyAlignment="1"/>
    <xf numFmtId="165" fontId="44" fillId="0" borderId="11" xfId="1" applyNumberFormat="1" applyFont="1" applyFill="1" applyBorder="1" applyAlignment="1"/>
    <xf numFmtId="1" fontId="44" fillId="0" borderId="6" xfId="1" applyNumberFormat="1" applyFont="1" applyFill="1" applyBorder="1" applyAlignment="1"/>
    <xf numFmtId="1" fontId="43" fillId="0" borderId="11" xfId="1" applyNumberFormat="1" applyFont="1" applyFill="1" applyBorder="1" applyAlignment="1">
      <alignment vertical="center" wrapText="1"/>
    </xf>
    <xf numFmtId="164" fontId="43" fillId="0" borderId="31" xfId="1" applyFont="1" applyFill="1" applyBorder="1" applyAlignment="1">
      <alignment horizontal="right"/>
    </xf>
    <xf numFmtId="164" fontId="44" fillId="0" borderId="6" xfId="1" applyFont="1" applyFill="1" applyBorder="1"/>
    <xf numFmtId="164" fontId="44" fillId="0" borderId="6" xfId="1" applyFont="1" applyFill="1" applyBorder="1" applyAlignment="1">
      <alignment horizontal="right"/>
    </xf>
    <xf numFmtId="164" fontId="44" fillId="0" borderId="11" xfId="1" applyFont="1" applyFill="1" applyBorder="1" applyAlignment="1">
      <alignment horizontal="right"/>
    </xf>
    <xf numFmtId="164" fontId="44" fillId="0" borderId="31" xfId="1" applyFont="1" applyFill="1" applyBorder="1"/>
    <xf numFmtId="164" fontId="44" fillId="0" borderId="31" xfId="1" applyFont="1" applyFill="1" applyBorder="1" applyAlignment="1">
      <alignment horizontal="left"/>
    </xf>
    <xf numFmtId="0" fontId="44" fillId="0" borderId="11" xfId="0" applyFont="1" applyFill="1" applyBorder="1" applyAlignment="1">
      <alignment horizontal="left"/>
    </xf>
    <xf numFmtId="164" fontId="46" fillId="10" borderId="31" xfId="1" applyFont="1" applyFill="1" applyBorder="1" applyAlignment="1">
      <alignment horizontal="left"/>
    </xf>
    <xf numFmtId="0" fontId="48" fillId="10" borderId="2" xfId="0" applyFont="1" applyFill="1" applyBorder="1" applyAlignment="1">
      <alignment horizontal="left"/>
    </xf>
    <xf numFmtId="1" fontId="46" fillId="10" borderId="6" xfId="1" applyNumberFormat="1" applyFont="1" applyFill="1" applyBorder="1" applyAlignment="1"/>
    <xf numFmtId="164" fontId="46" fillId="10" borderId="11" xfId="1" applyFont="1" applyFill="1" applyBorder="1" applyAlignment="1">
      <alignment horizontal="right"/>
    </xf>
    <xf numFmtId="0" fontId="46" fillId="10" borderId="11" xfId="0" applyFont="1" applyFill="1" applyBorder="1" applyAlignment="1">
      <alignment horizontal="left" vertical="center"/>
    </xf>
    <xf numFmtId="0" fontId="46" fillId="10" borderId="31" xfId="0" applyFont="1" applyFill="1" applyBorder="1"/>
    <xf numFmtId="164" fontId="46" fillId="10" borderId="11" xfId="1" applyFont="1" applyFill="1" applyBorder="1" applyAlignment="1">
      <alignment horizontal="left"/>
    </xf>
    <xf numFmtId="0" fontId="15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5" fontId="3" fillId="10" borderId="30" xfId="1" applyNumberFormat="1" applyFont="1" applyFill="1" applyBorder="1" applyAlignment="1">
      <alignment horizontal="right" vertical="center" wrapText="1"/>
    </xf>
    <xf numFmtId="165" fontId="25" fillId="0" borderId="31" xfId="1" applyNumberFormat="1" applyFont="1" applyFill="1" applyBorder="1" applyAlignment="1">
      <alignment vertical="center" wrapText="1"/>
    </xf>
    <xf numFmtId="165" fontId="25" fillId="10" borderId="33" xfId="1" applyNumberFormat="1" applyFont="1" applyFill="1" applyBorder="1" applyAlignment="1">
      <alignment vertical="center" wrapText="1"/>
    </xf>
    <xf numFmtId="165" fontId="25" fillId="11" borderId="31" xfId="1" applyNumberFormat="1" applyFont="1" applyFill="1" applyBorder="1" applyAlignment="1">
      <alignment vertical="center" wrapText="1"/>
    </xf>
    <xf numFmtId="165" fontId="25" fillId="10" borderId="34" xfId="1" applyNumberFormat="1" applyFont="1" applyFill="1" applyBorder="1" applyAlignment="1">
      <alignment vertical="center" wrapText="1"/>
    </xf>
    <xf numFmtId="165" fontId="25" fillId="10" borderId="31" xfId="1" applyNumberFormat="1" applyFont="1" applyFill="1" applyBorder="1" applyAlignment="1"/>
    <xf numFmtId="165" fontId="25" fillId="10" borderId="32" xfId="1" applyNumberFormat="1" applyFont="1" applyFill="1" applyBorder="1" applyAlignment="1">
      <alignment vertical="center" wrapText="1"/>
    </xf>
    <xf numFmtId="165" fontId="25" fillId="10" borderId="30" xfId="1" applyNumberFormat="1" applyFont="1" applyFill="1" applyBorder="1" applyAlignment="1">
      <alignment vertical="center" wrapText="1"/>
    </xf>
    <xf numFmtId="9" fontId="25" fillId="10" borderId="31" xfId="1" applyNumberFormat="1" applyFont="1" applyFill="1" applyBorder="1" applyAlignment="1"/>
    <xf numFmtId="165" fontId="31" fillId="10" borderId="31" xfId="1" applyNumberFormat="1" applyFont="1" applyFill="1" applyBorder="1" applyAlignment="1">
      <alignment vertical="center" wrapText="1"/>
    </xf>
    <xf numFmtId="165" fontId="25" fillId="10" borderId="6" xfId="1" quotePrefix="1" applyNumberFormat="1" applyFont="1" applyFill="1" applyBorder="1" applyAlignment="1"/>
    <xf numFmtId="0" fontId="25" fillId="0" borderId="6" xfId="0" applyFont="1" applyFill="1" applyBorder="1" applyAlignment="1"/>
    <xf numFmtId="165" fontId="25" fillId="10" borderId="35" xfId="1" applyNumberFormat="1" applyFont="1" applyFill="1" applyBorder="1" applyAlignment="1">
      <alignment vertical="center" wrapText="1"/>
    </xf>
    <xf numFmtId="9" fontId="25" fillId="10" borderId="31" xfId="6" applyFont="1" applyFill="1" applyBorder="1" applyAlignment="1"/>
    <xf numFmtId="0" fontId="25" fillId="10" borderId="31" xfId="0" applyFont="1" applyFill="1" applyBorder="1" applyAlignment="1"/>
    <xf numFmtId="165" fontId="25" fillId="10" borderId="31" xfId="1" quotePrefix="1" applyNumberFormat="1" applyFont="1" applyFill="1" applyBorder="1" applyAlignment="1"/>
    <xf numFmtId="165" fontId="25" fillId="12" borderId="34" xfId="1" applyNumberFormat="1" applyFont="1" applyFill="1" applyBorder="1" applyAlignment="1">
      <alignment vertical="center" wrapText="1"/>
    </xf>
    <xf numFmtId="165" fontId="25" fillId="12" borderId="31" xfId="1" applyNumberFormat="1" applyFont="1" applyFill="1" applyBorder="1" applyAlignment="1">
      <alignment vertical="center" wrapText="1"/>
    </xf>
    <xf numFmtId="165" fontId="25" fillId="9" borderId="30" xfId="1" applyNumberFormat="1" applyFont="1" applyFill="1" applyBorder="1" applyAlignment="1">
      <alignment vertical="center" wrapText="1"/>
    </xf>
    <xf numFmtId="0" fontId="25" fillId="10" borderId="8" xfId="0" applyFont="1" applyFill="1" applyBorder="1" applyAlignment="1"/>
    <xf numFmtId="165" fontId="25" fillId="3" borderId="31" xfId="1" applyNumberFormat="1" applyFont="1" applyFill="1" applyBorder="1" applyAlignment="1">
      <alignment vertical="center" wrapText="1"/>
    </xf>
    <xf numFmtId="165" fontId="39" fillId="10" borderId="31" xfId="1" applyNumberFormat="1" applyFont="1" applyFill="1" applyBorder="1" applyAlignment="1">
      <alignment vertical="center" wrapText="1"/>
    </xf>
    <xf numFmtId="165" fontId="41" fillId="10" borderId="31" xfId="1" applyNumberFormat="1" applyFont="1" applyFill="1" applyBorder="1" applyAlignment="1">
      <alignment vertical="center" wrapText="1"/>
    </xf>
    <xf numFmtId="165" fontId="43" fillId="10" borderId="31" xfId="1" applyNumberFormat="1" applyFont="1" applyFill="1" applyBorder="1" applyAlignment="1">
      <alignment vertical="center" wrapText="1"/>
    </xf>
    <xf numFmtId="165" fontId="43" fillId="10" borderId="33" xfId="1" applyNumberFormat="1" applyFont="1" applyFill="1" applyBorder="1" applyAlignment="1">
      <alignment vertical="center" wrapText="1"/>
    </xf>
    <xf numFmtId="165" fontId="43" fillId="10" borderId="34" xfId="1" applyNumberFormat="1" applyFont="1" applyFill="1" applyBorder="1" applyAlignment="1">
      <alignment vertical="center" wrapText="1"/>
    </xf>
    <xf numFmtId="165" fontId="43" fillId="10" borderId="32" xfId="1" applyNumberFormat="1" applyFont="1" applyFill="1" applyBorder="1" applyAlignment="1">
      <alignment vertical="center" wrapText="1"/>
    </xf>
    <xf numFmtId="165" fontId="43" fillId="10" borderId="30" xfId="1" applyNumberFormat="1" applyFont="1" applyFill="1" applyBorder="1" applyAlignment="1">
      <alignment vertical="center" wrapText="1"/>
    </xf>
    <xf numFmtId="165" fontId="48" fillId="10" borderId="31" xfId="1" applyNumberFormat="1" applyFont="1" applyFill="1" applyBorder="1" applyAlignment="1">
      <alignment vertical="center" wrapText="1"/>
    </xf>
    <xf numFmtId="165" fontId="43" fillId="0" borderId="31" xfId="1" applyNumberFormat="1" applyFont="1" applyFill="1" applyBorder="1" applyAlignment="1">
      <alignment vertical="center" wrapText="1"/>
    </xf>
    <xf numFmtId="0" fontId="3" fillId="10" borderId="42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164" fontId="3" fillId="0" borderId="0" xfId="1" applyFont="1" applyFill="1" applyBorder="1" applyAlignment="1">
      <alignment horizontal="left"/>
    </xf>
    <xf numFmtId="1" fontId="25" fillId="10" borderId="11" xfId="1" applyNumberFormat="1" applyFont="1" applyFill="1" applyBorder="1" applyAlignment="1"/>
    <xf numFmtId="1" fontId="25" fillId="10" borderId="8" xfId="1" applyNumberFormat="1" applyFont="1" applyFill="1" applyBorder="1" applyAlignment="1"/>
    <xf numFmtId="1" fontId="25" fillId="0" borderId="6" xfId="1" applyNumberFormat="1" applyFont="1" applyFill="1" applyBorder="1" applyAlignment="1"/>
    <xf numFmtId="164" fontId="3" fillId="10" borderId="42" xfId="1" applyFont="1" applyFill="1" applyBorder="1" applyAlignment="1">
      <alignment horizontal="left"/>
    </xf>
    <xf numFmtId="164" fontId="3" fillId="10" borderId="0" xfId="1" applyFont="1" applyFill="1" applyBorder="1" applyAlignment="1">
      <alignment horizontal="left"/>
    </xf>
    <xf numFmtId="164" fontId="3" fillId="0" borderId="6" xfId="1" applyFont="1" applyFill="1" applyBorder="1" applyAlignment="1">
      <alignment horizontal="left"/>
    </xf>
    <xf numFmtId="165" fontId="25" fillId="0" borderId="11" xfId="1" applyNumberFormat="1" applyFont="1" applyFill="1" applyBorder="1" applyAlignment="1"/>
    <xf numFmtId="3" fontId="25" fillId="10" borderId="11" xfId="0" applyNumberFormat="1" applyFont="1" applyFill="1" applyBorder="1" applyAlignment="1"/>
    <xf numFmtId="0" fontId="25" fillId="10" borderId="7" xfId="0" applyFont="1" applyFill="1" applyBorder="1" applyAlignment="1"/>
    <xf numFmtId="165" fontId="25" fillId="10" borderId="7" xfId="1" applyNumberFormat="1" applyFont="1" applyFill="1" applyBorder="1" applyAlignment="1"/>
    <xf numFmtId="165" fontId="25" fillId="10" borderId="13" xfId="1" applyNumberFormat="1" applyFont="1" applyFill="1" applyBorder="1" applyAlignment="1"/>
    <xf numFmtId="1" fontId="25" fillId="10" borderId="7" xfId="1" applyNumberFormat="1" applyFont="1" applyFill="1" applyBorder="1" applyAlignment="1"/>
    <xf numFmtId="0" fontId="25" fillId="10" borderId="9" xfId="0" applyFont="1" applyFill="1" applyBorder="1" applyAlignment="1"/>
    <xf numFmtId="165" fontId="25" fillId="10" borderId="9" xfId="1" applyNumberFormat="1" applyFont="1" applyFill="1" applyBorder="1" applyAlignment="1"/>
    <xf numFmtId="165" fontId="25" fillId="10" borderId="10" xfId="1" applyNumberFormat="1" applyFont="1" applyFill="1" applyBorder="1" applyAlignment="1"/>
    <xf numFmtId="165" fontId="27" fillId="10" borderId="6" xfId="1" applyNumberFormat="1" applyFont="1" applyFill="1" applyBorder="1" applyAlignment="1"/>
    <xf numFmtId="165" fontId="27" fillId="10" borderId="11" xfId="1" applyNumberFormat="1" applyFont="1" applyFill="1" applyBorder="1" applyAlignment="1"/>
    <xf numFmtId="165" fontId="25" fillId="10" borderId="11" xfId="1" quotePrefix="1" applyNumberFormat="1" applyFont="1" applyFill="1" applyBorder="1" applyAlignment="1"/>
    <xf numFmtId="1" fontId="25" fillId="10" borderId="9" xfId="1" applyNumberFormat="1" applyFont="1" applyFill="1" applyBorder="1" applyAlignment="1"/>
    <xf numFmtId="165" fontId="25" fillId="10" borderId="9" xfId="1" quotePrefix="1" applyNumberFormat="1" applyFont="1" applyFill="1" applyBorder="1" applyAlignment="1"/>
    <xf numFmtId="165" fontId="25" fillId="10" borderId="10" xfId="1" quotePrefix="1" applyNumberFormat="1" applyFont="1" applyFill="1" applyBorder="1" applyAlignment="1"/>
    <xf numFmtId="0" fontId="25" fillId="3" borderId="6" xfId="0" applyFont="1" applyFill="1" applyBorder="1" applyAlignment="1"/>
    <xf numFmtId="165" fontId="25" fillId="3" borderId="6" xfId="1" applyNumberFormat="1" applyFont="1" applyFill="1" applyBorder="1" applyAlignment="1"/>
    <xf numFmtId="165" fontId="25" fillId="3" borderId="11" xfId="1" applyNumberFormat="1" applyFont="1" applyFill="1" applyBorder="1" applyAlignment="1"/>
    <xf numFmtId="1" fontId="25" fillId="3" borderId="31" xfId="0" applyNumberFormat="1" applyFont="1" applyFill="1" applyBorder="1" applyAlignment="1"/>
    <xf numFmtId="1" fontId="25" fillId="3" borderId="6" xfId="0" applyNumberFormat="1" applyFont="1" applyFill="1" applyBorder="1" applyAlignment="1"/>
    <xf numFmtId="1" fontId="4" fillId="10" borderId="30" xfId="0" applyNumberFormat="1" applyFont="1" applyFill="1" applyBorder="1" applyAlignment="1">
      <alignment horizontal="right" vertical="center" wrapText="1"/>
    </xf>
    <xf numFmtId="1" fontId="4" fillId="10" borderId="9" xfId="1" applyNumberFormat="1" applyFont="1" applyFill="1" applyBorder="1" applyAlignment="1">
      <alignment horizontal="right" vertical="center" wrapText="1"/>
    </xf>
    <xf numFmtId="1" fontId="21" fillId="0" borderId="31" xfId="0" applyNumberFormat="1" applyFont="1" applyFill="1" applyBorder="1" applyAlignment="1">
      <alignment vertical="center" wrapText="1"/>
    </xf>
    <xf numFmtId="1" fontId="21" fillId="10" borderId="33" xfId="0" applyNumberFormat="1" applyFont="1" applyFill="1" applyBorder="1" applyAlignment="1"/>
    <xf numFmtId="1" fontId="21" fillId="10" borderId="31" xfId="0" applyNumberFormat="1" applyFont="1" applyFill="1" applyBorder="1" applyAlignment="1"/>
    <xf numFmtId="1" fontId="21" fillId="10" borderId="34" xfId="0" applyNumberFormat="1" applyFont="1" applyFill="1" applyBorder="1" applyAlignment="1"/>
    <xf numFmtId="1" fontId="21" fillId="10" borderId="32" xfId="0" applyNumberFormat="1" applyFont="1" applyFill="1" applyBorder="1" applyAlignment="1"/>
    <xf numFmtId="1" fontId="21" fillId="10" borderId="30" xfId="0" applyNumberFormat="1" applyFont="1" applyFill="1" applyBorder="1" applyAlignment="1"/>
    <xf numFmtId="1" fontId="26" fillId="10" borderId="31" xfId="0" applyNumberFormat="1" applyFont="1" applyFill="1" applyBorder="1" applyAlignment="1"/>
    <xf numFmtId="1" fontId="21" fillId="10" borderId="32" xfId="0" applyNumberFormat="1" applyFont="1" applyFill="1" applyBorder="1" applyAlignment="1">
      <alignment vertical="center"/>
    </xf>
    <xf numFmtId="1" fontId="21" fillId="10" borderId="33" xfId="0" applyNumberFormat="1" applyFont="1" applyFill="1" applyBorder="1" applyAlignment="1">
      <alignment vertical="center"/>
    </xf>
    <xf numFmtId="1" fontId="29" fillId="10" borderId="31" xfId="0" applyNumberFormat="1" applyFont="1" applyFill="1" applyBorder="1" applyAlignment="1"/>
    <xf numFmtId="165" fontId="21" fillId="0" borderId="9" xfId="1" applyNumberFormat="1" applyFont="1" applyFill="1" applyBorder="1" applyAlignment="1"/>
    <xf numFmtId="1" fontId="21" fillId="0" borderId="31" xfId="0" applyNumberFormat="1" applyFont="1" applyFill="1" applyBorder="1" applyAlignment="1">
      <alignment vertical="center"/>
    </xf>
    <xf numFmtId="1" fontId="21" fillId="10" borderId="35" xfId="0" applyNumberFormat="1" applyFont="1" applyFill="1" applyBorder="1" applyAlignment="1">
      <alignment vertical="center"/>
    </xf>
    <xf numFmtId="1" fontId="21" fillId="10" borderId="31" xfId="0" applyNumberFormat="1" applyFont="1" applyFill="1" applyBorder="1" applyAlignment="1">
      <alignment vertical="top"/>
    </xf>
    <xf numFmtId="1" fontId="29" fillId="10" borderId="31" xfId="0" applyNumberFormat="1" applyFont="1" applyFill="1" applyBorder="1" applyAlignment="1">
      <alignment vertical="center"/>
    </xf>
    <xf numFmtId="1" fontId="21" fillId="10" borderId="31" xfId="0" applyNumberFormat="1" applyFont="1" applyFill="1" applyBorder="1" applyAlignment="1">
      <alignment wrapText="1"/>
    </xf>
    <xf numFmtId="1" fontId="37" fillId="10" borderId="31" xfId="0" applyNumberFormat="1" applyFont="1" applyFill="1" applyBorder="1" applyAlignment="1">
      <alignment vertical="center"/>
    </xf>
    <xf numFmtId="1" fontId="37" fillId="10" borderId="31" xfId="0" applyNumberFormat="1" applyFont="1" applyFill="1" applyBorder="1" applyAlignment="1"/>
    <xf numFmtId="1" fontId="37" fillId="10" borderId="31" xfId="0" applyNumberFormat="1" applyFont="1" applyFill="1" applyBorder="1" applyAlignment="1">
      <alignment vertical="top"/>
    </xf>
    <xf numFmtId="1" fontId="40" fillId="10" borderId="31" xfId="0" applyNumberFormat="1" applyFont="1" applyFill="1" applyBorder="1" applyAlignment="1">
      <alignment vertical="center"/>
    </xf>
    <xf numFmtId="1" fontId="40" fillId="10" borderId="31" xfId="0" applyNumberFormat="1" applyFont="1" applyFill="1" applyBorder="1" applyAlignment="1"/>
    <xf numFmtId="1" fontId="37" fillId="10" borderId="31" xfId="1" applyNumberFormat="1" applyFont="1" applyFill="1" applyBorder="1" applyAlignment="1"/>
    <xf numFmtId="1" fontId="29" fillId="10" borderId="31" xfId="1" applyNumberFormat="1" applyFont="1" applyFill="1" applyBorder="1" applyAlignment="1">
      <alignment vertical="top"/>
    </xf>
    <xf numFmtId="1" fontId="44" fillId="10" borderId="31" xfId="0" applyNumberFormat="1" applyFont="1" applyFill="1" applyBorder="1" applyAlignment="1"/>
    <xf numFmtId="1" fontId="44" fillId="10" borderId="31" xfId="0" applyNumberFormat="1" applyFont="1" applyFill="1" applyBorder="1" applyAlignment="1">
      <alignment vertical="center"/>
    </xf>
    <xf numFmtId="1" fontId="44" fillId="10" borderId="33" xfId="0" applyNumberFormat="1" applyFont="1" applyFill="1" applyBorder="1" applyAlignment="1"/>
    <xf numFmtId="1" fontId="44" fillId="10" borderId="34" xfId="0" applyNumberFormat="1" applyFont="1" applyFill="1" applyBorder="1" applyAlignment="1"/>
    <xf numFmtId="1" fontId="44" fillId="10" borderId="32" xfId="0" applyNumberFormat="1" applyFont="1" applyFill="1" applyBorder="1" applyAlignment="1"/>
    <xf numFmtId="1" fontId="44" fillId="10" borderId="30" xfId="0" applyNumberFormat="1" applyFont="1" applyFill="1" applyBorder="1" applyAlignment="1"/>
    <xf numFmtId="1" fontId="44" fillId="10" borderId="31" xfId="1" applyNumberFormat="1" applyFont="1" applyFill="1" applyBorder="1" applyAlignment="1"/>
    <xf numFmtId="1" fontId="29" fillId="10" borderId="31" xfId="1" applyNumberFormat="1" applyFont="1" applyFill="1" applyBorder="1" applyAlignment="1">
      <alignment vertical="top" shrinkToFit="1"/>
    </xf>
    <xf numFmtId="1" fontId="21" fillId="10" borderId="31" xfId="0" applyNumberFormat="1" applyFont="1" applyFill="1" applyBorder="1" applyAlignment="1">
      <alignment vertical="center" wrapText="1"/>
    </xf>
    <xf numFmtId="1" fontId="29" fillId="10" borderId="31" xfId="0" applyNumberFormat="1" applyFont="1" applyFill="1" applyBorder="1" applyAlignment="1">
      <alignment vertical="center" wrapText="1"/>
    </xf>
    <xf numFmtId="1" fontId="46" fillId="10" borderId="31" xfId="0" applyNumberFormat="1" applyFont="1" applyFill="1" applyBorder="1" applyAlignment="1">
      <alignment vertical="center"/>
    </xf>
    <xf numFmtId="1" fontId="44" fillId="0" borderId="31" xfId="0" applyNumberFormat="1" applyFont="1" applyFill="1" applyBorder="1" applyAlignment="1">
      <alignment vertical="center"/>
    </xf>
    <xf numFmtId="1" fontId="46" fillId="10" borderId="31" xfId="0" applyNumberFormat="1" applyFont="1" applyFill="1" applyBorder="1" applyAlignment="1"/>
    <xf numFmtId="164" fontId="25" fillId="10" borderId="7" xfId="1" applyFont="1" applyFill="1" applyBorder="1"/>
    <xf numFmtId="164" fontId="25" fillId="10" borderId="9" xfId="1" applyFont="1" applyFill="1" applyBorder="1"/>
    <xf numFmtId="164" fontId="25" fillId="0" borderId="6" xfId="1" applyFont="1" applyFill="1" applyBorder="1"/>
    <xf numFmtId="164" fontId="25" fillId="0" borderId="29" xfId="1" applyFont="1" applyFill="1" applyBorder="1"/>
    <xf numFmtId="164" fontId="25" fillId="0" borderId="11" xfId="1" applyFont="1" applyFill="1" applyBorder="1" applyAlignment="1">
      <alignment horizontal="right"/>
    </xf>
    <xf numFmtId="164" fontId="25" fillId="3" borderId="6" xfId="1" applyFont="1" applyFill="1" applyBorder="1"/>
    <xf numFmtId="164" fontId="25" fillId="3" borderId="6" xfId="1" applyFont="1" applyFill="1" applyBorder="1" applyAlignment="1">
      <alignment horizontal="right"/>
    </xf>
    <xf numFmtId="0" fontId="3" fillId="10" borderId="42" xfId="0" applyFont="1" applyFill="1" applyBorder="1"/>
    <xf numFmtId="0" fontId="3" fillId="0" borderId="7" xfId="0" applyFont="1" applyFill="1" applyBorder="1"/>
    <xf numFmtId="164" fontId="21" fillId="11" borderId="11" xfId="1" applyFont="1" applyFill="1" applyBorder="1" applyAlignment="1">
      <alignment horizontal="right"/>
    </xf>
    <xf numFmtId="164" fontId="21" fillId="10" borderId="31" xfId="1" applyFont="1" applyFill="1" applyBorder="1" applyAlignment="1">
      <alignment horizontal="right" vertical="center" wrapText="1"/>
    </xf>
    <xf numFmtId="164" fontId="26" fillId="10" borderId="6" xfId="1" applyFont="1" applyFill="1" applyBorder="1" applyAlignment="1">
      <alignment horizontal="right"/>
    </xf>
    <xf numFmtId="164" fontId="26" fillId="10" borderId="11" xfId="1" applyFont="1" applyFill="1" applyBorder="1" applyAlignment="1">
      <alignment horizontal="right"/>
    </xf>
    <xf numFmtId="164" fontId="21" fillId="10" borderId="8" xfId="1" applyFont="1" applyFill="1" applyBorder="1" applyAlignment="1">
      <alignment horizontal="center" vertical="center"/>
    </xf>
    <xf numFmtId="164" fontId="21" fillId="12" borderId="13" xfId="1" applyFont="1" applyFill="1" applyBorder="1" applyAlignment="1">
      <alignment horizontal="right"/>
    </xf>
    <xf numFmtId="164" fontId="21" fillId="12" borderId="11" xfId="1" applyFont="1" applyFill="1" applyBorder="1" applyAlignment="1">
      <alignment horizontal="right"/>
    </xf>
    <xf numFmtId="164" fontId="21" fillId="10" borderId="6" xfId="1" applyFont="1" applyFill="1" applyBorder="1" applyAlignment="1">
      <alignment horizontal="center" vertical="center" wrapText="1"/>
    </xf>
    <xf numFmtId="164" fontId="21" fillId="9" borderId="10" xfId="1" applyFont="1" applyFill="1" applyBorder="1" applyAlignment="1">
      <alignment horizontal="right"/>
    </xf>
    <xf numFmtId="0" fontId="3" fillId="10" borderId="30" xfId="0" applyFont="1" applyFill="1" applyBorder="1"/>
    <xf numFmtId="164" fontId="25" fillId="11" borderId="31" xfId="1" applyFont="1" applyFill="1" applyBorder="1" applyAlignment="1">
      <alignment horizontal="right"/>
    </xf>
    <xf numFmtId="0" fontId="3" fillId="10" borderId="4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64" fontId="25" fillId="10" borderId="34" xfId="1" applyFont="1" applyFill="1" applyBorder="1"/>
    <xf numFmtId="164" fontId="25" fillId="10" borderId="30" xfId="1" applyFont="1" applyFill="1" applyBorder="1"/>
    <xf numFmtId="164" fontId="25" fillId="0" borderId="31" xfId="1" applyFont="1" applyFill="1" applyBorder="1"/>
    <xf numFmtId="164" fontId="25" fillId="12" borderId="31" xfId="1" applyFont="1" applyFill="1" applyBorder="1" applyAlignment="1">
      <alignment horizontal="right"/>
    </xf>
    <xf numFmtId="164" fontId="25" fillId="3" borderId="31" xfId="1" applyFont="1" applyFill="1" applyBorder="1" applyAlignment="1">
      <alignment horizontal="right"/>
    </xf>
    <xf numFmtId="0" fontId="49" fillId="0" borderId="0" xfId="0" applyFont="1" applyAlignment="1">
      <alignment horizontal="center"/>
    </xf>
    <xf numFmtId="164" fontId="21" fillId="0" borderId="6" xfId="1" applyFont="1" applyFill="1" applyBorder="1" applyAlignment="1">
      <alignment horizontal="center" vertical="center"/>
    </xf>
    <xf numFmtId="0" fontId="25" fillId="0" borderId="29" xfId="0" applyFont="1" applyFill="1" applyBorder="1"/>
    <xf numFmtId="164" fontId="27" fillId="10" borderId="31" xfId="1" applyFont="1" applyFill="1" applyBorder="1" applyAlignment="1">
      <alignment horizontal="left"/>
    </xf>
    <xf numFmtId="0" fontId="3" fillId="6" borderId="1" xfId="0" applyFont="1" applyFill="1" applyBorder="1"/>
    <xf numFmtId="0" fontId="3" fillId="6" borderId="6" xfId="0" applyFont="1" applyFill="1" applyBorder="1"/>
    <xf numFmtId="0" fontId="25" fillId="10" borderId="13" xfId="0" applyFont="1" applyFill="1" applyBorder="1" applyAlignment="1">
      <alignment horizontal="left"/>
    </xf>
    <xf numFmtId="165" fontId="21" fillId="10" borderId="8" xfId="1" quotePrefix="1" applyNumberFormat="1" applyFont="1" applyFill="1" applyBorder="1" applyAlignment="1"/>
    <xf numFmtId="0" fontId="25" fillId="10" borderId="30" xfId="0" applyFont="1" applyFill="1" applyBorder="1" applyAlignment="1">
      <alignment horizontal="center"/>
    </xf>
    <xf numFmtId="0" fontId="25" fillId="10" borderId="10" xfId="0" applyFont="1" applyFill="1" applyBorder="1"/>
    <xf numFmtId="1" fontId="25" fillId="0" borderId="11" xfId="0" applyNumberFormat="1" applyFont="1" applyFill="1" applyBorder="1" applyAlignment="1">
      <alignment vertical="center"/>
    </xf>
    <xf numFmtId="164" fontId="21" fillId="0" borderId="6" xfId="1" applyFont="1" applyFill="1" applyBorder="1" applyAlignment="1">
      <alignment horizontal="left" wrapText="1"/>
    </xf>
    <xf numFmtId="0" fontId="50" fillId="0" borderId="11" xfId="0" applyFont="1" applyFill="1" applyBorder="1" applyAlignment="1">
      <alignment horizontal="left"/>
    </xf>
    <xf numFmtId="165" fontId="25" fillId="0" borderId="30" xfId="1" applyNumberFormat="1" applyFont="1" applyFill="1" applyBorder="1" applyAlignment="1">
      <alignment vertical="center" wrapText="1"/>
    </xf>
    <xf numFmtId="1" fontId="25" fillId="0" borderId="10" xfId="1" applyNumberFormat="1" applyFont="1" applyFill="1" applyBorder="1" applyAlignment="1">
      <alignment vertical="center" wrapText="1"/>
    </xf>
    <xf numFmtId="164" fontId="25" fillId="0" borderId="30" xfId="1" applyFont="1" applyFill="1" applyBorder="1" applyAlignment="1">
      <alignment horizontal="right"/>
    </xf>
    <xf numFmtId="164" fontId="25" fillId="0" borderId="44" xfId="1" applyFont="1" applyFill="1" applyBorder="1"/>
    <xf numFmtId="0" fontId="21" fillId="0" borderId="11" xfId="0" quotePrefix="1" applyFont="1" applyFill="1" applyBorder="1" applyAlignment="1">
      <alignment horizontal="left"/>
    </xf>
    <xf numFmtId="1" fontId="21" fillId="0" borderId="11" xfId="1" applyNumberFormat="1" applyFont="1" applyFill="1" applyBorder="1" applyAlignment="1"/>
    <xf numFmtId="0" fontId="21" fillId="0" borderId="11" xfId="0" applyFont="1" applyFill="1" applyBorder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/>
    <xf numFmtId="0" fontId="4" fillId="0" borderId="21" xfId="0" applyFont="1" applyFill="1" applyBorder="1" applyAlignment="1"/>
    <xf numFmtId="0" fontId="21" fillId="0" borderId="22" xfId="0" applyFont="1" applyFill="1" applyBorder="1" applyAlignment="1"/>
    <xf numFmtId="0" fontId="25" fillId="0" borderId="22" xfId="0" applyFont="1" applyFill="1" applyBorder="1" applyAlignment="1"/>
    <xf numFmtId="0" fontId="21" fillId="0" borderId="22" xfId="0" applyFont="1" applyFill="1" applyBorder="1"/>
    <xf numFmtId="165" fontId="25" fillId="0" borderId="33" xfId="1" applyNumberFormat="1" applyFont="1" applyFill="1" applyBorder="1" applyAlignment="1">
      <alignment vertical="center" wrapText="1"/>
    </xf>
    <xf numFmtId="0" fontId="21" fillId="0" borderId="5" xfId="0" applyFont="1" applyFill="1" applyBorder="1" applyAlignment="1"/>
    <xf numFmtId="165" fontId="21" fillId="0" borderId="5" xfId="1" applyNumberFormat="1" applyFont="1" applyFill="1" applyBorder="1" applyAlignment="1"/>
    <xf numFmtId="1" fontId="21" fillId="0" borderId="5" xfId="1" applyNumberFormat="1" applyFont="1" applyFill="1" applyBorder="1" applyAlignment="1"/>
    <xf numFmtId="1" fontId="25" fillId="0" borderId="12" xfId="1" applyNumberFormat="1" applyFont="1" applyFill="1" applyBorder="1" applyAlignment="1">
      <alignment vertical="center" wrapText="1"/>
    </xf>
    <xf numFmtId="164" fontId="25" fillId="0" borderId="33" xfId="1" applyFont="1" applyFill="1" applyBorder="1" applyAlignment="1">
      <alignment horizontal="right"/>
    </xf>
    <xf numFmtId="164" fontId="21" fillId="0" borderId="5" xfId="1" applyFont="1" applyFill="1" applyBorder="1"/>
    <xf numFmtId="164" fontId="21" fillId="0" borderId="5" xfId="1" applyFont="1" applyFill="1" applyBorder="1" applyAlignment="1">
      <alignment horizontal="right"/>
    </xf>
    <xf numFmtId="164" fontId="21" fillId="0" borderId="12" xfId="1" applyFont="1" applyFill="1" applyBorder="1" applyAlignment="1">
      <alignment horizontal="right"/>
    </xf>
    <xf numFmtId="164" fontId="21" fillId="0" borderId="33" xfId="1" applyFont="1" applyFill="1" applyBorder="1"/>
    <xf numFmtId="164" fontId="25" fillId="0" borderId="46" xfId="1" applyFont="1" applyFill="1" applyBorder="1"/>
    <xf numFmtId="164" fontId="21" fillId="0" borderId="33" xfId="1" applyFont="1" applyFill="1" applyBorder="1" applyAlignment="1">
      <alignment horizontal="left"/>
    </xf>
    <xf numFmtId="165" fontId="25" fillId="0" borderId="34" xfId="1" applyNumberFormat="1" applyFont="1" applyFill="1" applyBorder="1" applyAlignment="1">
      <alignment vertical="center" wrapText="1"/>
    </xf>
    <xf numFmtId="1" fontId="25" fillId="0" borderId="13" xfId="1" applyNumberFormat="1" applyFont="1" applyFill="1" applyBorder="1" applyAlignment="1">
      <alignment vertical="center" wrapText="1"/>
    </xf>
    <xf numFmtId="164" fontId="25" fillId="0" borderId="34" xfId="1" applyFont="1" applyFill="1" applyBorder="1" applyAlignment="1">
      <alignment horizontal="right"/>
    </xf>
    <xf numFmtId="0" fontId="25" fillId="0" borderId="2" xfId="0" applyFont="1" applyFill="1" applyBorder="1" applyAlignment="1">
      <alignment vertical="center"/>
    </xf>
    <xf numFmtId="0" fontId="25" fillId="0" borderId="11" xfId="0" applyFont="1" applyFill="1" applyBorder="1" applyAlignment="1"/>
    <xf numFmtId="0" fontId="21" fillId="0" borderId="11" xfId="0" quotePrefix="1" applyFont="1" applyFill="1" applyBorder="1" applyAlignment="1"/>
    <xf numFmtId="0" fontId="25" fillId="0" borderId="16" xfId="0" applyFont="1" applyFill="1" applyBorder="1" applyAlignment="1"/>
    <xf numFmtId="165" fontId="21" fillId="0" borderId="7" xfId="1" applyNumberFormat="1" applyFont="1" applyFill="1" applyBorder="1" applyAlignment="1"/>
    <xf numFmtId="165" fontId="21" fillId="0" borderId="13" xfId="1" applyNumberFormat="1" applyFont="1" applyFill="1" applyBorder="1" applyAlignment="1"/>
    <xf numFmtId="1" fontId="21" fillId="0" borderId="34" xfId="0" applyNumberFormat="1" applyFont="1" applyFill="1" applyBorder="1" applyAlignment="1">
      <alignment vertical="center"/>
    </xf>
    <xf numFmtId="164" fontId="21" fillId="0" borderId="7" xfId="1" applyFont="1" applyFill="1" applyBorder="1"/>
    <xf numFmtId="164" fontId="21" fillId="0" borderId="7" xfId="1" applyFont="1" applyFill="1" applyBorder="1" applyAlignment="1">
      <alignment horizontal="right"/>
    </xf>
    <xf numFmtId="164" fontId="21" fillId="0" borderId="13" xfId="1" applyFont="1" applyFill="1" applyBorder="1" applyAlignment="1">
      <alignment horizontal="right"/>
    </xf>
    <xf numFmtId="164" fontId="21" fillId="0" borderId="34" xfId="1" applyFont="1" applyFill="1" applyBorder="1"/>
    <xf numFmtId="164" fontId="21" fillId="0" borderId="34" xfId="1" applyFont="1" applyFill="1" applyBorder="1" applyAlignment="1">
      <alignment horizontal="left"/>
    </xf>
    <xf numFmtId="0" fontId="21" fillId="0" borderId="13" xfId="0" applyFont="1" applyFill="1" applyBorder="1" applyAlignment="1">
      <alignment horizontal="left"/>
    </xf>
    <xf numFmtId="1" fontId="21" fillId="0" borderId="34" xfId="0" applyNumberFormat="1" applyFont="1" applyFill="1" applyBorder="1" applyAlignment="1"/>
    <xf numFmtId="0" fontId="21" fillId="0" borderId="13" xfId="0" applyFont="1" applyFill="1" applyBorder="1" applyAlignment="1"/>
    <xf numFmtId="0" fontId="21" fillId="0" borderId="31" xfId="0" applyFont="1" applyFill="1" applyBorder="1"/>
    <xf numFmtId="165" fontId="21" fillId="0" borderId="12" xfId="1" applyNumberFormat="1" applyFont="1" applyFill="1" applyBorder="1" applyAlignment="1"/>
    <xf numFmtId="1" fontId="21" fillId="0" borderId="33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horizontal="left"/>
    </xf>
    <xf numFmtId="0" fontId="25" fillId="0" borderId="49" xfId="0" applyFont="1" applyFill="1" applyBorder="1" applyAlignment="1">
      <alignment horizontal="left"/>
    </xf>
    <xf numFmtId="0" fontId="25" fillId="10" borderId="10" xfId="0" applyFont="1" applyFill="1" applyBorder="1" applyAlignment="1">
      <alignment horizontal="left"/>
    </xf>
    <xf numFmtId="164" fontId="8" fillId="13" borderId="17" xfId="1" applyFont="1" applyFill="1" applyBorder="1" applyAlignment="1">
      <alignment horizontal="right" vertical="center" wrapText="1"/>
    </xf>
    <xf numFmtId="43" fontId="3" fillId="13" borderId="6" xfId="0" applyNumberFormat="1" applyFont="1" applyFill="1" applyBorder="1"/>
    <xf numFmtId="164" fontId="13" fillId="13" borderId="7" xfId="1" applyFont="1" applyFill="1" applyBorder="1" applyAlignment="1">
      <alignment horizontal="right"/>
    </xf>
    <xf numFmtId="164" fontId="13" fillId="13" borderId="7" xfId="1" applyFont="1" applyFill="1" applyBorder="1" applyAlignment="1">
      <alignment horizontal="right" vertical="center" wrapText="1"/>
    </xf>
    <xf numFmtId="164" fontId="13" fillId="13" borderId="13" xfId="1" applyFont="1" applyFill="1" applyBorder="1" applyAlignment="1">
      <alignment horizontal="left"/>
    </xf>
    <xf numFmtId="0" fontId="8" fillId="13" borderId="38" xfId="0" quotePrefix="1" applyFont="1" applyFill="1" applyBorder="1" applyAlignment="1">
      <alignment horizontal="left"/>
    </xf>
    <xf numFmtId="0" fontId="8" fillId="13" borderId="37" xfId="0" applyFont="1" applyFill="1" applyBorder="1"/>
    <xf numFmtId="0" fontId="8" fillId="13" borderId="0" xfId="0" applyFont="1" applyFill="1"/>
    <xf numFmtId="0" fontId="8" fillId="13" borderId="6" xfId="0" applyFont="1" applyFill="1" applyBorder="1"/>
    <xf numFmtId="165" fontId="25" fillId="10" borderId="31" xfId="1" applyNumberFormat="1" applyFont="1" applyFill="1" applyBorder="1" applyAlignment="1">
      <alignment horizontal="right" vertical="center" wrapText="1"/>
    </xf>
    <xf numFmtId="0" fontId="25" fillId="10" borderId="6" xfId="0" applyFont="1" applyFill="1" applyBorder="1" applyAlignment="1">
      <alignment horizontal="right"/>
    </xf>
    <xf numFmtId="165" fontId="25" fillId="10" borderId="6" xfId="1" applyNumberFormat="1" applyFont="1" applyFill="1" applyBorder="1" applyAlignment="1">
      <alignment horizontal="right"/>
    </xf>
    <xf numFmtId="165" fontId="25" fillId="10" borderId="11" xfId="1" applyNumberFormat="1" applyFont="1" applyFill="1" applyBorder="1" applyAlignment="1">
      <alignment horizontal="right"/>
    </xf>
    <xf numFmtId="1" fontId="25" fillId="10" borderId="31" xfId="0" applyNumberFormat="1" applyFont="1" applyFill="1" applyBorder="1" applyAlignment="1">
      <alignment horizontal="right"/>
    </xf>
    <xf numFmtId="1" fontId="25" fillId="10" borderId="6" xfId="1" applyNumberFormat="1" applyFont="1" applyFill="1" applyBorder="1" applyAlignment="1">
      <alignment horizontal="right"/>
    </xf>
    <xf numFmtId="1" fontId="25" fillId="10" borderId="11" xfId="1" applyNumberFormat="1" applyFont="1" applyFill="1" applyBorder="1" applyAlignment="1">
      <alignment horizontal="right" vertical="center" wrapText="1"/>
    </xf>
    <xf numFmtId="3" fontId="25" fillId="10" borderId="11" xfId="0" applyNumberFormat="1" applyFont="1" applyFill="1" applyBorder="1" applyAlignment="1">
      <alignment horizontal="right"/>
    </xf>
    <xf numFmtId="1" fontId="25" fillId="10" borderId="31" xfId="1" applyNumberFormat="1" applyFont="1" applyFill="1" applyBorder="1" applyAlignment="1">
      <alignment horizontal="right"/>
    </xf>
    <xf numFmtId="1" fontId="25" fillId="10" borderId="6" xfId="0" applyNumberFormat="1" applyFont="1" applyFill="1" applyBorder="1" applyAlignment="1">
      <alignment horizontal="right"/>
    </xf>
    <xf numFmtId="0" fontId="21" fillId="10" borderId="6" xfId="0" applyFont="1" applyFill="1" applyBorder="1" applyAlignment="1">
      <alignment horizontal="right"/>
    </xf>
    <xf numFmtId="165" fontId="21" fillId="10" borderId="6" xfId="1" applyNumberFormat="1" applyFont="1" applyFill="1" applyBorder="1" applyAlignment="1">
      <alignment horizontal="right"/>
    </xf>
    <xf numFmtId="165" fontId="21" fillId="10" borderId="11" xfId="1" applyNumberFormat="1" applyFont="1" applyFill="1" applyBorder="1" applyAlignment="1">
      <alignment horizontal="right"/>
    </xf>
    <xf numFmtId="1" fontId="21" fillId="10" borderId="31" xfId="0" applyNumberFormat="1" applyFont="1" applyFill="1" applyBorder="1" applyAlignment="1">
      <alignment horizontal="right"/>
    </xf>
    <xf numFmtId="1" fontId="21" fillId="10" borderId="6" xfId="1" applyNumberFormat="1" applyFont="1" applyFill="1" applyBorder="1" applyAlignment="1">
      <alignment horizontal="right"/>
    </xf>
    <xf numFmtId="165" fontId="25" fillId="0" borderId="31" xfId="1" applyNumberFormat="1" applyFont="1" applyFill="1" applyBorder="1" applyAlignment="1">
      <alignment horizontal="right"/>
    </xf>
    <xf numFmtId="165" fontId="21" fillId="0" borderId="31" xfId="1" applyNumberFormat="1" applyFont="1" applyFill="1" applyBorder="1" applyAlignment="1">
      <alignment horizontal="right"/>
    </xf>
    <xf numFmtId="165" fontId="21" fillId="0" borderId="6" xfId="1" quotePrefix="1" applyNumberFormat="1" applyFont="1" applyFill="1" applyBorder="1" applyAlignment="1">
      <alignment horizontal="right"/>
    </xf>
    <xf numFmtId="1" fontId="21" fillId="0" borderId="31" xfId="1" applyNumberFormat="1" applyFont="1" applyFill="1" applyBorder="1" applyAlignment="1">
      <alignment horizontal="right"/>
    </xf>
    <xf numFmtId="1" fontId="21" fillId="0" borderId="6" xfId="0" applyNumberFormat="1" applyFont="1" applyFill="1" applyBorder="1" applyAlignment="1">
      <alignment horizontal="right" vertical="center"/>
    </xf>
    <xf numFmtId="1" fontId="21" fillId="0" borderId="6" xfId="1" applyNumberFormat="1" applyFont="1" applyFill="1" applyBorder="1" applyAlignment="1">
      <alignment horizontal="right"/>
    </xf>
    <xf numFmtId="165" fontId="21" fillId="0" borderId="6" xfId="1" applyNumberFormat="1" applyFont="1" applyFill="1" applyBorder="1" applyAlignment="1">
      <alignment horizontal="right"/>
    </xf>
    <xf numFmtId="165" fontId="25" fillId="10" borderId="31" xfId="1" applyNumberFormat="1" applyFont="1" applyFill="1" applyBorder="1" applyAlignment="1">
      <alignment horizontal="right"/>
    </xf>
    <xf numFmtId="1" fontId="21" fillId="10" borderId="31" xfId="1" applyNumberFormat="1" applyFont="1" applyFill="1" applyBorder="1" applyAlignment="1">
      <alignment horizontal="right"/>
    </xf>
    <xf numFmtId="164" fontId="25" fillId="13" borderId="3" xfId="1" applyFont="1" applyFill="1" applyBorder="1" applyAlignment="1">
      <alignment horizontal="center"/>
    </xf>
    <xf numFmtId="165" fontId="25" fillId="13" borderId="30" xfId="1" applyNumberFormat="1" applyFont="1" applyFill="1" applyBorder="1" applyAlignment="1">
      <alignment vertical="center" wrapText="1"/>
    </xf>
    <xf numFmtId="0" fontId="25" fillId="13" borderId="9" xfId="0" applyFont="1" applyFill="1" applyBorder="1" applyAlignment="1"/>
    <xf numFmtId="165" fontId="25" fillId="13" borderId="9" xfId="1" applyNumberFormat="1" applyFont="1" applyFill="1" applyBorder="1" applyAlignment="1"/>
    <xf numFmtId="165" fontId="25" fillId="13" borderId="10" xfId="1" applyNumberFormat="1" applyFont="1" applyFill="1" applyBorder="1" applyAlignment="1"/>
    <xf numFmtId="1" fontId="25" fillId="13" borderId="30" xfId="0" applyNumberFormat="1" applyFont="1" applyFill="1" applyBorder="1" applyAlignment="1"/>
    <xf numFmtId="1" fontId="25" fillId="13" borderId="9" xfId="0" applyNumberFormat="1" applyFont="1" applyFill="1" applyBorder="1" applyAlignment="1"/>
    <xf numFmtId="1" fontId="25" fillId="13" borderId="10" xfId="1" applyNumberFormat="1" applyFont="1" applyFill="1" applyBorder="1" applyAlignment="1">
      <alignment vertical="center" wrapText="1"/>
    </xf>
    <xf numFmtId="164" fontId="25" fillId="13" borderId="30" xfId="1" applyFont="1" applyFill="1" applyBorder="1" applyAlignment="1">
      <alignment horizontal="right"/>
    </xf>
    <xf numFmtId="164" fontId="25" fillId="13" borderId="9" xfId="1" applyFont="1" applyFill="1" applyBorder="1"/>
    <xf numFmtId="164" fontId="25" fillId="13" borderId="9" xfId="1" applyFont="1" applyFill="1" applyBorder="1" applyAlignment="1">
      <alignment horizontal="right"/>
    </xf>
    <xf numFmtId="164" fontId="25" fillId="13" borderId="10" xfId="1" applyFont="1" applyFill="1" applyBorder="1" applyAlignment="1">
      <alignment horizontal="right"/>
    </xf>
    <xf numFmtId="164" fontId="25" fillId="13" borderId="9" xfId="1" applyFont="1" applyFill="1" applyBorder="1" applyAlignment="1">
      <alignment horizontal="right" vertical="center" wrapText="1"/>
    </xf>
    <xf numFmtId="165" fontId="25" fillId="10" borderId="33" xfId="1" applyNumberFormat="1" applyFont="1" applyFill="1" applyBorder="1" applyAlignment="1">
      <alignment horizontal="right" vertical="center" wrapText="1"/>
    </xf>
    <xf numFmtId="0" fontId="21" fillId="10" borderId="5" xfId="0" applyFont="1" applyFill="1" applyBorder="1" applyAlignment="1">
      <alignment horizontal="right"/>
    </xf>
    <xf numFmtId="165" fontId="21" fillId="10" borderId="5" xfId="1" applyNumberFormat="1" applyFont="1" applyFill="1" applyBorder="1" applyAlignment="1">
      <alignment horizontal="right"/>
    </xf>
    <xf numFmtId="165" fontId="21" fillId="10" borderId="12" xfId="1" applyNumberFormat="1" applyFont="1" applyFill="1" applyBorder="1" applyAlignment="1">
      <alignment horizontal="right"/>
    </xf>
    <xf numFmtId="1" fontId="21" fillId="10" borderId="33" xfId="0" applyNumberFormat="1" applyFont="1" applyFill="1" applyBorder="1" applyAlignment="1">
      <alignment horizontal="right"/>
    </xf>
    <xf numFmtId="1" fontId="21" fillId="10" borderId="5" xfId="0" applyNumberFormat="1" applyFont="1" applyFill="1" applyBorder="1" applyAlignment="1">
      <alignment horizontal="right"/>
    </xf>
    <xf numFmtId="1" fontId="25" fillId="10" borderId="12" xfId="1" applyNumberFormat="1" applyFont="1" applyFill="1" applyBorder="1" applyAlignment="1">
      <alignment horizontal="right" vertical="center" wrapText="1"/>
    </xf>
    <xf numFmtId="0" fontId="51" fillId="13" borderId="19" xfId="0" applyFont="1" applyFill="1" applyBorder="1" applyAlignment="1">
      <alignment horizontal="left" vertical="top"/>
    </xf>
    <xf numFmtId="0" fontId="25" fillId="10" borderId="31" xfId="0" applyFont="1" applyFill="1" applyBorder="1" applyAlignment="1">
      <alignment horizontal="left"/>
    </xf>
    <xf numFmtId="0" fontId="8" fillId="0" borderId="1" xfId="0" applyFont="1" applyFill="1" applyBorder="1"/>
    <xf numFmtId="43" fontId="4" fillId="12" borderId="6" xfId="0" applyNumberFormat="1" applyFont="1" applyFill="1" applyBorder="1"/>
    <xf numFmtId="164" fontId="21" fillId="10" borderId="6" xfId="1" applyFont="1" applyFill="1" applyBorder="1" applyAlignment="1">
      <alignment horizontal="left"/>
    </xf>
    <xf numFmtId="43" fontId="4" fillId="14" borderId="6" xfId="0" applyNumberFormat="1" applyFont="1" applyFill="1" applyBorder="1"/>
    <xf numFmtId="43" fontId="4" fillId="9" borderId="6" xfId="0" applyNumberFormat="1" applyFont="1" applyFill="1" applyBorder="1"/>
    <xf numFmtId="0" fontId="4" fillId="4" borderId="15" xfId="0" applyFont="1" applyFill="1" applyBorder="1"/>
    <xf numFmtId="43" fontId="4" fillId="0" borderId="8" xfId="0" applyNumberFormat="1" applyFont="1" applyFill="1" applyBorder="1"/>
    <xf numFmtId="43" fontId="4" fillId="0" borderId="7" xfId="0" applyNumberFormat="1" applyFont="1" applyFill="1" applyBorder="1"/>
    <xf numFmtId="43" fontId="3" fillId="3" borderId="9" xfId="0" applyNumberFormat="1" applyFont="1" applyFill="1" applyBorder="1"/>
    <xf numFmtId="164" fontId="3" fillId="3" borderId="9" xfId="1" applyFont="1" applyFill="1" applyBorder="1" applyAlignment="1">
      <alignment horizontal="right"/>
    </xf>
    <xf numFmtId="164" fontId="3" fillId="3" borderId="44" xfId="1" applyFont="1" applyFill="1" applyBorder="1" applyAlignment="1">
      <alignment horizontal="left"/>
    </xf>
    <xf numFmtId="0" fontId="3" fillId="3" borderId="47" xfId="0" applyFont="1" applyFill="1" applyBorder="1" applyAlignment="1">
      <alignment horizontal="center"/>
    </xf>
    <xf numFmtId="0" fontId="3" fillId="3" borderId="36" xfId="0" applyFont="1" applyFill="1" applyBorder="1"/>
    <xf numFmtId="0" fontId="3" fillId="3" borderId="4" xfId="0" applyFont="1" applyFill="1" applyBorder="1"/>
    <xf numFmtId="0" fontId="3" fillId="3" borderId="9" xfId="0" applyFont="1" applyFill="1" applyBorder="1"/>
    <xf numFmtId="164" fontId="25" fillId="3" borderId="2" xfId="1" applyFont="1" applyFill="1" applyBorder="1" applyAlignment="1">
      <alignment horizontal="center"/>
    </xf>
    <xf numFmtId="43" fontId="3" fillId="3" borderId="6" xfId="0" applyNumberFormat="1" applyFont="1" applyFill="1" applyBorder="1"/>
    <xf numFmtId="164" fontId="3" fillId="3" borderId="6" xfId="1" applyFont="1" applyFill="1" applyBorder="1" applyAlignment="1">
      <alignment horizontal="right"/>
    </xf>
    <xf numFmtId="164" fontId="3" fillId="3" borderId="29" xfId="1" applyFont="1" applyFill="1" applyBorder="1" applyAlignment="1">
      <alignment horizontal="left"/>
    </xf>
    <xf numFmtId="0" fontId="3" fillId="3" borderId="43" xfId="0" applyFont="1" applyFill="1" applyBorder="1" applyAlignment="1">
      <alignment horizontal="center"/>
    </xf>
    <xf numFmtId="0" fontId="3" fillId="3" borderId="37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164" fontId="3" fillId="3" borderId="1" xfId="1" applyFont="1" applyFill="1" applyBorder="1"/>
    <xf numFmtId="164" fontId="3" fillId="6" borderId="1" xfId="1" applyFont="1" applyFill="1" applyBorder="1"/>
    <xf numFmtId="0" fontId="3" fillId="5" borderId="6" xfId="0" applyFont="1" applyFill="1" applyBorder="1"/>
    <xf numFmtId="0" fontId="25" fillId="10" borderId="12" xfId="0" applyFont="1" applyFill="1" applyBorder="1"/>
    <xf numFmtId="0" fontId="3" fillId="0" borderId="51" xfId="0" applyFont="1" applyFill="1" applyBorder="1"/>
    <xf numFmtId="43" fontId="3" fillId="0" borderId="5" xfId="0" applyNumberFormat="1" applyFont="1" applyFill="1" applyBorder="1"/>
    <xf numFmtId="0" fontId="3" fillId="0" borderId="5" xfId="0" applyFont="1" applyFill="1" applyBorder="1"/>
    <xf numFmtId="0" fontId="24" fillId="2" borderId="29" xfId="0" applyFont="1" applyFill="1" applyBorder="1"/>
    <xf numFmtId="0" fontId="24" fillId="2" borderId="2" xfId="0" applyFont="1" applyFill="1" applyBorder="1"/>
    <xf numFmtId="0" fontId="11" fillId="0" borderId="2" xfId="0" applyFont="1" applyFill="1" applyBorder="1" applyAlignment="1">
      <alignment horizontal="left"/>
    </xf>
    <xf numFmtId="165" fontId="10" fillId="0" borderId="31" xfId="1" applyNumberFormat="1" applyFont="1" applyFill="1" applyBorder="1" applyAlignment="1">
      <alignment horizontal="center" vertical="top" shrinkToFit="1"/>
    </xf>
    <xf numFmtId="165" fontId="10" fillId="0" borderId="6" xfId="1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 applyAlignment="1">
      <alignment horizontal="right" vertical="center"/>
    </xf>
    <xf numFmtId="164" fontId="10" fillId="0" borderId="6" xfId="1" applyFont="1" applyFill="1" applyBorder="1" applyAlignment="1">
      <alignment horizontal="right" vertical="center"/>
    </xf>
    <xf numFmtId="164" fontId="11" fillId="0" borderId="6" xfId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left"/>
    </xf>
    <xf numFmtId="43" fontId="10" fillId="0" borderId="37" xfId="0" applyNumberFormat="1" applyFont="1" applyFill="1" applyBorder="1" applyAlignment="1"/>
    <xf numFmtId="43" fontId="4" fillId="2" borderId="6" xfId="0" applyNumberFormat="1" applyFont="1" applyFill="1" applyBorder="1"/>
    <xf numFmtId="0" fontId="12" fillId="14" borderId="1" xfId="0" applyFont="1" applyFill="1" applyBorder="1"/>
    <xf numFmtId="0" fontId="12" fillId="14" borderId="6" xfId="0" applyFont="1" applyFill="1" applyBorder="1"/>
    <xf numFmtId="0" fontId="3" fillId="10" borderId="37" xfId="0" applyFont="1" applyFill="1" applyBorder="1" applyAlignment="1">
      <alignment horizontal="center" vertical="center" wrapText="1"/>
    </xf>
    <xf numFmtId="0" fontId="21" fillId="10" borderId="37" xfId="0" applyFont="1" applyFill="1" applyBorder="1"/>
    <xf numFmtId="0" fontId="21" fillId="11" borderId="37" xfId="0" applyFont="1" applyFill="1" applyBorder="1"/>
    <xf numFmtId="0" fontId="25" fillId="10" borderId="37" xfId="0" applyFont="1" applyFill="1" applyBorder="1"/>
    <xf numFmtId="0" fontId="28" fillId="10" borderId="37" xfId="0" applyFont="1" applyFill="1" applyBorder="1" applyAlignment="1">
      <alignment horizontal="right"/>
    </xf>
    <xf numFmtId="0" fontId="26" fillId="10" borderId="37" xfId="0" applyFont="1" applyFill="1" applyBorder="1" applyAlignment="1">
      <alignment horizontal="right"/>
    </xf>
    <xf numFmtId="0" fontId="21" fillId="10" borderId="37" xfId="0" applyFont="1" applyFill="1" applyBorder="1" applyAlignment="1">
      <alignment horizontal="right"/>
    </xf>
    <xf numFmtId="0" fontId="27" fillId="10" borderId="37" xfId="0" applyFont="1" applyFill="1" applyBorder="1"/>
    <xf numFmtId="0" fontId="26" fillId="0" borderId="37" xfId="0" applyFont="1" applyFill="1" applyBorder="1" applyAlignment="1"/>
    <xf numFmtId="0" fontId="25" fillId="10" borderId="37" xfId="0" applyFont="1" applyFill="1" applyBorder="1" applyAlignment="1">
      <alignment horizontal="left"/>
    </xf>
    <xf numFmtId="0" fontId="30" fillId="10" borderId="37" xfId="0" applyFont="1" applyFill="1" applyBorder="1" applyAlignment="1">
      <alignment horizontal="right"/>
    </xf>
    <xf numFmtId="4" fontId="21" fillId="10" borderId="37" xfId="0" applyNumberFormat="1" applyFont="1" applyFill="1" applyBorder="1" applyAlignment="1">
      <alignment horizontal="right"/>
    </xf>
    <xf numFmtId="4" fontId="28" fillId="10" borderId="37" xfId="0" applyNumberFormat="1" applyFont="1" applyFill="1" applyBorder="1" applyAlignment="1">
      <alignment horizontal="right"/>
    </xf>
    <xf numFmtId="0" fontId="21" fillId="10" borderId="37" xfId="0" quotePrefix="1" applyFont="1" applyFill="1" applyBorder="1" applyAlignment="1">
      <alignment horizontal="right"/>
    </xf>
    <xf numFmtId="0" fontId="26" fillId="10" borderId="37" xfId="0" applyFont="1" applyFill="1" applyBorder="1" applyAlignment="1">
      <alignment horizontal="left"/>
    </xf>
    <xf numFmtId="0" fontId="21" fillId="10" borderId="37" xfId="0" applyFont="1" applyFill="1" applyBorder="1" applyAlignment="1"/>
    <xf numFmtId="43" fontId="21" fillId="10" borderId="37" xfId="4" applyFont="1" applyFill="1" applyBorder="1" applyAlignment="1">
      <alignment horizontal="right" vertical="center" wrapText="1"/>
    </xf>
    <xf numFmtId="0" fontId="25" fillId="0" borderId="37" xfId="0" quotePrefix="1" applyFont="1" applyFill="1" applyBorder="1" applyAlignment="1">
      <alignment horizontal="right"/>
    </xf>
    <xf numFmtId="0" fontId="25" fillId="10" borderId="37" xfId="0" applyFont="1" applyFill="1" applyBorder="1" applyAlignment="1"/>
    <xf numFmtId="0" fontId="26" fillId="10" borderId="37" xfId="0" quotePrefix="1" applyFont="1" applyFill="1" applyBorder="1" applyAlignment="1">
      <alignment horizontal="right"/>
    </xf>
    <xf numFmtId="0" fontId="27" fillId="0" borderId="37" xfId="0" applyFont="1" applyFill="1" applyBorder="1" applyAlignment="1">
      <alignment horizontal="right"/>
    </xf>
    <xf numFmtId="0" fontId="4" fillId="0" borderId="37" xfId="0" applyFont="1" applyFill="1" applyBorder="1"/>
    <xf numFmtId="49" fontId="21" fillId="0" borderId="37" xfId="0" applyNumberFormat="1" applyFont="1" applyFill="1" applyBorder="1" applyAlignment="1">
      <alignment horizontal="right" vertical="center"/>
    </xf>
    <xf numFmtId="0" fontId="35" fillId="10" borderId="37" xfId="0" applyFont="1" applyFill="1" applyBorder="1" applyAlignment="1">
      <alignment horizontal="right"/>
    </xf>
    <xf numFmtId="49" fontId="7" fillId="0" borderId="37" xfId="0" applyNumberFormat="1" applyFont="1" applyFill="1" applyBorder="1" applyAlignment="1">
      <alignment horizontal="right" vertical="center"/>
    </xf>
    <xf numFmtId="0" fontId="21" fillId="10" borderId="37" xfId="0" applyFont="1" applyFill="1" applyBorder="1" applyAlignment="1">
      <alignment horizontal="center"/>
    </xf>
    <xf numFmtId="0" fontId="29" fillId="10" borderId="37" xfId="0" applyFont="1" applyFill="1" applyBorder="1"/>
    <xf numFmtId="0" fontId="32" fillId="10" borderId="37" xfId="0" applyFont="1" applyFill="1" applyBorder="1" applyAlignment="1">
      <alignment horizontal="right"/>
    </xf>
    <xf numFmtId="0" fontId="27" fillId="10" borderId="37" xfId="0" applyFont="1" applyFill="1" applyBorder="1" applyAlignment="1">
      <alignment horizontal="left"/>
    </xf>
    <xf numFmtId="0" fontId="21" fillId="10" borderId="37" xfId="0" applyFont="1" applyFill="1" applyBorder="1" applyAlignment="1">
      <alignment horizontal="left"/>
    </xf>
    <xf numFmtId="0" fontId="26" fillId="10" borderId="37" xfId="0" applyFont="1" applyFill="1" applyBorder="1" applyAlignment="1">
      <alignment horizontal="right" vertical="top"/>
    </xf>
    <xf numFmtId="0" fontId="25" fillId="10" borderId="37" xfId="0" applyFont="1" applyFill="1" applyBorder="1" applyAlignment="1">
      <alignment horizontal="left" vertical="top" wrapText="1"/>
    </xf>
    <xf numFmtId="0" fontId="25" fillId="10" borderId="37" xfId="0" applyFont="1" applyFill="1" applyBorder="1" applyAlignment="1">
      <alignment horizontal="right" vertical="top" wrapText="1"/>
    </xf>
    <xf numFmtId="0" fontId="30" fillId="10" borderId="37" xfId="0" applyFont="1" applyFill="1" applyBorder="1" applyAlignment="1">
      <alignment horizontal="right" vertical="top" wrapText="1"/>
    </xf>
    <xf numFmtId="0" fontId="21" fillId="10" borderId="37" xfId="0" applyFont="1" applyFill="1" applyBorder="1" applyAlignment="1">
      <alignment horizontal="right" vertical="top"/>
    </xf>
    <xf numFmtId="0" fontId="26" fillId="10" borderId="37" xfId="0" applyFont="1" applyFill="1" applyBorder="1" applyAlignment="1">
      <alignment horizontal="right" vertical="top" wrapText="1"/>
    </xf>
    <xf numFmtId="0" fontId="25" fillId="10" borderId="37" xfId="0" applyFont="1" applyFill="1" applyBorder="1" applyAlignment="1">
      <alignment horizontal="left" vertical="top"/>
    </xf>
    <xf numFmtId="0" fontId="27" fillId="10" borderId="37" xfId="0" applyFont="1" applyFill="1" applyBorder="1" applyAlignment="1">
      <alignment horizontal="right"/>
    </xf>
    <xf numFmtId="0" fontId="25" fillId="10" borderId="37" xfId="0" applyFont="1" applyFill="1" applyBorder="1" applyAlignment="1">
      <alignment horizontal="right"/>
    </xf>
    <xf numFmtId="49" fontId="21" fillId="10" borderId="37" xfId="0" applyNumberFormat="1" applyFont="1" applyFill="1" applyBorder="1" applyAlignment="1">
      <alignment horizontal="right" vertical="center"/>
    </xf>
    <xf numFmtId="164" fontId="25" fillId="12" borderId="37" xfId="1" applyFont="1" applyFill="1" applyBorder="1" applyAlignment="1">
      <alignment horizontal="center"/>
    </xf>
    <xf numFmtId="0" fontId="25" fillId="10" borderId="37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right" vertical="top" wrapText="1"/>
    </xf>
    <xf numFmtId="0" fontId="21" fillId="10" borderId="37" xfId="0" applyFont="1" applyFill="1" applyBorder="1" applyAlignment="1">
      <alignment vertical="top" wrapText="1"/>
    </xf>
    <xf numFmtId="0" fontId="25" fillId="10" borderId="37" xfId="0" applyFont="1" applyFill="1" applyBorder="1" applyAlignment="1">
      <alignment vertical="center"/>
    </xf>
    <xf numFmtId="0" fontId="26" fillId="10" borderId="37" xfId="0" applyFont="1" applyFill="1" applyBorder="1" applyAlignment="1">
      <alignment horizontal="right" vertical="center"/>
    </xf>
    <xf numFmtId="0" fontId="21" fillId="10" borderId="37" xfId="0" applyFont="1" applyFill="1" applyBorder="1" applyAlignment="1">
      <alignment vertical="top"/>
    </xf>
    <xf numFmtId="0" fontId="25" fillId="10" borderId="37" xfId="0" applyFont="1" applyFill="1" applyBorder="1" applyAlignment="1">
      <alignment vertical="top"/>
    </xf>
    <xf numFmtId="0" fontId="9" fillId="0" borderId="2" xfId="0" applyFont="1" applyFill="1" applyBorder="1"/>
    <xf numFmtId="0" fontId="26" fillId="0" borderId="37" xfId="0" applyFont="1" applyFill="1" applyBorder="1" applyAlignment="1">
      <alignment horizontal="right" wrapText="1"/>
    </xf>
    <xf numFmtId="0" fontId="25" fillId="10" borderId="37" xfId="0" quotePrefix="1" applyFont="1" applyFill="1" applyBorder="1" applyAlignment="1">
      <alignment horizontal="left" vertical="top"/>
    </xf>
    <xf numFmtId="0" fontId="25" fillId="10" borderId="37" xfId="0" quotePrefix="1" applyFont="1" applyFill="1" applyBorder="1" applyAlignment="1">
      <alignment horizontal="left"/>
    </xf>
    <xf numFmtId="164" fontId="25" fillId="3" borderId="37" xfId="1" applyFont="1" applyFill="1" applyBorder="1" applyAlignment="1">
      <alignment horizontal="center"/>
    </xf>
    <xf numFmtId="0" fontId="38" fillId="10" borderId="37" xfId="0" applyFont="1" applyFill="1" applyBorder="1" applyAlignment="1">
      <alignment horizontal="right" vertical="top"/>
    </xf>
    <xf numFmtId="0" fontId="37" fillId="10" borderId="37" xfId="0" applyFont="1" applyFill="1" applyBorder="1" applyAlignment="1">
      <alignment horizontal="right" vertical="top"/>
    </xf>
    <xf numFmtId="0" fontId="38" fillId="10" borderId="37" xfId="0" applyFont="1" applyFill="1" applyBorder="1" applyAlignment="1">
      <alignment horizontal="right"/>
    </xf>
    <xf numFmtId="0" fontId="37" fillId="10" borderId="37" xfId="0" applyFont="1" applyFill="1" applyBorder="1" applyAlignment="1" applyProtection="1"/>
    <xf numFmtId="0" fontId="37" fillId="10" borderId="37" xfId="0" applyFont="1" applyFill="1" applyBorder="1"/>
    <xf numFmtId="0" fontId="37" fillId="10" borderId="37" xfId="0" quotePrefix="1" applyFont="1" applyFill="1" applyBorder="1" applyAlignment="1">
      <alignment vertical="top"/>
    </xf>
    <xf numFmtId="0" fontId="21" fillId="10" borderId="37" xfId="0" quotePrefix="1" applyFont="1" applyFill="1" applyBorder="1" applyAlignment="1">
      <alignment vertical="top"/>
    </xf>
    <xf numFmtId="0" fontId="32" fillId="10" borderId="37" xfId="0" applyFont="1" applyFill="1" applyBorder="1" applyAlignment="1">
      <alignment horizontal="right" vertical="top"/>
    </xf>
    <xf numFmtId="0" fontId="26" fillId="10" borderId="37" xfId="0" quotePrefix="1" applyFont="1" applyFill="1" applyBorder="1" applyAlignment="1">
      <alignment horizontal="right" vertical="top" wrapText="1"/>
    </xf>
    <xf numFmtId="0" fontId="40" fillId="10" borderId="37" xfId="0" quotePrefix="1" applyFont="1" applyFill="1" applyBorder="1" applyAlignment="1">
      <alignment horizontal="right" vertical="top" wrapText="1"/>
    </xf>
    <xf numFmtId="0" fontId="21" fillId="10" borderId="37" xfId="0" quotePrefix="1" applyFont="1" applyFill="1" applyBorder="1" applyAlignment="1">
      <alignment horizontal="right" vertical="top" wrapText="1"/>
    </xf>
    <xf numFmtId="0" fontId="37" fillId="10" borderId="37" xfId="0" quotePrefix="1" applyFont="1" applyFill="1" applyBorder="1" applyAlignment="1">
      <alignment horizontal="right" vertical="top" wrapText="1"/>
    </xf>
    <xf numFmtId="0" fontId="42" fillId="10" borderId="37" xfId="0" quotePrefix="1" applyFont="1" applyFill="1" applyBorder="1" applyAlignment="1">
      <alignment horizontal="right" vertical="top"/>
    </xf>
    <xf numFmtId="0" fontId="26" fillId="10" borderId="37" xfId="0" quotePrefix="1" applyFont="1" applyFill="1" applyBorder="1" applyAlignment="1">
      <alignment horizontal="right" vertical="top"/>
    </xf>
    <xf numFmtId="0" fontId="38" fillId="10" borderId="37" xfId="0" quotePrefix="1" applyFont="1" applyFill="1" applyBorder="1" applyAlignment="1">
      <alignment horizontal="right" vertical="top"/>
    </xf>
    <xf numFmtId="0" fontId="32" fillId="10" borderId="37" xfId="0" quotePrefix="1" applyFont="1" applyFill="1" applyBorder="1" applyAlignment="1">
      <alignment horizontal="right" vertical="top"/>
    </xf>
    <xf numFmtId="0" fontId="37" fillId="10" borderId="37" xfId="0" applyFont="1" applyFill="1" applyBorder="1" applyAlignment="1">
      <alignment horizontal="left"/>
    </xf>
    <xf numFmtId="0" fontId="37" fillId="10" borderId="37" xfId="0" applyFont="1" applyFill="1" applyBorder="1" applyAlignment="1"/>
    <xf numFmtId="0" fontId="43" fillId="10" borderId="37" xfId="0" applyFont="1" applyFill="1" applyBorder="1"/>
    <xf numFmtId="0" fontId="45" fillId="10" borderId="37" xfId="0" applyFont="1" applyFill="1" applyBorder="1" applyAlignment="1">
      <alignment horizontal="right"/>
    </xf>
    <xf numFmtId="0" fontId="10" fillId="0" borderId="37" xfId="0" applyFont="1" applyFill="1" applyBorder="1" applyAlignment="1"/>
    <xf numFmtId="0" fontId="20" fillId="0" borderId="37" xfId="0" applyFont="1" applyFill="1" applyBorder="1" applyAlignment="1">
      <alignment horizontal="right"/>
    </xf>
    <xf numFmtId="0" fontId="44" fillId="10" borderId="37" xfId="0" applyFont="1" applyFill="1" applyBorder="1"/>
    <xf numFmtId="0" fontId="45" fillId="10" borderId="37" xfId="0" applyFont="1" applyFill="1" applyBorder="1" applyAlignment="1"/>
    <xf numFmtId="0" fontId="31" fillId="10" borderId="37" xfId="0" applyFont="1" applyFill="1" applyBorder="1" applyAlignment="1">
      <alignment horizontal="right"/>
    </xf>
    <xf numFmtId="0" fontId="32" fillId="10" borderId="37" xfId="0" applyFont="1" applyFill="1" applyBorder="1" applyAlignment="1"/>
    <xf numFmtId="0" fontId="44" fillId="10" borderId="37" xfId="0" applyFont="1" applyFill="1" applyBorder="1" applyAlignment="1">
      <alignment horizontal="left"/>
    </xf>
    <xf numFmtId="0" fontId="39" fillId="10" borderId="37" xfId="0" applyFont="1" applyFill="1" applyBorder="1"/>
    <xf numFmtId="0" fontId="47" fillId="10" borderId="37" xfId="0" applyFont="1" applyFill="1" applyBorder="1" applyAlignment="1">
      <alignment horizontal="right"/>
    </xf>
    <xf numFmtId="0" fontId="45" fillId="0" borderId="37" xfId="0" applyFont="1" applyFill="1" applyBorder="1" applyAlignment="1">
      <alignment horizontal="right"/>
    </xf>
    <xf numFmtId="0" fontId="46" fillId="10" borderId="37" xfId="0" applyFont="1" applyFill="1" applyBorder="1"/>
    <xf numFmtId="0" fontId="21" fillId="10" borderId="52" xfId="0" applyFont="1" applyFill="1" applyBorder="1" applyAlignment="1">
      <alignment horizontal="right" vertical="top" wrapText="1"/>
    </xf>
    <xf numFmtId="1" fontId="21" fillId="0" borderId="1" xfId="0" applyNumberFormat="1" applyFont="1" applyFill="1" applyBorder="1" applyAlignment="1"/>
    <xf numFmtId="1" fontId="25" fillId="0" borderId="1" xfId="0" applyNumberFormat="1" applyFont="1" applyFill="1" applyBorder="1" applyAlignment="1"/>
    <xf numFmtId="1" fontId="21" fillId="0" borderId="51" xfId="0" applyNumberFormat="1" applyFont="1" applyFill="1" applyBorder="1" applyAlignment="1"/>
    <xf numFmtId="165" fontId="25" fillId="0" borderId="31" xfId="1" applyNumberFormat="1" applyFont="1" applyFill="1" applyBorder="1" applyAlignment="1">
      <alignment vertical="center"/>
    </xf>
    <xf numFmtId="0" fontId="4" fillId="0" borderId="11" xfId="0" applyFont="1" applyFill="1" applyBorder="1"/>
    <xf numFmtId="0" fontId="25" fillId="0" borderId="31" xfId="0" applyFont="1" applyFill="1" applyBorder="1" applyAlignment="1"/>
    <xf numFmtId="9" fontId="25" fillId="10" borderId="31" xfId="6" quotePrefix="1" applyFont="1" applyFill="1" applyBorder="1" applyAlignment="1"/>
    <xf numFmtId="0" fontId="25" fillId="10" borderId="31" xfId="0" applyFont="1" applyFill="1" applyBorder="1" applyAlignment="1">
      <alignment wrapText="1"/>
    </xf>
    <xf numFmtId="0" fontId="25" fillId="10" borderId="32" xfId="0" applyFont="1" applyFill="1" applyBorder="1" applyAlignment="1"/>
    <xf numFmtId="165" fontId="11" fillId="0" borderId="11" xfId="1" applyNumberFormat="1" applyFont="1" applyFill="1" applyBorder="1" applyAlignment="1">
      <alignment horizontal="right" vertical="center"/>
    </xf>
    <xf numFmtId="164" fontId="25" fillId="0" borderId="1" xfId="1" applyFont="1" applyFill="1" applyBorder="1" applyAlignment="1">
      <alignment horizontal="right" vertical="center" wrapText="1"/>
    </xf>
    <xf numFmtId="164" fontId="25" fillId="0" borderId="1" xfId="1" applyFont="1" applyFill="1" applyBorder="1" applyAlignment="1">
      <alignment horizontal="right"/>
    </xf>
    <xf numFmtId="164" fontId="25" fillId="10" borderId="1" xfId="1" applyFont="1" applyFill="1" applyBorder="1" applyAlignment="1">
      <alignment horizontal="right"/>
    </xf>
    <xf numFmtId="164" fontId="25" fillId="10" borderId="1" xfId="1" applyFont="1" applyFill="1" applyBorder="1" applyAlignment="1">
      <alignment horizontal="right" vertical="center" wrapText="1"/>
    </xf>
    <xf numFmtId="164" fontId="25" fillId="10" borderId="37" xfId="1" applyFont="1" applyFill="1" applyBorder="1" applyAlignment="1">
      <alignment horizontal="right"/>
    </xf>
    <xf numFmtId="164" fontId="25" fillId="0" borderId="1" xfId="1" applyFont="1" applyFill="1" applyBorder="1"/>
    <xf numFmtId="43" fontId="25" fillId="10" borderId="1" xfId="1" applyNumberFormat="1" applyFont="1" applyFill="1" applyBorder="1" applyAlignment="1">
      <alignment horizontal="right"/>
    </xf>
    <xf numFmtId="164" fontId="25" fillId="10" borderId="1" xfId="1" applyFont="1" applyFill="1" applyBorder="1"/>
    <xf numFmtId="1" fontId="25" fillId="10" borderId="43" xfId="1" applyNumberFormat="1" applyFont="1" applyFill="1" applyBorder="1" applyAlignment="1"/>
    <xf numFmtId="1" fontId="25" fillId="10" borderId="11" xfId="0" applyNumberFormat="1" applyFont="1" applyFill="1" applyBorder="1" applyAlignment="1"/>
    <xf numFmtId="1" fontId="25" fillId="0" borderId="11" xfId="1" applyNumberFormat="1" applyFont="1" applyFill="1" applyBorder="1" applyAlignment="1"/>
    <xf numFmtId="1" fontId="25" fillId="10" borderId="14" xfId="1" applyNumberFormat="1" applyFont="1" applyFill="1" applyBorder="1" applyAlignment="1"/>
    <xf numFmtId="1" fontId="25" fillId="0" borderId="11" xfId="1" applyNumberFormat="1" applyFont="1" applyFill="1" applyBorder="1" applyAlignment="1">
      <alignment vertical="center"/>
    </xf>
    <xf numFmtId="1" fontId="25" fillId="0" borderId="43" xfId="1" applyNumberFormat="1" applyFont="1" applyFill="1" applyBorder="1" applyAlignment="1"/>
    <xf numFmtId="1" fontId="25" fillId="0" borderId="43" xfId="1" applyNumberFormat="1" applyFont="1" applyFill="1" applyBorder="1" applyAlignment="1">
      <alignment horizontal="right"/>
    </xf>
    <xf numFmtId="1" fontId="25" fillId="10" borderId="11" xfId="1" applyNumberFormat="1" applyFont="1" applyFill="1" applyBorder="1" applyAlignment="1">
      <alignment horizontal="right"/>
    </xf>
    <xf numFmtId="1" fontId="21" fillId="10" borderId="31" xfId="1" quotePrefix="1" applyNumberFormat="1" applyFont="1" applyFill="1" applyBorder="1" applyAlignment="1"/>
    <xf numFmtId="1" fontId="21" fillId="10" borderId="31" xfId="1" applyNumberFormat="1" applyFont="1" applyFill="1" applyBorder="1" applyAlignment="1">
      <alignment vertical="top" wrapText="1"/>
    </xf>
    <xf numFmtId="0" fontId="10" fillId="0" borderId="31" xfId="0" applyFont="1" applyFill="1" applyBorder="1" applyAlignment="1">
      <alignment horizontal="right" vertical="center"/>
    </xf>
    <xf numFmtId="164" fontId="10" fillId="0" borderId="11" xfId="1" applyFont="1" applyFill="1" applyBorder="1" applyAlignment="1">
      <alignment horizontal="right" vertical="center"/>
    </xf>
    <xf numFmtId="0" fontId="10" fillId="0" borderId="11" xfId="0" applyFont="1" applyFill="1" applyBorder="1"/>
    <xf numFmtId="1" fontId="29" fillId="10" borderId="31" xfId="1" applyNumberFormat="1" applyFont="1" applyFill="1" applyBorder="1" applyAlignment="1"/>
    <xf numFmtId="164" fontId="21" fillId="10" borderId="1" xfId="1" applyFont="1" applyFill="1" applyBorder="1" applyAlignment="1">
      <alignment horizontal="right"/>
    </xf>
    <xf numFmtId="164" fontId="21" fillId="0" borderId="51" xfId="1" applyFont="1" applyFill="1" applyBorder="1"/>
    <xf numFmtId="164" fontId="21" fillId="0" borderId="43" xfId="1" applyFont="1" applyFill="1" applyBorder="1" applyAlignment="1">
      <alignment horizontal="right" vertical="center" wrapText="1"/>
    </xf>
    <xf numFmtId="164" fontId="21" fillId="0" borderId="11" xfId="1" applyFont="1" applyFill="1" applyBorder="1" applyAlignment="1">
      <alignment horizontal="right" vertical="center" wrapText="1"/>
    </xf>
    <xf numFmtId="164" fontId="21" fillId="0" borderId="43" xfId="1" applyFont="1" applyFill="1" applyBorder="1" applyAlignment="1">
      <alignment horizontal="right"/>
    </xf>
    <xf numFmtId="43" fontId="25" fillId="0" borderId="31" xfId="0" applyNumberFormat="1" applyFont="1" applyFill="1" applyBorder="1"/>
    <xf numFmtId="164" fontId="25" fillId="10" borderId="43" xfId="1" applyFont="1" applyFill="1" applyBorder="1" applyAlignment="1">
      <alignment horizontal="right"/>
    </xf>
    <xf numFmtId="164" fontId="25" fillId="10" borderId="43" xfId="1" applyFont="1" applyFill="1" applyBorder="1" applyAlignment="1">
      <alignment horizontal="right" vertical="center" wrapText="1"/>
    </xf>
    <xf numFmtId="164" fontId="21" fillId="10" borderId="43" xfId="1" applyFont="1" applyFill="1" applyBorder="1" applyAlignment="1">
      <alignment horizontal="right" vertical="center" wrapText="1"/>
    </xf>
    <xf numFmtId="164" fontId="21" fillId="10" borderId="43" xfId="1" applyFont="1" applyFill="1" applyBorder="1" applyAlignment="1">
      <alignment horizontal="right"/>
    </xf>
    <xf numFmtId="164" fontId="21" fillId="0" borderId="11" xfId="1" applyFont="1" applyFill="1" applyBorder="1"/>
    <xf numFmtId="164" fontId="21" fillId="0" borderId="11" xfId="1" applyFont="1" applyFill="1" applyBorder="1" applyAlignment="1">
      <alignment horizontal="center"/>
    </xf>
    <xf numFmtId="164" fontId="25" fillId="10" borderId="11" xfId="1" applyFont="1" applyFill="1" applyBorder="1" applyAlignment="1">
      <alignment horizontal="center"/>
    </xf>
    <xf numFmtId="164" fontId="25" fillId="10" borderId="11" xfId="1" applyFont="1" applyFill="1" applyBorder="1"/>
    <xf numFmtId="43" fontId="25" fillId="10" borderId="43" xfId="1" applyNumberFormat="1" applyFont="1" applyFill="1" applyBorder="1" applyAlignment="1">
      <alignment horizontal="right"/>
    </xf>
    <xf numFmtId="164" fontId="25" fillId="10" borderId="43" xfId="1" applyFont="1" applyFill="1" applyBorder="1"/>
    <xf numFmtId="164" fontId="10" fillId="0" borderId="31" xfId="1" applyFont="1" applyFill="1" applyBorder="1" applyAlignment="1">
      <alignment horizontal="right" vertical="center"/>
    </xf>
    <xf numFmtId="164" fontId="11" fillId="0" borderId="31" xfId="1" applyFont="1" applyFill="1" applyBorder="1" applyAlignment="1">
      <alignment horizontal="right" vertical="center"/>
    </xf>
    <xf numFmtId="0" fontId="44" fillId="0" borderId="11" xfId="0" applyFont="1" applyFill="1" applyBorder="1"/>
    <xf numFmtId="0" fontId="3" fillId="10" borderId="10" xfId="0" applyFont="1" applyFill="1" applyBorder="1"/>
    <xf numFmtId="164" fontId="25" fillId="0" borderId="43" xfId="1" applyFont="1" applyFill="1" applyBorder="1" applyAlignment="1">
      <alignment horizontal="right" vertical="center" wrapText="1"/>
    </xf>
    <xf numFmtId="164" fontId="25" fillId="0" borderId="11" xfId="1" applyFont="1" applyFill="1" applyBorder="1" applyAlignment="1">
      <alignment horizontal="right" vertical="center" wrapText="1"/>
    </xf>
    <xf numFmtId="164" fontId="25" fillId="0" borderId="43" xfId="1" applyFont="1" applyFill="1" applyBorder="1" applyAlignment="1">
      <alignment horizontal="right"/>
    </xf>
    <xf numFmtId="43" fontId="21" fillId="0" borderId="31" xfId="0" applyNumberFormat="1" applyFont="1" applyFill="1" applyBorder="1"/>
    <xf numFmtId="164" fontId="21" fillId="0" borderId="31" xfId="1" applyFont="1" applyFill="1" applyBorder="1" applyAlignment="1">
      <alignment horizontal="center" vertical="center"/>
    </xf>
    <xf numFmtId="164" fontId="25" fillId="10" borderId="14" xfId="1" applyFont="1" applyFill="1" applyBorder="1"/>
    <xf numFmtId="164" fontId="25" fillId="10" borderId="10" xfId="1" applyFont="1" applyFill="1" applyBorder="1"/>
    <xf numFmtId="164" fontId="25" fillId="10" borderId="12" xfId="1" applyFont="1" applyFill="1" applyBorder="1"/>
    <xf numFmtId="164" fontId="25" fillId="10" borderId="13" xfId="1" applyFont="1" applyFill="1" applyBorder="1"/>
    <xf numFmtId="164" fontId="25" fillId="0" borderId="10" xfId="1" applyFont="1" applyFill="1" applyBorder="1"/>
    <xf numFmtId="164" fontId="25" fillId="0" borderId="12" xfId="1" applyFont="1" applyFill="1" applyBorder="1"/>
    <xf numFmtId="164" fontId="25" fillId="0" borderId="13" xfId="1" applyFont="1" applyFill="1" applyBorder="1"/>
    <xf numFmtId="164" fontId="25" fillId="13" borderId="10" xfId="1" applyFont="1" applyFill="1" applyBorder="1"/>
    <xf numFmtId="164" fontId="25" fillId="12" borderId="11" xfId="1" applyFont="1" applyFill="1" applyBorder="1"/>
    <xf numFmtId="164" fontId="25" fillId="3" borderId="11" xfId="1" applyFont="1" applyFill="1" applyBorder="1"/>
    <xf numFmtId="164" fontId="39" fillId="10" borderId="11" xfId="1" applyFont="1" applyFill="1" applyBorder="1"/>
    <xf numFmtId="164" fontId="31" fillId="10" borderId="11" xfId="1" applyFont="1" applyFill="1" applyBorder="1"/>
    <xf numFmtId="164" fontId="41" fillId="10" borderId="11" xfId="1" applyFont="1" applyFill="1" applyBorder="1"/>
    <xf numFmtId="164" fontId="43" fillId="10" borderId="11" xfId="1" applyFont="1" applyFill="1" applyBorder="1"/>
    <xf numFmtId="164" fontId="11" fillId="0" borderId="31" xfId="1" applyFont="1" applyFill="1" applyBorder="1" applyAlignment="1">
      <alignment horizontal="center"/>
    </xf>
    <xf numFmtId="164" fontId="29" fillId="10" borderId="31" xfId="1" applyFont="1" applyFill="1" applyBorder="1" applyAlignment="1">
      <alignment horizontal="center"/>
    </xf>
    <xf numFmtId="164" fontId="48" fillId="10" borderId="11" xfId="1" applyFont="1" applyFill="1" applyBorder="1"/>
    <xf numFmtId="164" fontId="43" fillId="0" borderId="11" xfId="1" applyFont="1" applyFill="1" applyBorder="1"/>
    <xf numFmtId="164" fontId="11" fillId="0" borderId="1" xfId="1" applyFont="1" applyFill="1" applyBorder="1" applyAlignment="1">
      <alignment horizontal="center" vertical="center"/>
    </xf>
    <xf numFmtId="0" fontId="33" fillId="0" borderId="11" xfId="0" applyFont="1" applyFill="1" applyBorder="1"/>
    <xf numFmtId="164" fontId="21" fillId="10" borderId="14" xfId="1" applyFont="1" applyFill="1" applyBorder="1" applyAlignment="1">
      <alignment horizontal="left"/>
    </xf>
    <xf numFmtId="0" fontId="25" fillId="0" borderId="14" xfId="0" applyFont="1" applyFill="1" applyBorder="1" applyAlignment="1">
      <alignment horizontal="left"/>
    </xf>
    <xf numFmtId="0" fontId="21" fillId="0" borderId="14" xfId="0" applyFont="1" applyFill="1" applyBorder="1" applyAlignment="1">
      <alignment horizontal="left"/>
    </xf>
    <xf numFmtId="3" fontId="21" fillId="0" borderId="11" xfId="0" applyNumberFormat="1" applyFont="1" applyFill="1" applyBorder="1" applyAlignment="1">
      <alignment horizontal="left"/>
    </xf>
    <xf numFmtId="164" fontId="21" fillId="0" borderId="32" xfId="1" applyFont="1" applyFill="1" applyBorder="1" applyAlignment="1">
      <alignment horizontal="left"/>
    </xf>
    <xf numFmtId="0" fontId="21" fillId="10" borderId="31" xfId="0" applyFont="1" applyFill="1" applyBorder="1" applyAlignment="1">
      <alignment horizontal="center"/>
    </xf>
    <xf numFmtId="0" fontId="3" fillId="11" borderId="23" xfId="0" applyFont="1" applyFill="1" applyBorder="1" applyAlignment="1"/>
    <xf numFmtId="0" fontId="25" fillId="11" borderId="16" xfId="0" applyFont="1" applyFill="1" applyBorder="1" applyAlignment="1"/>
    <xf numFmtId="0" fontId="21" fillId="11" borderId="38" xfId="0" applyFont="1" applyFill="1" applyBorder="1"/>
    <xf numFmtId="165" fontId="25" fillId="11" borderId="34" xfId="1" applyNumberFormat="1" applyFont="1" applyFill="1" applyBorder="1" applyAlignment="1">
      <alignment vertical="center" wrapText="1"/>
    </xf>
    <xf numFmtId="0" fontId="21" fillId="11" borderId="7" xfId="0" applyFont="1" applyFill="1" applyBorder="1" applyAlignment="1"/>
    <xf numFmtId="165" fontId="21" fillId="11" borderId="7" xfId="1" applyNumberFormat="1" applyFont="1" applyFill="1" applyBorder="1" applyAlignment="1"/>
    <xf numFmtId="165" fontId="21" fillId="11" borderId="13" xfId="1" applyNumberFormat="1" applyFont="1" applyFill="1" applyBorder="1" applyAlignment="1"/>
    <xf numFmtId="1" fontId="21" fillId="11" borderId="34" xfId="0" applyNumberFormat="1" applyFont="1" applyFill="1" applyBorder="1" applyAlignment="1"/>
    <xf numFmtId="1" fontId="21" fillId="11" borderId="7" xfId="0" applyNumberFormat="1" applyFont="1" applyFill="1" applyBorder="1" applyAlignment="1"/>
    <xf numFmtId="1" fontId="25" fillId="11" borderId="13" xfId="1" applyNumberFormat="1" applyFont="1" applyFill="1" applyBorder="1" applyAlignment="1">
      <alignment vertical="center" wrapText="1"/>
    </xf>
    <xf numFmtId="164" fontId="25" fillId="11" borderId="34" xfId="1" applyFont="1" applyFill="1" applyBorder="1" applyAlignment="1">
      <alignment horizontal="right"/>
    </xf>
    <xf numFmtId="0" fontId="21" fillId="11" borderId="7" xfId="0" applyFont="1" applyFill="1" applyBorder="1"/>
    <xf numFmtId="3" fontId="21" fillId="11" borderId="7" xfId="0" applyNumberFormat="1" applyFont="1" applyFill="1" applyBorder="1" applyAlignment="1">
      <alignment horizontal="right"/>
    </xf>
    <xf numFmtId="3" fontId="21" fillId="11" borderId="13" xfId="0" applyNumberFormat="1" applyFont="1" applyFill="1" applyBorder="1" applyAlignment="1">
      <alignment horizontal="right"/>
    </xf>
    <xf numFmtId="164" fontId="21" fillId="11" borderId="34" xfId="1" applyFont="1" applyFill="1" applyBorder="1" applyAlignment="1">
      <alignment horizontal="right"/>
    </xf>
    <xf numFmtId="164" fontId="21" fillId="11" borderId="7" xfId="1" applyFont="1" applyFill="1" applyBorder="1" applyAlignment="1">
      <alignment horizontal="right"/>
    </xf>
    <xf numFmtId="164" fontId="25" fillId="11" borderId="7" xfId="1" applyFont="1" applyFill="1" applyBorder="1" applyAlignment="1">
      <alignment horizontal="right" vertical="center" wrapText="1"/>
    </xf>
    <xf numFmtId="164" fontId="25" fillId="11" borderId="13" xfId="1" applyFont="1" applyFill="1" applyBorder="1" applyAlignment="1">
      <alignment horizontal="right"/>
    </xf>
    <xf numFmtId="0" fontId="21" fillId="10" borderId="52" xfId="0" applyFont="1" applyFill="1" applyBorder="1"/>
    <xf numFmtId="0" fontId="25" fillId="10" borderId="49" xfId="0" applyFont="1" applyFill="1" applyBorder="1"/>
    <xf numFmtId="0" fontId="25" fillId="10" borderId="38" xfId="0" applyFont="1" applyFill="1" applyBorder="1"/>
    <xf numFmtId="0" fontId="21" fillId="10" borderId="36" xfId="0" applyFont="1" applyFill="1" applyBorder="1"/>
    <xf numFmtId="4" fontId="21" fillId="10" borderId="10" xfId="0" applyNumberFormat="1" applyFont="1" applyFill="1" applyBorder="1" applyAlignment="1">
      <alignment horizontal="left" wrapText="1"/>
    </xf>
    <xf numFmtId="4" fontId="21" fillId="10" borderId="12" xfId="0" applyNumberFormat="1" applyFont="1" applyFill="1" applyBorder="1" applyAlignment="1">
      <alignment horizontal="left" wrapText="1"/>
    </xf>
    <xf numFmtId="165" fontId="25" fillId="10" borderId="20" xfId="1" applyNumberFormat="1" applyFont="1" applyFill="1" applyBorder="1" applyAlignment="1">
      <alignment vertical="center" wrapText="1"/>
    </xf>
    <xf numFmtId="164" fontId="25" fillId="10" borderId="20" xfId="1" applyFont="1" applyFill="1" applyBorder="1" applyAlignment="1">
      <alignment vertical="center" wrapText="1"/>
    </xf>
    <xf numFmtId="0" fontId="25" fillId="10" borderId="20" xfId="0" applyFont="1" applyFill="1" applyBorder="1" applyAlignment="1"/>
    <xf numFmtId="165" fontId="25" fillId="0" borderId="20" xfId="1" applyNumberFormat="1" applyFont="1" applyFill="1" applyBorder="1" applyAlignment="1"/>
    <xf numFmtId="164" fontId="25" fillId="10" borderId="20" xfId="1" applyFont="1" applyFill="1" applyBorder="1" applyAlignment="1">
      <alignment horizontal="right"/>
    </xf>
    <xf numFmtId="164" fontId="26" fillId="10" borderId="37" xfId="1" applyFont="1" applyFill="1" applyBorder="1" applyAlignment="1">
      <alignment horizontal="right"/>
    </xf>
    <xf numFmtId="0" fontId="25" fillId="10" borderId="36" xfId="0" applyFont="1" applyFill="1" applyBorder="1"/>
    <xf numFmtId="0" fontId="21" fillId="10" borderId="52" xfId="0" applyFont="1" applyFill="1" applyBorder="1" applyAlignment="1">
      <alignment horizontal="right"/>
    </xf>
    <xf numFmtId="0" fontId="21" fillId="10" borderId="49" xfId="0" applyFont="1" applyFill="1" applyBorder="1" applyAlignment="1">
      <alignment horizontal="right"/>
    </xf>
    <xf numFmtId="0" fontId="26" fillId="10" borderId="52" xfId="0" applyFont="1" applyFill="1" applyBorder="1" applyAlignment="1">
      <alignment horizontal="right"/>
    </xf>
    <xf numFmtId="164" fontId="25" fillId="10" borderId="29" xfId="1" applyFont="1" applyFill="1" applyBorder="1" applyAlignment="1">
      <alignment horizontal="right"/>
    </xf>
    <xf numFmtId="0" fontId="26" fillId="10" borderId="49" xfId="0" applyFont="1" applyFill="1" applyBorder="1" applyAlignment="1">
      <alignment horizontal="right"/>
    </xf>
    <xf numFmtId="0" fontId="21" fillId="10" borderId="38" xfId="0" applyFont="1" applyFill="1" applyBorder="1"/>
    <xf numFmtId="1" fontId="34" fillId="10" borderId="10" xfId="1" applyNumberFormat="1" applyFont="1" applyFill="1" applyBorder="1" applyAlignment="1">
      <alignment vertical="center" wrapText="1"/>
    </xf>
    <xf numFmtId="1" fontId="34" fillId="10" borderId="12" xfId="1" applyNumberFormat="1" applyFont="1" applyFill="1" applyBorder="1" applyAlignment="1">
      <alignment vertical="center" wrapText="1"/>
    </xf>
    <xf numFmtId="0" fontId="21" fillId="10" borderId="49" xfId="0" applyFont="1" applyFill="1" applyBorder="1"/>
    <xf numFmtId="0" fontId="21" fillId="0" borderId="36" xfId="0" applyFont="1" applyFill="1" applyBorder="1" applyAlignment="1"/>
    <xf numFmtId="164" fontId="26" fillId="0" borderId="6" xfId="1" quotePrefix="1" applyFont="1" applyFill="1" applyBorder="1" applyAlignment="1">
      <alignment horizontal="right"/>
    </xf>
    <xf numFmtId="164" fontId="21" fillId="0" borderId="20" xfId="1" applyFont="1" applyFill="1" applyBorder="1" applyAlignment="1">
      <alignment horizontal="right"/>
    </xf>
    <xf numFmtId="0" fontId="25" fillId="10" borderId="49" xfId="0" quotePrefix="1" applyFont="1" applyFill="1" applyBorder="1" applyAlignment="1">
      <alignment horizontal="right"/>
    </xf>
    <xf numFmtId="0" fontId="25" fillId="10" borderId="3" xfId="0" quotePrefix="1" applyFont="1" applyFill="1" applyBorder="1" applyAlignment="1">
      <alignment horizontal="left"/>
    </xf>
    <xf numFmtId="0" fontId="25" fillId="10" borderId="36" xfId="0" applyFont="1" applyFill="1" applyBorder="1" applyAlignment="1"/>
    <xf numFmtId="0" fontId="26" fillId="10" borderId="52" xfId="0" quotePrefix="1" applyFont="1" applyFill="1" applyBorder="1" applyAlignment="1">
      <alignment horizontal="right"/>
    </xf>
    <xf numFmtId="164" fontId="25" fillId="3" borderId="16" xfId="1" applyFont="1" applyFill="1" applyBorder="1" applyAlignment="1">
      <alignment horizontal="center"/>
    </xf>
    <xf numFmtId="165" fontId="25" fillId="3" borderId="34" xfId="1" applyNumberFormat="1" applyFont="1" applyFill="1" applyBorder="1" applyAlignment="1">
      <alignment vertical="center" wrapText="1"/>
    </xf>
    <xf numFmtId="1" fontId="25" fillId="3" borderId="13" xfId="1" applyNumberFormat="1" applyFont="1" applyFill="1" applyBorder="1" applyAlignment="1">
      <alignment vertical="center" wrapText="1"/>
    </xf>
    <xf numFmtId="164" fontId="25" fillId="3" borderId="34" xfId="1" applyFont="1" applyFill="1" applyBorder="1" applyAlignment="1">
      <alignment horizontal="right"/>
    </xf>
    <xf numFmtId="164" fontId="25" fillId="3" borderId="7" xfId="1" applyFont="1" applyFill="1" applyBorder="1" applyAlignment="1">
      <alignment horizontal="right" vertical="center" wrapText="1"/>
    </xf>
    <xf numFmtId="164" fontId="25" fillId="3" borderId="13" xfId="1" applyFont="1" applyFill="1" applyBorder="1"/>
    <xf numFmtId="164" fontId="25" fillId="3" borderId="13" xfId="1" applyFont="1" applyFill="1" applyBorder="1" applyAlignment="1">
      <alignment horizontal="right"/>
    </xf>
    <xf numFmtId="164" fontId="8" fillId="14" borderId="4" xfId="1" applyFont="1" applyFill="1" applyBorder="1" applyAlignment="1">
      <alignment horizontal="right" vertical="center" wrapText="1"/>
    </xf>
    <xf numFmtId="164" fontId="13" fillId="14" borderId="9" xfId="1" applyFont="1" applyFill="1" applyBorder="1" applyAlignment="1">
      <alignment horizontal="right"/>
    </xf>
    <xf numFmtId="164" fontId="13" fillId="14" borderId="9" xfId="1" applyFont="1" applyFill="1" applyBorder="1" applyAlignment="1">
      <alignment horizontal="right" vertical="center" wrapText="1"/>
    </xf>
    <xf numFmtId="164" fontId="13" fillId="14" borderId="10" xfId="1" applyFont="1" applyFill="1" applyBorder="1" applyAlignment="1">
      <alignment horizontal="left"/>
    </xf>
    <xf numFmtId="0" fontId="8" fillId="14" borderId="36" xfId="0" applyFont="1" applyFill="1" applyBorder="1" applyAlignment="1"/>
    <xf numFmtId="0" fontId="9" fillId="14" borderId="37" xfId="0" applyFont="1" applyFill="1" applyBorder="1"/>
    <xf numFmtId="0" fontId="8" fillId="14" borderId="0" xfId="0" applyFont="1" applyFill="1"/>
    <xf numFmtId="0" fontId="9" fillId="14" borderId="6" xfId="0" applyFont="1" applyFill="1" applyBorder="1"/>
    <xf numFmtId="0" fontId="4" fillId="0" borderId="23" xfId="0" applyFont="1" applyFill="1" applyBorder="1"/>
    <xf numFmtId="0" fontId="21" fillId="0" borderId="38" xfId="0" applyFont="1" applyFill="1" applyBorder="1"/>
    <xf numFmtId="0" fontId="21" fillId="0" borderId="13" xfId="0" quotePrefix="1" applyFont="1" applyFill="1" applyBorder="1" applyAlignment="1">
      <alignment horizontal="left"/>
    </xf>
    <xf numFmtId="0" fontId="3" fillId="14" borderId="19" xfId="0" applyFont="1" applyFill="1" applyBorder="1" applyAlignment="1"/>
    <xf numFmtId="164" fontId="25" fillId="14" borderId="3" xfId="1" applyFont="1" applyFill="1" applyBorder="1" applyAlignment="1">
      <alignment horizontal="center"/>
    </xf>
    <xf numFmtId="0" fontId="25" fillId="14" borderId="36" xfId="0" applyFont="1" applyFill="1" applyBorder="1" applyAlignment="1"/>
    <xf numFmtId="165" fontId="25" fillId="14" borderId="30" xfId="1" applyNumberFormat="1" applyFont="1" applyFill="1" applyBorder="1" applyAlignment="1">
      <alignment vertical="center" wrapText="1"/>
    </xf>
    <xf numFmtId="0" fontId="21" fillId="14" borderId="9" xfId="0" applyFont="1" applyFill="1" applyBorder="1" applyAlignment="1"/>
    <xf numFmtId="165" fontId="21" fillId="14" borderId="9" xfId="1" applyNumberFormat="1" applyFont="1" applyFill="1" applyBorder="1" applyAlignment="1"/>
    <xf numFmtId="165" fontId="21" fillId="14" borderId="10" xfId="1" applyNumberFormat="1" applyFont="1" applyFill="1" applyBorder="1" applyAlignment="1"/>
    <xf numFmtId="1" fontId="21" fillId="14" borderId="30" xfId="0" applyNumberFormat="1" applyFont="1" applyFill="1" applyBorder="1" applyAlignment="1"/>
    <xf numFmtId="1" fontId="21" fillId="14" borderId="9" xfId="0" applyNumberFormat="1" applyFont="1" applyFill="1" applyBorder="1" applyAlignment="1"/>
    <xf numFmtId="1" fontId="25" fillId="14" borderId="10" xfId="1" applyNumberFormat="1" applyFont="1" applyFill="1" applyBorder="1" applyAlignment="1">
      <alignment vertical="center" wrapText="1"/>
    </xf>
    <xf numFmtId="164" fontId="25" fillId="14" borderId="30" xfId="1" applyFont="1" applyFill="1" applyBorder="1" applyAlignment="1">
      <alignment horizontal="right"/>
    </xf>
    <xf numFmtId="164" fontId="21" fillId="14" borderId="9" xfId="1" applyFont="1" applyFill="1" applyBorder="1"/>
    <xf numFmtId="164" fontId="21" fillId="14" borderId="9" xfId="1" applyFont="1" applyFill="1" applyBorder="1" applyAlignment="1">
      <alignment horizontal="right"/>
    </xf>
    <xf numFmtId="164" fontId="21" fillId="14" borderId="10" xfId="1" applyFont="1" applyFill="1" applyBorder="1" applyAlignment="1">
      <alignment horizontal="right"/>
    </xf>
    <xf numFmtId="164" fontId="21" fillId="14" borderId="30" xfId="1" applyFont="1" applyFill="1" applyBorder="1" applyAlignment="1">
      <alignment horizontal="right"/>
    </xf>
    <xf numFmtId="164" fontId="25" fillId="14" borderId="9" xfId="1" applyFont="1" applyFill="1" applyBorder="1" applyAlignment="1">
      <alignment horizontal="right" vertical="center" wrapText="1"/>
    </xf>
    <xf numFmtId="164" fontId="25" fillId="14" borderId="10" xfId="1" applyFont="1" applyFill="1" applyBorder="1"/>
    <xf numFmtId="164" fontId="25" fillId="14" borderId="10" xfId="1" applyFont="1" applyFill="1" applyBorder="1" applyAlignment="1">
      <alignment horizontal="right"/>
    </xf>
    <xf numFmtId="0" fontId="25" fillId="10" borderId="52" xfId="0" applyFont="1" applyFill="1" applyBorder="1"/>
    <xf numFmtId="0" fontId="4" fillId="0" borderId="24" xfId="0" applyFont="1" applyFill="1" applyBorder="1" applyAlignment="1"/>
    <xf numFmtId="0" fontId="21" fillId="0" borderId="18" xfId="0" applyFont="1" applyFill="1" applyBorder="1" applyAlignment="1"/>
    <xf numFmtId="0" fontId="25" fillId="0" borderId="18" xfId="0" applyFont="1" applyFill="1" applyBorder="1" applyAlignment="1"/>
    <xf numFmtId="165" fontId="25" fillId="0" borderId="32" xfId="1" applyNumberFormat="1" applyFont="1" applyFill="1" applyBorder="1" applyAlignment="1">
      <alignment vertical="center" wrapText="1"/>
    </xf>
    <xf numFmtId="0" fontId="21" fillId="0" borderId="8" xfId="0" applyFont="1" applyFill="1" applyBorder="1" applyAlignment="1"/>
    <xf numFmtId="165" fontId="21" fillId="0" borderId="8" xfId="1" applyNumberFormat="1" applyFont="1" applyFill="1" applyBorder="1" applyAlignment="1"/>
    <xf numFmtId="165" fontId="21" fillId="0" borderId="14" xfId="1" applyNumberFormat="1" applyFont="1" applyFill="1" applyBorder="1" applyAlignment="1">
      <alignment vertical="center" wrapText="1"/>
    </xf>
    <xf numFmtId="1" fontId="21" fillId="0" borderId="32" xfId="0" applyNumberFormat="1" applyFont="1" applyFill="1" applyBorder="1" applyAlignment="1"/>
    <xf numFmtId="1" fontId="21" fillId="0" borderId="8" xfId="1" applyNumberFormat="1" applyFont="1" applyFill="1" applyBorder="1" applyAlignment="1"/>
    <xf numFmtId="1" fontId="25" fillId="0" borderId="14" xfId="1" applyNumberFormat="1" applyFont="1" applyFill="1" applyBorder="1" applyAlignment="1">
      <alignment vertical="center" wrapText="1"/>
    </xf>
    <xf numFmtId="164" fontId="25" fillId="0" borderId="32" xfId="1" applyFont="1" applyFill="1" applyBorder="1" applyAlignment="1">
      <alignment horizontal="right"/>
    </xf>
    <xf numFmtId="164" fontId="21" fillId="0" borderId="8" xfId="1" applyFont="1" applyFill="1" applyBorder="1"/>
    <xf numFmtId="164" fontId="21" fillId="0" borderId="8" xfId="1" applyFont="1" applyFill="1" applyBorder="1" applyAlignment="1">
      <alignment horizontal="right"/>
    </xf>
    <xf numFmtId="164" fontId="21" fillId="0" borderId="14" xfId="1" applyFont="1" applyFill="1" applyBorder="1" applyAlignment="1">
      <alignment horizontal="right"/>
    </xf>
    <xf numFmtId="164" fontId="21" fillId="0" borderId="32" xfId="1" applyFont="1" applyFill="1" applyBorder="1"/>
    <xf numFmtId="164" fontId="25" fillId="0" borderId="14" xfId="1" applyFont="1" applyFill="1" applyBorder="1"/>
    <xf numFmtId="0" fontId="21" fillId="0" borderId="14" xfId="0" applyFont="1" applyFill="1" applyBorder="1" applyAlignment="1"/>
    <xf numFmtId="0" fontId="3" fillId="0" borderId="19" xfId="0" applyFont="1" applyFill="1" applyBorder="1"/>
    <xf numFmtId="0" fontId="25" fillId="0" borderId="3" xfId="0" applyFont="1" applyFill="1" applyBorder="1" applyAlignment="1">
      <alignment vertical="center"/>
    </xf>
    <xf numFmtId="0" fontId="25" fillId="0" borderId="3" xfId="0" applyFont="1" applyFill="1" applyBorder="1"/>
    <xf numFmtId="0" fontId="25" fillId="0" borderId="36" xfId="0" applyFont="1" applyFill="1" applyBorder="1" applyAlignment="1">
      <alignment horizontal="left"/>
    </xf>
    <xf numFmtId="0" fontId="25" fillId="0" borderId="9" xfId="0" applyFont="1" applyFill="1" applyBorder="1" applyAlignment="1"/>
    <xf numFmtId="165" fontId="25" fillId="0" borderId="9" xfId="1" applyNumberFormat="1" applyFont="1" applyFill="1" applyBorder="1" applyAlignment="1"/>
    <xf numFmtId="165" fontId="25" fillId="0" borderId="10" xfId="1" applyNumberFormat="1" applyFont="1" applyFill="1" applyBorder="1" applyAlignment="1"/>
    <xf numFmtId="1" fontId="25" fillId="0" borderId="30" xfId="0" applyNumberFormat="1" applyFont="1" applyFill="1" applyBorder="1" applyAlignment="1"/>
    <xf numFmtId="1" fontId="25" fillId="0" borderId="9" xfId="1" applyNumberFormat="1" applyFont="1" applyFill="1" applyBorder="1" applyAlignment="1"/>
    <xf numFmtId="164" fontId="25" fillId="0" borderId="9" xfId="1" applyFont="1" applyFill="1" applyBorder="1"/>
    <xf numFmtId="164" fontId="25" fillId="0" borderId="9" xfId="1" applyFont="1" applyFill="1" applyBorder="1" applyAlignment="1">
      <alignment horizontal="right"/>
    </xf>
    <xf numFmtId="164" fontId="25" fillId="0" borderId="10" xfId="1" applyFont="1" applyFill="1" applyBorder="1" applyAlignment="1">
      <alignment horizontal="right"/>
    </xf>
    <xf numFmtId="164" fontId="25" fillId="0" borderId="30" xfId="1" applyFont="1" applyFill="1" applyBorder="1"/>
    <xf numFmtId="164" fontId="25" fillId="0" borderId="30" xfId="1" applyFont="1" applyFill="1" applyBorder="1" applyAlignment="1">
      <alignment horizontal="left"/>
    </xf>
    <xf numFmtId="0" fontId="25" fillId="0" borderId="10" xfId="0" applyFont="1" applyFill="1" applyBorder="1" applyAlignment="1"/>
    <xf numFmtId="0" fontId="26" fillId="0" borderId="52" xfId="0" applyFont="1" applyFill="1" applyBorder="1" applyAlignment="1">
      <alignment horizontal="right"/>
    </xf>
    <xf numFmtId="165" fontId="21" fillId="10" borderId="26" xfId="1" applyNumberFormat="1" applyFont="1" applyFill="1" applyBorder="1" applyAlignment="1"/>
    <xf numFmtId="165" fontId="21" fillId="10" borderId="28" xfId="1" applyNumberFormat="1" applyFont="1" applyFill="1" applyBorder="1" applyAlignment="1"/>
    <xf numFmtId="165" fontId="21" fillId="0" borderId="1" xfId="1" applyNumberFormat="1" applyFont="1" applyFill="1" applyBorder="1" applyAlignment="1"/>
    <xf numFmtId="0" fontId="26" fillId="10" borderId="52" xfId="0" applyFont="1" applyFill="1" applyBorder="1" applyAlignment="1">
      <alignment horizontal="left"/>
    </xf>
    <xf numFmtId="164" fontId="21" fillId="10" borderId="20" xfId="1" applyFont="1" applyFill="1" applyBorder="1" applyAlignment="1">
      <alignment horizontal="right"/>
    </xf>
    <xf numFmtId="164" fontId="21" fillId="10" borderId="37" xfId="1" applyFont="1" applyFill="1" applyBorder="1" applyAlignment="1">
      <alignment horizontal="right"/>
    </xf>
    <xf numFmtId="1" fontId="25" fillId="10" borderId="9" xfId="0" applyNumberFormat="1" applyFont="1" applyFill="1" applyBorder="1" applyAlignment="1"/>
    <xf numFmtId="0" fontId="25" fillId="0" borderId="11" xfId="0" applyFont="1" applyFill="1" applyBorder="1" applyAlignment="1">
      <alignment horizontal="center"/>
    </xf>
    <xf numFmtId="165" fontId="21" fillId="0" borderId="11" xfId="1" quotePrefix="1" applyNumberFormat="1" applyFont="1" applyFill="1" applyBorder="1" applyAlignment="1"/>
    <xf numFmtId="165" fontId="25" fillId="0" borderId="9" xfId="1" quotePrefix="1" applyNumberFormat="1" applyFont="1" applyFill="1" applyBorder="1" applyAlignment="1"/>
    <xf numFmtId="0" fontId="21" fillId="0" borderId="10" xfId="0" applyFont="1" applyFill="1" applyBorder="1" applyAlignment="1">
      <alignment horizontal="left"/>
    </xf>
    <xf numFmtId="0" fontId="7" fillId="0" borderId="6" xfId="0" applyFont="1" applyFill="1" applyBorder="1" applyAlignment="1"/>
    <xf numFmtId="43" fontId="7" fillId="0" borderId="6" xfId="4" applyFont="1" applyFill="1" applyBorder="1" applyAlignment="1">
      <alignment horizontal="right"/>
    </xf>
    <xf numFmtId="0" fontId="7" fillId="0" borderId="11" xfId="0" applyFont="1" applyFill="1" applyBorder="1"/>
    <xf numFmtId="1" fontId="21" fillId="0" borderId="5" xfId="0" applyNumberFormat="1" applyFont="1" applyFill="1" applyBorder="1" applyAlignment="1"/>
    <xf numFmtId="0" fontId="21" fillId="0" borderId="1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21" xfId="0" applyFont="1" applyFill="1" applyBorder="1"/>
    <xf numFmtId="0" fontId="25" fillId="0" borderId="36" xfId="0" applyFont="1" applyFill="1" applyBorder="1" applyAlignment="1"/>
    <xf numFmtId="0" fontId="26" fillId="0" borderId="52" xfId="0" applyFont="1" applyFill="1" applyBorder="1" applyAlignment="1">
      <alignment horizontal="left"/>
    </xf>
    <xf numFmtId="1" fontId="25" fillId="0" borderId="4" xfId="0" applyNumberFormat="1" applyFont="1" applyFill="1" applyBorder="1" applyAlignment="1"/>
    <xf numFmtId="165" fontId="25" fillId="0" borderId="10" xfId="1" quotePrefix="1" applyNumberFormat="1" applyFont="1" applyFill="1" applyBorder="1" applyAlignment="1"/>
    <xf numFmtId="0" fontId="17" fillId="0" borderId="31" xfId="0" applyFont="1" applyFill="1" applyBorder="1" applyAlignment="1"/>
    <xf numFmtId="0" fontId="7" fillId="0" borderId="11" xfId="0" applyFont="1" applyFill="1" applyBorder="1" applyAlignment="1"/>
    <xf numFmtId="1" fontId="25" fillId="0" borderId="44" xfId="1" applyNumberFormat="1" applyFont="1" applyFill="1" applyBorder="1" applyAlignment="1">
      <alignment vertical="center" wrapText="1"/>
    </xf>
    <xf numFmtId="1" fontId="25" fillId="0" borderId="29" xfId="1" applyNumberFormat="1" applyFont="1" applyFill="1" applyBorder="1" applyAlignment="1">
      <alignment vertical="center" wrapText="1"/>
    </xf>
    <xf numFmtId="1" fontId="25" fillId="0" borderId="29" xfId="1" applyNumberFormat="1" applyFont="1" applyFill="1" applyBorder="1" applyAlignment="1"/>
    <xf numFmtId="1" fontId="25" fillId="0" borderId="46" xfId="1" applyNumberFormat="1" applyFont="1" applyFill="1" applyBorder="1" applyAlignment="1">
      <alignment vertical="center" wrapText="1"/>
    </xf>
    <xf numFmtId="164" fontId="25" fillId="0" borderId="4" xfId="1" applyFont="1" applyFill="1" applyBorder="1"/>
    <xf numFmtId="43" fontId="7" fillId="0" borderId="11" xfId="4" applyFont="1" applyFill="1" applyBorder="1" applyAlignment="1">
      <alignment horizontal="right"/>
    </xf>
    <xf numFmtId="164" fontId="25" fillId="0" borderId="29" xfId="1" applyFont="1" applyFill="1" applyBorder="1" applyAlignment="1">
      <alignment horizontal="right"/>
    </xf>
    <xf numFmtId="165" fontId="25" fillId="10" borderId="34" xfId="1" applyNumberFormat="1" applyFont="1" applyFill="1" applyBorder="1" applyAlignment="1">
      <alignment horizontal="right" vertical="center" wrapText="1"/>
    </xf>
    <xf numFmtId="0" fontId="21" fillId="10" borderId="7" xfId="0" applyFont="1" applyFill="1" applyBorder="1" applyAlignment="1">
      <alignment horizontal="right"/>
    </xf>
    <xf numFmtId="165" fontId="21" fillId="10" borderId="7" xfId="1" applyNumberFormat="1" applyFont="1" applyFill="1" applyBorder="1" applyAlignment="1">
      <alignment horizontal="right"/>
    </xf>
    <xf numFmtId="165" fontId="21" fillId="10" borderId="13" xfId="1" applyNumberFormat="1" applyFont="1" applyFill="1" applyBorder="1" applyAlignment="1">
      <alignment horizontal="right"/>
    </xf>
    <xf numFmtId="1" fontId="21" fillId="10" borderId="34" xfId="0" applyNumberFormat="1" applyFont="1" applyFill="1" applyBorder="1" applyAlignment="1">
      <alignment horizontal="right"/>
    </xf>
    <xf numFmtId="1" fontId="21" fillId="10" borderId="7" xfId="0" applyNumberFormat="1" applyFont="1" applyFill="1" applyBorder="1" applyAlignment="1">
      <alignment horizontal="right"/>
    </xf>
    <xf numFmtId="1" fontId="25" fillId="10" borderId="13" xfId="1" applyNumberFormat="1" applyFont="1" applyFill="1" applyBorder="1" applyAlignment="1">
      <alignment horizontal="right" vertical="center" wrapText="1"/>
    </xf>
    <xf numFmtId="164" fontId="25" fillId="13" borderId="36" xfId="1" applyFont="1" applyFill="1" applyBorder="1" applyAlignment="1">
      <alignment horizontal="center"/>
    </xf>
    <xf numFmtId="0" fontId="21" fillId="10" borderId="49" xfId="0" quotePrefix="1" applyFont="1" applyFill="1" applyBorder="1" applyAlignment="1">
      <alignment horizontal="right"/>
    </xf>
    <xf numFmtId="0" fontId="25" fillId="10" borderId="30" xfId="0" applyFont="1" applyFill="1" applyBorder="1" applyAlignment="1">
      <alignment horizontal="left"/>
    </xf>
    <xf numFmtId="0" fontId="21" fillId="10" borderId="52" xfId="0" quotePrefix="1" applyFont="1" applyFill="1" applyBorder="1" applyAlignment="1">
      <alignment horizontal="right"/>
    </xf>
    <xf numFmtId="0" fontId="25" fillId="10" borderId="3" xfId="0" applyFont="1" applyFill="1" applyBorder="1" applyAlignment="1">
      <alignment vertical="top"/>
    </xf>
    <xf numFmtId="0" fontId="21" fillId="10" borderId="52" xfId="0" applyFont="1" applyFill="1" applyBorder="1" applyAlignment="1">
      <alignment horizontal="left"/>
    </xf>
    <xf numFmtId="0" fontId="21" fillId="10" borderId="49" xfId="0" applyFont="1" applyFill="1" applyBorder="1" applyAlignment="1">
      <alignment horizontal="left"/>
    </xf>
    <xf numFmtId="0" fontId="26" fillId="10" borderId="52" xfId="0" applyFont="1" applyFill="1" applyBorder="1" applyAlignment="1">
      <alignment horizontal="right" vertical="top" wrapText="1"/>
    </xf>
    <xf numFmtId="0" fontId="26" fillId="10" borderId="49" xfId="0" applyFont="1" applyFill="1" applyBorder="1" applyAlignment="1">
      <alignment horizontal="right" vertical="top" wrapText="1"/>
    </xf>
    <xf numFmtId="0" fontId="25" fillId="0" borderId="16" xfId="0" quotePrefix="1" applyFont="1" applyFill="1" applyBorder="1" applyAlignment="1">
      <alignment horizontal="left"/>
    </xf>
    <xf numFmtId="0" fontId="25" fillId="0" borderId="16" xfId="0" applyFont="1" applyFill="1" applyBorder="1" applyAlignment="1">
      <alignment horizontal="left" vertical="top" wrapText="1"/>
    </xf>
    <xf numFmtId="164" fontId="21" fillId="10" borderId="26" xfId="1" applyFont="1" applyFill="1" applyBorder="1" applyAlignment="1">
      <alignment horizontal="center" vertical="center"/>
    </xf>
    <xf numFmtId="164" fontId="21" fillId="10" borderId="28" xfId="1" applyFont="1" applyFill="1" applyBorder="1"/>
    <xf numFmtId="164" fontId="25" fillId="10" borderId="35" xfId="1" applyFont="1" applyFill="1" applyBorder="1" applyAlignment="1">
      <alignment horizontal="center" vertical="center"/>
    </xf>
    <xf numFmtId="0" fontId="21" fillId="10" borderId="28" xfId="0" applyFont="1" applyFill="1" applyBorder="1"/>
    <xf numFmtId="0" fontId="25" fillId="10" borderId="22" xfId="0" applyFont="1" applyFill="1" applyBorder="1" applyAlignment="1"/>
    <xf numFmtId="164" fontId="21" fillId="10" borderId="5" xfId="1" applyFont="1" applyFill="1" applyBorder="1" applyAlignment="1">
      <alignment horizontal="center" vertical="center"/>
    </xf>
    <xf numFmtId="164" fontId="21" fillId="10" borderId="12" xfId="1" applyFont="1" applyFill="1" applyBorder="1"/>
    <xf numFmtId="164" fontId="25" fillId="10" borderId="33" xfId="1" applyFont="1" applyFill="1" applyBorder="1" applyAlignment="1">
      <alignment horizontal="center" vertical="center"/>
    </xf>
    <xf numFmtId="164" fontId="25" fillId="12" borderId="38" xfId="1" applyFont="1" applyFill="1" applyBorder="1" applyAlignment="1">
      <alignment horizontal="center"/>
    </xf>
    <xf numFmtId="164" fontId="25" fillId="12" borderId="34" xfId="1" applyFont="1" applyFill="1" applyBorder="1" applyAlignment="1">
      <alignment horizontal="right"/>
    </xf>
    <xf numFmtId="164" fontId="25" fillId="12" borderId="13" xfId="1" applyFont="1" applyFill="1" applyBorder="1"/>
    <xf numFmtId="165" fontId="21" fillId="10" borderId="1" xfId="1" applyNumberFormat="1" applyFont="1" applyFill="1" applyBorder="1" applyAlignment="1"/>
    <xf numFmtId="165" fontId="21" fillId="10" borderId="1" xfId="1" quotePrefix="1" applyNumberFormat="1" applyFont="1" applyFill="1" applyBorder="1" applyAlignment="1"/>
    <xf numFmtId="43" fontId="25" fillId="10" borderId="6" xfId="1" applyNumberFormat="1" applyFont="1" applyFill="1" applyBorder="1" applyAlignment="1">
      <alignment horizontal="right"/>
    </xf>
    <xf numFmtId="164" fontId="25" fillId="10" borderId="6" xfId="1" applyFont="1" applyFill="1" applyBorder="1" applyAlignment="1">
      <alignment horizontal="right" vertical="center" wrapText="1"/>
    </xf>
    <xf numFmtId="43" fontId="25" fillId="10" borderId="20" xfId="1" applyNumberFormat="1" applyFont="1" applyFill="1" applyBorder="1" applyAlignment="1">
      <alignment horizontal="right"/>
    </xf>
    <xf numFmtId="43" fontId="25" fillId="10" borderId="37" xfId="1" applyNumberFormat="1" applyFont="1" applyFill="1" applyBorder="1" applyAlignment="1">
      <alignment horizontal="right"/>
    </xf>
    <xf numFmtId="164" fontId="21" fillId="10" borderId="20" xfId="1" applyFont="1" applyFill="1" applyBorder="1"/>
    <xf numFmtId="164" fontId="25" fillId="10" borderId="20" xfId="1" applyFont="1" applyFill="1" applyBorder="1"/>
    <xf numFmtId="164" fontId="25" fillId="10" borderId="37" xfId="1" applyFont="1" applyFill="1" applyBorder="1"/>
    <xf numFmtId="0" fontId="25" fillId="10" borderId="16" xfId="0" quotePrefix="1" applyFont="1" applyFill="1" applyBorder="1" applyAlignment="1">
      <alignment horizontal="left" vertical="top"/>
    </xf>
    <xf numFmtId="164" fontId="25" fillId="9" borderId="36" xfId="1" applyFont="1" applyFill="1" applyBorder="1" applyAlignment="1">
      <alignment horizontal="center"/>
    </xf>
    <xf numFmtId="164" fontId="25" fillId="9" borderId="30" xfId="1" applyFont="1" applyFill="1" applyBorder="1" applyAlignment="1">
      <alignment horizontal="right"/>
    </xf>
    <xf numFmtId="164" fontId="25" fillId="9" borderId="10" xfId="1" applyFont="1" applyFill="1" applyBorder="1"/>
    <xf numFmtId="164" fontId="21" fillId="10" borderId="13" xfId="1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164" fontId="25" fillId="3" borderId="38" xfId="1" applyFont="1" applyFill="1" applyBorder="1" applyAlignment="1">
      <alignment horizontal="center"/>
    </xf>
    <xf numFmtId="0" fontId="25" fillId="3" borderId="7" xfId="0" applyFont="1" applyFill="1" applyBorder="1" applyAlignment="1"/>
    <xf numFmtId="165" fontId="25" fillId="3" borderId="7" xfId="1" applyNumberFormat="1" applyFont="1" applyFill="1" applyBorder="1" applyAlignment="1"/>
    <xf numFmtId="165" fontId="25" fillId="3" borderId="13" xfId="1" applyNumberFormat="1" applyFont="1" applyFill="1" applyBorder="1" applyAlignment="1"/>
    <xf numFmtId="1" fontId="25" fillId="3" borderId="34" xfId="0" applyNumberFormat="1" applyFont="1" applyFill="1" applyBorder="1" applyAlignment="1"/>
    <xf numFmtId="1" fontId="25" fillId="3" borderId="7" xfId="0" applyNumberFormat="1" applyFont="1" applyFill="1" applyBorder="1" applyAlignment="1"/>
    <xf numFmtId="164" fontId="25" fillId="3" borderId="7" xfId="1" applyFont="1" applyFill="1" applyBorder="1"/>
    <xf numFmtId="164" fontId="25" fillId="3" borderId="7" xfId="1" applyFont="1" applyFill="1" applyBorder="1" applyAlignment="1">
      <alignment horizontal="right"/>
    </xf>
    <xf numFmtId="0" fontId="21" fillId="10" borderId="52" xfId="0" quotePrefix="1" applyFont="1" applyFill="1" applyBorder="1" applyAlignment="1">
      <alignment horizontal="left"/>
    </xf>
    <xf numFmtId="0" fontId="3" fillId="10" borderId="24" xfId="0" applyFont="1" applyFill="1" applyBorder="1"/>
    <xf numFmtId="165" fontId="25" fillId="10" borderId="8" xfId="1" applyNumberFormat="1" applyFont="1" applyFill="1" applyBorder="1" applyAlignment="1"/>
    <xf numFmtId="165" fontId="25" fillId="10" borderId="14" xfId="1" applyNumberFormat="1" applyFont="1" applyFill="1" applyBorder="1" applyAlignment="1"/>
    <xf numFmtId="1" fontId="25" fillId="10" borderId="32" xfId="0" applyNumberFormat="1" applyFont="1" applyFill="1" applyBorder="1" applyAlignment="1"/>
    <xf numFmtId="164" fontId="25" fillId="10" borderId="8" xfId="1" applyFont="1" applyFill="1" applyBorder="1"/>
    <xf numFmtId="164" fontId="25" fillId="10" borderId="8" xfId="1" applyFont="1" applyFill="1" applyBorder="1" applyAlignment="1">
      <alignment horizontal="right"/>
    </xf>
    <xf numFmtId="164" fontId="25" fillId="10" borderId="14" xfId="1" applyFont="1" applyFill="1" applyBorder="1" applyAlignment="1">
      <alignment horizontal="right"/>
    </xf>
    <xf numFmtId="164" fontId="25" fillId="10" borderId="32" xfId="1" applyFont="1" applyFill="1" applyBorder="1"/>
    <xf numFmtId="164" fontId="25" fillId="10" borderId="32" xfId="1" applyFont="1" applyFill="1" applyBorder="1" applyAlignment="1">
      <alignment horizontal="left"/>
    </xf>
    <xf numFmtId="0" fontId="25" fillId="10" borderId="14" xfId="0" applyFont="1" applyFill="1" applyBorder="1"/>
    <xf numFmtId="0" fontId="21" fillId="10" borderId="52" xfId="0" quotePrefix="1" applyFont="1" applyFill="1" applyBorder="1" applyAlignment="1">
      <alignment vertical="top" wrapText="1"/>
    </xf>
    <xf numFmtId="0" fontId="26" fillId="10" borderId="49" xfId="0" applyFont="1" applyFill="1" applyBorder="1" applyAlignment="1">
      <alignment horizontal="right" vertical="top"/>
    </xf>
    <xf numFmtId="165" fontId="21" fillId="10" borderId="14" xfId="1" quotePrefix="1" applyNumberFormat="1" applyFont="1" applyFill="1" applyBorder="1" applyAlignment="1"/>
    <xf numFmtId="1" fontId="21" fillId="10" borderId="32" xfId="0" applyNumberFormat="1" applyFont="1" applyFill="1" applyBorder="1" applyAlignment="1">
      <alignment vertical="top"/>
    </xf>
    <xf numFmtId="0" fontId="22" fillId="10" borderId="19" xfId="0" applyFont="1" applyFill="1" applyBorder="1"/>
    <xf numFmtId="0" fontId="39" fillId="10" borderId="3" xfId="0" applyFont="1" applyFill="1" applyBorder="1" applyAlignment="1">
      <alignment horizontal="left"/>
    </xf>
    <xf numFmtId="0" fontId="37" fillId="10" borderId="3" xfId="0" applyFont="1" applyFill="1" applyBorder="1"/>
    <xf numFmtId="0" fontId="37" fillId="10" borderId="36" xfId="0" applyFont="1" applyFill="1" applyBorder="1"/>
    <xf numFmtId="165" fontId="39" fillId="10" borderId="30" xfId="1" applyNumberFormat="1" applyFont="1" applyFill="1" applyBorder="1" applyAlignment="1">
      <alignment vertical="center" wrapText="1"/>
    </xf>
    <xf numFmtId="0" fontId="37" fillId="10" borderId="9" xfId="0" applyFont="1" applyFill="1" applyBorder="1" applyAlignment="1"/>
    <xf numFmtId="165" fontId="37" fillId="10" borderId="9" xfId="1" applyNumberFormat="1" applyFont="1" applyFill="1" applyBorder="1" applyAlignment="1"/>
    <xf numFmtId="165" fontId="37" fillId="10" borderId="10" xfId="1" applyNumberFormat="1" applyFont="1" applyFill="1" applyBorder="1" applyAlignment="1"/>
    <xf numFmtId="1" fontId="37" fillId="10" borderId="30" xfId="0" applyNumberFormat="1" applyFont="1" applyFill="1" applyBorder="1" applyAlignment="1"/>
    <xf numFmtId="1" fontId="37" fillId="10" borderId="9" xfId="1" applyNumberFormat="1" applyFont="1" applyFill="1" applyBorder="1" applyAlignment="1"/>
    <xf numFmtId="1" fontId="39" fillId="10" borderId="10" xfId="1" applyNumberFormat="1" applyFont="1" applyFill="1" applyBorder="1" applyAlignment="1">
      <alignment vertical="center" wrapText="1"/>
    </xf>
    <xf numFmtId="164" fontId="39" fillId="10" borderId="30" xfId="1" applyFont="1" applyFill="1" applyBorder="1" applyAlignment="1">
      <alignment horizontal="right"/>
    </xf>
    <xf numFmtId="164" fontId="37" fillId="10" borderId="9" xfId="1" applyFont="1" applyFill="1" applyBorder="1"/>
    <xf numFmtId="164" fontId="37" fillId="10" borderId="9" xfId="1" applyFont="1" applyFill="1" applyBorder="1" applyAlignment="1">
      <alignment horizontal="right"/>
    </xf>
    <xf numFmtId="164" fontId="37" fillId="10" borderId="10" xfId="1" applyFont="1" applyFill="1" applyBorder="1" applyAlignment="1">
      <alignment horizontal="right"/>
    </xf>
    <xf numFmtId="164" fontId="37" fillId="10" borderId="30" xfId="1" applyFont="1" applyFill="1" applyBorder="1"/>
    <xf numFmtId="164" fontId="39" fillId="10" borderId="10" xfId="1" applyFont="1" applyFill="1" applyBorder="1"/>
    <xf numFmtId="0" fontId="37" fillId="10" borderId="30" xfId="0" applyFont="1" applyFill="1" applyBorder="1" applyAlignment="1">
      <alignment horizontal="center"/>
    </xf>
    <xf numFmtId="0" fontId="37" fillId="10" borderId="10" xfId="0" applyFont="1" applyFill="1" applyBorder="1"/>
    <xf numFmtId="164" fontId="29" fillId="0" borderId="6" xfId="1" applyFont="1" applyFill="1" applyBorder="1"/>
    <xf numFmtId="164" fontId="29" fillId="0" borderId="6" xfId="1" applyFont="1" applyFill="1" applyBorder="1" applyAlignment="1">
      <alignment horizontal="right"/>
    </xf>
    <xf numFmtId="164" fontId="29" fillId="0" borderId="11" xfId="1" applyFont="1" applyFill="1" applyBorder="1" applyAlignment="1">
      <alignment horizontal="right"/>
    </xf>
    <xf numFmtId="164" fontId="29" fillId="0" borderId="31" xfId="1" applyFont="1" applyFill="1" applyBorder="1"/>
    <xf numFmtId="164" fontId="29" fillId="0" borderId="6" xfId="1" applyFont="1" applyFill="1" applyBorder="1" applyAlignment="1">
      <alignment horizontal="center" vertical="center"/>
    </xf>
    <xf numFmtId="164" fontId="29" fillId="0" borderId="11" xfId="1" applyFont="1" applyFill="1" applyBorder="1" applyAlignment="1">
      <alignment horizontal="right" vertical="center"/>
    </xf>
    <xf numFmtId="0" fontId="29" fillId="0" borderId="31" xfId="0" applyFont="1" applyFill="1" applyBorder="1"/>
    <xf numFmtId="164" fontId="21" fillId="0" borderId="11" xfId="1" applyFont="1" applyFill="1" applyBorder="1" applyAlignment="1">
      <alignment horizontal="right" vertical="center"/>
    </xf>
    <xf numFmtId="164" fontId="21" fillId="0" borderId="6" xfId="1" applyFont="1" applyFill="1" applyBorder="1" applyAlignment="1">
      <alignment horizontal="right" vertical="center"/>
    </xf>
    <xf numFmtId="164" fontId="29" fillId="0" borderId="6" xfId="1" applyFont="1" applyFill="1" applyBorder="1" applyAlignment="1">
      <alignment horizontal="right" vertical="center"/>
    </xf>
    <xf numFmtId="0" fontId="45" fillId="10" borderId="49" xfId="0" applyFont="1" applyFill="1" applyBorder="1" applyAlignment="1">
      <alignment horizontal="right"/>
    </xf>
    <xf numFmtId="164" fontId="43" fillId="10" borderId="32" xfId="1" applyFont="1" applyFill="1" applyBorder="1" applyAlignment="1">
      <alignment horizontal="right"/>
    </xf>
    <xf numFmtId="164" fontId="43" fillId="10" borderId="14" xfId="1" applyFont="1" applyFill="1" applyBorder="1"/>
    <xf numFmtId="0" fontId="44" fillId="10" borderId="14" xfId="0" applyFont="1" applyFill="1" applyBorder="1" applyAlignment="1">
      <alignment horizontal="center"/>
    </xf>
    <xf numFmtId="0" fontId="44" fillId="10" borderId="38" xfId="0" applyFont="1" applyFill="1" applyBorder="1"/>
    <xf numFmtId="164" fontId="43" fillId="10" borderId="34" xfId="1" applyFont="1" applyFill="1" applyBorder="1" applyAlignment="1">
      <alignment horizontal="right"/>
    </xf>
    <xf numFmtId="164" fontId="43" fillId="10" borderId="13" xfId="1" applyFont="1" applyFill="1" applyBorder="1"/>
    <xf numFmtId="0" fontId="44" fillId="10" borderId="36" xfId="0" applyFont="1" applyFill="1" applyBorder="1"/>
    <xf numFmtId="164" fontId="43" fillId="10" borderId="30" xfId="1" applyFont="1" applyFill="1" applyBorder="1" applyAlignment="1">
      <alignment horizontal="right"/>
    </xf>
    <xf numFmtId="164" fontId="43" fillId="10" borderId="10" xfId="1" applyFont="1" applyFill="1" applyBorder="1"/>
    <xf numFmtId="0" fontId="45" fillId="10" borderId="52" xfId="0" applyFont="1" applyFill="1" applyBorder="1" applyAlignment="1">
      <alignment horizontal="right"/>
    </xf>
    <xf numFmtId="164" fontId="43" fillId="10" borderId="33" xfId="1" applyFont="1" applyFill="1" applyBorder="1" applyAlignment="1">
      <alignment horizontal="right"/>
    </xf>
    <xf numFmtId="164" fontId="43" fillId="10" borderId="12" xfId="1" applyFont="1" applyFill="1" applyBorder="1"/>
    <xf numFmtId="164" fontId="44" fillId="10" borderId="37" xfId="1" applyFont="1" applyFill="1" applyBorder="1" applyAlignment="1">
      <alignment horizontal="right"/>
    </xf>
    <xf numFmtId="164" fontId="44" fillId="10" borderId="37" xfId="1" applyFont="1" applyFill="1" applyBorder="1" applyAlignment="1">
      <alignment horizontal="right" vertical="center"/>
    </xf>
    <xf numFmtId="164" fontId="29" fillId="10" borderId="37" xfId="1" applyFont="1" applyFill="1" applyBorder="1" applyAlignment="1">
      <alignment horizontal="right"/>
    </xf>
    <xf numFmtId="0" fontId="29" fillId="0" borderId="11" xfId="0" applyFont="1" applyFill="1" applyBorder="1"/>
    <xf numFmtId="0" fontId="25" fillId="10" borderId="52" xfId="0" applyFont="1" applyFill="1" applyBorder="1" applyAlignment="1">
      <alignment horizontal="left"/>
    </xf>
    <xf numFmtId="164" fontId="43" fillId="10" borderId="20" xfId="1" applyFont="1" applyFill="1" applyBorder="1" applyAlignment="1">
      <alignment horizontal="right"/>
    </xf>
    <xf numFmtId="0" fontId="44" fillId="0" borderId="37" xfId="0" applyFont="1" applyFill="1" applyBorder="1"/>
    <xf numFmtId="164" fontId="21" fillId="10" borderId="34" xfId="1" applyFont="1" applyFill="1" applyBorder="1" applyAlignment="1"/>
    <xf numFmtId="0" fontId="25" fillId="10" borderId="49" xfId="0" applyFont="1" applyFill="1" applyBorder="1" applyAlignment="1">
      <alignment horizontal="left"/>
    </xf>
    <xf numFmtId="165" fontId="21" fillId="10" borderId="9" xfId="1" applyNumberFormat="1" applyFont="1" applyFill="1" applyBorder="1" applyAlignment="1">
      <alignment vertical="center" wrapText="1"/>
    </xf>
    <xf numFmtId="165" fontId="21" fillId="10" borderId="10" xfId="1" applyNumberFormat="1" applyFont="1" applyFill="1" applyBorder="1" applyAlignment="1">
      <alignment vertical="center" wrapText="1"/>
    </xf>
    <xf numFmtId="1" fontId="21" fillId="10" borderId="30" xfId="0" applyNumberFormat="1" applyFont="1" applyFill="1" applyBorder="1" applyAlignment="1">
      <alignment vertical="center" wrapText="1"/>
    </xf>
    <xf numFmtId="0" fontId="21" fillId="2" borderId="16" xfId="0" applyFont="1" applyFill="1" applyBorder="1"/>
    <xf numFmtId="0" fontId="26" fillId="2" borderId="38" xfId="0" applyFont="1" applyFill="1" applyBorder="1" applyAlignment="1">
      <alignment horizontal="right"/>
    </xf>
    <xf numFmtId="165" fontId="25" fillId="2" borderId="34" xfId="1" applyNumberFormat="1" applyFont="1" applyFill="1" applyBorder="1" applyAlignment="1">
      <alignment vertical="center" wrapText="1"/>
    </xf>
    <xf numFmtId="0" fontId="21" fillId="2" borderId="7" xfId="0" applyFont="1" applyFill="1" applyBorder="1" applyAlignment="1"/>
    <xf numFmtId="165" fontId="21" fillId="2" borderId="7" xfId="1" applyNumberFormat="1" applyFont="1" applyFill="1" applyBorder="1" applyAlignment="1"/>
    <xf numFmtId="165" fontId="21" fillId="2" borderId="13" xfId="1" applyNumberFormat="1" applyFont="1" applyFill="1" applyBorder="1" applyAlignment="1"/>
    <xf numFmtId="1" fontId="21" fillId="2" borderId="34" xfId="0" applyNumberFormat="1" applyFont="1" applyFill="1" applyBorder="1" applyAlignment="1"/>
    <xf numFmtId="1" fontId="21" fillId="2" borderId="7" xfId="0" applyNumberFormat="1" applyFont="1" applyFill="1" applyBorder="1" applyAlignment="1"/>
    <xf numFmtId="1" fontId="25" fillId="2" borderId="13" xfId="1" applyNumberFormat="1" applyFont="1" applyFill="1" applyBorder="1" applyAlignment="1">
      <alignment vertical="center" wrapText="1"/>
    </xf>
    <xf numFmtId="164" fontId="25" fillId="2" borderId="34" xfId="1" applyFont="1" applyFill="1" applyBorder="1" applyAlignment="1">
      <alignment horizontal="right"/>
    </xf>
    <xf numFmtId="164" fontId="21" fillId="2" borderId="7" xfId="1" applyFont="1" applyFill="1" applyBorder="1"/>
    <xf numFmtId="164" fontId="21" fillId="2" borderId="7" xfId="1" applyFont="1" applyFill="1" applyBorder="1" applyAlignment="1">
      <alignment horizontal="right"/>
    </xf>
    <xf numFmtId="164" fontId="21" fillId="2" borderId="13" xfId="1" applyFont="1" applyFill="1" applyBorder="1" applyAlignment="1">
      <alignment horizontal="right"/>
    </xf>
    <xf numFmtId="164" fontId="21" fillId="2" borderId="34" xfId="1" applyFont="1" applyFill="1" applyBorder="1"/>
    <xf numFmtId="164" fontId="25" fillId="2" borderId="13" xfId="1" applyFont="1" applyFill="1" applyBorder="1"/>
    <xf numFmtId="164" fontId="21" fillId="2" borderId="34" xfId="1" applyFont="1" applyFill="1" applyBorder="1" applyAlignment="1">
      <alignment horizontal="left"/>
    </xf>
    <xf numFmtId="0" fontId="21" fillId="2" borderId="13" xfId="0" applyFont="1" applyFill="1" applyBorder="1" applyAlignment="1">
      <alignment horizontal="center"/>
    </xf>
    <xf numFmtId="0" fontId="13" fillId="14" borderId="19" xfId="0" applyFont="1" applyFill="1" applyBorder="1" applyAlignment="1">
      <alignment horizontal="left"/>
    </xf>
    <xf numFmtId="164" fontId="48" fillId="14" borderId="3" xfId="1" applyFont="1" applyFill="1" applyBorder="1" applyAlignment="1">
      <alignment horizontal="center"/>
    </xf>
    <xf numFmtId="164" fontId="48" fillId="14" borderId="36" xfId="1" applyFont="1" applyFill="1" applyBorder="1" applyAlignment="1">
      <alignment horizontal="center"/>
    </xf>
    <xf numFmtId="165" fontId="48" fillId="14" borderId="30" xfId="1" applyNumberFormat="1" applyFont="1" applyFill="1" applyBorder="1" applyAlignment="1">
      <alignment vertical="center" wrapText="1"/>
    </xf>
    <xf numFmtId="0" fontId="46" fillId="14" borderId="9" xfId="0" applyFont="1" applyFill="1" applyBorder="1" applyAlignment="1"/>
    <xf numFmtId="165" fontId="46" fillId="14" borderId="9" xfId="1" applyNumberFormat="1" applyFont="1" applyFill="1" applyBorder="1" applyAlignment="1">
      <alignment vertical="top" shrinkToFit="1"/>
    </xf>
    <xf numFmtId="165" fontId="46" fillId="14" borderId="10" xfId="1" applyNumberFormat="1" applyFont="1" applyFill="1" applyBorder="1" applyAlignment="1">
      <alignment vertical="top" shrinkToFit="1"/>
    </xf>
    <xf numFmtId="1" fontId="46" fillId="14" borderId="30" xfId="0" applyNumberFormat="1" applyFont="1" applyFill="1" applyBorder="1" applyAlignment="1"/>
    <xf numFmtId="1" fontId="46" fillId="14" borderId="9" xfId="0" applyNumberFormat="1" applyFont="1" applyFill="1" applyBorder="1" applyAlignment="1"/>
    <xf numFmtId="1" fontId="48" fillId="14" borderId="10" xfId="1" applyNumberFormat="1" applyFont="1" applyFill="1" applyBorder="1" applyAlignment="1">
      <alignment vertical="center" wrapText="1"/>
    </xf>
    <xf numFmtId="164" fontId="48" fillId="14" borderId="30" xfId="1" applyFont="1" applyFill="1" applyBorder="1" applyAlignment="1">
      <alignment horizontal="right" vertical="center" wrapText="1"/>
    </xf>
    <xf numFmtId="164" fontId="48" fillId="14" borderId="10" xfId="1" applyFont="1" applyFill="1" applyBorder="1"/>
    <xf numFmtId="164" fontId="48" fillId="14" borderId="30" xfId="1" applyFont="1" applyFill="1" applyBorder="1" applyAlignment="1">
      <alignment horizontal="left"/>
    </xf>
    <xf numFmtId="0" fontId="48" fillId="14" borderId="10" xfId="0" applyFont="1" applyFill="1" applyBorder="1" applyAlignment="1">
      <alignment horizontal="center"/>
    </xf>
    <xf numFmtId="164" fontId="48" fillId="14" borderId="19" xfId="1" applyFont="1" applyFill="1" applyBorder="1" applyAlignment="1">
      <alignment horizontal="right"/>
    </xf>
    <xf numFmtId="164" fontId="46" fillId="14" borderId="36" xfId="1" applyFont="1" applyFill="1" applyBorder="1" applyAlignment="1">
      <alignment horizontal="right" vertical="center" wrapText="1"/>
    </xf>
    <xf numFmtId="164" fontId="46" fillId="14" borderId="9" xfId="1" applyFont="1" applyFill="1" applyBorder="1" applyAlignment="1">
      <alignment horizontal="right" vertical="center" wrapText="1"/>
    </xf>
    <xf numFmtId="164" fontId="46" fillId="14" borderId="19" xfId="1" applyFont="1" applyFill="1" applyBorder="1" applyAlignment="1">
      <alignment horizontal="right" vertical="center" wrapText="1"/>
    </xf>
    <xf numFmtId="164" fontId="48" fillId="14" borderId="4" xfId="1" applyFont="1" applyFill="1" applyBorder="1" applyAlignment="1">
      <alignment horizontal="right" vertical="center" wrapText="1"/>
    </xf>
    <xf numFmtId="164" fontId="21" fillId="0" borderId="37" xfId="1" applyFont="1" applyFill="1" applyBorder="1" applyAlignment="1">
      <alignment horizontal="right"/>
    </xf>
    <xf numFmtId="0" fontId="9" fillId="8" borderId="8" xfId="0" applyFont="1" applyFill="1" applyBorder="1"/>
    <xf numFmtId="0" fontId="3" fillId="0" borderId="18" xfId="0" quotePrefix="1" applyFont="1" applyFill="1" applyBorder="1"/>
    <xf numFmtId="165" fontId="21" fillId="10" borderId="1" xfId="1" applyNumberFormat="1" applyFont="1" applyFill="1" applyBorder="1" applyAlignment="1">
      <alignment vertical="center" wrapText="1"/>
    </xf>
    <xf numFmtId="164" fontId="37" fillId="0" borderId="6" xfId="1" applyFont="1" applyFill="1" applyBorder="1" applyAlignment="1">
      <alignment horizontal="right"/>
    </xf>
    <xf numFmtId="164" fontId="3" fillId="11" borderId="17" xfId="1" applyFont="1" applyFill="1" applyBorder="1" applyAlignment="1">
      <alignment horizontal="right" vertical="center" wrapText="1"/>
    </xf>
    <xf numFmtId="164" fontId="4" fillId="11" borderId="7" xfId="1" applyFont="1" applyFill="1" applyBorder="1" applyAlignment="1">
      <alignment horizontal="right"/>
    </xf>
    <xf numFmtId="164" fontId="3" fillId="11" borderId="7" xfId="1" applyFont="1" applyFill="1" applyBorder="1" applyAlignment="1">
      <alignment horizontal="right" vertical="center" wrapText="1"/>
    </xf>
    <xf numFmtId="164" fontId="4" fillId="11" borderId="13" xfId="1" applyFont="1" applyFill="1" applyBorder="1" applyAlignment="1">
      <alignment horizontal="left"/>
    </xf>
    <xf numFmtId="164" fontId="4" fillId="11" borderId="38" xfId="1" applyFont="1" applyFill="1" applyBorder="1" applyAlignment="1">
      <alignment horizontal="center"/>
    </xf>
    <xf numFmtId="0" fontId="4" fillId="11" borderId="37" xfId="0" applyFont="1" applyFill="1" applyBorder="1"/>
    <xf numFmtId="0" fontId="3" fillId="11" borderId="0" xfId="0" applyFont="1" applyFill="1"/>
    <xf numFmtId="164" fontId="3" fillId="11" borderId="1" xfId="1" applyFont="1" applyFill="1" applyBorder="1" applyAlignment="1">
      <alignment horizontal="right" vertical="center" wrapText="1"/>
    </xf>
    <xf numFmtId="164" fontId="4" fillId="11" borderId="11" xfId="1" applyFont="1" applyFill="1" applyBorder="1" applyAlignment="1">
      <alignment horizontal="left"/>
    </xf>
    <xf numFmtId="164" fontId="4" fillId="11" borderId="37" xfId="1" applyFont="1" applyFill="1" applyBorder="1" applyAlignment="1">
      <alignment horizontal="center"/>
    </xf>
    <xf numFmtId="164" fontId="3" fillId="14" borderId="4" xfId="1" applyFont="1" applyFill="1" applyBorder="1" applyAlignment="1">
      <alignment horizontal="right" vertical="center" wrapText="1"/>
    </xf>
    <xf numFmtId="164" fontId="3" fillId="14" borderId="9" xfId="1" applyFont="1" applyFill="1" applyBorder="1" applyAlignment="1">
      <alignment horizontal="right"/>
    </xf>
    <xf numFmtId="164" fontId="3" fillId="14" borderId="9" xfId="1" applyFont="1" applyFill="1" applyBorder="1" applyAlignment="1">
      <alignment horizontal="right" vertical="center" wrapText="1"/>
    </xf>
    <xf numFmtId="164" fontId="3" fillId="14" borderId="10" xfId="1" applyFont="1" applyFill="1" applyBorder="1" applyAlignment="1">
      <alignment horizontal="left"/>
    </xf>
    <xf numFmtId="0" fontId="3" fillId="14" borderId="36" xfId="0" applyFont="1" applyFill="1" applyBorder="1" applyAlignment="1"/>
    <xf numFmtId="0" fontId="4" fillId="14" borderId="37" xfId="0" applyFont="1" applyFill="1" applyBorder="1"/>
    <xf numFmtId="0" fontId="3" fillId="14" borderId="0" xfId="0" applyFont="1" applyFill="1"/>
    <xf numFmtId="0" fontId="4" fillId="14" borderId="6" xfId="0" applyFont="1" applyFill="1" applyBorder="1"/>
    <xf numFmtId="0" fontId="3" fillId="0" borderId="16" xfId="0" quotePrefix="1" applyFont="1" applyFill="1" applyBorder="1" applyAlignment="1">
      <alignment wrapText="1"/>
    </xf>
    <xf numFmtId="0" fontId="3" fillId="13" borderId="19" xfId="0" applyFont="1" applyFill="1" applyBorder="1" applyAlignment="1">
      <alignment horizontal="left" vertical="top"/>
    </xf>
    <xf numFmtId="164" fontId="3" fillId="13" borderId="17" xfId="1" applyFont="1" applyFill="1" applyBorder="1" applyAlignment="1">
      <alignment horizontal="right" vertical="center" wrapText="1"/>
    </xf>
    <xf numFmtId="164" fontId="3" fillId="13" borderId="7" xfId="1" applyFont="1" applyFill="1" applyBorder="1" applyAlignment="1">
      <alignment horizontal="right"/>
    </xf>
    <xf numFmtId="164" fontId="3" fillId="13" borderId="7" xfId="1" applyFont="1" applyFill="1" applyBorder="1" applyAlignment="1">
      <alignment horizontal="right" vertical="center" wrapText="1"/>
    </xf>
    <xf numFmtId="164" fontId="3" fillId="13" borderId="13" xfId="1" applyFont="1" applyFill="1" applyBorder="1" applyAlignment="1">
      <alignment horizontal="left"/>
    </xf>
    <xf numFmtId="0" fontId="3" fillId="13" borderId="38" xfId="0" quotePrefix="1" applyFont="1" applyFill="1" applyBorder="1" applyAlignment="1">
      <alignment horizontal="left"/>
    </xf>
    <xf numFmtId="0" fontId="3" fillId="13" borderId="37" xfId="0" applyFont="1" applyFill="1" applyBorder="1"/>
    <xf numFmtId="0" fontId="3" fillId="13" borderId="0" xfId="0" applyFont="1" applyFill="1"/>
    <xf numFmtId="0" fontId="3" fillId="13" borderId="6" xfId="0" applyFont="1" applyFill="1" applyBorder="1"/>
    <xf numFmtId="0" fontId="3" fillId="8" borderId="0" xfId="0" applyFont="1" applyFill="1"/>
    <xf numFmtId="164" fontId="3" fillId="12" borderId="17" xfId="1" applyFont="1" applyFill="1" applyBorder="1" applyAlignment="1">
      <alignment horizontal="right" vertical="center" wrapText="1"/>
    </xf>
    <xf numFmtId="164" fontId="4" fillId="12" borderId="13" xfId="1" applyFont="1" applyFill="1" applyBorder="1" applyAlignment="1">
      <alignment horizontal="left"/>
    </xf>
    <xf numFmtId="0" fontId="3" fillId="12" borderId="38" xfId="0" applyFont="1" applyFill="1" applyBorder="1" applyAlignment="1"/>
    <xf numFmtId="0" fontId="4" fillId="12" borderId="37" xfId="0" applyFont="1" applyFill="1" applyBorder="1"/>
    <xf numFmtId="0" fontId="3" fillId="12" borderId="0" xfId="0" applyFont="1" applyFill="1"/>
    <xf numFmtId="164" fontId="3" fillId="12" borderId="1" xfId="1" applyFont="1" applyFill="1" applyBorder="1" applyAlignment="1">
      <alignment horizontal="right" vertical="center" wrapText="1"/>
    </xf>
    <xf numFmtId="164" fontId="4" fillId="12" borderId="11" xfId="1" applyFont="1" applyFill="1" applyBorder="1" applyAlignment="1">
      <alignment horizontal="left"/>
    </xf>
    <xf numFmtId="0" fontId="3" fillId="12" borderId="37" xfId="0" applyFont="1" applyFill="1" applyBorder="1" applyAlignment="1"/>
    <xf numFmtId="164" fontId="3" fillId="9" borderId="4" xfId="1" applyFont="1" applyFill="1" applyBorder="1" applyAlignment="1">
      <alignment horizontal="right" vertical="center" wrapText="1"/>
    </xf>
    <xf numFmtId="164" fontId="4" fillId="9" borderId="10" xfId="1" applyFont="1" applyFill="1" applyBorder="1" applyAlignment="1">
      <alignment horizontal="left"/>
    </xf>
    <xf numFmtId="0" fontId="3" fillId="9" borderId="36" xfId="0" applyFont="1" applyFill="1" applyBorder="1" applyAlignment="1"/>
    <xf numFmtId="0" fontId="4" fillId="9" borderId="36" xfId="0" applyFont="1" applyFill="1" applyBorder="1"/>
    <xf numFmtId="164" fontId="3" fillId="9" borderId="42" xfId="0" applyNumberFormat="1" applyFont="1" applyFill="1" applyBorder="1"/>
    <xf numFmtId="0" fontId="4" fillId="8" borderId="8" xfId="0" applyFont="1" applyFill="1" applyBorder="1"/>
    <xf numFmtId="0" fontId="21" fillId="10" borderId="37" xfId="0" applyFont="1" applyFill="1" applyBorder="1" applyAlignment="1" applyProtection="1"/>
    <xf numFmtId="0" fontId="4" fillId="8" borderId="1" xfId="0" applyFont="1" applyFill="1" applyBorder="1"/>
    <xf numFmtId="1" fontId="21" fillId="10" borderId="31" xfId="1" applyNumberFormat="1" applyFont="1" applyFill="1" applyBorder="1" applyAlignment="1">
      <alignment vertical="top"/>
    </xf>
    <xf numFmtId="0" fontId="21" fillId="10" borderId="31" xfId="0" quotePrefix="1" applyFont="1" applyFill="1" applyBorder="1" applyAlignment="1">
      <alignment horizontal="left"/>
    </xf>
    <xf numFmtId="0" fontId="4" fillId="2" borderId="29" xfId="0" applyFont="1" applyFill="1" applyBorder="1"/>
    <xf numFmtId="0" fontId="4" fillId="2" borderId="2" xfId="0" applyFont="1" applyFill="1" applyBorder="1"/>
    <xf numFmtId="0" fontId="4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4" fillId="0" borderId="37" xfId="0" applyFont="1" applyFill="1" applyBorder="1" applyAlignment="1"/>
    <xf numFmtId="165" fontId="4" fillId="0" borderId="31" xfId="1" applyNumberFormat="1" applyFont="1" applyFill="1" applyBorder="1" applyAlignment="1">
      <alignment horizontal="center" vertical="top" shrinkToFit="1"/>
    </xf>
    <xf numFmtId="165" fontId="4" fillId="0" borderId="6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right" vertical="center"/>
    </xf>
    <xf numFmtId="0" fontId="4" fillId="0" borderId="31" xfId="0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164" fontId="4" fillId="0" borderId="6" xfId="1" applyFont="1" applyFill="1" applyBorder="1" applyAlignment="1">
      <alignment horizontal="right" vertical="center"/>
    </xf>
    <xf numFmtId="164" fontId="4" fillId="0" borderId="11" xfId="1" applyFont="1" applyFill="1" applyBorder="1" applyAlignment="1">
      <alignment horizontal="right" vertical="center"/>
    </xf>
    <xf numFmtId="164" fontId="4" fillId="0" borderId="31" xfId="1" applyFont="1" applyFill="1" applyBorder="1" applyAlignment="1">
      <alignment horizontal="right" vertical="center"/>
    </xf>
    <xf numFmtId="164" fontId="3" fillId="0" borderId="6" xfId="1" applyFont="1" applyFill="1" applyBorder="1" applyAlignment="1">
      <alignment horizontal="center" vertical="center"/>
    </xf>
    <xf numFmtId="164" fontId="3" fillId="0" borderId="31" xfId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 vertical="center"/>
    </xf>
    <xf numFmtId="164" fontId="4" fillId="0" borderId="6" xfId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43" fontId="4" fillId="0" borderId="37" xfId="0" applyNumberFormat="1" applyFont="1" applyFill="1" applyBorder="1" applyAlignment="1"/>
    <xf numFmtId="0" fontId="5" fillId="0" borderId="37" xfId="0" applyFont="1" applyFill="1" applyBorder="1" applyAlignment="1">
      <alignment horizontal="right"/>
    </xf>
    <xf numFmtId="164" fontId="3" fillId="0" borderId="31" xfId="1" applyFont="1" applyFill="1" applyBorder="1" applyAlignment="1">
      <alignment horizontal="right" vertical="center"/>
    </xf>
    <xf numFmtId="0" fontId="26" fillId="10" borderId="37" xfId="0" applyFont="1" applyFill="1" applyBorder="1" applyAlignment="1"/>
    <xf numFmtId="164" fontId="21" fillId="10" borderId="37" xfId="1" applyFont="1" applyFill="1" applyBorder="1" applyAlignment="1">
      <alignment horizontal="right" vertical="center"/>
    </xf>
    <xf numFmtId="1" fontId="21" fillId="10" borderId="31" xfId="1" applyNumberFormat="1" applyFont="1" applyFill="1" applyBorder="1" applyAlignment="1">
      <alignment vertical="top" shrinkToFit="1"/>
    </xf>
    <xf numFmtId="0" fontId="3" fillId="14" borderId="19" xfId="0" applyFont="1" applyFill="1" applyBorder="1" applyAlignment="1">
      <alignment horizontal="left"/>
    </xf>
    <xf numFmtId="164" fontId="25" fillId="14" borderId="36" xfId="1" applyFont="1" applyFill="1" applyBorder="1" applyAlignment="1">
      <alignment horizontal="center"/>
    </xf>
    <xf numFmtId="165" fontId="21" fillId="14" borderId="9" xfId="1" applyNumberFormat="1" applyFont="1" applyFill="1" applyBorder="1" applyAlignment="1">
      <alignment vertical="top" shrinkToFit="1"/>
    </xf>
    <xf numFmtId="165" fontId="21" fillId="14" borderId="10" xfId="1" applyNumberFormat="1" applyFont="1" applyFill="1" applyBorder="1" applyAlignment="1">
      <alignment vertical="top" shrinkToFit="1"/>
    </xf>
    <xf numFmtId="164" fontId="25" fillId="14" borderId="19" xfId="1" applyFont="1" applyFill="1" applyBorder="1" applyAlignment="1">
      <alignment horizontal="right"/>
    </xf>
    <xf numFmtId="164" fontId="21" fillId="14" borderId="9" xfId="1" applyFont="1" applyFill="1" applyBorder="1" applyAlignment="1">
      <alignment horizontal="right" vertical="center" wrapText="1"/>
    </xf>
    <xf numFmtId="164" fontId="21" fillId="14" borderId="36" xfId="1" applyFont="1" applyFill="1" applyBorder="1" applyAlignment="1">
      <alignment horizontal="right" vertical="center" wrapText="1"/>
    </xf>
    <xf numFmtId="164" fontId="21" fillId="14" borderId="19" xfId="1" applyFont="1" applyFill="1" applyBorder="1" applyAlignment="1">
      <alignment horizontal="right" vertical="center" wrapText="1"/>
    </xf>
    <xf numFmtId="164" fontId="25" fillId="14" borderId="4" xfId="1" applyFont="1" applyFill="1" applyBorder="1" applyAlignment="1">
      <alignment horizontal="right" vertical="center" wrapText="1"/>
    </xf>
    <xf numFmtId="164" fontId="25" fillId="14" borderId="30" xfId="1" applyFont="1" applyFill="1" applyBorder="1" applyAlignment="1">
      <alignment horizontal="right" vertical="center" wrapText="1"/>
    </xf>
    <xf numFmtId="164" fontId="25" fillId="14" borderId="30" xfId="1" applyFont="1" applyFill="1" applyBorder="1" applyAlignment="1">
      <alignment horizontal="left"/>
    </xf>
    <xf numFmtId="0" fontId="25" fillId="14" borderId="10" xfId="0" applyFont="1" applyFill="1" applyBorder="1" applyAlignment="1">
      <alignment horizontal="center"/>
    </xf>
    <xf numFmtId="0" fontId="4" fillId="14" borderId="1" xfId="0" applyFont="1" applyFill="1" applyBorder="1"/>
    <xf numFmtId="164" fontId="21" fillId="0" borderId="20" xfId="1" applyFont="1" applyFill="1" applyBorder="1" applyAlignment="1">
      <alignment horizontal="right" vertical="center" wrapText="1"/>
    </xf>
    <xf numFmtId="164" fontId="21" fillId="0" borderId="37" xfId="1" applyFont="1" applyFill="1" applyBorder="1" applyAlignment="1">
      <alignment horizontal="right" vertical="center" wrapText="1"/>
    </xf>
    <xf numFmtId="164" fontId="25" fillId="10" borderId="20" xfId="1" applyFont="1" applyFill="1" applyBorder="1" applyAlignment="1">
      <alignment horizontal="right" vertical="center" wrapText="1"/>
    </xf>
    <xf numFmtId="164" fontId="25" fillId="10" borderId="37" xfId="1" applyFont="1" applyFill="1" applyBorder="1" applyAlignment="1">
      <alignment horizontal="right" vertical="center" wrapText="1"/>
    </xf>
    <xf numFmtId="0" fontId="21" fillId="10" borderId="45" xfId="0" applyFont="1" applyFill="1" applyBorder="1" applyAlignment="1">
      <alignment horizontal="center"/>
    </xf>
    <xf numFmtId="165" fontId="52" fillId="10" borderId="31" xfId="1" applyNumberFormat="1" applyFont="1" applyFill="1" applyBorder="1" applyAlignment="1">
      <alignment vertical="center" wrapText="1"/>
    </xf>
    <xf numFmtId="0" fontId="53" fillId="10" borderId="6" xfId="0" applyFont="1" applyFill="1" applyBorder="1" applyAlignment="1"/>
    <xf numFmtId="165" fontId="53" fillId="10" borderId="6" xfId="1" applyNumberFormat="1" applyFont="1" applyFill="1" applyBorder="1" applyAlignment="1"/>
    <xf numFmtId="165" fontId="53" fillId="10" borderId="11" xfId="1" applyNumberFormat="1" applyFont="1" applyFill="1" applyBorder="1" applyAlignment="1"/>
    <xf numFmtId="1" fontId="53" fillId="10" borderId="31" xfId="0" applyNumberFormat="1" applyFont="1" applyFill="1" applyBorder="1" applyAlignment="1"/>
    <xf numFmtId="1" fontId="53" fillId="10" borderId="6" xfId="1" applyNumberFormat="1" applyFont="1" applyFill="1" applyBorder="1" applyAlignment="1"/>
    <xf numFmtId="1" fontId="52" fillId="10" borderId="11" xfId="1" applyNumberFormat="1" applyFont="1" applyFill="1" applyBorder="1" applyAlignment="1">
      <alignment vertical="center" wrapText="1"/>
    </xf>
    <xf numFmtId="164" fontId="52" fillId="10" borderId="20" xfId="1" applyFont="1" applyFill="1" applyBorder="1" applyAlignment="1">
      <alignment horizontal="right"/>
    </xf>
    <xf numFmtId="164" fontId="53" fillId="10" borderId="6" xfId="1" applyFont="1" applyFill="1" applyBorder="1"/>
    <xf numFmtId="164" fontId="53" fillId="10" borderId="6" xfId="1" applyFont="1" applyFill="1" applyBorder="1" applyAlignment="1">
      <alignment horizontal="right"/>
    </xf>
    <xf numFmtId="164" fontId="53" fillId="10" borderId="11" xfId="1" applyFont="1" applyFill="1" applyBorder="1" applyAlignment="1">
      <alignment horizontal="right"/>
    </xf>
    <xf numFmtId="164" fontId="53" fillId="10" borderId="31" xfId="1" applyFont="1" applyFill="1" applyBorder="1"/>
    <xf numFmtId="164" fontId="52" fillId="10" borderId="11" xfId="1" applyFont="1" applyFill="1" applyBorder="1"/>
    <xf numFmtId="1" fontId="53" fillId="0" borderId="31" xfId="1" applyNumberFormat="1" applyFont="1" applyFill="1" applyBorder="1" applyAlignment="1"/>
    <xf numFmtId="164" fontId="53" fillId="0" borderId="6" xfId="1" applyFont="1" applyFill="1" applyBorder="1" applyAlignment="1">
      <alignment horizontal="center"/>
    </xf>
    <xf numFmtId="164" fontId="53" fillId="0" borderId="31" xfId="1" applyFont="1" applyFill="1" applyBorder="1" applyAlignment="1">
      <alignment horizontal="center"/>
    </xf>
    <xf numFmtId="165" fontId="52" fillId="10" borderId="20" xfId="1" applyNumberFormat="1" applyFont="1" applyFill="1" applyBorder="1" applyAlignment="1">
      <alignment vertical="center" wrapText="1"/>
    </xf>
    <xf numFmtId="165" fontId="53" fillId="0" borderId="6" xfId="1" applyNumberFormat="1" applyFont="1" applyFill="1" applyBorder="1" applyAlignment="1"/>
    <xf numFmtId="164" fontId="52" fillId="10" borderId="31" xfId="1" applyFont="1" applyFill="1" applyBorder="1" applyAlignment="1">
      <alignment horizontal="right"/>
    </xf>
    <xf numFmtId="0" fontId="3" fillId="12" borderId="19" xfId="0" applyFont="1" applyFill="1" applyBorder="1" applyAlignment="1"/>
    <xf numFmtId="164" fontId="25" fillId="12" borderId="3" xfId="1" applyFont="1" applyFill="1" applyBorder="1" applyAlignment="1">
      <alignment horizontal="center"/>
    </xf>
    <xf numFmtId="164" fontId="25" fillId="12" borderId="36" xfId="1" applyFont="1" applyFill="1" applyBorder="1" applyAlignment="1">
      <alignment horizontal="center"/>
    </xf>
    <xf numFmtId="165" fontId="25" fillId="12" borderId="30" xfId="1" applyNumberFormat="1" applyFont="1" applyFill="1" applyBorder="1" applyAlignment="1">
      <alignment vertical="center" wrapText="1"/>
    </xf>
    <xf numFmtId="0" fontId="21" fillId="12" borderId="9" xfId="0" applyFont="1" applyFill="1" applyBorder="1" applyAlignment="1"/>
    <xf numFmtId="165" fontId="21" fillId="12" borderId="9" xfId="1" applyNumberFormat="1" applyFont="1" applyFill="1" applyBorder="1" applyAlignment="1"/>
    <xf numFmtId="165" fontId="21" fillId="12" borderId="10" xfId="1" applyNumberFormat="1" applyFont="1" applyFill="1" applyBorder="1" applyAlignment="1"/>
    <xf numFmtId="1" fontId="21" fillId="12" borderId="30" xfId="0" applyNumberFormat="1" applyFont="1" applyFill="1" applyBorder="1" applyAlignment="1"/>
    <xf numFmtId="1" fontId="21" fillId="12" borderId="9" xfId="0" applyNumberFormat="1" applyFont="1" applyFill="1" applyBorder="1" applyAlignment="1"/>
    <xf numFmtId="1" fontId="25" fillId="12" borderId="10" xfId="1" applyNumberFormat="1" applyFont="1" applyFill="1" applyBorder="1" applyAlignment="1">
      <alignment vertical="center" wrapText="1"/>
    </xf>
    <xf numFmtId="164" fontId="25" fillId="12" borderId="30" xfId="1" applyFont="1" applyFill="1" applyBorder="1" applyAlignment="1">
      <alignment horizontal="right"/>
    </xf>
    <xf numFmtId="164" fontId="21" fillId="12" borderId="9" xfId="1" applyFont="1" applyFill="1" applyBorder="1"/>
    <xf numFmtId="164" fontId="21" fillId="12" borderId="9" xfId="1" applyFont="1" applyFill="1" applyBorder="1" applyAlignment="1">
      <alignment horizontal="right"/>
    </xf>
    <xf numFmtId="164" fontId="21" fillId="12" borderId="10" xfId="1" applyFont="1" applyFill="1" applyBorder="1" applyAlignment="1">
      <alignment horizontal="right"/>
    </xf>
    <xf numFmtId="164" fontId="21" fillId="12" borderId="30" xfId="1" applyFont="1" applyFill="1" applyBorder="1" applyAlignment="1">
      <alignment horizontal="right"/>
    </xf>
    <xf numFmtId="164" fontId="25" fillId="12" borderId="9" xfId="1" applyFont="1" applyFill="1" applyBorder="1" applyAlignment="1">
      <alignment horizontal="right" vertical="center" wrapText="1"/>
    </xf>
    <xf numFmtId="164" fontId="25" fillId="12" borderId="10" xfId="1" applyFont="1" applyFill="1" applyBorder="1"/>
    <xf numFmtId="164" fontId="25" fillId="12" borderId="10" xfId="1" applyFont="1" applyFill="1" applyBorder="1" applyAlignment="1">
      <alignment horizontal="right"/>
    </xf>
    <xf numFmtId="164" fontId="21" fillId="10" borderId="12" xfId="0" applyNumberFormat="1" applyFont="1" applyFill="1" applyBorder="1" applyAlignment="1">
      <alignment horizontal="center"/>
    </xf>
    <xf numFmtId="164" fontId="53" fillId="10" borderId="20" xfId="1" applyFont="1" applyFill="1" applyBorder="1"/>
    <xf numFmtId="164" fontId="53" fillId="10" borderId="1" xfId="1" applyFont="1" applyFill="1" applyBorder="1"/>
    <xf numFmtId="164" fontId="52" fillId="0" borderId="31" xfId="1" applyFont="1" applyFill="1" applyBorder="1" applyAlignment="1">
      <alignment horizontal="right"/>
    </xf>
    <xf numFmtId="164" fontId="53" fillId="0" borderId="6" xfId="1" applyFont="1" applyFill="1" applyBorder="1"/>
    <xf numFmtId="164" fontId="53" fillId="0" borderId="6" xfId="1" applyFont="1" applyFill="1" applyBorder="1" applyAlignment="1">
      <alignment horizontal="right"/>
    </xf>
    <xf numFmtId="164" fontId="53" fillId="0" borderId="11" xfId="1" applyFont="1" applyFill="1" applyBorder="1" applyAlignment="1">
      <alignment horizontal="right"/>
    </xf>
    <xf numFmtId="164" fontId="53" fillId="0" borderId="31" xfId="1" applyFont="1" applyFill="1" applyBorder="1"/>
    <xf numFmtId="164" fontId="52" fillId="0" borderId="11" xfId="1" applyFont="1" applyFill="1" applyBorder="1"/>
    <xf numFmtId="165" fontId="21" fillId="10" borderId="1" xfId="1" applyNumberFormat="1" applyFont="1" applyFill="1" applyBorder="1" applyAlignment="1">
      <alignment wrapText="1"/>
    </xf>
    <xf numFmtId="164" fontId="53" fillId="10" borderId="6" xfId="1" applyFont="1" applyFill="1" applyBorder="1" applyAlignment="1">
      <alignment horizontal="center"/>
    </xf>
    <xf numFmtId="164" fontId="53" fillId="10" borderId="11" xfId="1" applyFont="1" applyFill="1" applyBorder="1" applyAlignment="1">
      <alignment horizontal="center"/>
    </xf>
    <xf numFmtId="0" fontId="25" fillId="10" borderId="19" xfId="0" applyFont="1" applyFill="1" applyBorder="1" applyAlignment="1">
      <alignment horizontal="left"/>
    </xf>
    <xf numFmtId="0" fontId="25" fillId="10" borderId="20" xfId="0" applyFont="1" applyFill="1" applyBorder="1" applyAlignment="1">
      <alignment horizontal="left"/>
    </xf>
    <xf numFmtId="0" fontId="21" fillId="10" borderId="20" xfId="0" applyFont="1" applyFill="1" applyBorder="1"/>
    <xf numFmtId="0" fontId="21" fillId="10" borderId="20" xfId="0" applyFont="1" applyFill="1" applyBorder="1" applyAlignment="1"/>
    <xf numFmtId="0" fontId="21" fillId="10" borderId="21" xfId="0" applyFont="1" applyFill="1" applyBorder="1" applyAlignment="1"/>
    <xf numFmtId="165" fontId="21" fillId="10" borderId="5" xfId="1" applyNumberFormat="1" applyFont="1" applyFill="1" applyBorder="1" applyAlignment="1">
      <alignment vertical="center"/>
    </xf>
    <xf numFmtId="165" fontId="21" fillId="10" borderId="12" xfId="1" applyNumberFormat="1" applyFont="1" applyFill="1" applyBorder="1" applyAlignment="1">
      <alignment vertical="center"/>
    </xf>
    <xf numFmtId="164" fontId="21" fillId="0" borderId="5" xfId="1" applyFont="1" applyFill="1" applyBorder="1" applyAlignment="1">
      <alignment horizontal="right" vertical="center"/>
    </xf>
    <xf numFmtId="164" fontId="21" fillId="0" borderId="12" xfId="1" applyFont="1" applyFill="1" applyBorder="1"/>
    <xf numFmtId="0" fontId="4" fillId="0" borderId="23" xfId="0" applyFont="1" applyFill="1" applyBorder="1" applyAlignment="1"/>
    <xf numFmtId="0" fontId="21" fillId="0" borderId="16" xfId="0" applyFont="1" applyFill="1" applyBorder="1" applyAlignment="1"/>
    <xf numFmtId="0" fontId="21" fillId="0" borderId="38" xfId="0" applyFont="1" applyFill="1" applyBorder="1" applyAlignment="1"/>
    <xf numFmtId="164" fontId="25" fillId="10" borderId="23" xfId="1" applyFont="1" applyFill="1" applyBorder="1" applyAlignment="1">
      <alignment vertical="center" wrapText="1"/>
    </xf>
    <xf numFmtId="165" fontId="26" fillId="10" borderId="7" xfId="1" applyNumberFormat="1" applyFont="1" applyFill="1" applyBorder="1" applyAlignment="1"/>
    <xf numFmtId="165" fontId="26" fillId="10" borderId="13" xfId="1" applyNumberFormat="1" applyFont="1" applyFill="1" applyBorder="1" applyAlignment="1"/>
    <xf numFmtId="1" fontId="26" fillId="10" borderId="34" xfId="0" applyNumberFormat="1" applyFont="1" applyFill="1" applyBorder="1" applyAlignment="1"/>
    <xf numFmtId="164" fontId="21" fillId="10" borderId="7" xfId="1" applyFont="1" applyFill="1" applyBorder="1" applyAlignment="1">
      <alignment horizontal="right" vertical="center" wrapText="1"/>
    </xf>
    <xf numFmtId="0" fontId="27" fillId="10" borderId="52" xfId="0" applyFont="1" applyFill="1" applyBorder="1"/>
    <xf numFmtId="164" fontId="25" fillId="10" borderId="21" xfId="1" applyFont="1" applyFill="1" applyBorder="1" applyAlignment="1">
      <alignment vertical="center" wrapText="1"/>
    </xf>
    <xf numFmtId="165" fontId="26" fillId="10" borderId="5" xfId="1" applyNumberFormat="1" applyFont="1" applyFill="1" applyBorder="1" applyAlignment="1"/>
    <xf numFmtId="165" fontId="26" fillId="10" borderId="12" xfId="1" applyNumberFormat="1" applyFont="1" applyFill="1" applyBorder="1" applyAlignment="1"/>
    <xf numFmtId="1" fontId="26" fillId="10" borderId="33" xfId="0" applyNumberFormat="1" applyFont="1" applyFill="1" applyBorder="1" applyAlignment="1"/>
    <xf numFmtId="164" fontId="25" fillId="10" borderId="21" xfId="1" applyFont="1" applyFill="1" applyBorder="1" applyAlignment="1">
      <alignment horizontal="right"/>
    </xf>
    <xf numFmtId="164" fontId="26" fillId="10" borderId="5" xfId="1" applyFont="1" applyFill="1" applyBorder="1" applyAlignment="1">
      <alignment horizontal="right"/>
    </xf>
    <xf numFmtId="164" fontId="26" fillId="10" borderId="52" xfId="1" applyFont="1" applyFill="1" applyBorder="1" applyAlignment="1">
      <alignment horizontal="right"/>
    </xf>
    <xf numFmtId="164" fontId="26" fillId="10" borderId="33" xfId="1" applyFont="1" applyFill="1" applyBorder="1" applyAlignment="1">
      <alignment horizontal="left"/>
    </xf>
    <xf numFmtId="0" fontId="27" fillId="10" borderId="12" xfId="0" applyFont="1" applyFill="1" applyBorder="1" applyAlignment="1">
      <alignment horizontal="center"/>
    </xf>
    <xf numFmtId="1" fontId="25" fillId="0" borderId="11" xfId="1" applyNumberFormat="1" applyFont="1" applyFill="1" applyBorder="1" applyAlignment="1">
      <alignment horizontal="right" vertical="center"/>
    </xf>
    <xf numFmtId="164" fontId="52" fillId="13" borderId="3" xfId="1" applyFont="1" applyFill="1" applyBorder="1" applyAlignment="1">
      <alignment horizontal="center"/>
    </xf>
    <xf numFmtId="164" fontId="52" fillId="13" borderId="36" xfId="1" applyFont="1" applyFill="1" applyBorder="1" applyAlignment="1">
      <alignment horizontal="center"/>
    </xf>
    <xf numFmtId="165" fontId="52" fillId="13" borderId="30" xfId="1" applyNumberFormat="1" applyFont="1" applyFill="1" applyBorder="1" applyAlignment="1">
      <alignment vertical="center" wrapText="1"/>
    </xf>
    <xf numFmtId="0" fontId="52" fillId="13" borderId="9" xfId="0" applyFont="1" applyFill="1" applyBorder="1" applyAlignment="1"/>
    <xf numFmtId="165" fontId="52" fillId="13" borderId="9" xfId="1" applyNumberFormat="1" applyFont="1" applyFill="1" applyBorder="1" applyAlignment="1"/>
    <xf numFmtId="165" fontId="52" fillId="13" borderId="10" xfId="1" applyNumberFormat="1" applyFont="1" applyFill="1" applyBorder="1" applyAlignment="1"/>
    <xf numFmtId="1" fontId="52" fillId="13" borderId="30" xfId="0" applyNumberFormat="1" applyFont="1" applyFill="1" applyBorder="1" applyAlignment="1"/>
    <xf numFmtId="1" fontId="52" fillId="13" borderId="9" xfId="0" applyNumberFormat="1" applyFont="1" applyFill="1" applyBorder="1" applyAlignment="1"/>
    <xf numFmtId="1" fontId="52" fillId="13" borderId="10" xfId="1" applyNumberFormat="1" applyFont="1" applyFill="1" applyBorder="1" applyAlignment="1">
      <alignment vertical="center" wrapText="1"/>
    </xf>
    <xf numFmtId="164" fontId="52" fillId="13" borderId="30" xfId="1" applyFont="1" applyFill="1" applyBorder="1" applyAlignment="1">
      <alignment horizontal="right"/>
    </xf>
    <xf numFmtId="164" fontId="52" fillId="13" borderId="9" xfId="1" applyFont="1" applyFill="1" applyBorder="1"/>
    <xf numFmtId="164" fontId="52" fillId="13" borderId="9" xfId="1" applyFont="1" applyFill="1" applyBorder="1" applyAlignment="1">
      <alignment horizontal="right"/>
    </xf>
    <xf numFmtId="164" fontId="52" fillId="13" borderId="10" xfId="1" applyFont="1" applyFill="1" applyBorder="1" applyAlignment="1">
      <alignment horizontal="right"/>
    </xf>
    <xf numFmtId="164" fontId="52" fillId="13" borderId="9" xfId="1" applyFont="1" applyFill="1" applyBorder="1" applyAlignment="1">
      <alignment horizontal="right" vertical="center" wrapText="1"/>
    </xf>
    <xf numFmtId="164" fontId="52" fillId="13" borderId="10" xfId="1" applyFont="1" applyFill="1" applyBorder="1"/>
    <xf numFmtId="164" fontId="51" fillId="13" borderId="17" xfId="1" applyFont="1" applyFill="1" applyBorder="1" applyAlignment="1">
      <alignment horizontal="right" vertical="center" wrapText="1"/>
    </xf>
    <xf numFmtId="43" fontId="51" fillId="13" borderId="6" xfId="0" applyNumberFormat="1" applyFont="1" applyFill="1" applyBorder="1"/>
    <xf numFmtId="164" fontId="51" fillId="13" borderId="7" xfId="1" applyFont="1" applyFill="1" applyBorder="1" applyAlignment="1">
      <alignment horizontal="right"/>
    </xf>
    <xf numFmtId="164" fontId="51" fillId="13" borderId="7" xfId="1" applyFont="1" applyFill="1" applyBorder="1" applyAlignment="1">
      <alignment horizontal="right" vertical="center" wrapText="1"/>
    </xf>
    <xf numFmtId="164" fontId="51" fillId="13" borderId="13" xfId="1" applyFont="1" applyFill="1" applyBorder="1" applyAlignment="1">
      <alignment horizontal="left"/>
    </xf>
    <xf numFmtId="0" fontId="51" fillId="13" borderId="38" xfId="0" quotePrefix="1" applyFont="1" applyFill="1" applyBorder="1" applyAlignment="1">
      <alignment horizontal="left"/>
    </xf>
    <xf numFmtId="0" fontId="51" fillId="13" borderId="37" xfId="0" applyFont="1" applyFill="1" applyBorder="1"/>
    <xf numFmtId="0" fontId="51" fillId="13" borderId="0" xfId="0" applyFont="1" applyFill="1"/>
    <xf numFmtId="0" fontId="51" fillId="13" borderId="6" xfId="0" applyFont="1" applyFill="1" applyBorder="1"/>
    <xf numFmtId="43" fontId="21" fillId="10" borderId="49" xfId="4" applyFont="1" applyFill="1" applyBorder="1" applyAlignment="1">
      <alignment horizontal="right" vertical="center" wrapText="1"/>
    </xf>
    <xf numFmtId="0" fontId="3" fillId="0" borderId="19" xfId="0" applyFont="1" applyFill="1" applyBorder="1" applyAlignment="1"/>
    <xf numFmtId="0" fontId="25" fillId="10" borderId="52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17" fillId="10" borderId="0" xfId="0" applyFont="1" applyFill="1" applyAlignment="1">
      <alignment horizontal="left"/>
    </xf>
    <xf numFmtId="0" fontId="25" fillId="10" borderId="11" xfId="0" applyFont="1" applyFill="1" applyBorder="1" applyAlignment="1">
      <alignment horizontal="left" vertical="center"/>
    </xf>
    <xf numFmtId="165" fontId="21" fillId="10" borderId="6" xfId="1" applyNumberFormat="1" applyFont="1" applyFill="1" applyBorder="1" applyAlignment="1">
      <alignment horizontal="right" vertical="center" wrapText="1"/>
    </xf>
    <xf numFmtId="165" fontId="21" fillId="10" borderId="6" xfId="1" quotePrefix="1" applyNumberFormat="1" applyFont="1" applyFill="1" applyBorder="1" applyAlignment="1">
      <alignment horizontal="right"/>
    </xf>
    <xf numFmtId="165" fontId="21" fillId="10" borderId="1" xfId="1" applyNumberFormat="1" applyFont="1" applyFill="1" applyBorder="1" applyAlignment="1">
      <alignment horizontal="right" vertical="center" wrapText="1"/>
    </xf>
    <xf numFmtId="165" fontId="21" fillId="10" borderId="11" xfId="1" quotePrefix="1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4" fillId="0" borderId="29" xfId="0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164" fontId="4" fillId="0" borderId="29" xfId="1" applyFont="1" applyFill="1" applyBorder="1" applyAlignment="1">
      <alignment horizontal="right"/>
    </xf>
    <xf numFmtId="0" fontId="4" fillId="0" borderId="29" xfId="0" applyFont="1" applyFill="1" applyBorder="1"/>
    <xf numFmtId="4" fontId="25" fillId="10" borderId="11" xfId="0" applyNumberFormat="1" applyFont="1" applyFill="1" applyBorder="1" applyAlignment="1"/>
    <xf numFmtId="165" fontId="25" fillId="0" borderId="20" xfId="1" applyNumberFormat="1" applyFont="1" applyFill="1" applyBorder="1" applyAlignment="1">
      <alignment vertical="center" wrapText="1"/>
    </xf>
    <xf numFmtId="1" fontId="25" fillId="0" borderId="6" xfId="0" applyNumberFormat="1" applyFont="1" applyFill="1" applyBorder="1" applyAlignment="1">
      <alignment vertical="center"/>
    </xf>
    <xf numFmtId="164" fontId="25" fillId="0" borderId="20" xfId="1" applyFont="1" applyFill="1" applyBorder="1" applyAlignment="1">
      <alignment horizontal="right"/>
    </xf>
    <xf numFmtId="0" fontId="25" fillId="10" borderId="14" xfId="0" applyFont="1" applyFill="1" applyBorder="1" applyAlignment="1">
      <alignment horizontal="center" vertical="center" wrapText="1"/>
    </xf>
    <xf numFmtId="165" fontId="21" fillId="0" borderId="6" xfId="1" applyNumberFormat="1" applyFont="1" applyFill="1" applyBorder="1" applyAlignment="1">
      <alignment horizontal="right" vertical="center"/>
    </xf>
    <xf numFmtId="0" fontId="30" fillId="0" borderId="37" xfId="0" applyFont="1" applyFill="1" applyBorder="1" applyAlignment="1">
      <alignment horizontal="right" vertical="top" wrapText="1"/>
    </xf>
    <xf numFmtId="0" fontId="26" fillId="0" borderId="37" xfId="0" applyFont="1" applyFill="1" applyBorder="1" applyAlignment="1">
      <alignment horizontal="right" vertical="top" wrapText="1"/>
    </xf>
    <xf numFmtId="0" fontId="25" fillId="0" borderId="37" xfId="0" applyFont="1" applyFill="1" applyBorder="1" applyAlignment="1">
      <alignment horizontal="right" vertical="top" wrapText="1"/>
    </xf>
    <xf numFmtId="0" fontId="21" fillId="0" borderId="37" xfId="0" applyFont="1" applyFill="1" applyBorder="1" applyAlignment="1">
      <alignment horizontal="right" vertical="top"/>
    </xf>
    <xf numFmtId="0" fontId="21" fillId="0" borderId="29" xfId="0" quotePrefix="1" applyFont="1" applyFill="1" applyBorder="1" applyAlignment="1">
      <alignment horizontal="left"/>
    </xf>
    <xf numFmtId="0" fontId="21" fillId="0" borderId="29" xfId="0" applyFont="1" applyFill="1" applyBorder="1" applyAlignment="1"/>
    <xf numFmtId="1" fontId="21" fillId="0" borderId="29" xfId="1" applyNumberFormat="1" applyFont="1" applyFill="1" applyBorder="1" applyAlignment="1"/>
    <xf numFmtId="0" fontId="25" fillId="0" borderId="2" xfId="0" applyFont="1" applyFill="1" applyBorder="1" applyAlignment="1">
      <alignment horizontal="left" vertical="top"/>
    </xf>
    <xf numFmtId="0" fontId="26" fillId="0" borderId="37" xfId="0" applyFont="1" applyFill="1" applyBorder="1" applyAlignment="1">
      <alignment horizontal="right" vertical="top"/>
    </xf>
    <xf numFmtId="1" fontId="21" fillId="0" borderId="3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right"/>
    </xf>
    <xf numFmtId="0" fontId="30" fillId="0" borderId="2" xfId="0" applyFont="1" applyFill="1" applyBorder="1" applyAlignment="1">
      <alignment horizontal="right" vertical="top" wrapText="1"/>
    </xf>
    <xf numFmtId="0" fontId="21" fillId="10" borderId="37" xfId="0" applyFont="1" applyFill="1" applyBorder="1" applyAlignment="1">
      <alignment horizontal="left" vertical="top"/>
    </xf>
    <xf numFmtId="1" fontId="21" fillId="0" borderId="33" xfId="0" applyNumberFormat="1" applyFont="1" applyFill="1" applyBorder="1" applyAlignment="1"/>
    <xf numFmtId="0" fontId="17" fillId="14" borderId="0" xfId="0" applyFont="1" applyFill="1" applyAlignment="1">
      <alignment horizontal="center" vertical="center"/>
    </xf>
    <xf numFmtId="4" fontId="54" fillId="10" borderId="11" xfId="0" applyNumberFormat="1" applyFont="1" applyFill="1" applyBorder="1" applyAlignment="1">
      <alignment horizontal="left"/>
    </xf>
    <xf numFmtId="0" fontId="3" fillId="15" borderId="0" xfId="0" quotePrefix="1" applyFont="1" applyFill="1"/>
    <xf numFmtId="0" fontId="21" fillId="10" borderId="37" xfId="0" quotePrefix="1" applyFont="1" applyFill="1" applyBorder="1" applyAlignment="1">
      <alignment horizontal="left"/>
    </xf>
    <xf numFmtId="0" fontId="3" fillId="15" borderId="0" xfId="0" applyFont="1" applyFill="1"/>
    <xf numFmtId="165" fontId="25" fillId="10" borderId="31" xfId="1" applyNumberFormat="1" applyFont="1" applyFill="1" applyBorder="1" applyAlignment="1">
      <alignment vertical="center"/>
    </xf>
    <xf numFmtId="0" fontId="21" fillId="10" borderId="37" xfId="0" quotePrefix="1" applyFont="1" applyFill="1" applyBorder="1" applyAlignment="1">
      <alignment horizontal="right" wrapText="1"/>
    </xf>
    <xf numFmtId="0" fontId="3" fillId="10" borderId="0" xfId="0" quotePrefix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3" fillId="10" borderId="0" xfId="0" quotePrefix="1" applyFont="1" applyFill="1"/>
    <xf numFmtId="0" fontId="3" fillId="0" borderId="2" xfId="0" quotePrefix="1" applyFont="1" applyFill="1" applyBorder="1"/>
    <xf numFmtId="0" fontId="3" fillId="15" borderId="6" xfId="0" quotePrefix="1" applyFont="1" applyFill="1" applyBorder="1" applyAlignment="1"/>
    <xf numFmtId="0" fontId="3" fillId="15" borderId="6" xfId="0" quotePrefix="1" applyFont="1" applyFill="1" applyBorder="1" applyAlignment="1">
      <alignment wrapText="1"/>
    </xf>
    <xf numFmtId="0" fontId="4" fillId="7" borderId="16" xfId="0" applyFont="1" applyFill="1" applyBorder="1" applyAlignment="1">
      <alignment horizontal="center" wrapText="1"/>
    </xf>
    <xf numFmtId="0" fontId="3" fillId="15" borderId="37" xfId="0" quotePrefix="1" applyFont="1" applyFill="1" applyBorder="1" applyAlignment="1">
      <alignment horizontal="left"/>
    </xf>
    <xf numFmtId="0" fontId="4" fillId="15" borderId="37" xfId="0" applyFont="1" applyFill="1" applyBorder="1" applyAlignment="1">
      <alignment horizontal="left"/>
    </xf>
    <xf numFmtId="0" fontId="4" fillId="15" borderId="1" xfId="0" quotePrefix="1" applyFont="1" applyFill="1" applyBorder="1"/>
    <xf numFmtId="43" fontId="4" fillId="0" borderId="1" xfId="0" applyNumberFormat="1" applyFont="1" applyFill="1" applyBorder="1"/>
    <xf numFmtId="0" fontId="18" fillId="4" borderId="40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4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18" fillId="4" borderId="34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wrapText="1"/>
    </xf>
    <xf numFmtId="0" fontId="4" fillId="7" borderId="54" xfId="0" applyFont="1" applyFill="1" applyBorder="1" applyAlignment="1">
      <alignment horizontal="center" wrapText="1"/>
    </xf>
    <xf numFmtId="0" fontId="4" fillId="7" borderId="2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Alignment="1">
      <alignment horizontal="left" wrapText="1"/>
    </xf>
    <xf numFmtId="0" fontId="3" fillId="15" borderId="27" xfId="0" applyFont="1" applyFill="1" applyBorder="1" applyAlignment="1">
      <alignment horizontal="left" vertical="top" wrapText="1"/>
    </xf>
    <xf numFmtId="0" fontId="18" fillId="4" borderId="20" xfId="0" quotePrefix="1" applyFont="1" applyFill="1" applyBorder="1" applyAlignment="1">
      <alignment horizontal="center" vertical="center"/>
    </xf>
    <xf numFmtId="0" fontId="18" fillId="4" borderId="2" xfId="0" quotePrefix="1" applyFont="1" applyFill="1" applyBorder="1" applyAlignment="1">
      <alignment horizontal="center" vertical="center"/>
    </xf>
    <xf numFmtId="0" fontId="18" fillId="4" borderId="37" xfId="0" quotePrefix="1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left"/>
    </xf>
    <xf numFmtId="0" fontId="18" fillId="4" borderId="19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wrapText="1"/>
    </xf>
    <xf numFmtId="0" fontId="19" fillId="4" borderId="48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9" fillId="4" borderId="53" xfId="0" applyFont="1" applyFill="1" applyBorder="1" applyAlignment="1">
      <alignment horizontal="center" vertical="center" wrapText="1"/>
    </xf>
    <xf numFmtId="3" fontId="18" fillId="4" borderId="42" xfId="0" applyNumberFormat="1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3" fillId="0" borderId="35" xfId="0" quotePrefix="1" applyFont="1" applyFill="1" applyBorder="1" applyAlignment="1">
      <alignment horizontal="left" wrapText="1"/>
    </xf>
    <xf numFmtId="0" fontId="3" fillId="0" borderId="27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wrapText="1"/>
    </xf>
  </cellXfs>
  <cellStyles count="7">
    <cellStyle name="Comma" xfId="1" builtinId="3"/>
    <cellStyle name="Comma 2" xfId="4"/>
    <cellStyle name="Comma 2 2" xfId="5"/>
    <cellStyle name="Normal" xfId="0" builtinId="0"/>
    <cellStyle name="Normal 2 2" xfId="3"/>
    <cellStyle name="Normal 3" xfId="2"/>
    <cellStyle name="Percent" xfId="6" builtinId="5"/>
  </cellStyles>
  <dxfs count="0"/>
  <tableStyles count="0" defaultTableStyle="TableStyleMedium2" defaultPivotStyle="PivotStyleLight16"/>
  <colors>
    <mruColors>
      <color rgb="FFFF5B5B"/>
      <color rgb="FFFF6969"/>
      <color rgb="FFB685DB"/>
      <color rgb="FFCC0099"/>
      <color rgb="FF996600"/>
      <color rgb="FFFF2F2F"/>
      <color rgb="FFFFCC66"/>
      <color rgb="FF33CC33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724202</xdr:colOff>
      <xdr:row>12</xdr:row>
      <xdr:rowOff>64709</xdr:rowOff>
    </xdr:to>
    <xdr:sp macro="" textlink="">
      <xdr:nvSpPr>
        <xdr:cNvPr id="22" name="TextBox 21"/>
        <xdr:cNvSpPr txBox="1"/>
      </xdr:nvSpPr>
      <xdr:spPr>
        <a:xfrm>
          <a:off x="0" y="555171"/>
          <a:ext cx="1703916" cy="24976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OVER-ALL</a:t>
          </a:r>
        </a:p>
      </xdr:txBody>
    </xdr:sp>
    <xdr:clientData/>
  </xdr:twoCellAnchor>
  <xdr:twoCellAnchor>
    <xdr:from>
      <xdr:col>25</xdr:col>
      <xdr:colOff>25400</xdr:colOff>
      <xdr:row>8</xdr:row>
      <xdr:rowOff>101600</xdr:rowOff>
    </xdr:from>
    <xdr:to>
      <xdr:col>26</xdr:col>
      <xdr:colOff>2187575</xdr:colOff>
      <xdr:row>16</xdr:row>
      <xdr:rowOff>50800</xdr:rowOff>
    </xdr:to>
    <xdr:grpSp>
      <xdr:nvGrpSpPr>
        <xdr:cNvPr id="7" name="Group 6"/>
        <xdr:cNvGrpSpPr/>
      </xdr:nvGrpSpPr>
      <xdr:grpSpPr>
        <a:xfrm>
          <a:off x="20172680" y="101600"/>
          <a:ext cx="3168015" cy="1244600"/>
          <a:chOff x="7996796" y="257352"/>
          <a:chExt cx="1535233" cy="71999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8029571" y="299357"/>
            <a:ext cx="1424624" cy="138793"/>
          </a:xfrm>
          <a:prstGeom prst="rect">
            <a:avLst/>
          </a:prstGeom>
          <a:solidFill>
            <a:schemeClr val="tx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 Box 2"/>
          <xdr:cNvSpPr txBox="1">
            <a:spLocks noChangeArrowheads="1"/>
          </xdr:cNvSpPr>
        </xdr:nvSpPr>
        <xdr:spPr bwMode="auto">
          <a:xfrm>
            <a:off x="8029571" y="438151"/>
            <a:ext cx="1423988" cy="195469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 Box 2"/>
          <xdr:cNvSpPr txBox="1">
            <a:spLocks noChangeArrowheads="1"/>
          </xdr:cNvSpPr>
        </xdr:nvSpPr>
        <xdr:spPr bwMode="auto">
          <a:xfrm>
            <a:off x="7996796" y="257352"/>
            <a:ext cx="1100817" cy="1768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Document Code </a:t>
            </a: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2"/>
          <xdr:cNvSpPr txBox="1">
            <a:spLocks noChangeArrowheads="1"/>
          </xdr:cNvSpPr>
        </xdr:nvSpPr>
        <xdr:spPr bwMode="auto">
          <a:xfrm>
            <a:off x="7996796" y="393185"/>
            <a:ext cx="1396918" cy="2527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l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FM-QP-PS-PPD-29-01B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 Box 2"/>
          <xdr:cNvSpPr txBox="1">
            <a:spLocks noChangeArrowheads="1"/>
          </xdr:cNvSpPr>
        </xdr:nvSpPr>
        <xdr:spPr bwMode="auto">
          <a:xfrm>
            <a:off x="8032883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 Box 2"/>
          <xdr:cNvSpPr txBox="1">
            <a:spLocks noChangeArrowheads="1"/>
          </xdr:cNvSpPr>
        </xdr:nvSpPr>
        <xdr:spPr bwMode="auto">
          <a:xfrm>
            <a:off x="8032883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8002492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Rev. No.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"/>
          <xdr:cNvSpPr txBox="1">
            <a:spLocks noChangeArrowheads="1"/>
          </xdr:cNvSpPr>
        </xdr:nvSpPr>
        <xdr:spPr bwMode="auto">
          <a:xfrm>
            <a:off x="8004872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2"/>
          <xdr:cNvSpPr txBox="1">
            <a:spLocks noChangeArrowheads="1"/>
          </xdr:cNvSpPr>
        </xdr:nvSpPr>
        <xdr:spPr bwMode="auto">
          <a:xfrm>
            <a:off x="8506752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 Box 2"/>
          <xdr:cNvSpPr txBox="1">
            <a:spLocks noChangeArrowheads="1"/>
          </xdr:cNvSpPr>
        </xdr:nvSpPr>
        <xdr:spPr bwMode="auto">
          <a:xfrm>
            <a:off x="8506752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2"/>
          <xdr:cNvSpPr txBox="1">
            <a:spLocks noChangeArrowheads="1"/>
          </xdr:cNvSpPr>
        </xdr:nvSpPr>
        <xdr:spPr bwMode="auto">
          <a:xfrm>
            <a:off x="8476359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Eff. Date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 Box 2"/>
          <xdr:cNvSpPr txBox="1">
            <a:spLocks noChangeArrowheads="1"/>
          </xdr:cNvSpPr>
        </xdr:nvSpPr>
        <xdr:spPr bwMode="auto">
          <a:xfrm>
            <a:off x="8455811" y="786404"/>
            <a:ext cx="576260" cy="109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10.01.16</a:t>
            </a:r>
          </a:p>
        </xdr:txBody>
      </xdr:sp>
      <xdr:sp macro="" textlink="">
        <xdr:nvSpPr>
          <xdr:cNvPr id="20" name="Text Box 2"/>
          <xdr:cNvSpPr txBox="1">
            <a:spLocks noChangeArrowheads="1"/>
          </xdr:cNvSpPr>
        </xdr:nvSpPr>
        <xdr:spPr bwMode="auto">
          <a:xfrm>
            <a:off x="8982998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 Box 2"/>
          <xdr:cNvSpPr txBox="1">
            <a:spLocks noChangeArrowheads="1"/>
          </xdr:cNvSpPr>
        </xdr:nvSpPr>
        <xdr:spPr bwMode="auto">
          <a:xfrm>
            <a:off x="8982998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"/>
          <xdr:cNvSpPr txBox="1">
            <a:spLocks noChangeArrowheads="1"/>
          </xdr:cNvSpPr>
        </xdr:nvSpPr>
        <xdr:spPr bwMode="auto">
          <a:xfrm>
            <a:off x="8952604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Page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4" name="Text Box 2"/>
          <xdr:cNvSpPr txBox="1">
            <a:spLocks noChangeArrowheads="1"/>
          </xdr:cNvSpPr>
        </xdr:nvSpPr>
        <xdr:spPr bwMode="auto">
          <a:xfrm>
            <a:off x="8954994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GB" sz="8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of 1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8</xdr:row>
      <xdr:rowOff>101600</xdr:rowOff>
    </xdr:from>
    <xdr:to>
      <xdr:col>26</xdr:col>
      <xdr:colOff>2187575</xdr:colOff>
      <xdr:row>16</xdr:row>
      <xdr:rowOff>50800</xdr:rowOff>
    </xdr:to>
    <xdr:grpSp>
      <xdr:nvGrpSpPr>
        <xdr:cNvPr id="6" name="Group 5"/>
        <xdr:cNvGrpSpPr/>
      </xdr:nvGrpSpPr>
      <xdr:grpSpPr>
        <a:xfrm>
          <a:off x="18999200" y="101600"/>
          <a:ext cx="3165475" cy="1219200"/>
          <a:chOff x="7996796" y="257352"/>
          <a:chExt cx="1535233" cy="719997"/>
        </a:xfrm>
      </xdr:grpSpPr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8029571" y="299357"/>
            <a:ext cx="1424624" cy="138793"/>
          </a:xfrm>
          <a:prstGeom prst="rect">
            <a:avLst/>
          </a:prstGeom>
          <a:solidFill>
            <a:schemeClr val="tx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8029571" y="438151"/>
            <a:ext cx="1423988" cy="195469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 Box 2"/>
          <xdr:cNvSpPr txBox="1">
            <a:spLocks noChangeArrowheads="1"/>
          </xdr:cNvSpPr>
        </xdr:nvSpPr>
        <xdr:spPr bwMode="auto">
          <a:xfrm>
            <a:off x="7996796" y="257352"/>
            <a:ext cx="1100817" cy="1768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Document Code </a:t>
            </a: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 Box 2"/>
          <xdr:cNvSpPr txBox="1">
            <a:spLocks noChangeArrowheads="1"/>
          </xdr:cNvSpPr>
        </xdr:nvSpPr>
        <xdr:spPr bwMode="auto">
          <a:xfrm>
            <a:off x="7996796" y="393185"/>
            <a:ext cx="1396918" cy="2527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l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FM-QP-PS-PPD-29-01B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2"/>
          <xdr:cNvSpPr txBox="1">
            <a:spLocks noChangeArrowheads="1"/>
          </xdr:cNvSpPr>
        </xdr:nvSpPr>
        <xdr:spPr bwMode="auto">
          <a:xfrm>
            <a:off x="8032883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 Box 2"/>
          <xdr:cNvSpPr txBox="1">
            <a:spLocks noChangeArrowheads="1"/>
          </xdr:cNvSpPr>
        </xdr:nvSpPr>
        <xdr:spPr bwMode="auto">
          <a:xfrm>
            <a:off x="8032883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 Box 2"/>
          <xdr:cNvSpPr txBox="1">
            <a:spLocks noChangeArrowheads="1"/>
          </xdr:cNvSpPr>
        </xdr:nvSpPr>
        <xdr:spPr bwMode="auto">
          <a:xfrm>
            <a:off x="8002492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Rev. No.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8004872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"/>
          <xdr:cNvSpPr txBox="1">
            <a:spLocks noChangeArrowheads="1"/>
          </xdr:cNvSpPr>
        </xdr:nvSpPr>
        <xdr:spPr bwMode="auto">
          <a:xfrm>
            <a:off x="8506752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2"/>
          <xdr:cNvSpPr txBox="1">
            <a:spLocks noChangeArrowheads="1"/>
          </xdr:cNvSpPr>
        </xdr:nvSpPr>
        <xdr:spPr bwMode="auto">
          <a:xfrm>
            <a:off x="8506752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 Box 2"/>
          <xdr:cNvSpPr txBox="1">
            <a:spLocks noChangeArrowheads="1"/>
          </xdr:cNvSpPr>
        </xdr:nvSpPr>
        <xdr:spPr bwMode="auto">
          <a:xfrm>
            <a:off x="8476359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Eff. Date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2"/>
          <xdr:cNvSpPr txBox="1">
            <a:spLocks noChangeArrowheads="1"/>
          </xdr:cNvSpPr>
        </xdr:nvSpPr>
        <xdr:spPr bwMode="auto">
          <a:xfrm>
            <a:off x="8455811" y="786404"/>
            <a:ext cx="576260" cy="109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10.01.16</a:t>
            </a:r>
          </a:p>
        </xdr:txBody>
      </xdr:sp>
      <xdr:sp macro="" textlink="">
        <xdr:nvSpPr>
          <xdr:cNvPr id="19" name="Text Box 2"/>
          <xdr:cNvSpPr txBox="1">
            <a:spLocks noChangeArrowheads="1"/>
          </xdr:cNvSpPr>
        </xdr:nvSpPr>
        <xdr:spPr bwMode="auto">
          <a:xfrm>
            <a:off x="8982998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 Box 2"/>
          <xdr:cNvSpPr txBox="1">
            <a:spLocks noChangeArrowheads="1"/>
          </xdr:cNvSpPr>
        </xdr:nvSpPr>
        <xdr:spPr bwMode="auto">
          <a:xfrm>
            <a:off x="8982998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 Box 2"/>
          <xdr:cNvSpPr txBox="1">
            <a:spLocks noChangeArrowheads="1"/>
          </xdr:cNvSpPr>
        </xdr:nvSpPr>
        <xdr:spPr bwMode="auto">
          <a:xfrm>
            <a:off x="8952604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Page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"/>
          <xdr:cNvSpPr txBox="1">
            <a:spLocks noChangeArrowheads="1"/>
          </xdr:cNvSpPr>
        </xdr:nvSpPr>
        <xdr:spPr bwMode="auto">
          <a:xfrm>
            <a:off x="8954994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GB" sz="8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of 1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25400</xdr:colOff>
      <xdr:row>10</xdr:row>
      <xdr:rowOff>63500</xdr:rowOff>
    </xdr:from>
    <xdr:to>
      <xdr:col>4</xdr:col>
      <xdr:colOff>1971675</xdr:colOff>
      <xdr:row>13</xdr:row>
      <xdr:rowOff>13970</xdr:rowOff>
    </xdr:to>
    <xdr:sp macro="" textlink="">
      <xdr:nvSpPr>
        <xdr:cNvPr id="23" name="TextBox 22"/>
        <xdr:cNvSpPr txBox="1"/>
      </xdr:nvSpPr>
      <xdr:spPr>
        <a:xfrm>
          <a:off x="266700" y="419100"/>
          <a:ext cx="2695575" cy="48387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Form 03: PS-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LFP-ROPB</a:t>
          </a:r>
          <a:endParaRPr lang="en-US" sz="11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114300</xdr:rowOff>
    </xdr:from>
    <xdr:to>
      <xdr:col>4</xdr:col>
      <xdr:colOff>1418167</xdr:colOff>
      <xdr:row>12</xdr:row>
      <xdr:rowOff>64770</xdr:rowOff>
    </xdr:to>
    <xdr:sp macro="" textlink="">
      <xdr:nvSpPr>
        <xdr:cNvPr id="6" name="TextBox 5"/>
        <xdr:cNvSpPr txBox="1"/>
      </xdr:nvSpPr>
      <xdr:spPr>
        <a:xfrm>
          <a:off x="342900" y="292100"/>
          <a:ext cx="2065867" cy="48387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Form 04: PS-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OFFICE-ROPB</a:t>
          </a:r>
          <a:endParaRPr lang="en-US" sz="1100" b="1" i="1"/>
        </a:p>
      </xdr:txBody>
    </xdr:sp>
    <xdr:clientData/>
  </xdr:twoCellAnchor>
  <xdr:twoCellAnchor>
    <xdr:from>
      <xdr:col>25</xdr:col>
      <xdr:colOff>0</xdr:colOff>
      <xdr:row>8</xdr:row>
      <xdr:rowOff>38100</xdr:rowOff>
    </xdr:from>
    <xdr:to>
      <xdr:col>26</xdr:col>
      <xdr:colOff>2159000</xdr:colOff>
      <xdr:row>15</xdr:row>
      <xdr:rowOff>171450</xdr:rowOff>
    </xdr:to>
    <xdr:grpSp>
      <xdr:nvGrpSpPr>
        <xdr:cNvPr id="24" name="Group 23"/>
        <xdr:cNvGrpSpPr/>
      </xdr:nvGrpSpPr>
      <xdr:grpSpPr>
        <a:xfrm>
          <a:off x="18973800" y="38100"/>
          <a:ext cx="3162300" cy="1200150"/>
          <a:chOff x="7996796" y="257352"/>
          <a:chExt cx="1535233" cy="719997"/>
        </a:xfrm>
      </xdr:grpSpPr>
      <xdr:sp macro="" textlink="">
        <xdr:nvSpPr>
          <xdr:cNvPr id="25" name="Text Box 2"/>
          <xdr:cNvSpPr txBox="1">
            <a:spLocks noChangeArrowheads="1"/>
          </xdr:cNvSpPr>
        </xdr:nvSpPr>
        <xdr:spPr bwMode="auto">
          <a:xfrm>
            <a:off x="8029571" y="299357"/>
            <a:ext cx="1424624" cy="138793"/>
          </a:xfrm>
          <a:prstGeom prst="rect">
            <a:avLst/>
          </a:prstGeom>
          <a:solidFill>
            <a:schemeClr val="tx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Text Box 2"/>
          <xdr:cNvSpPr txBox="1">
            <a:spLocks noChangeArrowheads="1"/>
          </xdr:cNvSpPr>
        </xdr:nvSpPr>
        <xdr:spPr bwMode="auto">
          <a:xfrm>
            <a:off x="8029571" y="438151"/>
            <a:ext cx="1423988" cy="195469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Text Box 2"/>
          <xdr:cNvSpPr txBox="1">
            <a:spLocks noChangeArrowheads="1"/>
          </xdr:cNvSpPr>
        </xdr:nvSpPr>
        <xdr:spPr bwMode="auto">
          <a:xfrm>
            <a:off x="7996796" y="257352"/>
            <a:ext cx="1100817" cy="1768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Document Code </a:t>
            </a: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Text Box 2"/>
          <xdr:cNvSpPr txBox="1">
            <a:spLocks noChangeArrowheads="1"/>
          </xdr:cNvSpPr>
        </xdr:nvSpPr>
        <xdr:spPr bwMode="auto">
          <a:xfrm>
            <a:off x="7996796" y="393185"/>
            <a:ext cx="1396918" cy="2527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l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FM-QP-PS-PPD-29-01B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Text Box 2"/>
          <xdr:cNvSpPr txBox="1">
            <a:spLocks noChangeArrowheads="1"/>
          </xdr:cNvSpPr>
        </xdr:nvSpPr>
        <xdr:spPr bwMode="auto">
          <a:xfrm>
            <a:off x="8032883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"/>
          <xdr:cNvSpPr txBox="1">
            <a:spLocks noChangeArrowheads="1"/>
          </xdr:cNvSpPr>
        </xdr:nvSpPr>
        <xdr:spPr bwMode="auto">
          <a:xfrm>
            <a:off x="8032883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Text Box 2"/>
          <xdr:cNvSpPr txBox="1">
            <a:spLocks noChangeArrowheads="1"/>
          </xdr:cNvSpPr>
        </xdr:nvSpPr>
        <xdr:spPr bwMode="auto">
          <a:xfrm>
            <a:off x="8002492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Rev. No.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Text Box 2"/>
          <xdr:cNvSpPr txBox="1">
            <a:spLocks noChangeArrowheads="1"/>
          </xdr:cNvSpPr>
        </xdr:nvSpPr>
        <xdr:spPr bwMode="auto">
          <a:xfrm>
            <a:off x="8004872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Text Box 2"/>
          <xdr:cNvSpPr txBox="1">
            <a:spLocks noChangeArrowheads="1"/>
          </xdr:cNvSpPr>
        </xdr:nvSpPr>
        <xdr:spPr bwMode="auto">
          <a:xfrm>
            <a:off x="8506752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Text Box 2"/>
          <xdr:cNvSpPr txBox="1">
            <a:spLocks noChangeArrowheads="1"/>
          </xdr:cNvSpPr>
        </xdr:nvSpPr>
        <xdr:spPr bwMode="auto">
          <a:xfrm>
            <a:off x="8506752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Text Box 2"/>
          <xdr:cNvSpPr txBox="1">
            <a:spLocks noChangeArrowheads="1"/>
          </xdr:cNvSpPr>
        </xdr:nvSpPr>
        <xdr:spPr bwMode="auto">
          <a:xfrm>
            <a:off x="8476359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Eff. Date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Text Box 2"/>
          <xdr:cNvSpPr txBox="1">
            <a:spLocks noChangeArrowheads="1"/>
          </xdr:cNvSpPr>
        </xdr:nvSpPr>
        <xdr:spPr bwMode="auto">
          <a:xfrm>
            <a:off x="8455811" y="786404"/>
            <a:ext cx="576260" cy="109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10.01.16</a:t>
            </a:r>
          </a:p>
        </xdr:txBody>
      </xdr:sp>
      <xdr:sp macro="" textlink="">
        <xdr:nvSpPr>
          <xdr:cNvPr id="37" name="Text Box 2"/>
          <xdr:cNvSpPr txBox="1">
            <a:spLocks noChangeArrowheads="1"/>
          </xdr:cNvSpPr>
        </xdr:nvSpPr>
        <xdr:spPr bwMode="auto">
          <a:xfrm>
            <a:off x="8982998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Text Box 2"/>
          <xdr:cNvSpPr txBox="1">
            <a:spLocks noChangeArrowheads="1"/>
          </xdr:cNvSpPr>
        </xdr:nvSpPr>
        <xdr:spPr bwMode="auto">
          <a:xfrm>
            <a:off x="8982998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Text Box 2"/>
          <xdr:cNvSpPr txBox="1">
            <a:spLocks noChangeArrowheads="1"/>
          </xdr:cNvSpPr>
        </xdr:nvSpPr>
        <xdr:spPr bwMode="auto">
          <a:xfrm>
            <a:off x="8952604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Page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Text Box 2"/>
          <xdr:cNvSpPr txBox="1">
            <a:spLocks noChangeArrowheads="1"/>
          </xdr:cNvSpPr>
        </xdr:nvSpPr>
        <xdr:spPr bwMode="auto">
          <a:xfrm>
            <a:off x="8954994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GB" sz="8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of 1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724202</xdr:colOff>
      <xdr:row>12</xdr:row>
      <xdr:rowOff>64709</xdr:rowOff>
    </xdr:to>
    <xdr:sp macro="" textlink="">
      <xdr:nvSpPr>
        <xdr:cNvPr id="2" name="TextBox 1"/>
        <xdr:cNvSpPr txBox="1"/>
      </xdr:nvSpPr>
      <xdr:spPr>
        <a:xfrm>
          <a:off x="0" y="548640"/>
          <a:ext cx="1714802" cy="2475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OVER-ALL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32"/>
  <sheetViews>
    <sheetView tabSelected="1" view="pageBreakPreview" topLeftCell="A21" zoomScale="50" zoomScaleNormal="60" zoomScaleSheetLayoutView="50" workbookViewId="0">
      <selection activeCell="Q69" sqref="Q69"/>
    </sheetView>
  </sheetViews>
  <sheetFormatPr defaultColWidth="9.109375" defaultRowHeight="15.6" x14ac:dyDescent="0.3"/>
  <cols>
    <col min="1" max="1" width="3.5546875" style="27" customWidth="1"/>
    <col min="2" max="3" width="3.6640625" style="27" customWidth="1"/>
    <col min="4" max="4" width="3.5546875" style="27" customWidth="1"/>
    <col min="5" max="5" width="43.44140625" style="27" customWidth="1"/>
    <col min="6" max="6" width="11.6640625" style="910" customWidth="1"/>
    <col min="7" max="7" width="7.6640625" style="6" customWidth="1"/>
    <col min="8" max="8" width="9" style="6" customWidth="1"/>
    <col min="9" max="9" width="8.109375" style="36" customWidth="1"/>
    <col min="10" max="10" width="8.33203125" style="36" customWidth="1"/>
    <col min="11" max="11" width="6.88671875" style="36" customWidth="1"/>
    <col min="12" max="12" width="8.109375" style="7" customWidth="1"/>
    <col min="13" max="14" width="3.6640625" style="7" hidden="1" customWidth="1"/>
    <col min="15" max="15" width="13.33203125" style="917" customWidth="1"/>
    <col min="16" max="16" width="22.44140625" style="34" customWidth="1"/>
    <col min="17" max="17" width="19" style="27" customWidth="1"/>
    <col min="18" max="18" width="19.44140625" style="27" customWidth="1"/>
    <col min="19" max="19" width="22.6640625" style="27" customWidth="1"/>
    <col min="20" max="20" width="18.6640625" style="27" customWidth="1"/>
    <col min="21" max="21" width="18.33203125" style="29" customWidth="1"/>
    <col min="22" max="22" width="18.88671875" style="27" customWidth="1"/>
    <col min="23" max="23" width="21" style="27" hidden="1" customWidth="1"/>
    <col min="24" max="24" width="22.33203125" style="27" hidden="1" customWidth="1"/>
    <col min="25" max="25" width="21.88671875" style="34" customWidth="1"/>
    <col min="26" max="26" width="14.5546875" style="27" customWidth="1"/>
    <col min="27" max="27" width="51.88671875" style="27" customWidth="1"/>
    <col min="28" max="28" width="18.77734375" style="27" customWidth="1"/>
    <col min="29" max="16384" width="9.109375" style="27"/>
  </cols>
  <sheetData>
    <row r="1" spans="1:27" hidden="1" x14ac:dyDescent="0.3">
      <c r="A1" s="4"/>
      <c r="B1" s="4"/>
      <c r="C1" s="4"/>
      <c r="D1" s="4"/>
      <c r="E1" s="4"/>
      <c r="F1" s="45"/>
      <c r="G1" s="42"/>
      <c r="H1" s="42"/>
      <c r="I1" s="43"/>
      <c r="J1" s="43"/>
      <c r="K1" s="43"/>
      <c r="L1" s="44"/>
      <c r="M1" s="44"/>
      <c r="N1" s="44"/>
      <c r="O1" s="911"/>
      <c r="P1" s="40"/>
      <c r="Q1" s="28"/>
    </row>
    <row r="2" spans="1:27" hidden="1" x14ac:dyDescent="0.3">
      <c r="A2" s="4"/>
      <c r="B2" s="4"/>
      <c r="C2" s="4"/>
      <c r="D2" s="4"/>
      <c r="E2" s="1899" t="s">
        <v>46</v>
      </c>
      <c r="F2" s="1899"/>
      <c r="G2" s="1899"/>
      <c r="H2" s="1899"/>
      <c r="I2" s="1899"/>
      <c r="J2" s="1899"/>
      <c r="K2" s="1899"/>
      <c r="L2" s="1899"/>
      <c r="M2" s="1899"/>
      <c r="N2" s="1899"/>
      <c r="O2" s="1899"/>
      <c r="P2" s="1899"/>
      <c r="Q2" s="28"/>
    </row>
    <row r="3" spans="1:27" hidden="1" x14ac:dyDescent="0.3">
      <c r="A3" s="4"/>
      <c r="B3" s="4"/>
      <c r="C3" s="4"/>
      <c r="D3" s="4"/>
      <c r="E3" s="1899" t="s">
        <v>48</v>
      </c>
      <c r="F3" s="1899"/>
      <c r="G3" s="1899"/>
      <c r="H3" s="1899"/>
      <c r="I3" s="1899"/>
      <c r="J3" s="1899"/>
      <c r="K3" s="1899"/>
      <c r="L3" s="1899"/>
      <c r="M3" s="1899"/>
      <c r="N3" s="1899"/>
      <c r="O3" s="1899"/>
      <c r="P3" s="1899"/>
      <c r="Q3" s="28"/>
    </row>
    <row r="4" spans="1:27" hidden="1" x14ac:dyDescent="0.3">
      <c r="A4" s="4"/>
      <c r="B4" s="4"/>
      <c r="C4" s="4"/>
      <c r="D4" s="4"/>
      <c r="E4" s="1835"/>
      <c r="F4" s="45"/>
      <c r="G4" s="42"/>
      <c r="H4" s="42"/>
      <c r="I4" s="43"/>
      <c r="J4" s="43"/>
      <c r="K4" s="43"/>
      <c r="L4" s="42"/>
      <c r="M4" s="45"/>
      <c r="N4" s="45"/>
      <c r="O4" s="78"/>
      <c r="P4" s="1835"/>
      <c r="Q4" s="28"/>
    </row>
    <row r="5" spans="1:27" hidden="1" x14ac:dyDescent="0.3">
      <c r="A5" s="4" t="s">
        <v>38</v>
      </c>
      <c r="B5" s="4"/>
      <c r="C5" s="4"/>
      <c r="D5" s="4"/>
      <c r="E5" s="4"/>
      <c r="F5" s="45"/>
      <c r="G5" s="42"/>
      <c r="H5" s="42"/>
      <c r="I5" s="43"/>
      <c r="J5" s="43"/>
      <c r="K5" s="43"/>
      <c r="L5" s="44"/>
      <c r="M5" s="44"/>
      <c r="N5" s="44"/>
      <c r="O5" s="911" t="s">
        <v>41</v>
      </c>
      <c r="P5" s="8"/>
      <c r="Q5" s="28"/>
    </row>
    <row r="6" spans="1:27" hidden="1" x14ac:dyDescent="0.3">
      <c r="A6" s="4" t="s">
        <v>7</v>
      </c>
      <c r="B6" s="4"/>
      <c r="C6" s="4"/>
      <c r="D6" s="4"/>
      <c r="E6" s="4"/>
      <c r="F6" s="45"/>
      <c r="G6" s="42"/>
      <c r="H6" s="42"/>
      <c r="I6" s="43"/>
      <c r="J6" s="43"/>
      <c r="K6" s="43"/>
      <c r="L6" s="44"/>
      <c r="M6" s="44"/>
      <c r="N6" s="44"/>
      <c r="O6" s="911"/>
      <c r="P6" s="8"/>
      <c r="Q6" s="28"/>
    </row>
    <row r="7" spans="1:27" hidden="1" x14ac:dyDescent="0.3">
      <c r="A7" s="4" t="s">
        <v>6</v>
      </c>
      <c r="B7" s="4"/>
      <c r="C7" s="4"/>
      <c r="D7" s="4"/>
      <c r="E7" s="4"/>
      <c r="F7" s="45"/>
      <c r="G7" s="42"/>
      <c r="H7" s="42"/>
      <c r="I7" s="43"/>
      <c r="J7" s="43"/>
      <c r="K7" s="43"/>
      <c r="L7" s="44"/>
      <c r="M7" s="44"/>
      <c r="N7" s="44"/>
      <c r="O7" s="911"/>
      <c r="P7" s="8"/>
      <c r="Q7" s="28"/>
      <c r="Y7" s="5"/>
    </row>
    <row r="8" spans="1:27" hidden="1" x14ac:dyDescent="0.3">
      <c r="A8" s="4"/>
      <c r="B8" s="4"/>
      <c r="C8" s="4"/>
      <c r="D8" s="4"/>
      <c r="E8" s="4"/>
      <c r="F8" s="45"/>
      <c r="G8" s="42"/>
      <c r="H8" s="42"/>
      <c r="I8" s="43"/>
      <c r="J8" s="43"/>
      <c r="K8" s="43"/>
      <c r="L8" s="44"/>
      <c r="M8" s="44"/>
      <c r="N8" s="44"/>
      <c r="O8" s="911"/>
      <c r="P8" s="8"/>
      <c r="Q8" s="28"/>
    </row>
    <row r="9" spans="1:27" s="103" customFormat="1" ht="14.4" x14ac:dyDescent="0.3">
      <c r="A9" s="99"/>
      <c r="B9" s="99"/>
      <c r="C9" s="100"/>
      <c r="D9" s="100"/>
      <c r="E9" s="100"/>
      <c r="F9" s="877"/>
      <c r="G9" s="100"/>
      <c r="H9" s="100"/>
      <c r="I9" s="100"/>
      <c r="J9" s="100"/>
      <c r="K9" s="100"/>
      <c r="L9" s="100"/>
      <c r="M9" s="101"/>
      <c r="N9" s="101"/>
      <c r="O9" s="109"/>
      <c r="P9" s="109"/>
      <c r="Q9" s="101"/>
      <c r="R9" s="101"/>
      <c r="S9" s="101"/>
      <c r="T9" s="101"/>
      <c r="U9" s="101"/>
      <c r="V9" s="1003"/>
      <c r="W9" s="102"/>
      <c r="Y9" s="878"/>
    </row>
    <row r="10" spans="1:27" s="103" customFormat="1" ht="14.4" x14ac:dyDescent="0.3">
      <c r="A10" s="1905" t="s">
        <v>841</v>
      </c>
      <c r="B10" s="1905"/>
      <c r="C10" s="1905"/>
      <c r="D10" s="1905"/>
      <c r="E10" s="1905"/>
      <c r="F10" s="1905"/>
      <c r="G10" s="1905"/>
      <c r="H10" s="1905"/>
      <c r="I10" s="1905"/>
      <c r="J10" s="1905"/>
      <c r="K10" s="1905"/>
      <c r="L10" s="1905"/>
      <c r="M10" s="1905"/>
      <c r="N10" s="1905"/>
      <c r="O10" s="1905"/>
      <c r="P10" s="1905"/>
      <c r="Q10" s="1905"/>
      <c r="R10" s="1905"/>
      <c r="S10" s="1905"/>
      <c r="T10" s="1905"/>
      <c r="U10" s="1905"/>
      <c r="V10" s="1905"/>
      <c r="W10" s="1905"/>
      <c r="X10" s="1905"/>
      <c r="Y10" s="1905"/>
      <c r="Z10" s="1905"/>
      <c r="AA10" s="1905"/>
    </row>
    <row r="11" spans="1:27" s="103" customFormat="1" ht="14.4" x14ac:dyDescent="0.3">
      <c r="A11" s="1905" t="s">
        <v>842</v>
      </c>
      <c r="B11" s="1905"/>
      <c r="C11" s="1905"/>
      <c r="D11" s="1905"/>
      <c r="E11" s="1905"/>
      <c r="F11" s="1905"/>
      <c r="G11" s="1905"/>
      <c r="H11" s="1905"/>
      <c r="I11" s="1905"/>
      <c r="J11" s="1905"/>
      <c r="K11" s="1905"/>
      <c r="L11" s="1905"/>
      <c r="M11" s="1905"/>
      <c r="N11" s="1905"/>
      <c r="O11" s="1905"/>
      <c r="P11" s="1905"/>
      <c r="Q11" s="1905"/>
      <c r="R11" s="1905"/>
      <c r="S11" s="1905"/>
      <c r="T11" s="1905"/>
      <c r="U11" s="1905"/>
      <c r="V11" s="1905"/>
      <c r="W11" s="1905"/>
      <c r="X11" s="1905"/>
      <c r="Y11" s="1905"/>
      <c r="Z11" s="1905"/>
      <c r="AA11" s="1905"/>
    </row>
    <row r="12" spans="1:27" s="103" customFormat="1" ht="14.4" x14ac:dyDescent="0.3">
      <c r="A12" s="1905" t="s">
        <v>865</v>
      </c>
      <c r="B12" s="1905"/>
      <c r="C12" s="1905"/>
      <c r="D12" s="1905"/>
      <c r="E12" s="1905"/>
      <c r="F12" s="1905"/>
      <c r="G12" s="1905"/>
      <c r="H12" s="1905"/>
      <c r="I12" s="1905"/>
      <c r="J12" s="1905"/>
      <c r="K12" s="1905"/>
      <c r="L12" s="1905"/>
      <c r="M12" s="1905"/>
      <c r="N12" s="1905"/>
      <c r="O12" s="1905"/>
      <c r="P12" s="1905"/>
      <c r="Q12" s="1905"/>
      <c r="R12" s="1905"/>
      <c r="S12" s="1905"/>
      <c r="T12" s="1905"/>
      <c r="U12" s="1905"/>
      <c r="V12" s="1905"/>
      <c r="W12" s="1905"/>
      <c r="X12" s="1905"/>
      <c r="Y12" s="1905"/>
      <c r="Z12" s="1905"/>
      <c r="AA12" s="1905"/>
    </row>
    <row r="13" spans="1:27" s="103" customFormat="1" ht="14.4" x14ac:dyDescent="0.3">
      <c r="E13" s="1906"/>
      <c r="F13" s="1906"/>
      <c r="G13" s="1906"/>
      <c r="H13" s="1906"/>
      <c r="I13" s="1906"/>
      <c r="J13" s="1906"/>
      <c r="K13" s="1906"/>
      <c r="L13" s="1906"/>
      <c r="M13" s="1906"/>
      <c r="N13" s="1906"/>
      <c r="O13" s="1906"/>
      <c r="P13" s="1906"/>
      <c r="Q13" s="1906"/>
      <c r="R13" s="1906"/>
      <c r="S13" s="1906"/>
      <c r="T13" s="1906"/>
      <c r="U13" s="1906"/>
      <c r="V13" s="1906"/>
      <c r="W13" s="1906"/>
      <c r="X13" s="1906"/>
      <c r="Y13" s="1906"/>
      <c r="Z13" s="1906"/>
      <c r="AA13" s="104"/>
    </row>
    <row r="14" spans="1:27" s="103" customFormat="1" ht="13.8" x14ac:dyDescent="0.3">
      <c r="E14" s="105"/>
      <c r="F14" s="105"/>
      <c r="G14" s="876"/>
      <c r="H14" s="876"/>
      <c r="I14" s="876"/>
      <c r="J14" s="876"/>
      <c r="K14" s="876"/>
      <c r="L14" s="876"/>
      <c r="M14" s="105"/>
      <c r="N14" s="105"/>
      <c r="O14" s="105"/>
      <c r="P14" s="105"/>
      <c r="Q14" s="876"/>
      <c r="R14" s="876"/>
      <c r="S14" s="876"/>
      <c r="T14" s="876"/>
      <c r="U14" s="876"/>
      <c r="V14" s="876"/>
      <c r="W14" s="105"/>
      <c r="X14" s="106"/>
      <c r="Y14" s="106"/>
      <c r="Z14" s="106"/>
      <c r="AA14" s="106"/>
    </row>
    <row r="15" spans="1:27" s="103" customFormat="1" ht="14.4" hidden="1" x14ac:dyDescent="0.3">
      <c r="A15" s="1836" t="s">
        <v>863</v>
      </c>
      <c r="B15" s="1836"/>
      <c r="C15" s="105"/>
      <c r="D15" s="105"/>
      <c r="F15" s="878"/>
      <c r="G15" s="100"/>
      <c r="H15" s="100"/>
      <c r="I15" s="876"/>
      <c r="J15" s="876"/>
      <c r="K15" s="876"/>
      <c r="L15" s="876"/>
      <c r="M15" s="105"/>
      <c r="N15" s="105"/>
      <c r="O15" s="105"/>
      <c r="P15" s="105"/>
      <c r="Q15" s="876"/>
      <c r="R15" s="876"/>
      <c r="S15" s="876"/>
      <c r="Y15" s="878"/>
      <c r="Z15" s="105"/>
    </row>
    <row r="16" spans="1:27" x14ac:dyDescent="0.3">
      <c r="A16" s="4" t="s">
        <v>38</v>
      </c>
      <c r="B16" s="4"/>
      <c r="C16" s="4"/>
      <c r="D16" s="4"/>
      <c r="E16" s="4"/>
      <c r="F16" s="1835"/>
      <c r="G16" s="1"/>
      <c r="H16" s="1"/>
      <c r="I16" s="1"/>
      <c r="J16" s="1"/>
      <c r="K16" s="1"/>
      <c r="L16" s="42"/>
      <c r="M16" s="42"/>
      <c r="N16" s="2"/>
      <c r="O16" s="3"/>
      <c r="P16" s="3"/>
      <c r="Q16" s="2"/>
      <c r="R16" s="2"/>
      <c r="S16" s="2"/>
      <c r="T16" s="2" t="s">
        <v>41</v>
      </c>
      <c r="U16" s="2"/>
      <c r="V16" s="2"/>
      <c r="W16" s="2"/>
      <c r="X16" s="2"/>
      <c r="Y16" s="3"/>
      <c r="Z16" s="2"/>
      <c r="AA16" s="2"/>
    </row>
    <row r="17" spans="1:28" s="103" customFormat="1" ht="14.4" x14ac:dyDescent="0.3">
      <c r="A17" s="107"/>
      <c r="B17" s="107"/>
      <c r="C17" s="108"/>
      <c r="D17" s="108"/>
      <c r="F17" s="878"/>
      <c r="G17" s="100"/>
      <c r="H17" s="100"/>
      <c r="I17" s="108"/>
      <c r="J17" s="108"/>
      <c r="K17" s="100"/>
      <c r="L17" s="100"/>
      <c r="M17" s="100"/>
      <c r="N17" s="100"/>
      <c r="O17" s="877"/>
      <c r="P17" s="877"/>
      <c r="Q17" s="100"/>
      <c r="R17" s="100"/>
      <c r="S17" s="101"/>
      <c r="T17" s="102"/>
      <c r="Y17" s="878"/>
      <c r="Z17" s="105"/>
    </row>
    <row r="18" spans="1:28" s="103" customFormat="1" ht="15" customHeight="1" thickBot="1" x14ac:dyDescent="0.35">
      <c r="E18" s="110"/>
      <c r="F18" s="110"/>
      <c r="G18" s="100"/>
      <c r="H18" s="100"/>
      <c r="I18" s="100"/>
      <c r="J18" s="100"/>
      <c r="K18" s="100"/>
      <c r="L18" s="100"/>
      <c r="M18" s="100"/>
      <c r="N18" s="100"/>
      <c r="O18" s="877"/>
      <c r="P18" s="877"/>
      <c r="Q18" s="101"/>
      <c r="R18" s="101"/>
      <c r="S18" s="101"/>
      <c r="T18" s="101"/>
      <c r="U18" s="101"/>
      <c r="V18" s="101"/>
      <c r="W18" s="101"/>
      <c r="X18" s="101"/>
      <c r="Y18" s="109"/>
      <c r="Z18" s="105"/>
      <c r="AA18" s="102"/>
    </row>
    <row r="19" spans="1:28" s="103" customFormat="1" ht="20.25" customHeight="1" thickBot="1" x14ac:dyDescent="0.35">
      <c r="A19" s="1907" t="s">
        <v>843</v>
      </c>
      <c r="B19" s="1891"/>
      <c r="C19" s="1891"/>
      <c r="D19" s="1891"/>
      <c r="E19" s="1892"/>
      <c r="F19" s="1911" t="s">
        <v>86</v>
      </c>
      <c r="G19" s="1912"/>
      <c r="H19" s="1912"/>
      <c r="I19" s="1912"/>
      <c r="J19" s="1912"/>
      <c r="K19" s="1912"/>
      <c r="L19" s="1912"/>
      <c r="M19" s="1912"/>
      <c r="N19" s="1912"/>
      <c r="O19" s="1913"/>
      <c r="P19" s="1914" t="s">
        <v>844</v>
      </c>
      <c r="Q19" s="1914"/>
      <c r="R19" s="1914"/>
      <c r="S19" s="1914"/>
      <c r="T19" s="1914"/>
      <c r="U19" s="1914"/>
      <c r="V19" s="1914"/>
      <c r="W19" s="1914"/>
      <c r="X19" s="1914"/>
      <c r="Y19" s="1914"/>
      <c r="Z19" s="1894" t="s">
        <v>845</v>
      </c>
      <c r="AA19" s="1886" t="s">
        <v>846</v>
      </c>
    </row>
    <row r="20" spans="1:28" s="103" customFormat="1" ht="15" customHeight="1" x14ac:dyDescent="0.3">
      <c r="A20" s="1908"/>
      <c r="B20" s="1909"/>
      <c r="C20" s="1909"/>
      <c r="D20" s="1909"/>
      <c r="E20" s="1910"/>
      <c r="F20" s="1894" t="s">
        <v>864</v>
      </c>
      <c r="G20" s="1890" t="s">
        <v>1</v>
      </c>
      <c r="H20" s="1891"/>
      <c r="I20" s="1891"/>
      <c r="J20" s="1892"/>
      <c r="K20" s="1888" t="s">
        <v>0</v>
      </c>
      <c r="L20" s="1889"/>
      <c r="M20" s="1889"/>
      <c r="N20" s="1889"/>
      <c r="O20" s="1886" t="s">
        <v>847</v>
      </c>
      <c r="P20" s="1894" t="s">
        <v>848</v>
      </c>
      <c r="Q20" s="1889" t="s">
        <v>1</v>
      </c>
      <c r="R20" s="1889"/>
      <c r="S20" s="1889"/>
      <c r="T20" s="1893"/>
      <c r="U20" s="1888" t="s">
        <v>0</v>
      </c>
      <c r="V20" s="1889"/>
      <c r="W20" s="1889"/>
      <c r="X20" s="1889"/>
      <c r="Y20" s="1886" t="s">
        <v>849</v>
      </c>
      <c r="Z20" s="1915"/>
      <c r="AA20" s="1916"/>
    </row>
    <row r="21" spans="1:28" s="103" customFormat="1" ht="32.25" customHeight="1" x14ac:dyDescent="0.3">
      <c r="A21" s="1908"/>
      <c r="B21" s="1909"/>
      <c r="C21" s="1909"/>
      <c r="D21" s="1909"/>
      <c r="E21" s="1910"/>
      <c r="F21" s="1895"/>
      <c r="G21" s="111" t="s">
        <v>2</v>
      </c>
      <c r="H21" s="111" t="s">
        <v>3</v>
      </c>
      <c r="I21" s="111" t="s">
        <v>4</v>
      </c>
      <c r="J21" s="136" t="s">
        <v>5</v>
      </c>
      <c r="K21" s="137" t="s">
        <v>2</v>
      </c>
      <c r="L21" s="111" t="s">
        <v>3</v>
      </c>
      <c r="M21" s="111" t="s">
        <v>4</v>
      </c>
      <c r="N21" s="111" t="s">
        <v>5</v>
      </c>
      <c r="O21" s="1887"/>
      <c r="P21" s="1895"/>
      <c r="Q21" s="111" t="s">
        <v>2</v>
      </c>
      <c r="R21" s="111" t="s">
        <v>3</v>
      </c>
      <c r="S21" s="111" t="s">
        <v>4</v>
      </c>
      <c r="T21" s="136" t="s">
        <v>5</v>
      </c>
      <c r="U21" s="137" t="s">
        <v>2</v>
      </c>
      <c r="V21" s="111" t="s">
        <v>3</v>
      </c>
      <c r="W21" s="111" t="s">
        <v>4</v>
      </c>
      <c r="X21" s="111" t="s">
        <v>5</v>
      </c>
      <c r="Y21" s="1887"/>
      <c r="Z21" s="1895"/>
      <c r="AA21" s="1887"/>
      <c r="AB21" s="1868" t="s">
        <v>1324</v>
      </c>
    </row>
    <row r="22" spans="1:28" s="112" customFormat="1" ht="14.4" customHeight="1" thickBot="1" x14ac:dyDescent="0.35">
      <c r="A22" s="1902" t="s">
        <v>28</v>
      </c>
      <c r="B22" s="1903"/>
      <c r="C22" s="1903"/>
      <c r="D22" s="1903"/>
      <c r="E22" s="1904"/>
      <c r="F22" s="157">
        <v>2</v>
      </c>
      <c r="G22" s="158" t="s">
        <v>78</v>
      </c>
      <c r="H22" s="158" t="s">
        <v>850</v>
      </c>
      <c r="I22" s="158" t="s">
        <v>353</v>
      </c>
      <c r="J22" s="159" t="s">
        <v>851</v>
      </c>
      <c r="K22" s="157" t="s">
        <v>852</v>
      </c>
      <c r="L22" s="158" t="s">
        <v>853</v>
      </c>
      <c r="M22" s="158" t="s">
        <v>80</v>
      </c>
      <c r="N22" s="158" t="s">
        <v>854</v>
      </c>
      <c r="O22" s="159" t="s">
        <v>855</v>
      </c>
      <c r="P22" s="157" t="s">
        <v>856</v>
      </c>
      <c r="Q22" s="158" t="s">
        <v>857</v>
      </c>
      <c r="R22" s="158" t="s">
        <v>396</v>
      </c>
      <c r="S22" s="158" t="s">
        <v>858</v>
      </c>
      <c r="T22" s="159" t="s">
        <v>259</v>
      </c>
      <c r="U22" s="157" t="s">
        <v>253</v>
      </c>
      <c r="V22" s="158" t="s">
        <v>753</v>
      </c>
      <c r="W22" s="158" t="s">
        <v>354</v>
      </c>
      <c r="X22" s="158" t="s">
        <v>859</v>
      </c>
      <c r="Y22" s="159" t="s">
        <v>860</v>
      </c>
      <c r="Z22" s="157" t="s">
        <v>861</v>
      </c>
      <c r="AA22" s="159" t="s">
        <v>862</v>
      </c>
    </row>
    <row r="23" spans="1:28" x14ac:dyDescent="0.3">
      <c r="A23" s="115"/>
      <c r="B23" s="116"/>
      <c r="C23" s="116"/>
      <c r="D23" s="116"/>
      <c r="E23" s="1163"/>
      <c r="F23" s="879">
        <f>F47+F425+F634+F1113+F1376+F1682+F1904</f>
        <v>0</v>
      </c>
      <c r="G23" s="160"/>
      <c r="H23" s="160"/>
      <c r="I23" s="134">
        <f>I47+I425+I634+I1113+I1376+I1682+I1904</f>
        <v>0</v>
      </c>
      <c r="J23" s="133">
        <f>J47+J425+J634+J1113+J1376+J1682+J1904</f>
        <v>0</v>
      </c>
      <c r="K23" s="938"/>
      <c r="L23" s="939"/>
      <c r="M23" s="266"/>
      <c r="N23" s="266"/>
      <c r="O23" s="267"/>
      <c r="P23" s="994"/>
      <c r="Q23" s="125"/>
      <c r="R23" s="125"/>
      <c r="S23" s="125"/>
      <c r="T23" s="161"/>
      <c r="U23" s="156"/>
      <c r="V23" s="125"/>
      <c r="W23" s="125"/>
      <c r="X23" s="125"/>
      <c r="Y23" s="1299"/>
      <c r="Z23" s="156"/>
      <c r="AA23" s="162"/>
      <c r="AB23" s="20"/>
    </row>
    <row r="24" spans="1:28" ht="15.6" customHeight="1" x14ac:dyDescent="0.3">
      <c r="A24" s="263" t="s">
        <v>44</v>
      </c>
      <c r="B24" s="268"/>
      <c r="C24" s="268"/>
      <c r="D24" s="268"/>
      <c r="E24" s="554"/>
      <c r="F24" s="880">
        <f>SUM(G24:J24)</f>
        <v>0</v>
      </c>
      <c r="G24" s="270"/>
      <c r="H24" s="270"/>
      <c r="I24" s="271"/>
      <c r="J24" s="272"/>
      <c r="K24" s="940"/>
      <c r="L24" s="273"/>
      <c r="M24" s="273"/>
      <c r="N24" s="273"/>
      <c r="O24" s="1473"/>
      <c r="P24" s="281">
        <f>P25+P26+P31+P32</f>
        <v>259157070.5</v>
      </c>
      <c r="Q24" s="301">
        <f t="shared" ref="Q24:Y24" si="0">Q25+Q26+Q31+Q32</f>
        <v>64284730.219999999</v>
      </c>
      <c r="R24" s="301">
        <f t="shared" si="0"/>
        <v>71412984.890000001</v>
      </c>
      <c r="S24" s="301">
        <f t="shared" si="0"/>
        <v>74566807.180000007</v>
      </c>
      <c r="T24" s="1727">
        <f t="shared" si="0"/>
        <v>65754663.32</v>
      </c>
      <c r="U24" s="1726">
        <f t="shared" si="0"/>
        <v>63604781.589999996</v>
      </c>
      <c r="V24" s="301">
        <f t="shared" si="0"/>
        <v>71343710.789999992</v>
      </c>
      <c r="W24" s="1258">
        <f t="shared" si="0"/>
        <v>57162585</v>
      </c>
      <c r="X24" s="275">
        <f t="shared" si="0"/>
        <v>57162585</v>
      </c>
      <c r="Y24" s="1300">
        <f t="shared" si="0"/>
        <v>77846787.379999995</v>
      </c>
      <c r="Z24" s="276"/>
      <c r="AA24" s="277"/>
      <c r="AB24" s="1901" t="s">
        <v>356</v>
      </c>
    </row>
    <row r="25" spans="1:28" s="34" customFormat="1" x14ac:dyDescent="0.3">
      <c r="A25" s="213" t="s">
        <v>275</v>
      </c>
      <c r="B25" s="278"/>
      <c r="C25" s="278"/>
      <c r="D25" s="278"/>
      <c r="E25" s="562"/>
      <c r="F25" s="880">
        <f t="shared" ref="F25:F108" si="1">SUM(G25:J25)</f>
        <v>0</v>
      </c>
      <c r="G25" s="270"/>
      <c r="H25" s="270"/>
      <c r="I25" s="271"/>
      <c r="J25" s="272"/>
      <c r="K25" s="940"/>
      <c r="L25" s="296"/>
      <c r="M25" s="280"/>
      <c r="N25" s="280"/>
      <c r="O25" s="1473"/>
      <c r="P25" s="281">
        <f>SUM(Q25:T25)</f>
        <v>215831000</v>
      </c>
      <c r="Q25" s="301">
        <v>53957750</v>
      </c>
      <c r="R25" s="301">
        <v>53957750</v>
      </c>
      <c r="S25" s="301">
        <v>53957750</v>
      </c>
      <c r="T25" s="1727">
        <v>53957750</v>
      </c>
      <c r="U25" s="1726">
        <v>53957750</v>
      </c>
      <c r="V25" s="301">
        <v>53957750</v>
      </c>
      <c r="W25" s="1258">
        <v>53957750</v>
      </c>
      <c r="X25" s="281">
        <v>53957750</v>
      </c>
      <c r="Y25" s="1301">
        <v>53957750</v>
      </c>
      <c r="Z25" s="276"/>
      <c r="AA25" s="277"/>
      <c r="AB25" s="1901"/>
    </row>
    <row r="26" spans="1:28" s="34" customFormat="1" x14ac:dyDescent="0.3">
      <c r="A26" s="264" t="s">
        <v>45</v>
      </c>
      <c r="B26" s="282"/>
      <c r="C26" s="282"/>
      <c r="D26" s="282"/>
      <c r="E26" s="562"/>
      <c r="F26" s="880">
        <f t="shared" si="1"/>
        <v>0</v>
      </c>
      <c r="G26" s="270"/>
      <c r="H26" s="270"/>
      <c r="I26" s="271"/>
      <c r="J26" s="272"/>
      <c r="K26" s="940"/>
      <c r="L26" s="296"/>
      <c r="M26" s="280"/>
      <c r="N26" s="280"/>
      <c r="O26" s="1473"/>
      <c r="P26" s="281">
        <f>SUM(P27:P30)</f>
        <v>26089000</v>
      </c>
      <c r="Q26" s="301">
        <f t="shared" ref="Q26:Y26" si="2">SUM(Q27:Q30)</f>
        <v>5758885</v>
      </c>
      <c r="R26" s="301">
        <f t="shared" si="2"/>
        <v>5161215</v>
      </c>
      <c r="S26" s="301">
        <f t="shared" si="2"/>
        <v>7962047.6799999997</v>
      </c>
      <c r="T26" s="1727">
        <f t="shared" si="2"/>
        <v>7206852.3200000003</v>
      </c>
      <c r="U26" s="1726">
        <f t="shared" si="2"/>
        <v>5386863.4400000004</v>
      </c>
      <c r="V26" s="301">
        <f t="shared" si="2"/>
        <v>6794830.2999999998</v>
      </c>
      <c r="W26" s="1258">
        <f t="shared" si="2"/>
        <v>3204835</v>
      </c>
      <c r="X26" s="275">
        <f t="shared" si="2"/>
        <v>3204835</v>
      </c>
      <c r="Y26" s="1300">
        <f t="shared" si="2"/>
        <v>9037738.7400000002</v>
      </c>
      <c r="Z26" s="276"/>
      <c r="AA26" s="277"/>
      <c r="AB26" s="1901"/>
    </row>
    <row r="27" spans="1:28" s="34" customFormat="1" x14ac:dyDescent="0.3">
      <c r="A27" s="264" t="s">
        <v>42</v>
      </c>
      <c r="B27" s="282"/>
      <c r="C27" s="282"/>
      <c r="D27" s="282"/>
      <c r="E27" s="562"/>
      <c r="F27" s="880">
        <f t="shared" si="1"/>
        <v>0</v>
      </c>
      <c r="G27" s="270"/>
      <c r="H27" s="270"/>
      <c r="I27" s="271"/>
      <c r="J27" s="272"/>
      <c r="K27" s="940"/>
      <c r="L27" s="296"/>
      <c r="M27" s="280"/>
      <c r="N27" s="280"/>
      <c r="O27" s="1473"/>
      <c r="P27" s="281">
        <f>P33+P39</f>
        <v>12919660</v>
      </c>
      <c r="Q27" s="301">
        <f>Q33+Q39</f>
        <v>2486950</v>
      </c>
      <c r="R27" s="301">
        <f t="shared" ref="R27:Y27" si="3">R33+R39</f>
        <v>1883030</v>
      </c>
      <c r="S27" s="301">
        <f t="shared" si="3"/>
        <v>4731212.68</v>
      </c>
      <c r="T27" s="1727">
        <f t="shared" si="3"/>
        <v>3818467.3200000003</v>
      </c>
      <c r="U27" s="1726">
        <f t="shared" si="3"/>
        <v>2119989.39</v>
      </c>
      <c r="V27" s="301">
        <f t="shared" si="3"/>
        <v>3512757</v>
      </c>
      <c r="W27" s="1258">
        <f t="shared" si="3"/>
        <v>0</v>
      </c>
      <c r="X27" s="275">
        <f t="shared" si="3"/>
        <v>0</v>
      </c>
      <c r="Y27" s="1300">
        <f t="shared" si="3"/>
        <v>5701746.3899999997</v>
      </c>
      <c r="Z27" s="276"/>
      <c r="AA27" s="283" t="s">
        <v>823</v>
      </c>
      <c r="AB27" s="1901"/>
    </row>
    <row r="28" spans="1:28" s="34" customFormat="1" x14ac:dyDescent="0.3">
      <c r="A28" s="264" t="s">
        <v>43</v>
      </c>
      <c r="B28" s="282"/>
      <c r="C28" s="282"/>
      <c r="D28" s="282"/>
      <c r="E28" s="562"/>
      <c r="F28" s="880">
        <f t="shared" si="1"/>
        <v>0</v>
      </c>
      <c r="G28" s="270"/>
      <c r="H28" s="270"/>
      <c r="I28" s="271"/>
      <c r="J28" s="272"/>
      <c r="K28" s="940"/>
      <c r="L28" s="296"/>
      <c r="M28" s="280"/>
      <c r="N28" s="280"/>
      <c r="O28" s="1473"/>
      <c r="P28" s="281">
        <f>SUM(Q28:T28)</f>
        <v>12819340</v>
      </c>
      <c r="Q28" s="301">
        <v>3204835</v>
      </c>
      <c r="R28" s="301">
        <v>3204835</v>
      </c>
      <c r="S28" s="301">
        <v>3204835</v>
      </c>
      <c r="T28" s="1727">
        <v>3204835</v>
      </c>
      <c r="U28" s="1726">
        <v>3204835</v>
      </c>
      <c r="V28" s="301">
        <v>3204835</v>
      </c>
      <c r="W28" s="1258">
        <v>3204835</v>
      </c>
      <c r="X28" s="281">
        <v>3204835</v>
      </c>
      <c r="Y28" s="1301">
        <v>3204835</v>
      </c>
      <c r="Z28" s="276"/>
      <c r="AA28" s="284">
        <f>26089000-P26</f>
        <v>0</v>
      </c>
      <c r="AB28" s="1901"/>
    </row>
    <row r="29" spans="1:28" s="34" customFormat="1" x14ac:dyDescent="0.3">
      <c r="A29" s="264" t="s">
        <v>276</v>
      </c>
      <c r="B29" s="282"/>
      <c r="C29" s="282"/>
      <c r="D29" s="282"/>
      <c r="E29" s="562"/>
      <c r="F29" s="880">
        <f t="shared" si="1"/>
        <v>0</v>
      </c>
      <c r="G29" s="270"/>
      <c r="H29" s="270"/>
      <c r="I29" s="271"/>
      <c r="J29" s="272"/>
      <c r="K29" s="940"/>
      <c r="L29" s="296"/>
      <c r="M29" s="280"/>
      <c r="N29" s="280"/>
      <c r="O29" s="1473"/>
      <c r="P29" s="281">
        <f t="shared" ref="P29" si="4">T29+S29</f>
        <v>0</v>
      </c>
      <c r="Q29" s="301">
        <f t="shared" ref="Q29" si="5">+Q41</f>
        <v>0</v>
      </c>
      <c r="R29" s="301">
        <f t="shared" ref="R29:Y29" si="6">+R41</f>
        <v>0</v>
      </c>
      <c r="S29" s="301">
        <f t="shared" si="6"/>
        <v>0</v>
      </c>
      <c r="T29" s="1727">
        <f t="shared" si="6"/>
        <v>0</v>
      </c>
      <c r="U29" s="1726">
        <f t="shared" si="6"/>
        <v>0</v>
      </c>
      <c r="V29" s="301">
        <f t="shared" si="6"/>
        <v>0</v>
      </c>
      <c r="W29" s="1258">
        <f t="shared" si="6"/>
        <v>0</v>
      </c>
      <c r="X29" s="281">
        <f t="shared" si="6"/>
        <v>0</v>
      </c>
      <c r="Y29" s="1301">
        <f t="shared" si="6"/>
        <v>0</v>
      </c>
      <c r="Z29" s="276"/>
      <c r="AA29" s="284"/>
      <c r="AB29" s="1901"/>
    </row>
    <row r="30" spans="1:28" s="34" customFormat="1" x14ac:dyDescent="0.3">
      <c r="A30" s="264" t="s">
        <v>277</v>
      </c>
      <c r="B30" s="282"/>
      <c r="C30" s="282"/>
      <c r="D30" s="282"/>
      <c r="E30" s="562"/>
      <c r="F30" s="880">
        <f t="shared" si="1"/>
        <v>0</v>
      </c>
      <c r="G30" s="270"/>
      <c r="H30" s="270"/>
      <c r="I30" s="271"/>
      <c r="J30" s="272"/>
      <c r="K30" s="940"/>
      <c r="L30" s="296"/>
      <c r="M30" s="280"/>
      <c r="N30" s="280"/>
      <c r="O30" s="274"/>
      <c r="P30" s="275">
        <f>P40</f>
        <v>350000</v>
      </c>
      <c r="Q30" s="301">
        <f t="shared" ref="Q30" si="7">Q40</f>
        <v>67100</v>
      </c>
      <c r="R30" s="301">
        <f t="shared" ref="R30:Y30" si="8">R40</f>
        <v>73350</v>
      </c>
      <c r="S30" s="301">
        <f t="shared" si="8"/>
        <v>26000</v>
      </c>
      <c r="T30" s="1283">
        <f t="shared" si="8"/>
        <v>183550</v>
      </c>
      <c r="U30" s="530">
        <f t="shared" si="8"/>
        <v>62039.05</v>
      </c>
      <c r="V30" s="301">
        <f t="shared" si="8"/>
        <v>77238.3</v>
      </c>
      <c r="W30" s="281">
        <f t="shared" si="8"/>
        <v>0</v>
      </c>
      <c r="X30" s="281">
        <f t="shared" si="8"/>
        <v>0</v>
      </c>
      <c r="Y30" s="1301">
        <f t="shared" si="8"/>
        <v>131157.35</v>
      </c>
      <c r="Z30" s="276"/>
      <c r="AA30" s="284"/>
      <c r="AB30" s="1901"/>
    </row>
    <row r="31" spans="1:28" x14ac:dyDescent="0.3">
      <c r="A31" s="265" t="s">
        <v>273</v>
      </c>
      <c r="B31" s="285"/>
      <c r="C31" s="285"/>
      <c r="D31" s="285"/>
      <c r="E31" s="554"/>
      <c r="F31" s="880">
        <f t="shared" si="1"/>
        <v>0</v>
      </c>
      <c r="G31" s="270"/>
      <c r="H31" s="270"/>
      <c r="I31" s="271"/>
      <c r="J31" s="272"/>
      <c r="K31" s="940"/>
      <c r="L31" s="273"/>
      <c r="M31" s="273"/>
      <c r="N31" s="273"/>
      <c r="O31" s="274"/>
      <c r="P31" s="275">
        <f>T31+S31</f>
        <v>14530200.5</v>
      </c>
      <c r="Q31" s="301">
        <f t="shared" ref="Q31" si="9">+Q42</f>
        <v>4333849.6899999995</v>
      </c>
      <c r="R31" s="301">
        <f t="shared" ref="R31:Y31" si="10">+R42</f>
        <v>10211486.890000001</v>
      </c>
      <c r="S31" s="301">
        <f t="shared" si="10"/>
        <v>9940139.5</v>
      </c>
      <c r="T31" s="1283">
        <f t="shared" si="10"/>
        <v>4590061</v>
      </c>
      <c r="U31" s="530">
        <f t="shared" si="10"/>
        <v>4025922.62</v>
      </c>
      <c r="V31" s="301">
        <f t="shared" si="10"/>
        <v>9221074.3900000006</v>
      </c>
      <c r="W31" s="281">
        <f t="shared" si="10"/>
        <v>0</v>
      </c>
      <c r="X31" s="281">
        <f t="shared" si="10"/>
        <v>0</v>
      </c>
      <c r="Y31" s="1301">
        <f t="shared" si="10"/>
        <v>13246997.009999998</v>
      </c>
      <c r="Z31" s="276"/>
      <c r="AA31" s="286"/>
      <c r="AB31" s="20"/>
    </row>
    <row r="32" spans="1:28" x14ac:dyDescent="0.3">
      <c r="A32" s="265" t="s">
        <v>274</v>
      </c>
      <c r="B32" s="285"/>
      <c r="C32" s="285"/>
      <c r="D32" s="285"/>
      <c r="E32" s="554"/>
      <c r="F32" s="880">
        <f t="shared" si="1"/>
        <v>0</v>
      </c>
      <c r="G32" s="270"/>
      <c r="H32" s="270"/>
      <c r="I32" s="271"/>
      <c r="J32" s="272"/>
      <c r="K32" s="940"/>
      <c r="L32" s="273"/>
      <c r="M32" s="273"/>
      <c r="N32" s="273"/>
      <c r="O32" s="274"/>
      <c r="P32" s="275">
        <f>T32+S32</f>
        <v>2706870</v>
      </c>
      <c r="Q32" s="301">
        <f t="shared" ref="Q32" si="11">+Q45</f>
        <v>234245.53</v>
      </c>
      <c r="R32" s="301">
        <f t="shared" ref="R32:Y32" si="12">+R45</f>
        <v>2082533</v>
      </c>
      <c r="S32" s="301">
        <f t="shared" si="12"/>
        <v>2706870</v>
      </c>
      <c r="T32" s="1283">
        <f t="shared" si="12"/>
        <v>0</v>
      </c>
      <c r="U32" s="530">
        <f t="shared" si="12"/>
        <v>234245.53</v>
      </c>
      <c r="V32" s="301">
        <f t="shared" si="12"/>
        <v>1370056.1</v>
      </c>
      <c r="W32" s="281">
        <f t="shared" si="12"/>
        <v>0</v>
      </c>
      <c r="X32" s="281">
        <f t="shared" si="12"/>
        <v>0</v>
      </c>
      <c r="Y32" s="1301">
        <f t="shared" si="12"/>
        <v>1604301.63</v>
      </c>
      <c r="Z32" s="276"/>
      <c r="AA32" s="277"/>
      <c r="AB32" s="20"/>
    </row>
    <row r="33" spans="1:31" ht="15" hidden="1" customHeight="1" x14ac:dyDescent="0.3">
      <c r="A33" s="215"/>
      <c r="B33" s="269"/>
      <c r="C33" s="269"/>
      <c r="D33" s="269"/>
      <c r="E33" s="562" t="s">
        <v>264</v>
      </c>
      <c r="F33" s="880">
        <f t="shared" si="1"/>
        <v>0</v>
      </c>
      <c r="G33" s="270"/>
      <c r="H33" s="270"/>
      <c r="I33" s="287"/>
      <c r="J33" s="288"/>
      <c r="K33" s="507"/>
      <c r="L33" s="273"/>
      <c r="M33" s="273"/>
      <c r="N33" s="273"/>
      <c r="O33" s="274"/>
      <c r="P33" s="304">
        <f>SUM(P34:P38)</f>
        <v>10057280</v>
      </c>
      <c r="Q33" s="297">
        <f t="shared" ref="Q33:Y33" si="13">SUM(Q34:Q38)</f>
        <v>2353700</v>
      </c>
      <c r="R33" s="297">
        <f t="shared" si="13"/>
        <v>1796500</v>
      </c>
      <c r="S33" s="297">
        <f t="shared" si="13"/>
        <v>3166212.6799999997</v>
      </c>
      <c r="T33" s="297">
        <f t="shared" si="13"/>
        <v>2740867.3200000003</v>
      </c>
      <c r="U33" s="297">
        <f t="shared" si="13"/>
        <v>1996239.3900000001</v>
      </c>
      <c r="V33" s="297">
        <f t="shared" si="13"/>
        <v>1916398</v>
      </c>
      <c r="W33" s="297">
        <f t="shared" si="13"/>
        <v>0</v>
      </c>
      <c r="X33" s="297">
        <f t="shared" si="13"/>
        <v>0</v>
      </c>
      <c r="Y33" s="297">
        <f t="shared" si="13"/>
        <v>3981637.3899999997</v>
      </c>
      <c r="Z33" s="291"/>
      <c r="AA33" s="292"/>
      <c r="AB33" s="20"/>
    </row>
    <row r="34" spans="1:31" ht="15.6" hidden="1" customHeight="1" x14ac:dyDescent="0.3">
      <c r="A34" s="17"/>
      <c r="B34" s="293"/>
      <c r="C34" s="293" t="s">
        <v>119</v>
      </c>
      <c r="D34" s="293"/>
      <c r="E34" s="562"/>
      <c r="F34" s="880">
        <f t="shared" si="1"/>
        <v>0</v>
      </c>
      <c r="G34" s="270"/>
      <c r="H34" s="270"/>
      <c r="I34" s="287"/>
      <c r="J34" s="294"/>
      <c r="K34" s="295"/>
      <c r="L34" s="296"/>
      <c r="M34" s="296"/>
      <c r="N34" s="296"/>
      <c r="O34" s="274"/>
      <c r="P34" s="304">
        <f>P1685</f>
        <v>1024000</v>
      </c>
      <c r="Q34" s="297">
        <f t="shared" ref="Q34:Y34" si="14">Q1685</f>
        <v>286100</v>
      </c>
      <c r="R34" s="297">
        <f t="shared" si="14"/>
        <v>119350</v>
      </c>
      <c r="S34" s="297">
        <f t="shared" si="14"/>
        <v>231550</v>
      </c>
      <c r="T34" s="1284">
        <f t="shared" si="14"/>
        <v>387000</v>
      </c>
      <c r="U34" s="297">
        <f t="shared" si="14"/>
        <v>285613.67000000004</v>
      </c>
      <c r="V34" s="297">
        <f t="shared" si="14"/>
        <v>118779</v>
      </c>
      <c r="W34" s="297">
        <f t="shared" si="14"/>
        <v>0</v>
      </c>
      <c r="X34" s="297">
        <f t="shared" si="14"/>
        <v>0</v>
      </c>
      <c r="Y34" s="1302">
        <f t="shared" si="14"/>
        <v>473392.67</v>
      </c>
      <c r="Z34" s="297">
        <f>Z1685</f>
        <v>0</v>
      </c>
      <c r="AA34" s="298"/>
      <c r="AB34" s="28"/>
    </row>
    <row r="35" spans="1:31" ht="15.6" hidden="1" customHeight="1" x14ac:dyDescent="0.3">
      <c r="A35" s="17"/>
      <c r="B35" s="293"/>
      <c r="C35" s="293" t="s">
        <v>117</v>
      </c>
      <c r="D35" s="293"/>
      <c r="E35" s="562"/>
      <c r="F35" s="880">
        <f t="shared" si="1"/>
        <v>0</v>
      </c>
      <c r="G35" s="270"/>
      <c r="H35" s="270"/>
      <c r="I35" s="287"/>
      <c r="J35" s="294"/>
      <c r="K35" s="295"/>
      <c r="L35" s="296"/>
      <c r="M35" s="296"/>
      <c r="N35" s="296"/>
      <c r="O35" s="274"/>
      <c r="P35" s="275">
        <f>T35+S35+Q35+R35</f>
        <v>670000</v>
      </c>
      <c r="Q35" s="290">
        <f t="shared" ref="Q35:Y35" si="15">Q1686+Q1378+Q1117+Q636+Q50</f>
        <v>113700</v>
      </c>
      <c r="R35" s="290">
        <f t="shared" si="15"/>
        <v>123000</v>
      </c>
      <c r="S35" s="290">
        <f t="shared" si="15"/>
        <v>156500</v>
      </c>
      <c r="T35" s="514">
        <f t="shared" si="15"/>
        <v>276800</v>
      </c>
      <c r="U35" s="297">
        <f t="shared" si="15"/>
        <v>88457.4</v>
      </c>
      <c r="V35" s="290">
        <f t="shared" si="15"/>
        <v>96900</v>
      </c>
      <c r="W35" s="290">
        <f t="shared" si="15"/>
        <v>0</v>
      </c>
      <c r="X35" s="290">
        <f t="shared" si="15"/>
        <v>0</v>
      </c>
      <c r="Y35" s="980">
        <f t="shared" si="15"/>
        <v>185357.4</v>
      </c>
      <c r="Z35" s="297"/>
      <c r="AA35" s="299"/>
      <c r="AB35" s="28"/>
    </row>
    <row r="36" spans="1:31" ht="15.6" hidden="1" customHeight="1" x14ac:dyDescent="0.3">
      <c r="A36" s="17"/>
      <c r="B36" s="293"/>
      <c r="C36" s="293" t="s">
        <v>118</v>
      </c>
      <c r="D36" s="293"/>
      <c r="E36" s="562"/>
      <c r="F36" s="880">
        <f t="shared" ref="F36" si="16">SUM(G36:J36)</f>
        <v>0</v>
      </c>
      <c r="G36" s="270"/>
      <c r="H36" s="270"/>
      <c r="I36" s="287"/>
      <c r="J36" s="294"/>
      <c r="K36" s="295"/>
      <c r="L36" s="296"/>
      <c r="M36" s="296"/>
      <c r="N36" s="296"/>
      <c r="O36" s="274"/>
      <c r="P36" s="275">
        <f t="shared" ref="P36:Y36" si="17">P51+P1118+P1687</f>
        <v>670000</v>
      </c>
      <c r="Q36" s="530">
        <f t="shared" si="17"/>
        <v>91500</v>
      </c>
      <c r="R36" s="530">
        <f t="shared" si="17"/>
        <v>120000</v>
      </c>
      <c r="S36" s="530">
        <f t="shared" si="17"/>
        <v>323500</v>
      </c>
      <c r="T36" s="1282">
        <f t="shared" si="17"/>
        <v>135000</v>
      </c>
      <c r="U36" s="530">
        <f t="shared" si="17"/>
        <v>91010</v>
      </c>
      <c r="V36" s="530">
        <f t="shared" si="17"/>
        <v>120000</v>
      </c>
      <c r="W36" s="275">
        <f t="shared" si="17"/>
        <v>0</v>
      </c>
      <c r="X36" s="275">
        <f t="shared" si="17"/>
        <v>0</v>
      </c>
      <c r="Y36" s="1300">
        <f t="shared" si="17"/>
        <v>211010</v>
      </c>
      <c r="Z36" s="297">
        <f>Z1687</f>
        <v>0</v>
      </c>
      <c r="AA36" s="298"/>
      <c r="AB36" s="28"/>
    </row>
    <row r="37" spans="1:31" ht="15.6" hidden="1" customHeight="1" x14ac:dyDescent="0.3">
      <c r="A37" s="17"/>
      <c r="B37" s="293"/>
      <c r="C37" s="293" t="s">
        <v>120</v>
      </c>
      <c r="D37" s="293"/>
      <c r="E37" s="562"/>
      <c r="F37" s="880">
        <f t="shared" si="1"/>
        <v>0</v>
      </c>
      <c r="G37" s="270"/>
      <c r="H37" s="270"/>
      <c r="I37" s="287"/>
      <c r="J37" s="294"/>
      <c r="K37" s="295"/>
      <c r="L37" s="296"/>
      <c r="M37" s="296"/>
      <c r="N37" s="296"/>
      <c r="O37" s="274"/>
      <c r="P37" s="304">
        <f t="shared" ref="P37:Y37" si="18">P1688</f>
        <v>750000</v>
      </c>
      <c r="Q37" s="290">
        <f t="shared" si="18"/>
        <v>74800</v>
      </c>
      <c r="R37" s="290">
        <f t="shared" si="18"/>
        <v>92550</v>
      </c>
      <c r="S37" s="290">
        <f t="shared" si="18"/>
        <v>495182.68</v>
      </c>
      <c r="T37" s="514">
        <f t="shared" si="18"/>
        <v>87467.32</v>
      </c>
      <c r="U37" s="297">
        <f t="shared" si="18"/>
        <v>71495</v>
      </c>
      <c r="V37" s="290">
        <f t="shared" si="18"/>
        <v>134890</v>
      </c>
      <c r="W37" s="290">
        <f t="shared" si="18"/>
        <v>0</v>
      </c>
      <c r="X37" s="290">
        <f t="shared" si="18"/>
        <v>0</v>
      </c>
      <c r="Y37" s="980">
        <f t="shared" si="18"/>
        <v>206385</v>
      </c>
      <c r="Z37" s="297">
        <f>Z1688</f>
        <v>0</v>
      </c>
      <c r="AA37" s="298">
        <f>P35-P36</f>
        <v>0</v>
      </c>
      <c r="AB37" s="28"/>
    </row>
    <row r="38" spans="1:31" ht="15.6" hidden="1" customHeight="1" x14ac:dyDescent="0.3">
      <c r="A38" s="17"/>
      <c r="B38" s="293"/>
      <c r="C38" s="293" t="s">
        <v>697</v>
      </c>
      <c r="D38" s="293"/>
      <c r="E38" s="562"/>
      <c r="F38" s="880">
        <f t="shared" si="1"/>
        <v>0</v>
      </c>
      <c r="G38" s="270"/>
      <c r="H38" s="270"/>
      <c r="I38" s="287"/>
      <c r="J38" s="294"/>
      <c r="K38" s="295"/>
      <c r="L38" s="296"/>
      <c r="M38" s="296"/>
      <c r="N38" s="296"/>
      <c r="O38" s="274"/>
      <c r="P38" s="275">
        <f>P1689</f>
        <v>6943280</v>
      </c>
      <c r="Q38" s="530">
        <f t="shared" ref="Q38:Y38" si="19">Q1689</f>
        <v>1787600</v>
      </c>
      <c r="R38" s="530">
        <f t="shared" si="19"/>
        <v>1341600</v>
      </c>
      <c r="S38" s="530">
        <f t="shared" si="19"/>
        <v>1959480</v>
      </c>
      <c r="T38" s="1282">
        <f t="shared" si="19"/>
        <v>1854600</v>
      </c>
      <c r="U38" s="530">
        <f t="shared" si="19"/>
        <v>1459663.32</v>
      </c>
      <c r="V38" s="530">
        <f t="shared" si="19"/>
        <v>1445829</v>
      </c>
      <c r="W38" s="275">
        <f t="shared" si="19"/>
        <v>0</v>
      </c>
      <c r="X38" s="275">
        <f t="shared" si="19"/>
        <v>0</v>
      </c>
      <c r="Y38" s="1300">
        <f t="shared" si="19"/>
        <v>2905492.32</v>
      </c>
      <c r="Z38" s="297">
        <f>Z1689</f>
        <v>0</v>
      </c>
      <c r="AA38" s="298"/>
      <c r="AB38" s="28"/>
    </row>
    <row r="39" spans="1:31" ht="15" hidden="1" customHeight="1" x14ac:dyDescent="0.3">
      <c r="A39" s="215"/>
      <c r="B39" s="269"/>
      <c r="C39" s="269"/>
      <c r="D39" s="269"/>
      <c r="E39" s="554" t="s">
        <v>265</v>
      </c>
      <c r="F39" s="880">
        <f t="shared" si="1"/>
        <v>0</v>
      </c>
      <c r="G39" s="270"/>
      <c r="H39" s="270"/>
      <c r="I39" s="287"/>
      <c r="J39" s="288"/>
      <c r="K39" s="507"/>
      <c r="L39" s="273"/>
      <c r="M39" s="273"/>
      <c r="N39" s="273"/>
      <c r="O39" s="274"/>
      <c r="P39" s="275">
        <f>T39+S39+Q39+R39</f>
        <v>2862380</v>
      </c>
      <c r="Q39" s="290">
        <f t="shared" ref="Q39:Z39" si="20">Q1690+Q637+Q52+Q1119</f>
        <v>133250</v>
      </c>
      <c r="R39" s="290">
        <f t="shared" si="20"/>
        <v>86530</v>
      </c>
      <c r="S39" s="290">
        <f t="shared" si="20"/>
        <v>1565000</v>
      </c>
      <c r="T39" s="514">
        <f t="shared" si="20"/>
        <v>1077600</v>
      </c>
      <c r="U39" s="297">
        <f t="shared" si="20"/>
        <v>123750</v>
      </c>
      <c r="V39" s="290">
        <f t="shared" si="20"/>
        <v>1596359</v>
      </c>
      <c r="W39" s="290">
        <f t="shared" si="20"/>
        <v>0</v>
      </c>
      <c r="X39" s="290">
        <f t="shared" si="20"/>
        <v>0</v>
      </c>
      <c r="Y39" s="980">
        <f t="shared" si="20"/>
        <v>1720109</v>
      </c>
      <c r="Z39" s="291">
        <f t="shared" si="20"/>
        <v>0</v>
      </c>
      <c r="AA39" s="292"/>
      <c r="AB39" s="20"/>
    </row>
    <row r="40" spans="1:31" ht="19.2" hidden="1" customHeight="1" x14ac:dyDescent="0.3">
      <c r="A40" s="215"/>
      <c r="B40" s="269"/>
      <c r="C40" s="269"/>
      <c r="D40" s="269"/>
      <c r="E40" s="554" t="s">
        <v>267</v>
      </c>
      <c r="F40" s="880">
        <f t="shared" si="1"/>
        <v>0</v>
      </c>
      <c r="G40" s="270"/>
      <c r="H40" s="270"/>
      <c r="I40" s="287"/>
      <c r="J40" s="288"/>
      <c r="K40" s="507"/>
      <c r="L40" s="273"/>
      <c r="M40" s="273"/>
      <c r="N40" s="273"/>
      <c r="O40" s="274"/>
      <c r="P40" s="304">
        <f>P426</f>
        <v>350000</v>
      </c>
      <c r="Q40" s="290">
        <f>Q426</f>
        <v>67100</v>
      </c>
      <c r="R40" s="290">
        <f t="shared" ref="R40:Y40" si="21">R426</f>
        <v>73350</v>
      </c>
      <c r="S40" s="290">
        <f t="shared" si="21"/>
        <v>26000</v>
      </c>
      <c r="T40" s="514">
        <f t="shared" si="21"/>
        <v>183550</v>
      </c>
      <c r="U40" s="297">
        <f t="shared" si="21"/>
        <v>62039.05</v>
      </c>
      <c r="V40" s="290">
        <f t="shared" si="21"/>
        <v>77238.3</v>
      </c>
      <c r="W40" s="290">
        <f t="shared" si="21"/>
        <v>0</v>
      </c>
      <c r="X40" s="290">
        <f t="shared" si="21"/>
        <v>0</v>
      </c>
      <c r="Y40" s="980">
        <f t="shared" si="21"/>
        <v>131157.35</v>
      </c>
      <c r="Z40" s="291"/>
      <c r="AA40" s="292"/>
      <c r="AB40" s="20"/>
    </row>
    <row r="41" spans="1:31" ht="15.6" hidden="1" customHeight="1" x14ac:dyDescent="0.3">
      <c r="A41" s="215"/>
      <c r="B41" s="269"/>
      <c r="C41" s="269"/>
      <c r="D41" s="269"/>
      <c r="E41" s="554" t="s">
        <v>269</v>
      </c>
      <c r="F41" s="880">
        <f t="shared" si="1"/>
        <v>0</v>
      </c>
      <c r="G41" s="270"/>
      <c r="H41" s="270"/>
      <c r="I41" s="287"/>
      <c r="J41" s="288"/>
      <c r="K41" s="507"/>
      <c r="L41" s="273"/>
      <c r="M41" s="273"/>
      <c r="N41" s="273"/>
      <c r="O41" s="274"/>
      <c r="P41" s="275">
        <f t="shared" ref="P41:P44" si="22">T41+S41</f>
        <v>0</v>
      </c>
      <c r="Q41" s="290">
        <f t="shared" ref="Q41" si="23">Q638</f>
        <v>0</v>
      </c>
      <c r="R41" s="290">
        <f t="shared" ref="R41:Y41" si="24">R638</f>
        <v>0</v>
      </c>
      <c r="S41" s="290">
        <f t="shared" si="24"/>
        <v>0</v>
      </c>
      <c r="T41" s="514">
        <f t="shared" si="24"/>
        <v>0</v>
      </c>
      <c r="U41" s="297">
        <f t="shared" si="24"/>
        <v>0</v>
      </c>
      <c r="V41" s="290">
        <f t="shared" si="24"/>
        <v>0</v>
      </c>
      <c r="W41" s="290">
        <f t="shared" si="24"/>
        <v>0</v>
      </c>
      <c r="X41" s="290">
        <f t="shared" si="24"/>
        <v>0</v>
      </c>
      <c r="Y41" s="980">
        <f t="shared" si="24"/>
        <v>0</v>
      </c>
      <c r="Z41" s="291"/>
      <c r="AA41" s="292"/>
      <c r="AB41" s="20"/>
    </row>
    <row r="42" spans="1:31" ht="15.6" hidden="1" customHeight="1" x14ac:dyDescent="0.3">
      <c r="A42" s="215"/>
      <c r="B42" s="269"/>
      <c r="C42" s="269"/>
      <c r="D42" s="269"/>
      <c r="E42" s="411" t="s">
        <v>278</v>
      </c>
      <c r="F42" s="880">
        <f t="shared" si="1"/>
        <v>0</v>
      </c>
      <c r="G42" s="270"/>
      <c r="H42" s="270"/>
      <c r="I42" s="271"/>
      <c r="J42" s="272"/>
      <c r="K42" s="940"/>
      <c r="L42" s="273"/>
      <c r="M42" s="273"/>
      <c r="N42" s="273"/>
      <c r="O42" s="274"/>
      <c r="P42" s="275">
        <f t="shared" si="22"/>
        <v>14530200.5</v>
      </c>
      <c r="Q42" s="301">
        <f t="shared" ref="Q42:Y42" si="25">+Q53+Q639+Q1120+Q1380</f>
        <v>4333849.6899999995</v>
      </c>
      <c r="R42" s="301">
        <f t="shared" si="25"/>
        <v>10211486.890000001</v>
      </c>
      <c r="S42" s="301">
        <f t="shared" si="25"/>
        <v>9940139.5</v>
      </c>
      <c r="T42" s="1283">
        <f t="shared" si="25"/>
        <v>4590061</v>
      </c>
      <c r="U42" s="530">
        <f t="shared" si="25"/>
        <v>4025922.62</v>
      </c>
      <c r="V42" s="301">
        <f t="shared" si="25"/>
        <v>9221074.3900000006</v>
      </c>
      <c r="W42" s="301">
        <f t="shared" si="25"/>
        <v>0</v>
      </c>
      <c r="X42" s="301">
        <f t="shared" si="25"/>
        <v>0</v>
      </c>
      <c r="Y42" s="1301">
        <f t="shared" si="25"/>
        <v>13246997.009999998</v>
      </c>
      <c r="Z42" s="276"/>
      <c r="AA42" s="302"/>
      <c r="AB42" s="20"/>
    </row>
    <row r="43" spans="1:31" ht="15.6" hidden="1" customHeight="1" x14ac:dyDescent="0.3">
      <c r="A43" s="17"/>
      <c r="B43" s="293"/>
      <c r="C43" s="293" t="s">
        <v>117</v>
      </c>
      <c r="D43" s="293"/>
      <c r="E43" s="562"/>
      <c r="F43" s="880">
        <f t="shared" si="1"/>
        <v>0</v>
      </c>
      <c r="G43" s="270"/>
      <c r="H43" s="270"/>
      <c r="I43" s="287"/>
      <c r="J43" s="294"/>
      <c r="K43" s="295"/>
      <c r="L43" s="296"/>
      <c r="M43" s="296"/>
      <c r="N43" s="296"/>
      <c r="O43" s="274"/>
      <c r="P43" s="275">
        <f t="shared" si="22"/>
        <v>0</v>
      </c>
      <c r="Q43" s="290"/>
      <c r="R43" s="290"/>
      <c r="S43" s="290"/>
      <c r="T43" s="514"/>
      <c r="U43" s="297"/>
      <c r="V43" s="290"/>
      <c r="W43" s="303"/>
      <c r="X43" s="303"/>
      <c r="Y43" s="980"/>
      <c r="Z43" s="304"/>
      <c r="AA43" s="300"/>
      <c r="AB43" s="28"/>
    </row>
    <row r="44" spans="1:31" ht="15.6" hidden="1" customHeight="1" x14ac:dyDescent="0.3">
      <c r="A44" s="17"/>
      <c r="B44" s="293"/>
      <c r="C44" s="293" t="s">
        <v>118</v>
      </c>
      <c r="D44" s="293"/>
      <c r="E44" s="562"/>
      <c r="F44" s="880">
        <f t="shared" si="1"/>
        <v>0</v>
      </c>
      <c r="G44" s="270"/>
      <c r="H44" s="270"/>
      <c r="I44" s="287"/>
      <c r="J44" s="294"/>
      <c r="K44" s="295"/>
      <c r="L44" s="296"/>
      <c r="M44" s="296"/>
      <c r="N44" s="296"/>
      <c r="O44" s="274"/>
      <c r="P44" s="275">
        <f t="shared" si="22"/>
        <v>0</v>
      </c>
      <c r="Q44" s="290"/>
      <c r="R44" s="290"/>
      <c r="S44" s="290"/>
      <c r="T44" s="514"/>
      <c r="U44" s="297"/>
      <c r="V44" s="290"/>
      <c r="W44" s="303"/>
      <c r="X44" s="303"/>
      <c r="Y44" s="980"/>
      <c r="Z44" s="304"/>
      <c r="AA44" s="300"/>
      <c r="AB44" s="28"/>
    </row>
    <row r="45" spans="1:31" ht="15.6" hidden="1" customHeight="1" x14ac:dyDescent="0.3">
      <c r="A45" s="215"/>
      <c r="B45" s="269"/>
      <c r="C45" s="269"/>
      <c r="D45" s="269"/>
      <c r="E45" s="411" t="s">
        <v>279</v>
      </c>
      <c r="F45" s="880">
        <f t="shared" si="1"/>
        <v>0</v>
      </c>
      <c r="G45" s="270"/>
      <c r="H45" s="270"/>
      <c r="I45" s="271"/>
      <c r="J45" s="272"/>
      <c r="K45" s="940"/>
      <c r="L45" s="273"/>
      <c r="M45" s="273"/>
      <c r="N45" s="273"/>
      <c r="O45" s="274"/>
      <c r="P45" s="1285">
        <f t="shared" ref="P45:Y45" si="26">P1123+P1383+P1691</f>
        <v>5023648.53</v>
      </c>
      <c r="Q45" s="305">
        <f t="shared" si="26"/>
        <v>234245.53</v>
      </c>
      <c r="R45" s="305">
        <f t="shared" si="26"/>
        <v>2082533</v>
      </c>
      <c r="S45" s="305">
        <f t="shared" si="26"/>
        <v>2706870</v>
      </c>
      <c r="T45" s="286">
        <f t="shared" si="26"/>
        <v>0</v>
      </c>
      <c r="U45" s="1303">
        <f t="shared" si="26"/>
        <v>234245.53</v>
      </c>
      <c r="V45" s="305">
        <f t="shared" si="26"/>
        <v>1370056.1</v>
      </c>
      <c r="W45" s="305">
        <f t="shared" si="26"/>
        <v>0</v>
      </c>
      <c r="X45" s="305">
        <f t="shared" si="26"/>
        <v>0</v>
      </c>
      <c r="Y45" s="298">
        <f t="shared" si="26"/>
        <v>1604301.63</v>
      </c>
      <c r="Z45" s="276"/>
      <c r="AA45" s="302"/>
      <c r="AB45" s="20"/>
    </row>
    <row r="46" spans="1:31" ht="16.2" thickBot="1" x14ac:dyDescent="0.35">
      <c r="A46" s="119"/>
      <c r="B46" s="306"/>
      <c r="C46" s="306"/>
      <c r="D46" s="306"/>
      <c r="E46" s="1349"/>
      <c r="F46" s="881">
        <f t="shared" si="1"/>
        <v>0</v>
      </c>
      <c r="G46" s="307"/>
      <c r="H46" s="307"/>
      <c r="I46" s="308"/>
      <c r="J46" s="309"/>
      <c r="K46" s="941"/>
      <c r="L46" s="310"/>
      <c r="M46" s="310"/>
      <c r="N46" s="310"/>
      <c r="O46" s="311"/>
      <c r="P46" s="312">
        <f>T46+S46</f>
        <v>0</v>
      </c>
      <c r="Q46" s="313"/>
      <c r="R46" s="313"/>
      <c r="S46" s="314"/>
      <c r="T46" s="315"/>
      <c r="U46" s="316"/>
      <c r="V46" s="313"/>
      <c r="W46" s="313"/>
      <c r="X46" s="313"/>
      <c r="Y46" s="1146"/>
      <c r="Z46" s="317"/>
      <c r="AA46" s="318"/>
      <c r="AB46" s="20"/>
    </row>
    <row r="47" spans="1:31" s="172" customFormat="1" x14ac:dyDescent="0.3">
      <c r="A47" s="1331" t="s">
        <v>280</v>
      </c>
      <c r="B47" s="1332"/>
      <c r="C47" s="1332"/>
      <c r="D47" s="1332"/>
      <c r="E47" s="1333"/>
      <c r="F47" s="1334">
        <f t="shared" si="1"/>
        <v>0</v>
      </c>
      <c r="G47" s="1335"/>
      <c r="H47" s="1335"/>
      <c r="I47" s="1336"/>
      <c r="J47" s="1337"/>
      <c r="K47" s="1338"/>
      <c r="L47" s="1339"/>
      <c r="M47" s="1339"/>
      <c r="N47" s="1339"/>
      <c r="O47" s="1340"/>
      <c r="P47" s="1341"/>
      <c r="Q47" s="1342"/>
      <c r="R47" s="1342"/>
      <c r="S47" s="1343"/>
      <c r="T47" s="1344"/>
      <c r="U47" s="1345"/>
      <c r="V47" s="1346"/>
      <c r="W47" s="1346"/>
      <c r="X47" s="1347"/>
      <c r="Y47" s="1348"/>
      <c r="Z47" s="1345"/>
      <c r="AA47" s="1348"/>
      <c r="AB47" s="1641" t="e">
        <f>#REF!+AA47</f>
        <v>#REF!</v>
      </c>
      <c r="AC47" s="1645"/>
      <c r="AD47" s="1646"/>
      <c r="AE47" s="1647"/>
    </row>
    <row r="48" spans="1:31" s="172" customFormat="1" x14ac:dyDescent="0.3">
      <c r="A48" s="171" t="s">
        <v>281</v>
      </c>
      <c r="B48" s="319"/>
      <c r="C48" s="319"/>
      <c r="D48" s="319"/>
      <c r="E48" s="1165"/>
      <c r="F48" s="882">
        <f t="shared" si="1"/>
        <v>0</v>
      </c>
      <c r="G48" s="320"/>
      <c r="H48" s="320"/>
      <c r="I48" s="321"/>
      <c r="J48" s="322"/>
      <c r="K48" s="323"/>
      <c r="L48" s="324"/>
      <c r="M48" s="324"/>
      <c r="N48" s="324"/>
      <c r="O48" s="325"/>
      <c r="P48" s="995"/>
      <c r="Q48" s="327"/>
      <c r="R48" s="327"/>
      <c r="S48" s="328"/>
      <c r="T48" s="985"/>
      <c r="U48" s="326"/>
      <c r="V48" s="328"/>
      <c r="W48" s="328"/>
      <c r="X48" s="330"/>
      <c r="Y48" s="329"/>
      <c r="Z48" s="326"/>
      <c r="AA48" s="329"/>
      <c r="AB48" s="1648" t="e">
        <f>#REF!+AA48</f>
        <v>#REF!</v>
      </c>
      <c r="AC48" s="1650"/>
      <c r="AD48" s="1646"/>
      <c r="AE48" s="1647"/>
    </row>
    <row r="49" spans="1:28" s="34" customFormat="1" x14ac:dyDescent="0.3">
      <c r="A49" s="118"/>
      <c r="B49" s="331" t="s">
        <v>264</v>
      </c>
      <c r="C49" s="331"/>
      <c r="D49" s="331"/>
      <c r="E49" s="1166"/>
      <c r="F49" s="582">
        <f t="shared" si="1"/>
        <v>0</v>
      </c>
      <c r="G49" s="583"/>
      <c r="H49" s="583"/>
      <c r="I49" s="584"/>
      <c r="J49" s="585"/>
      <c r="K49" s="336"/>
      <c r="L49" s="586"/>
      <c r="M49" s="586"/>
      <c r="N49" s="586"/>
      <c r="O49" s="338"/>
      <c r="P49" s="1359">
        <f>P50+P51</f>
        <v>439100</v>
      </c>
      <c r="Q49" s="401">
        <f t="shared" ref="Q49:Y49" si="27">Q50+Q51</f>
        <v>120600</v>
      </c>
      <c r="R49" s="401">
        <f t="shared" si="27"/>
        <v>120000</v>
      </c>
      <c r="S49" s="401">
        <f t="shared" si="27"/>
        <v>193500</v>
      </c>
      <c r="T49" s="1262">
        <f t="shared" si="27"/>
        <v>5000</v>
      </c>
      <c r="U49" s="1359">
        <f t="shared" si="27"/>
        <v>120094</v>
      </c>
      <c r="V49" s="401">
        <f t="shared" si="27"/>
        <v>120000</v>
      </c>
      <c r="W49" s="1260">
        <f t="shared" si="27"/>
        <v>0</v>
      </c>
      <c r="X49" s="339">
        <f t="shared" si="27"/>
        <v>0</v>
      </c>
      <c r="Y49" s="1286">
        <f t="shared" si="27"/>
        <v>240094</v>
      </c>
      <c r="Z49" s="438"/>
      <c r="AA49" s="480"/>
      <c r="AB49" s="20"/>
    </row>
    <row r="50" spans="1:28" s="1008" customFormat="1" ht="15.6" customHeight="1" x14ac:dyDescent="0.3">
      <c r="A50" s="118"/>
      <c r="B50" s="331"/>
      <c r="C50" s="331" t="s">
        <v>117</v>
      </c>
      <c r="D50" s="331"/>
      <c r="E50" s="1166"/>
      <c r="F50" s="582">
        <f t="shared" si="1"/>
        <v>0</v>
      </c>
      <c r="G50" s="583"/>
      <c r="H50" s="583"/>
      <c r="I50" s="584"/>
      <c r="J50" s="919"/>
      <c r="K50" s="376"/>
      <c r="L50" s="429"/>
      <c r="M50" s="429"/>
      <c r="N50" s="429"/>
      <c r="O50" s="338"/>
      <c r="P50" s="1728">
        <f>P386</f>
        <v>29100</v>
      </c>
      <c r="Q50" s="1511">
        <f t="shared" ref="Q50:Y50" si="28">Q386</f>
        <v>29100</v>
      </c>
      <c r="R50" s="1511">
        <f t="shared" si="28"/>
        <v>0</v>
      </c>
      <c r="S50" s="1511">
        <f t="shared" si="28"/>
        <v>0</v>
      </c>
      <c r="T50" s="1729">
        <f t="shared" si="28"/>
        <v>0</v>
      </c>
      <c r="U50" s="1728">
        <f t="shared" si="28"/>
        <v>29084</v>
      </c>
      <c r="V50" s="1511">
        <f t="shared" si="28"/>
        <v>0</v>
      </c>
      <c r="W50" s="1261">
        <f t="shared" si="28"/>
        <v>0</v>
      </c>
      <c r="X50" s="345">
        <f t="shared" si="28"/>
        <v>0</v>
      </c>
      <c r="Y50" s="1287">
        <f t="shared" si="28"/>
        <v>29084</v>
      </c>
      <c r="Z50" s="339"/>
      <c r="AA50" s="346"/>
      <c r="AB50" s="1007"/>
    </row>
    <row r="51" spans="1:28" s="1008" customFormat="1" ht="15.6" customHeight="1" x14ac:dyDescent="0.3">
      <c r="A51" s="118"/>
      <c r="B51" s="331"/>
      <c r="C51" s="331" t="s">
        <v>118</v>
      </c>
      <c r="D51" s="331"/>
      <c r="E51" s="1166"/>
      <c r="F51" s="582">
        <f t="shared" si="1"/>
        <v>0</v>
      </c>
      <c r="G51" s="583"/>
      <c r="H51" s="583"/>
      <c r="I51" s="584"/>
      <c r="J51" s="919"/>
      <c r="K51" s="376"/>
      <c r="L51" s="429"/>
      <c r="M51" s="429"/>
      <c r="N51" s="429"/>
      <c r="O51" s="338"/>
      <c r="P51" s="1359">
        <f t="shared" ref="P51:Y51" si="29">P58+P81+P238+P278+P284+P290</f>
        <v>410000</v>
      </c>
      <c r="Q51" s="401">
        <f t="shared" si="29"/>
        <v>91500</v>
      </c>
      <c r="R51" s="401">
        <f t="shared" si="29"/>
        <v>120000</v>
      </c>
      <c r="S51" s="401">
        <f t="shared" si="29"/>
        <v>193500</v>
      </c>
      <c r="T51" s="1262">
        <f t="shared" si="29"/>
        <v>5000</v>
      </c>
      <c r="U51" s="1359">
        <f t="shared" si="29"/>
        <v>91010</v>
      </c>
      <c r="V51" s="401">
        <f t="shared" si="29"/>
        <v>120000</v>
      </c>
      <c r="W51" s="1260">
        <f t="shared" si="29"/>
        <v>0</v>
      </c>
      <c r="X51" s="339">
        <f t="shared" si="29"/>
        <v>0</v>
      </c>
      <c r="Y51" s="1286">
        <f t="shared" si="29"/>
        <v>211010</v>
      </c>
      <c r="Z51" s="339"/>
      <c r="AA51" s="346"/>
      <c r="AB51" s="1007"/>
    </row>
    <row r="52" spans="1:28" s="34" customFormat="1" x14ac:dyDescent="0.3">
      <c r="A52" s="118"/>
      <c r="B52" s="331" t="s">
        <v>265</v>
      </c>
      <c r="C52" s="331"/>
      <c r="D52" s="331"/>
      <c r="E52" s="1166"/>
      <c r="F52" s="582">
        <f t="shared" si="1"/>
        <v>0</v>
      </c>
      <c r="G52" s="583"/>
      <c r="H52" s="583"/>
      <c r="I52" s="584"/>
      <c r="J52" s="585"/>
      <c r="K52" s="336"/>
      <c r="L52" s="586"/>
      <c r="M52" s="586"/>
      <c r="N52" s="586"/>
      <c r="O52" s="338"/>
      <c r="P52" s="1359">
        <f t="shared" ref="P52:Y52" si="30">P82+P239</f>
        <v>320000</v>
      </c>
      <c r="Q52" s="401">
        <f t="shared" si="30"/>
        <v>0</v>
      </c>
      <c r="R52" s="401">
        <f t="shared" si="30"/>
        <v>0</v>
      </c>
      <c r="S52" s="401">
        <f t="shared" si="30"/>
        <v>125000</v>
      </c>
      <c r="T52" s="1262">
        <f t="shared" si="30"/>
        <v>195000</v>
      </c>
      <c r="U52" s="1359">
        <f t="shared" si="30"/>
        <v>0</v>
      </c>
      <c r="V52" s="401">
        <f t="shared" si="30"/>
        <v>0</v>
      </c>
      <c r="W52" s="1260">
        <f t="shared" si="30"/>
        <v>0</v>
      </c>
      <c r="X52" s="339">
        <f t="shared" si="30"/>
        <v>0</v>
      </c>
      <c r="Y52" s="1286">
        <f t="shared" si="30"/>
        <v>0</v>
      </c>
      <c r="Z52" s="438"/>
      <c r="AA52" s="480"/>
      <c r="AB52" s="1900"/>
    </row>
    <row r="53" spans="1:28" s="34" customFormat="1" x14ac:dyDescent="0.3">
      <c r="A53" s="118"/>
      <c r="B53" s="331" t="s">
        <v>271</v>
      </c>
      <c r="C53" s="331"/>
      <c r="D53" s="331"/>
      <c r="E53" s="1166"/>
      <c r="F53" s="582">
        <f t="shared" si="1"/>
        <v>0</v>
      </c>
      <c r="G53" s="583"/>
      <c r="H53" s="583"/>
      <c r="I53" s="584"/>
      <c r="J53" s="585"/>
      <c r="K53" s="336"/>
      <c r="L53" s="586"/>
      <c r="M53" s="586"/>
      <c r="N53" s="586"/>
      <c r="O53" s="338"/>
      <c r="P53" s="1359">
        <f>P54+P55</f>
        <v>7908952.9000000004</v>
      </c>
      <c r="Q53" s="401">
        <f t="shared" ref="Q53:Y53" si="31">Q54+Q55</f>
        <v>924614.69</v>
      </c>
      <c r="R53" s="401">
        <f t="shared" si="31"/>
        <v>1373103.21</v>
      </c>
      <c r="S53" s="401">
        <f t="shared" si="31"/>
        <v>5325375</v>
      </c>
      <c r="T53" s="1262">
        <f t="shared" si="31"/>
        <v>285860</v>
      </c>
      <c r="U53" s="1359">
        <f t="shared" si="31"/>
        <v>924614.69</v>
      </c>
      <c r="V53" s="401">
        <f t="shared" si="31"/>
        <v>908475</v>
      </c>
      <c r="W53" s="1260">
        <f t="shared" si="31"/>
        <v>0</v>
      </c>
      <c r="X53" s="339">
        <f t="shared" si="31"/>
        <v>0</v>
      </c>
      <c r="Y53" s="1286">
        <f t="shared" si="31"/>
        <v>1833089.69</v>
      </c>
      <c r="Z53" s="438"/>
      <c r="AA53" s="430"/>
      <c r="AB53" s="1900"/>
    </row>
    <row r="54" spans="1:28" s="41" customFormat="1" ht="15.6" hidden="1" customHeight="1" x14ac:dyDescent="0.3">
      <c r="A54" s="115"/>
      <c r="B54" s="331"/>
      <c r="C54" s="331" t="s">
        <v>117</v>
      </c>
      <c r="D54" s="331"/>
      <c r="E54" s="1164"/>
      <c r="F54" s="582">
        <f t="shared" ref="F54:F55" si="32">SUM(G54:J54)</f>
        <v>0</v>
      </c>
      <c r="G54" s="333"/>
      <c r="H54" s="333"/>
      <c r="I54" s="334"/>
      <c r="J54" s="342"/>
      <c r="K54" s="343"/>
      <c r="L54" s="344"/>
      <c r="M54" s="344"/>
      <c r="N54" s="344"/>
      <c r="O54" s="338"/>
      <c r="P54" s="345">
        <f>P402</f>
        <v>4800000</v>
      </c>
      <c r="Q54" s="986">
        <f t="shared" ref="Q54:Y54" si="33">Q402</f>
        <v>0</v>
      </c>
      <c r="R54" s="986">
        <f t="shared" si="33"/>
        <v>0</v>
      </c>
      <c r="S54" s="986">
        <f t="shared" si="33"/>
        <v>4650000</v>
      </c>
      <c r="T54" s="1288">
        <f t="shared" si="33"/>
        <v>150000</v>
      </c>
      <c r="U54" s="986">
        <f t="shared" si="33"/>
        <v>0</v>
      </c>
      <c r="V54" s="986">
        <f t="shared" si="33"/>
        <v>0</v>
      </c>
      <c r="W54" s="345">
        <f t="shared" si="33"/>
        <v>0</v>
      </c>
      <c r="X54" s="345">
        <f t="shared" si="33"/>
        <v>0</v>
      </c>
      <c r="Y54" s="1287">
        <f t="shared" si="33"/>
        <v>0</v>
      </c>
      <c r="Z54" s="339"/>
      <c r="AA54" s="346"/>
      <c r="AB54" s="1900"/>
    </row>
    <row r="55" spans="1:28" s="41" customFormat="1" ht="15.6" hidden="1" customHeight="1" x14ac:dyDescent="0.3">
      <c r="A55" s="115"/>
      <c r="B55" s="331"/>
      <c r="C55" s="331" t="s">
        <v>118</v>
      </c>
      <c r="D55" s="331"/>
      <c r="E55" s="1164"/>
      <c r="F55" s="582">
        <f t="shared" si="32"/>
        <v>0</v>
      </c>
      <c r="G55" s="333"/>
      <c r="H55" s="333"/>
      <c r="I55" s="334"/>
      <c r="J55" s="342"/>
      <c r="K55" s="343"/>
      <c r="L55" s="344"/>
      <c r="M55" s="344"/>
      <c r="N55" s="344"/>
      <c r="O55" s="338"/>
      <c r="P55" s="339">
        <f t="shared" ref="P55:Y55" si="34">P59+P83+P125+P198+P240</f>
        <v>3108952.9</v>
      </c>
      <c r="Q55" s="347">
        <f t="shared" si="34"/>
        <v>924614.69</v>
      </c>
      <c r="R55" s="347">
        <f t="shared" si="34"/>
        <v>1373103.21</v>
      </c>
      <c r="S55" s="347">
        <f t="shared" si="34"/>
        <v>675375</v>
      </c>
      <c r="T55" s="1289">
        <f t="shared" si="34"/>
        <v>135860</v>
      </c>
      <c r="U55" s="347">
        <f t="shared" si="34"/>
        <v>924614.69</v>
      </c>
      <c r="V55" s="347">
        <f t="shared" si="34"/>
        <v>908475</v>
      </c>
      <c r="W55" s="347">
        <f t="shared" si="34"/>
        <v>0</v>
      </c>
      <c r="X55" s="347">
        <f t="shared" si="34"/>
        <v>0</v>
      </c>
      <c r="Y55" s="1286">
        <f t="shared" si="34"/>
        <v>1833089.69</v>
      </c>
      <c r="Z55" s="339"/>
      <c r="AA55" s="346"/>
      <c r="AB55" s="1900"/>
    </row>
    <row r="56" spans="1:28" ht="16.2" thickBot="1" x14ac:dyDescent="0.35">
      <c r="A56" s="121"/>
      <c r="B56" s="377"/>
      <c r="C56" s="377"/>
      <c r="D56" s="377"/>
      <c r="E56" s="1350"/>
      <c r="F56" s="885">
        <f t="shared" si="1"/>
        <v>0</v>
      </c>
      <c r="G56" s="378"/>
      <c r="H56" s="378"/>
      <c r="I56" s="379"/>
      <c r="J56" s="380"/>
      <c r="K56" s="944"/>
      <c r="L56" s="425"/>
      <c r="M56" s="425"/>
      <c r="N56" s="425"/>
      <c r="O56" s="382"/>
      <c r="P56" s="481">
        <f t="shared" ref="P56:P118" si="35">SUM(Q56:T56)</f>
        <v>0</v>
      </c>
      <c r="Q56" s="383"/>
      <c r="R56" s="383"/>
      <c r="S56" s="384"/>
      <c r="T56" s="385"/>
      <c r="U56" s="386"/>
      <c r="V56" s="383"/>
      <c r="W56" s="383"/>
      <c r="X56" s="383"/>
      <c r="Y56" s="1305">
        <f t="shared" ref="Y56:Y118" si="36">SUM(U56:X56)</f>
        <v>0</v>
      </c>
      <c r="Z56" s="387"/>
      <c r="AA56" s="679"/>
      <c r="AB56" s="1900"/>
    </row>
    <row r="57" spans="1:28" x14ac:dyDescent="0.3">
      <c r="A57" s="123"/>
      <c r="B57" s="388" t="s">
        <v>47</v>
      </c>
      <c r="C57" s="388"/>
      <c r="D57" s="388"/>
      <c r="E57" s="1352"/>
      <c r="F57" s="886">
        <f t="shared" si="1"/>
        <v>0</v>
      </c>
      <c r="G57" s="389"/>
      <c r="H57" s="389"/>
      <c r="I57" s="390"/>
      <c r="J57" s="391"/>
      <c r="K57" s="945"/>
      <c r="L57" s="447"/>
      <c r="M57" s="447"/>
      <c r="N57" s="447"/>
      <c r="O57" s="394"/>
      <c r="P57" s="483">
        <f t="shared" si="35"/>
        <v>0</v>
      </c>
      <c r="Q57" s="395"/>
      <c r="R57" s="395"/>
      <c r="S57" s="478"/>
      <c r="T57" s="479"/>
      <c r="U57" s="398"/>
      <c r="V57" s="395"/>
      <c r="W57" s="395"/>
      <c r="X57" s="395"/>
      <c r="Y57" s="1306">
        <f t="shared" si="36"/>
        <v>0</v>
      </c>
      <c r="Z57" s="399" t="s">
        <v>114</v>
      </c>
      <c r="AA57" s="1353"/>
      <c r="AB57" s="1900"/>
    </row>
    <row r="58" spans="1:28" x14ac:dyDescent="0.3">
      <c r="A58" s="115"/>
      <c r="B58" s="332"/>
      <c r="C58" s="331" t="s">
        <v>264</v>
      </c>
      <c r="D58" s="331"/>
      <c r="E58" s="1164"/>
      <c r="F58" s="582">
        <f t="shared" si="1"/>
        <v>0</v>
      </c>
      <c r="G58" s="333"/>
      <c r="H58" s="333"/>
      <c r="I58" s="334"/>
      <c r="J58" s="335"/>
      <c r="K58" s="942"/>
      <c r="L58" s="337"/>
      <c r="M58" s="337"/>
      <c r="N58" s="337"/>
      <c r="O58" s="338"/>
      <c r="P58" s="339">
        <f t="shared" si="35"/>
        <v>0</v>
      </c>
      <c r="Q58" s="364"/>
      <c r="R58" s="364"/>
      <c r="S58" s="365">
        <f>SUM(S59:S78)</f>
        <v>0</v>
      </c>
      <c r="T58" s="366">
        <f>SUM(T59:T78)</f>
        <v>0</v>
      </c>
      <c r="U58" s="367"/>
      <c r="V58" s="364"/>
      <c r="W58" s="364"/>
      <c r="X58" s="364"/>
      <c r="Y58" s="1293">
        <f t="shared" si="36"/>
        <v>0</v>
      </c>
      <c r="Z58" s="340"/>
      <c r="AA58" s="341"/>
      <c r="AB58" s="20"/>
    </row>
    <row r="59" spans="1:28" x14ac:dyDescent="0.3">
      <c r="A59" s="115"/>
      <c r="B59" s="332"/>
      <c r="C59" s="331" t="s">
        <v>271</v>
      </c>
      <c r="D59" s="331"/>
      <c r="E59" s="1164"/>
      <c r="F59" s="582">
        <f t="shared" si="1"/>
        <v>0</v>
      </c>
      <c r="G59" s="333"/>
      <c r="H59" s="333"/>
      <c r="I59" s="334"/>
      <c r="J59" s="335"/>
      <c r="K59" s="942"/>
      <c r="L59" s="337"/>
      <c r="M59" s="337"/>
      <c r="N59" s="337"/>
      <c r="O59" s="338"/>
      <c r="P59" s="339">
        <f t="shared" si="35"/>
        <v>0</v>
      </c>
      <c r="Q59" s="364"/>
      <c r="R59" s="364"/>
      <c r="S59" s="365"/>
      <c r="T59" s="366"/>
      <c r="U59" s="367"/>
      <c r="V59" s="364"/>
      <c r="W59" s="364"/>
      <c r="X59" s="364"/>
      <c r="Y59" s="1293">
        <f t="shared" si="36"/>
        <v>0</v>
      </c>
      <c r="Z59" s="340"/>
      <c r="AA59" s="348"/>
      <c r="AB59" s="20"/>
    </row>
    <row r="60" spans="1:28" x14ac:dyDescent="0.3">
      <c r="A60" s="115"/>
      <c r="B60" s="332"/>
      <c r="C60" s="332"/>
      <c r="D60" s="332"/>
      <c r="E60" s="1166"/>
      <c r="F60" s="582">
        <f t="shared" si="1"/>
        <v>0</v>
      </c>
      <c r="G60" s="333"/>
      <c r="H60" s="333"/>
      <c r="I60" s="334"/>
      <c r="J60" s="335"/>
      <c r="K60" s="942"/>
      <c r="L60" s="337"/>
      <c r="M60" s="337"/>
      <c r="N60" s="337"/>
      <c r="O60" s="338"/>
      <c r="P60" s="339">
        <f t="shared" si="35"/>
        <v>0</v>
      </c>
      <c r="Q60" s="364"/>
      <c r="R60" s="364"/>
      <c r="S60" s="365"/>
      <c r="T60" s="366"/>
      <c r="U60" s="367"/>
      <c r="V60" s="364"/>
      <c r="W60" s="364"/>
      <c r="X60" s="364"/>
      <c r="Y60" s="1293">
        <f t="shared" si="36"/>
        <v>0</v>
      </c>
      <c r="Z60" s="340"/>
      <c r="AA60" s="348"/>
      <c r="AB60" s="20"/>
    </row>
    <row r="61" spans="1:28" x14ac:dyDescent="0.3">
      <c r="A61" s="115"/>
      <c r="B61" s="332"/>
      <c r="C61" s="368" t="s">
        <v>39</v>
      </c>
      <c r="D61" s="332"/>
      <c r="E61" s="1164"/>
      <c r="F61" s="582">
        <f t="shared" si="1"/>
        <v>0</v>
      </c>
      <c r="G61" s="333"/>
      <c r="H61" s="333"/>
      <c r="I61" s="334"/>
      <c r="J61" s="335"/>
      <c r="K61" s="942"/>
      <c r="L61" s="337"/>
      <c r="M61" s="337"/>
      <c r="N61" s="337"/>
      <c r="O61" s="338"/>
      <c r="P61" s="339">
        <f>SUM(Q61:T61)</f>
        <v>0</v>
      </c>
      <c r="Q61" s="364"/>
      <c r="R61" s="364"/>
      <c r="S61" s="365"/>
      <c r="T61" s="366"/>
      <c r="U61" s="367"/>
      <c r="V61" s="364"/>
      <c r="W61" s="364"/>
      <c r="X61" s="364"/>
      <c r="Y61" s="1293">
        <f t="shared" si="36"/>
        <v>0</v>
      </c>
      <c r="Z61" s="340"/>
      <c r="AA61" s="369"/>
      <c r="AB61" s="20"/>
    </row>
    <row r="62" spans="1:28" x14ac:dyDescent="0.3">
      <c r="A62" s="115"/>
      <c r="B62" s="332"/>
      <c r="C62" s="332"/>
      <c r="D62" s="332"/>
      <c r="E62" s="1167" t="s">
        <v>819</v>
      </c>
      <c r="F62" s="582">
        <f t="shared" si="1"/>
        <v>0</v>
      </c>
      <c r="G62" s="333"/>
      <c r="H62" s="333"/>
      <c r="I62" s="334"/>
      <c r="J62" s="335"/>
      <c r="K62" s="942"/>
      <c r="L62" s="337"/>
      <c r="M62" s="337"/>
      <c r="N62" s="337"/>
      <c r="O62" s="338"/>
      <c r="P62" s="339">
        <f t="shared" si="35"/>
        <v>0</v>
      </c>
      <c r="Q62" s="364"/>
      <c r="R62" s="364"/>
      <c r="S62" s="365"/>
      <c r="T62" s="366"/>
      <c r="U62" s="367"/>
      <c r="V62" s="364"/>
      <c r="W62" s="364"/>
      <c r="X62" s="364"/>
      <c r="Y62" s="1293">
        <f t="shared" si="36"/>
        <v>0</v>
      </c>
      <c r="Z62" s="340"/>
      <c r="AA62" s="370"/>
      <c r="AB62" s="1900"/>
    </row>
    <row r="63" spans="1:28" x14ac:dyDescent="0.3">
      <c r="A63" s="115"/>
      <c r="B63" s="332"/>
      <c r="C63" s="332"/>
      <c r="D63" s="332"/>
      <c r="E63" s="1168" t="s">
        <v>374</v>
      </c>
      <c r="F63" s="582">
        <f t="shared" si="1"/>
        <v>0</v>
      </c>
      <c r="G63" s="333"/>
      <c r="H63" s="333"/>
      <c r="I63" s="334"/>
      <c r="J63" s="335"/>
      <c r="K63" s="942"/>
      <c r="L63" s="337"/>
      <c r="M63" s="337"/>
      <c r="N63" s="337"/>
      <c r="O63" s="338"/>
      <c r="P63" s="339">
        <f t="shared" si="35"/>
        <v>0</v>
      </c>
      <c r="Q63" s="364"/>
      <c r="R63" s="364"/>
      <c r="S63" s="365"/>
      <c r="T63" s="366"/>
      <c r="U63" s="367"/>
      <c r="V63" s="364"/>
      <c r="W63" s="364"/>
      <c r="X63" s="364"/>
      <c r="Y63" s="1293">
        <f t="shared" si="36"/>
        <v>0</v>
      </c>
      <c r="Z63" s="340"/>
      <c r="AA63" s="370"/>
      <c r="AB63" s="1900"/>
    </row>
    <row r="64" spans="1:28" x14ac:dyDescent="0.3">
      <c r="A64" s="115"/>
      <c r="B64" s="332"/>
      <c r="C64" s="332"/>
      <c r="D64" s="332"/>
      <c r="E64" s="1169" t="s">
        <v>414</v>
      </c>
      <c r="F64" s="884">
        <v>5</v>
      </c>
      <c r="G64" s="334">
        <v>5</v>
      </c>
      <c r="H64" s="335">
        <v>5</v>
      </c>
      <c r="I64" s="334">
        <v>5</v>
      </c>
      <c r="J64" s="335">
        <v>5</v>
      </c>
      <c r="K64" s="343">
        <v>5</v>
      </c>
      <c r="L64" s="372">
        <v>5</v>
      </c>
      <c r="M64" s="337"/>
      <c r="N64" s="337"/>
      <c r="O64" s="912">
        <v>5</v>
      </c>
      <c r="P64" s="339">
        <f t="shared" si="35"/>
        <v>0</v>
      </c>
      <c r="Q64" s="364"/>
      <c r="R64" s="364"/>
      <c r="S64" s="365"/>
      <c r="T64" s="366"/>
      <c r="U64" s="367"/>
      <c r="V64" s="364"/>
      <c r="W64" s="364"/>
      <c r="X64" s="364"/>
      <c r="Y64" s="1293">
        <f t="shared" si="36"/>
        <v>0</v>
      </c>
      <c r="Z64" s="340"/>
      <c r="AA64" s="370"/>
      <c r="AB64" s="1900"/>
    </row>
    <row r="65" spans="1:28" x14ac:dyDescent="0.3">
      <c r="A65" s="115"/>
      <c r="B65" s="332"/>
      <c r="C65" s="332"/>
      <c r="D65" s="332"/>
      <c r="E65" s="1169" t="s">
        <v>415</v>
      </c>
      <c r="F65" s="884">
        <v>19</v>
      </c>
      <c r="G65" s="334">
        <v>19</v>
      </c>
      <c r="H65" s="335">
        <v>19</v>
      </c>
      <c r="I65" s="334">
        <v>19</v>
      </c>
      <c r="J65" s="335">
        <v>19</v>
      </c>
      <c r="K65" s="343">
        <v>19</v>
      </c>
      <c r="L65" s="372">
        <v>19</v>
      </c>
      <c r="M65" s="337"/>
      <c r="N65" s="337"/>
      <c r="O65" s="912">
        <v>19</v>
      </c>
      <c r="P65" s="339">
        <f t="shared" si="35"/>
        <v>0</v>
      </c>
      <c r="Q65" s="364"/>
      <c r="R65" s="364"/>
      <c r="S65" s="365"/>
      <c r="T65" s="366"/>
      <c r="U65" s="367"/>
      <c r="V65" s="364"/>
      <c r="W65" s="364"/>
      <c r="X65" s="364"/>
      <c r="Y65" s="1293">
        <f t="shared" si="36"/>
        <v>0</v>
      </c>
      <c r="Z65" s="340"/>
      <c r="AA65" s="370"/>
      <c r="AB65" s="1900"/>
    </row>
    <row r="66" spans="1:28" x14ac:dyDescent="0.3">
      <c r="A66" s="115"/>
      <c r="B66" s="332"/>
      <c r="C66" s="332"/>
      <c r="D66" s="332"/>
      <c r="E66" s="1169" t="s">
        <v>416</v>
      </c>
      <c r="F66" s="884">
        <v>123</v>
      </c>
      <c r="G66" s="334">
        <v>123</v>
      </c>
      <c r="H66" s="335">
        <v>123</v>
      </c>
      <c r="I66" s="334">
        <v>123</v>
      </c>
      <c r="J66" s="335">
        <v>123</v>
      </c>
      <c r="K66" s="343">
        <v>123</v>
      </c>
      <c r="L66" s="372">
        <v>123</v>
      </c>
      <c r="M66" s="337"/>
      <c r="N66" s="337"/>
      <c r="O66" s="912">
        <v>123</v>
      </c>
      <c r="P66" s="339">
        <f t="shared" si="35"/>
        <v>0</v>
      </c>
      <c r="Q66" s="364"/>
      <c r="R66" s="364"/>
      <c r="S66" s="365"/>
      <c r="T66" s="366"/>
      <c r="U66" s="367"/>
      <c r="V66" s="364"/>
      <c r="W66" s="364"/>
      <c r="X66" s="364"/>
      <c r="Y66" s="1293">
        <f t="shared" si="36"/>
        <v>0</v>
      </c>
      <c r="Z66" s="340"/>
      <c r="AA66" s="373"/>
      <c r="AB66" s="1900"/>
    </row>
    <row r="67" spans="1:28" x14ac:dyDescent="0.3">
      <c r="A67" s="115"/>
      <c r="B67" s="332"/>
      <c r="C67" s="332"/>
      <c r="D67" s="332"/>
      <c r="E67" s="1169"/>
      <c r="F67" s="582">
        <f t="shared" si="1"/>
        <v>0</v>
      </c>
      <c r="G67" s="333"/>
      <c r="H67" s="333"/>
      <c r="I67" s="334"/>
      <c r="J67" s="335"/>
      <c r="K67" s="942"/>
      <c r="L67" s="337"/>
      <c r="M67" s="337"/>
      <c r="N67" s="337"/>
      <c r="O67" s="338"/>
      <c r="P67" s="339">
        <f t="shared" si="35"/>
        <v>0</v>
      </c>
      <c r="Q67" s="364"/>
      <c r="R67" s="364"/>
      <c r="S67" s="365"/>
      <c r="T67" s="366"/>
      <c r="U67" s="367"/>
      <c r="V67" s="364"/>
      <c r="W67" s="364"/>
      <c r="X67" s="364"/>
      <c r="Y67" s="1293">
        <f t="shared" si="36"/>
        <v>0</v>
      </c>
      <c r="Z67" s="340"/>
      <c r="AA67" s="373"/>
      <c r="AB67" s="1900"/>
    </row>
    <row r="68" spans="1:28" x14ac:dyDescent="0.3">
      <c r="A68" s="115"/>
      <c r="B68" s="332"/>
      <c r="C68" s="374" t="s">
        <v>40</v>
      </c>
      <c r="D68" s="332"/>
      <c r="E68" s="1164"/>
      <c r="F68" s="582">
        <f t="shared" si="1"/>
        <v>0</v>
      </c>
      <c r="G68" s="333"/>
      <c r="H68" s="333"/>
      <c r="I68" s="334"/>
      <c r="J68" s="335"/>
      <c r="K68" s="942"/>
      <c r="L68" s="337"/>
      <c r="M68" s="337"/>
      <c r="N68" s="337"/>
      <c r="O68" s="338"/>
      <c r="P68" s="339">
        <f t="shared" si="35"/>
        <v>0</v>
      </c>
      <c r="Q68" s="364"/>
      <c r="R68" s="364"/>
      <c r="S68" s="365"/>
      <c r="T68" s="366"/>
      <c r="U68" s="367"/>
      <c r="V68" s="364"/>
      <c r="W68" s="364"/>
      <c r="X68" s="364"/>
      <c r="Y68" s="1293">
        <f t="shared" si="36"/>
        <v>0</v>
      </c>
      <c r="Z68" s="340"/>
      <c r="AA68" s="375"/>
      <c r="AB68" s="20"/>
    </row>
    <row r="69" spans="1:28" x14ac:dyDescent="0.3">
      <c r="A69" s="115"/>
      <c r="B69" s="332"/>
      <c r="C69" s="332"/>
      <c r="D69" s="332"/>
      <c r="E69" s="1167" t="s">
        <v>819</v>
      </c>
      <c r="F69" s="582">
        <f t="shared" si="1"/>
        <v>0</v>
      </c>
      <c r="G69" s="333"/>
      <c r="H69" s="333"/>
      <c r="I69" s="334"/>
      <c r="J69" s="335"/>
      <c r="K69" s="942"/>
      <c r="L69" s="337"/>
      <c r="M69" s="337"/>
      <c r="N69" s="337"/>
      <c r="O69" s="338"/>
      <c r="P69" s="339">
        <f t="shared" si="35"/>
        <v>0</v>
      </c>
      <c r="Q69" s="364"/>
      <c r="R69" s="364"/>
      <c r="S69" s="365"/>
      <c r="T69" s="366"/>
      <c r="U69" s="367"/>
      <c r="V69" s="364"/>
      <c r="W69" s="364"/>
      <c r="X69" s="364"/>
      <c r="Y69" s="1293">
        <f t="shared" si="36"/>
        <v>0</v>
      </c>
      <c r="Z69" s="340"/>
      <c r="AA69" s="370"/>
      <c r="AB69" s="20"/>
    </row>
    <row r="70" spans="1:28" x14ac:dyDescent="0.3">
      <c r="A70" s="115"/>
      <c r="B70" s="332"/>
      <c r="C70" s="332"/>
      <c r="D70" s="332"/>
      <c r="E70" s="1168" t="s">
        <v>374</v>
      </c>
      <c r="F70" s="582">
        <f t="shared" si="1"/>
        <v>0</v>
      </c>
      <c r="G70" s="333"/>
      <c r="H70" s="333"/>
      <c r="I70" s="334"/>
      <c r="J70" s="335"/>
      <c r="K70" s="942"/>
      <c r="L70" s="337"/>
      <c r="M70" s="337"/>
      <c r="N70" s="337"/>
      <c r="O70" s="338"/>
      <c r="P70" s="339">
        <f t="shared" si="35"/>
        <v>0</v>
      </c>
      <c r="Q70" s="364"/>
      <c r="R70" s="364"/>
      <c r="S70" s="365"/>
      <c r="T70" s="366"/>
      <c r="U70" s="367"/>
      <c r="V70" s="364"/>
      <c r="W70" s="364"/>
      <c r="X70" s="364"/>
      <c r="Y70" s="1293">
        <f t="shared" si="36"/>
        <v>0</v>
      </c>
      <c r="Z70" s="340"/>
      <c r="AA70" s="370"/>
      <c r="AB70" s="20"/>
    </row>
    <row r="71" spans="1:28" x14ac:dyDescent="0.3">
      <c r="A71" s="115"/>
      <c r="B71" s="332"/>
      <c r="C71" s="332"/>
      <c r="D71" s="332"/>
      <c r="E71" s="1169" t="s">
        <v>8</v>
      </c>
      <c r="F71" s="884">
        <v>5</v>
      </c>
      <c r="G71" s="334">
        <v>5</v>
      </c>
      <c r="H71" s="335">
        <v>5</v>
      </c>
      <c r="I71" s="334">
        <v>5</v>
      </c>
      <c r="J71" s="335">
        <v>5</v>
      </c>
      <c r="K71" s="343">
        <v>5</v>
      </c>
      <c r="L71" s="372">
        <v>5</v>
      </c>
      <c r="M71" s="337"/>
      <c r="N71" s="337"/>
      <c r="O71" s="912">
        <v>5</v>
      </c>
      <c r="P71" s="339">
        <f t="shared" si="35"/>
        <v>0</v>
      </c>
      <c r="Q71" s="364"/>
      <c r="R71" s="364"/>
      <c r="S71" s="365"/>
      <c r="T71" s="366"/>
      <c r="U71" s="367"/>
      <c r="V71" s="364"/>
      <c r="W71" s="364"/>
      <c r="X71" s="364"/>
      <c r="Y71" s="1293">
        <f t="shared" si="36"/>
        <v>0</v>
      </c>
      <c r="Z71" s="340"/>
      <c r="AA71" s="370"/>
      <c r="AB71" s="20"/>
    </row>
    <row r="72" spans="1:28" x14ac:dyDescent="0.3">
      <c r="A72" s="115"/>
      <c r="B72" s="332"/>
      <c r="C72" s="332"/>
      <c r="D72" s="332"/>
      <c r="E72" s="1169" t="s">
        <v>9</v>
      </c>
      <c r="F72" s="884">
        <v>19</v>
      </c>
      <c r="G72" s="334">
        <v>19</v>
      </c>
      <c r="H72" s="335">
        <v>19</v>
      </c>
      <c r="I72" s="334">
        <v>19</v>
      </c>
      <c r="J72" s="335">
        <v>19</v>
      </c>
      <c r="K72" s="343">
        <v>19</v>
      </c>
      <c r="L72" s="372">
        <v>19</v>
      </c>
      <c r="M72" s="337"/>
      <c r="N72" s="337"/>
      <c r="O72" s="912">
        <v>19</v>
      </c>
      <c r="P72" s="339">
        <f t="shared" si="35"/>
        <v>0</v>
      </c>
      <c r="Q72" s="364"/>
      <c r="R72" s="364"/>
      <c r="S72" s="365"/>
      <c r="T72" s="366"/>
      <c r="U72" s="367"/>
      <c r="V72" s="364"/>
      <c r="W72" s="364"/>
      <c r="X72" s="364"/>
      <c r="Y72" s="1293">
        <f t="shared" si="36"/>
        <v>0</v>
      </c>
      <c r="Z72" s="340"/>
      <c r="AA72" s="370"/>
      <c r="AB72" s="20"/>
    </row>
    <row r="73" spans="1:28" x14ac:dyDescent="0.3">
      <c r="A73" s="115"/>
      <c r="B73" s="332"/>
      <c r="C73" s="332"/>
      <c r="D73" s="332"/>
      <c r="E73" s="1169" t="s">
        <v>10</v>
      </c>
      <c r="F73" s="884">
        <v>123</v>
      </c>
      <c r="G73" s="334">
        <v>123</v>
      </c>
      <c r="H73" s="335">
        <v>123</v>
      </c>
      <c r="I73" s="334">
        <v>123</v>
      </c>
      <c r="J73" s="335">
        <v>123</v>
      </c>
      <c r="K73" s="343">
        <v>123</v>
      </c>
      <c r="L73" s="372">
        <v>123</v>
      </c>
      <c r="M73" s="337"/>
      <c r="N73" s="337"/>
      <c r="O73" s="912">
        <v>123</v>
      </c>
      <c r="P73" s="339">
        <f t="shared" si="35"/>
        <v>0</v>
      </c>
      <c r="Q73" s="364"/>
      <c r="R73" s="364"/>
      <c r="S73" s="365"/>
      <c r="T73" s="366"/>
      <c r="U73" s="367"/>
      <c r="V73" s="364"/>
      <c r="W73" s="364"/>
      <c r="X73" s="364"/>
      <c r="Y73" s="1293">
        <f t="shared" si="36"/>
        <v>0</v>
      </c>
      <c r="Z73" s="340"/>
      <c r="AA73" s="370"/>
      <c r="AB73" s="20"/>
    </row>
    <row r="74" spans="1:28" ht="15.6" hidden="1" customHeight="1" x14ac:dyDescent="0.3">
      <c r="A74" s="115"/>
      <c r="B74" s="332"/>
      <c r="C74" s="332"/>
      <c r="D74" s="332"/>
      <c r="E74" s="1169" t="s">
        <v>411</v>
      </c>
      <c r="F74" s="582">
        <f t="shared" si="1"/>
        <v>0</v>
      </c>
      <c r="G74" s="333"/>
      <c r="H74" s="333"/>
      <c r="I74" s="334"/>
      <c r="J74" s="335"/>
      <c r="K74" s="942"/>
      <c r="L74" s="337"/>
      <c r="M74" s="337"/>
      <c r="N74" s="337"/>
      <c r="O74" s="338">
        <f t="shared" ref="O74:O108" si="37">SUM(K74:N74)</f>
        <v>0</v>
      </c>
      <c r="P74" s="339">
        <f t="shared" si="35"/>
        <v>0</v>
      </c>
      <c r="Q74" s="364"/>
      <c r="R74" s="364"/>
      <c r="S74" s="365"/>
      <c r="T74" s="366"/>
      <c r="U74" s="367"/>
      <c r="V74" s="364"/>
      <c r="W74" s="364"/>
      <c r="X74" s="364"/>
      <c r="Y74" s="1293">
        <f t="shared" si="36"/>
        <v>0</v>
      </c>
      <c r="Z74" s="340"/>
      <c r="AA74" s="370"/>
      <c r="AB74" s="20"/>
    </row>
    <row r="75" spans="1:28" ht="16.95" customHeight="1" x14ac:dyDescent="0.3">
      <c r="A75" s="115"/>
      <c r="B75" s="332"/>
      <c r="C75" s="332"/>
      <c r="D75" s="332"/>
      <c r="E75" s="1169"/>
      <c r="F75" s="582">
        <f t="shared" si="1"/>
        <v>0</v>
      </c>
      <c r="G75" s="333"/>
      <c r="H75" s="333"/>
      <c r="I75" s="334"/>
      <c r="J75" s="335"/>
      <c r="K75" s="942"/>
      <c r="L75" s="337"/>
      <c r="M75" s="337"/>
      <c r="N75" s="337"/>
      <c r="O75" s="338"/>
      <c r="P75" s="339">
        <f t="shared" si="35"/>
        <v>0</v>
      </c>
      <c r="Q75" s="364"/>
      <c r="R75" s="364"/>
      <c r="S75" s="365"/>
      <c r="T75" s="366"/>
      <c r="U75" s="367"/>
      <c r="V75" s="364"/>
      <c r="W75" s="364"/>
      <c r="X75" s="364"/>
      <c r="Y75" s="1293">
        <f t="shared" si="36"/>
        <v>0</v>
      </c>
      <c r="Z75" s="340"/>
      <c r="AA75" s="341"/>
      <c r="AB75" s="20"/>
    </row>
    <row r="76" spans="1:28" ht="16.2" customHeight="1" x14ac:dyDescent="0.3">
      <c r="A76" s="115"/>
      <c r="B76" s="332"/>
      <c r="C76" s="332"/>
      <c r="D76" s="332"/>
      <c r="E76" s="1167" t="s">
        <v>820</v>
      </c>
      <c r="F76" s="582">
        <f t="shared" si="1"/>
        <v>0</v>
      </c>
      <c r="G76" s="333"/>
      <c r="H76" s="333"/>
      <c r="I76" s="334"/>
      <c r="J76" s="335"/>
      <c r="K76" s="942"/>
      <c r="L76" s="337"/>
      <c r="M76" s="337"/>
      <c r="N76" s="337"/>
      <c r="O76" s="338"/>
      <c r="P76" s="339">
        <f t="shared" si="35"/>
        <v>0</v>
      </c>
      <c r="Q76" s="364"/>
      <c r="R76" s="364"/>
      <c r="S76" s="365"/>
      <c r="T76" s="366"/>
      <c r="U76" s="367"/>
      <c r="V76" s="364"/>
      <c r="W76" s="364"/>
      <c r="X76" s="364"/>
      <c r="Y76" s="1293">
        <f t="shared" si="36"/>
        <v>0</v>
      </c>
      <c r="Z76" s="340"/>
      <c r="AA76" s="373"/>
      <c r="AB76" s="20"/>
    </row>
    <row r="77" spans="1:28" ht="16.2" customHeight="1" x14ac:dyDescent="0.3">
      <c r="A77" s="115"/>
      <c r="B77" s="332"/>
      <c r="C77" s="332"/>
      <c r="D77" s="332"/>
      <c r="E77" s="1168" t="s">
        <v>307</v>
      </c>
      <c r="F77" s="884">
        <v>4018</v>
      </c>
      <c r="G77" s="333">
        <v>4011</v>
      </c>
      <c r="H77" s="333">
        <v>4011</v>
      </c>
      <c r="I77" s="334">
        <v>4011</v>
      </c>
      <c r="J77" s="335">
        <v>4018</v>
      </c>
      <c r="K77" s="343">
        <v>4011</v>
      </c>
      <c r="L77" s="334">
        <v>3963</v>
      </c>
      <c r="M77" s="337"/>
      <c r="N77" s="337"/>
      <c r="O77" s="1266">
        <v>4011</v>
      </c>
      <c r="P77" s="339">
        <f t="shared" si="35"/>
        <v>0</v>
      </c>
      <c r="Q77" s="364"/>
      <c r="R77" s="364"/>
      <c r="S77" s="365"/>
      <c r="T77" s="366"/>
      <c r="U77" s="367"/>
      <c r="V77" s="364"/>
      <c r="W77" s="364"/>
      <c r="X77" s="364"/>
      <c r="Y77" s="1293">
        <f t="shared" si="36"/>
        <v>0</v>
      </c>
      <c r="Z77" s="340"/>
      <c r="AA77" s="373"/>
      <c r="AB77" s="20"/>
    </row>
    <row r="78" spans="1:28" s="9" customFormat="1" ht="16.2" thickBot="1" x14ac:dyDescent="0.35">
      <c r="A78" s="119"/>
      <c r="B78" s="306"/>
      <c r="C78" s="306"/>
      <c r="D78" s="306"/>
      <c r="E78" s="1349"/>
      <c r="F78" s="881">
        <f t="shared" si="1"/>
        <v>0</v>
      </c>
      <c r="G78" s="307"/>
      <c r="H78" s="307"/>
      <c r="I78" s="308"/>
      <c r="J78" s="309"/>
      <c r="K78" s="941"/>
      <c r="L78" s="553"/>
      <c r="M78" s="553"/>
      <c r="N78" s="553"/>
      <c r="O78" s="311"/>
      <c r="P78" s="484">
        <f t="shared" si="35"/>
        <v>0</v>
      </c>
      <c r="Q78" s="349"/>
      <c r="R78" s="349"/>
      <c r="S78" s="314"/>
      <c r="T78" s="315"/>
      <c r="U78" s="350"/>
      <c r="V78" s="349"/>
      <c r="W78" s="349"/>
      <c r="X78" s="349"/>
      <c r="Y78" s="1307">
        <f t="shared" si="36"/>
        <v>0</v>
      </c>
      <c r="Z78" s="317"/>
      <c r="AA78" s="1354"/>
      <c r="AB78" s="20"/>
    </row>
    <row r="79" spans="1:28" s="9" customFormat="1" x14ac:dyDescent="0.3">
      <c r="A79" s="122"/>
      <c r="B79" s="388" t="s">
        <v>287</v>
      </c>
      <c r="C79" s="388"/>
      <c r="D79" s="388"/>
      <c r="E79" s="1361"/>
      <c r="F79" s="886">
        <f t="shared" si="1"/>
        <v>0</v>
      </c>
      <c r="G79" s="389"/>
      <c r="H79" s="389"/>
      <c r="I79" s="390"/>
      <c r="J79" s="391"/>
      <c r="K79" s="945"/>
      <c r="L79" s="393"/>
      <c r="M79" s="393"/>
      <c r="N79" s="393"/>
      <c r="O79" s="394"/>
      <c r="P79" s="483">
        <f t="shared" si="35"/>
        <v>0</v>
      </c>
      <c r="Q79" s="395"/>
      <c r="R79" s="395"/>
      <c r="S79" s="478"/>
      <c r="T79" s="479"/>
      <c r="U79" s="398"/>
      <c r="V79" s="395"/>
      <c r="W79" s="395"/>
      <c r="X79" s="395"/>
      <c r="Y79" s="1306">
        <f t="shared" si="36"/>
        <v>0</v>
      </c>
      <c r="Z79" s="399" t="s">
        <v>114</v>
      </c>
      <c r="AA79" s="400"/>
      <c r="AB79" s="20"/>
    </row>
    <row r="80" spans="1:28" x14ac:dyDescent="0.3">
      <c r="A80" s="118"/>
      <c r="B80" s="368"/>
      <c r="C80" s="368" t="s">
        <v>288</v>
      </c>
      <c r="D80" s="368"/>
      <c r="E80" s="1166"/>
      <c r="F80" s="582">
        <f t="shared" si="1"/>
        <v>0</v>
      </c>
      <c r="G80" s="333"/>
      <c r="H80" s="333"/>
      <c r="I80" s="334"/>
      <c r="J80" s="335"/>
      <c r="K80" s="942"/>
      <c r="L80" s="337"/>
      <c r="M80" s="337"/>
      <c r="N80" s="337"/>
      <c r="O80" s="338"/>
      <c r="P80" s="339">
        <f t="shared" si="35"/>
        <v>0</v>
      </c>
      <c r="Q80" s="364"/>
      <c r="R80" s="364"/>
      <c r="S80" s="365"/>
      <c r="T80" s="366"/>
      <c r="U80" s="367"/>
      <c r="V80" s="364"/>
      <c r="W80" s="364"/>
      <c r="X80" s="364"/>
      <c r="Y80" s="1293">
        <f t="shared" si="36"/>
        <v>0</v>
      </c>
      <c r="Z80" s="340"/>
      <c r="AA80" s="348"/>
      <c r="AB80" s="20"/>
    </row>
    <row r="81" spans="1:28" s="34" customFormat="1" x14ac:dyDescent="0.3">
      <c r="A81" s="118"/>
      <c r="B81" s="368"/>
      <c r="C81" s="331" t="s">
        <v>264</v>
      </c>
      <c r="D81" s="331"/>
      <c r="E81" s="1166"/>
      <c r="F81" s="1355">
        <f t="shared" si="1"/>
        <v>0</v>
      </c>
      <c r="G81" s="583"/>
      <c r="H81" s="583"/>
      <c r="I81" s="927"/>
      <c r="J81" s="928"/>
      <c r="K81" s="405"/>
      <c r="L81" s="586"/>
      <c r="M81" s="586"/>
      <c r="N81" s="586"/>
      <c r="O81" s="338"/>
      <c r="P81" s="1359">
        <f>P122</f>
        <v>48500</v>
      </c>
      <c r="Q81" s="401">
        <f t="shared" ref="Q81:Y81" si="38">Q122</f>
        <v>0</v>
      </c>
      <c r="R81" s="401">
        <f t="shared" si="38"/>
        <v>0</v>
      </c>
      <c r="S81" s="401">
        <f t="shared" si="38"/>
        <v>48500</v>
      </c>
      <c r="T81" s="1262">
        <f t="shared" si="38"/>
        <v>0</v>
      </c>
      <c r="U81" s="1359">
        <f t="shared" si="38"/>
        <v>0</v>
      </c>
      <c r="V81" s="401">
        <f t="shared" si="38"/>
        <v>0</v>
      </c>
      <c r="W81" s="1260">
        <f t="shared" si="38"/>
        <v>0</v>
      </c>
      <c r="X81" s="339">
        <f t="shared" si="38"/>
        <v>0</v>
      </c>
      <c r="Y81" s="1286">
        <f t="shared" si="38"/>
        <v>0</v>
      </c>
      <c r="Z81" s="1006"/>
      <c r="AA81" s="407"/>
      <c r="AB81" s="20"/>
    </row>
    <row r="82" spans="1:28" s="34" customFormat="1" x14ac:dyDescent="0.3">
      <c r="A82" s="118"/>
      <c r="B82" s="368"/>
      <c r="C82" s="331" t="s">
        <v>265</v>
      </c>
      <c r="D82" s="331"/>
      <c r="E82" s="1166"/>
      <c r="F82" s="1356">
        <f t="shared" ref="F82:F93" si="39">SUM(B82:E82)</f>
        <v>0</v>
      </c>
      <c r="G82" s="583"/>
      <c r="H82" s="583"/>
      <c r="I82" s="927"/>
      <c r="J82" s="928"/>
      <c r="K82" s="405"/>
      <c r="L82" s="586"/>
      <c r="M82" s="586"/>
      <c r="N82" s="586"/>
      <c r="O82" s="338"/>
      <c r="P82" s="1359">
        <f t="shared" ref="P82:S82" si="40">P106+P109+P116+P112</f>
        <v>200000</v>
      </c>
      <c r="Q82" s="401">
        <f t="shared" si="40"/>
        <v>0</v>
      </c>
      <c r="R82" s="401">
        <f t="shared" si="40"/>
        <v>0</v>
      </c>
      <c r="S82" s="401">
        <f t="shared" si="40"/>
        <v>75000</v>
      </c>
      <c r="T82" s="1262">
        <f>T106+T109+T116+T112</f>
        <v>125000</v>
      </c>
      <c r="U82" s="1359">
        <f t="shared" ref="U82:Y82" si="41">U106+U109+U116+U112</f>
        <v>0</v>
      </c>
      <c r="V82" s="401">
        <f t="shared" si="41"/>
        <v>0</v>
      </c>
      <c r="W82" s="1262">
        <f t="shared" si="41"/>
        <v>0</v>
      </c>
      <c r="X82" s="402">
        <f t="shared" si="41"/>
        <v>0</v>
      </c>
      <c r="Y82" s="402">
        <f t="shared" si="41"/>
        <v>0</v>
      </c>
      <c r="Z82" s="339"/>
      <c r="AA82" s="407"/>
      <c r="AB82" s="20"/>
    </row>
    <row r="83" spans="1:28" s="34" customFormat="1" x14ac:dyDescent="0.3">
      <c r="A83" s="118"/>
      <c r="B83" s="368"/>
      <c r="C83" s="331" t="s">
        <v>271</v>
      </c>
      <c r="D83" s="331"/>
      <c r="E83" s="1166"/>
      <c r="F83" s="1356">
        <f t="shared" si="39"/>
        <v>0</v>
      </c>
      <c r="G83" s="583"/>
      <c r="H83" s="583"/>
      <c r="I83" s="927"/>
      <c r="J83" s="928"/>
      <c r="K83" s="405"/>
      <c r="L83" s="429"/>
      <c r="M83" s="429"/>
      <c r="N83" s="429"/>
      <c r="O83" s="338"/>
      <c r="P83" s="1359">
        <f>P85</f>
        <v>464628.21</v>
      </c>
      <c r="Q83" s="401">
        <f t="shared" ref="Q83:S83" si="42">Q85</f>
        <v>0</v>
      </c>
      <c r="R83" s="401">
        <f t="shared" si="42"/>
        <v>464628.21</v>
      </c>
      <c r="S83" s="401">
        <f t="shared" si="42"/>
        <v>0</v>
      </c>
      <c r="T83" s="1262">
        <f>T85</f>
        <v>0</v>
      </c>
      <c r="U83" s="1359">
        <f t="shared" ref="U83:Y83" si="43">U85</f>
        <v>0</v>
      </c>
      <c r="V83" s="401">
        <f t="shared" si="43"/>
        <v>0</v>
      </c>
      <c r="W83" s="1262">
        <f t="shared" si="43"/>
        <v>0</v>
      </c>
      <c r="X83" s="402">
        <f t="shared" si="43"/>
        <v>0</v>
      </c>
      <c r="Y83" s="402">
        <f t="shared" si="43"/>
        <v>0</v>
      </c>
      <c r="Z83" s="1006"/>
      <c r="AA83" s="408"/>
      <c r="AB83" s="20"/>
    </row>
    <row r="84" spans="1:28" x14ac:dyDescent="0.3">
      <c r="A84" s="115"/>
      <c r="B84" s="332"/>
      <c r="C84" s="332"/>
      <c r="D84" s="332"/>
      <c r="E84" s="1170"/>
      <c r="F84" s="1356">
        <f t="shared" si="39"/>
        <v>0</v>
      </c>
      <c r="G84" s="333"/>
      <c r="H84" s="333"/>
      <c r="I84" s="403"/>
      <c r="J84" s="404"/>
      <c r="K84" s="946"/>
      <c r="L84" s="337"/>
      <c r="M84" s="337"/>
      <c r="N84" s="337"/>
      <c r="O84" s="338"/>
      <c r="P84" s="1359">
        <f t="shared" si="35"/>
        <v>0</v>
      </c>
      <c r="Q84" s="364"/>
      <c r="R84" s="364"/>
      <c r="S84" s="987"/>
      <c r="T84" s="1360"/>
      <c r="U84" s="367"/>
      <c r="V84" s="364"/>
      <c r="W84" s="364"/>
      <c r="X84" s="364"/>
      <c r="Y84" s="1293">
        <f t="shared" si="36"/>
        <v>0</v>
      </c>
      <c r="Z84" s="406"/>
      <c r="AA84" s="408"/>
      <c r="AB84" s="20"/>
    </row>
    <row r="85" spans="1:28" x14ac:dyDescent="0.3">
      <c r="A85" s="207"/>
      <c r="B85" s="409"/>
      <c r="C85" s="278" t="s">
        <v>1090</v>
      </c>
      <c r="D85" s="409"/>
      <c r="E85" s="523"/>
      <c r="F85" s="1356">
        <v>6</v>
      </c>
      <c r="G85" s="333"/>
      <c r="H85" s="333">
        <v>6</v>
      </c>
      <c r="I85" s="403"/>
      <c r="J85" s="404"/>
      <c r="K85" s="946"/>
      <c r="L85" s="337">
        <v>6</v>
      </c>
      <c r="M85" s="337"/>
      <c r="N85" s="337"/>
      <c r="O85" s="338">
        <f t="shared" si="37"/>
        <v>6</v>
      </c>
      <c r="P85" s="339">
        <f t="shared" si="35"/>
        <v>464628.21</v>
      </c>
      <c r="Q85" s="364"/>
      <c r="R85" s="410">
        <v>464628.21</v>
      </c>
      <c r="S85" s="410"/>
      <c r="T85" s="366"/>
      <c r="U85" s="367"/>
      <c r="V85" s="364"/>
      <c r="W85" s="364"/>
      <c r="X85" s="364"/>
      <c r="Y85" s="1293">
        <f t="shared" si="36"/>
        <v>0</v>
      </c>
      <c r="Z85" s="340" t="s">
        <v>32</v>
      </c>
      <c r="AA85" s="516" t="s">
        <v>1092</v>
      </c>
      <c r="AB85" s="20"/>
    </row>
    <row r="86" spans="1:28" x14ac:dyDescent="0.3">
      <c r="A86" s="207"/>
      <c r="B86" s="409"/>
      <c r="C86" s="278"/>
      <c r="D86" s="278" t="s">
        <v>1091</v>
      </c>
      <c r="E86" s="523"/>
      <c r="F86" s="1356"/>
      <c r="G86" s="333"/>
      <c r="H86" s="333"/>
      <c r="I86" s="403"/>
      <c r="J86" s="404"/>
      <c r="K86" s="946"/>
      <c r="L86" s="337"/>
      <c r="M86" s="337"/>
      <c r="N86" s="337"/>
      <c r="O86" s="338"/>
      <c r="P86" s="339"/>
      <c r="Q86" s="364"/>
      <c r="R86" s="410"/>
      <c r="S86" s="410"/>
      <c r="T86" s="366"/>
      <c r="U86" s="367"/>
      <c r="V86" s="364"/>
      <c r="W86" s="364"/>
      <c r="X86" s="364"/>
      <c r="Y86" s="1293"/>
      <c r="Z86" s="340"/>
      <c r="AA86" s="516" t="s">
        <v>1093</v>
      </c>
      <c r="AB86" s="20"/>
    </row>
    <row r="87" spans="1:28" x14ac:dyDescent="0.3">
      <c r="A87" s="207"/>
      <c r="B87" s="409"/>
      <c r="C87" s="409"/>
      <c r="D87" s="409"/>
      <c r="E87" s="1171" t="s">
        <v>973</v>
      </c>
      <c r="F87" s="1356">
        <f t="shared" si="39"/>
        <v>0</v>
      </c>
      <c r="G87" s="333"/>
      <c r="H87" s="333"/>
      <c r="I87" s="403"/>
      <c r="J87" s="404"/>
      <c r="K87" s="946"/>
      <c r="L87" s="337"/>
      <c r="M87" s="337"/>
      <c r="N87" s="337"/>
      <c r="O87" s="338"/>
      <c r="P87" s="339">
        <f t="shared" si="35"/>
        <v>0</v>
      </c>
      <c r="Q87" s="364"/>
      <c r="R87" s="364"/>
      <c r="S87" s="987"/>
      <c r="T87" s="988"/>
      <c r="U87" s="367"/>
      <c r="V87" s="364"/>
      <c r="W87" s="364"/>
      <c r="X87" s="364"/>
      <c r="Y87" s="1293">
        <f t="shared" si="36"/>
        <v>0</v>
      </c>
      <c r="Z87" s="406"/>
      <c r="AA87" s="516" t="s">
        <v>977</v>
      </c>
      <c r="AB87" s="20"/>
    </row>
    <row r="88" spans="1:28" x14ac:dyDescent="0.3">
      <c r="A88" s="207"/>
      <c r="B88" s="409"/>
      <c r="C88" s="409"/>
      <c r="D88" s="409"/>
      <c r="E88" s="555"/>
      <c r="F88" s="1356">
        <f t="shared" si="39"/>
        <v>0</v>
      </c>
      <c r="G88" s="333"/>
      <c r="H88" s="333"/>
      <c r="I88" s="403"/>
      <c r="J88" s="404"/>
      <c r="K88" s="946"/>
      <c r="L88" s="337"/>
      <c r="M88" s="337"/>
      <c r="N88" s="337"/>
      <c r="O88" s="338"/>
      <c r="P88" s="339">
        <f t="shared" si="35"/>
        <v>0</v>
      </c>
      <c r="Q88" s="364"/>
      <c r="R88" s="364"/>
      <c r="S88" s="987"/>
      <c r="T88" s="988"/>
      <c r="U88" s="367"/>
      <c r="V88" s="364"/>
      <c r="W88" s="364"/>
      <c r="X88" s="364"/>
      <c r="Y88" s="1293">
        <f t="shared" si="36"/>
        <v>0</v>
      </c>
      <c r="Z88" s="406"/>
      <c r="AA88" s="408"/>
      <c r="AB88" s="20"/>
    </row>
    <row r="89" spans="1:28" x14ac:dyDescent="0.3">
      <c r="A89" s="207"/>
      <c r="B89" s="409"/>
      <c r="C89" s="278" t="s">
        <v>974</v>
      </c>
      <c r="D89" s="409"/>
      <c r="E89" s="523"/>
      <c r="F89" s="1356">
        <f t="shared" si="39"/>
        <v>0</v>
      </c>
      <c r="G89" s="333"/>
      <c r="H89" s="333"/>
      <c r="I89" s="403"/>
      <c r="J89" s="404"/>
      <c r="K89" s="946"/>
      <c r="L89" s="337"/>
      <c r="M89" s="337"/>
      <c r="N89" s="337"/>
      <c r="O89" s="338"/>
      <c r="P89" s="339">
        <f t="shared" si="35"/>
        <v>0</v>
      </c>
      <c r="Q89" s="364"/>
      <c r="R89" s="364"/>
      <c r="S89" s="987"/>
      <c r="T89" s="988"/>
      <c r="U89" s="367"/>
      <c r="V89" s="364"/>
      <c r="W89" s="364"/>
      <c r="X89" s="364"/>
      <c r="Y89" s="1293">
        <f t="shared" si="36"/>
        <v>0</v>
      </c>
      <c r="Z89" s="406"/>
      <c r="AA89" s="408"/>
      <c r="AB89" s="20"/>
    </row>
    <row r="90" spans="1:28" x14ac:dyDescent="0.3">
      <c r="A90" s="207"/>
      <c r="B90" s="409"/>
      <c r="C90" s="409"/>
      <c r="D90" s="409"/>
      <c r="E90" s="522" t="s">
        <v>975</v>
      </c>
      <c r="F90" s="1356">
        <f t="shared" si="39"/>
        <v>0</v>
      </c>
      <c r="G90" s="333"/>
      <c r="H90" s="333"/>
      <c r="I90" s="403"/>
      <c r="J90" s="404"/>
      <c r="K90" s="946"/>
      <c r="L90" s="337"/>
      <c r="M90" s="337"/>
      <c r="N90" s="337"/>
      <c r="O90" s="338"/>
      <c r="P90" s="339">
        <f t="shared" si="35"/>
        <v>0</v>
      </c>
      <c r="Q90" s="364"/>
      <c r="R90" s="364"/>
      <c r="S90" s="987"/>
      <c r="T90" s="988"/>
      <c r="U90" s="367"/>
      <c r="V90" s="364"/>
      <c r="W90" s="364"/>
      <c r="X90" s="364"/>
      <c r="Y90" s="1293">
        <f t="shared" si="36"/>
        <v>0</v>
      </c>
      <c r="Z90" s="406"/>
      <c r="AA90" s="408"/>
      <c r="AB90" s="20"/>
    </row>
    <row r="91" spans="1:28" x14ac:dyDescent="0.3">
      <c r="A91" s="207"/>
      <c r="B91" s="409"/>
      <c r="C91" s="409"/>
      <c r="D91" s="409"/>
      <c r="E91" s="523"/>
      <c r="F91" s="1356">
        <v>5</v>
      </c>
      <c r="G91" s="333"/>
      <c r="H91" s="333">
        <v>5</v>
      </c>
      <c r="I91" s="403"/>
      <c r="J91" s="404"/>
      <c r="K91" s="946"/>
      <c r="L91" s="337">
        <v>5</v>
      </c>
      <c r="M91" s="337"/>
      <c r="N91" s="337"/>
      <c r="O91" s="338">
        <f t="shared" si="37"/>
        <v>5</v>
      </c>
      <c r="P91" s="339">
        <f t="shared" si="35"/>
        <v>0</v>
      </c>
      <c r="Q91" s="364"/>
      <c r="R91" s="364"/>
      <c r="S91" s="987"/>
      <c r="T91" s="988"/>
      <c r="U91" s="367"/>
      <c r="V91" s="364"/>
      <c r="W91" s="364"/>
      <c r="X91" s="364"/>
      <c r="Y91" s="1293">
        <f t="shared" si="36"/>
        <v>0</v>
      </c>
      <c r="Z91" s="406"/>
      <c r="AA91" s="408"/>
      <c r="AB91" s="20"/>
    </row>
    <row r="92" spans="1:28" x14ac:dyDescent="0.3">
      <c r="A92" s="207"/>
      <c r="B92" s="409"/>
      <c r="C92" s="409"/>
      <c r="D92" s="409"/>
      <c r="E92" s="523"/>
      <c r="F92" s="1356">
        <f t="shared" si="39"/>
        <v>0</v>
      </c>
      <c r="G92" s="333"/>
      <c r="H92" s="333"/>
      <c r="I92" s="403"/>
      <c r="J92" s="404"/>
      <c r="K92" s="946"/>
      <c r="L92" s="337"/>
      <c r="M92" s="337"/>
      <c r="N92" s="337"/>
      <c r="O92" s="338"/>
      <c r="P92" s="339">
        <f t="shared" si="35"/>
        <v>0</v>
      </c>
      <c r="Q92" s="364"/>
      <c r="R92" s="364"/>
      <c r="S92" s="987"/>
      <c r="T92" s="988"/>
      <c r="U92" s="367"/>
      <c r="V92" s="364"/>
      <c r="W92" s="364"/>
      <c r="X92" s="364"/>
      <c r="Y92" s="1293">
        <f t="shared" si="36"/>
        <v>0</v>
      </c>
      <c r="Z92" s="406"/>
      <c r="AA92" s="408"/>
      <c r="AB92" s="20"/>
    </row>
    <row r="93" spans="1:28" x14ac:dyDescent="0.3">
      <c r="A93" s="207"/>
      <c r="B93" s="409"/>
      <c r="C93" s="278" t="s">
        <v>976</v>
      </c>
      <c r="D93" s="409"/>
      <c r="E93" s="523"/>
      <c r="F93" s="1356">
        <f t="shared" si="39"/>
        <v>0</v>
      </c>
      <c r="G93" s="333"/>
      <c r="H93" s="333"/>
      <c r="I93" s="403"/>
      <c r="J93" s="404"/>
      <c r="K93" s="946"/>
      <c r="L93" s="337"/>
      <c r="M93" s="337"/>
      <c r="N93" s="337"/>
      <c r="O93" s="338"/>
      <c r="P93" s="339">
        <f t="shared" si="35"/>
        <v>0</v>
      </c>
      <c r="Q93" s="364"/>
      <c r="R93" s="364"/>
      <c r="S93" s="987"/>
      <c r="T93" s="988"/>
      <c r="U93" s="367"/>
      <c r="V93" s="364"/>
      <c r="W93" s="364"/>
      <c r="X93" s="364"/>
      <c r="Y93" s="1293">
        <f t="shared" si="36"/>
        <v>0</v>
      </c>
      <c r="Z93" s="406"/>
      <c r="AA93" s="408"/>
      <c r="AB93" s="20"/>
    </row>
    <row r="94" spans="1:28" x14ac:dyDescent="0.3">
      <c r="A94" s="207"/>
      <c r="B94" s="409"/>
      <c r="C94" s="409"/>
      <c r="D94" s="409"/>
      <c r="E94" s="522" t="s">
        <v>8</v>
      </c>
      <c r="F94" s="1357">
        <v>5</v>
      </c>
      <c r="G94" s="333"/>
      <c r="H94" s="333">
        <v>5</v>
      </c>
      <c r="I94" s="403"/>
      <c r="J94" s="404"/>
      <c r="K94" s="946"/>
      <c r="L94" s="344">
        <v>5</v>
      </c>
      <c r="M94" s="337"/>
      <c r="N94" s="337"/>
      <c r="O94" s="1267">
        <v>5</v>
      </c>
      <c r="P94" s="339">
        <f t="shared" si="35"/>
        <v>0</v>
      </c>
      <c r="Q94" s="364"/>
      <c r="R94" s="364"/>
      <c r="S94" s="987"/>
      <c r="T94" s="988"/>
      <c r="U94" s="367"/>
      <c r="V94" s="364"/>
      <c r="W94" s="364"/>
      <c r="X94" s="364"/>
      <c r="Y94" s="1293">
        <f t="shared" si="36"/>
        <v>0</v>
      </c>
      <c r="Z94" s="406"/>
      <c r="AA94" s="408"/>
      <c r="AB94" s="20"/>
    </row>
    <row r="95" spans="1:28" x14ac:dyDescent="0.3">
      <c r="A95" s="207"/>
      <c r="B95" s="409"/>
      <c r="C95" s="409"/>
      <c r="D95" s="409"/>
      <c r="E95" s="522" t="s">
        <v>9</v>
      </c>
      <c r="F95" s="1357">
        <v>19</v>
      </c>
      <c r="G95" s="333"/>
      <c r="H95" s="333">
        <v>19</v>
      </c>
      <c r="I95" s="403"/>
      <c r="J95" s="404"/>
      <c r="K95" s="946"/>
      <c r="L95" s="344">
        <v>19</v>
      </c>
      <c r="M95" s="337"/>
      <c r="N95" s="337"/>
      <c r="O95" s="1267">
        <v>19</v>
      </c>
      <c r="P95" s="339">
        <f t="shared" si="35"/>
        <v>0</v>
      </c>
      <c r="Q95" s="364"/>
      <c r="R95" s="364"/>
      <c r="S95" s="987"/>
      <c r="T95" s="988"/>
      <c r="U95" s="367"/>
      <c r="V95" s="364"/>
      <c r="W95" s="364"/>
      <c r="X95" s="364"/>
      <c r="Y95" s="1293">
        <f t="shared" si="36"/>
        <v>0</v>
      </c>
      <c r="Z95" s="406"/>
      <c r="AA95" s="408"/>
      <c r="AB95" s="20"/>
    </row>
    <row r="96" spans="1:28" x14ac:dyDescent="0.3">
      <c r="A96" s="207"/>
      <c r="B96" s="409"/>
      <c r="C96" s="409"/>
      <c r="D96" s="409"/>
      <c r="E96" s="522" t="s">
        <v>10</v>
      </c>
      <c r="F96" s="1357">
        <v>123</v>
      </c>
      <c r="G96" s="333"/>
      <c r="H96" s="333">
        <v>123</v>
      </c>
      <c r="I96" s="403"/>
      <c r="J96" s="404"/>
      <c r="K96" s="946"/>
      <c r="L96" s="344">
        <v>123</v>
      </c>
      <c r="M96" s="337"/>
      <c r="N96" s="337"/>
      <c r="O96" s="1267">
        <v>123</v>
      </c>
      <c r="P96" s="339">
        <f t="shared" si="35"/>
        <v>0</v>
      </c>
      <c r="Q96" s="364"/>
      <c r="R96" s="364"/>
      <c r="S96" s="987"/>
      <c r="T96" s="988"/>
      <c r="U96" s="367"/>
      <c r="V96" s="364"/>
      <c r="W96" s="364"/>
      <c r="X96" s="364"/>
      <c r="Y96" s="1293">
        <f t="shared" si="36"/>
        <v>0</v>
      </c>
      <c r="Z96" s="406"/>
      <c r="AA96" s="408"/>
      <c r="AB96" s="20"/>
    </row>
    <row r="97" spans="1:28" x14ac:dyDescent="0.3">
      <c r="A97" s="115"/>
      <c r="B97" s="332"/>
      <c r="C97" s="332"/>
      <c r="D97" s="332"/>
      <c r="E97" s="1170"/>
      <c r="F97" s="1355"/>
      <c r="G97" s="333"/>
      <c r="H97" s="333"/>
      <c r="I97" s="403"/>
      <c r="J97" s="404"/>
      <c r="K97" s="946"/>
      <c r="L97" s="337"/>
      <c r="M97" s="337"/>
      <c r="N97" s="337"/>
      <c r="O97" s="338"/>
      <c r="P97" s="339">
        <f t="shared" si="35"/>
        <v>0</v>
      </c>
      <c r="Q97" s="364"/>
      <c r="R97" s="364"/>
      <c r="S97" s="987"/>
      <c r="T97" s="988"/>
      <c r="U97" s="367"/>
      <c r="V97" s="364"/>
      <c r="W97" s="364"/>
      <c r="X97" s="364"/>
      <c r="Y97" s="1293">
        <f t="shared" si="36"/>
        <v>0</v>
      </c>
      <c r="Z97" s="406"/>
      <c r="AA97" s="408"/>
      <c r="AB97" s="20"/>
    </row>
    <row r="98" spans="1:28" x14ac:dyDescent="0.3">
      <c r="A98" s="115"/>
      <c r="B98" s="332"/>
      <c r="C98" s="368" t="s">
        <v>1094</v>
      </c>
      <c r="D98" s="332"/>
      <c r="E98" s="1164"/>
      <c r="F98" s="1355">
        <f t="shared" si="1"/>
        <v>0</v>
      </c>
      <c r="G98" s="333"/>
      <c r="H98" s="333"/>
      <c r="I98" s="334"/>
      <c r="J98" s="335"/>
      <c r="K98" s="942"/>
      <c r="L98" s="337"/>
      <c r="M98" s="337"/>
      <c r="N98" s="337"/>
      <c r="O98" s="338">
        <f t="shared" si="37"/>
        <v>0</v>
      </c>
      <c r="P98" s="339">
        <f t="shared" si="35"/>
        <v>0</v>
      </c>
      <c r="Q98" s="413"/>
      <c r="R98" s="413"/>
      <c r="S98" s="413"/>
      <c r="T98" s="1290"/>
      <c r="U98" s="515"/>
      <c r="V98" s="413"/>
      <c r="W98" s="413"/>
      <c r="X98" s="413"/>
      <c r="Y98" s="1293">
        <f t="shared" si="36"/>
        <v>0</v>
      </c>
      <c r="Z98" s="1059"/>
      <c r="AA98" s="415"/>
      <c r="AB98" s="20"/>
    </row>
    <row r="99" spans="1:28" x14ac:dyDescent="0.3">
      <c r="A99" s="207"/>
      <c r="B99" s="409"/>
      <c r="C99" s="409"/>
      <c r="D99" s="409"/>
      <c r="E99" s="522" t="s">
        <v>21</v>
      </c>
      <c r="F99" s="1358">
        <v>1</v>
      </c>
      <c r="G99" s="333"/>
      <c r="H99" s="287">
        <v>1</v>
      </c>
      <c r="I99" s="334"/>
      <c r="J99" s="335"/>
      <c r="K99" s="942"/>
      <c r="L99" s="416">
        <v>2</v>
      </c>
      <c r="M99" s="337"/>
      <c r="N99" s="337"/>
      <c r="O99" s="1013">
        <v>2</v>
      </c>
      <c r="P99" s="339">
        <f t="shared" si="35"/>
        <v>0</v>
      </c>
      <c r="Q99" s="413"/>
      <c r="R99" s="417"/>
      <c r="S99" s="417"/>
      <c r="T99" s="1291"/>
      <c r="U99" s="1304"/>
      <c r="V99" s="413"/>
      <c r="W99" s="413"/>
      <c r="X99" s="413"/>
      <c r="Y99" s="1293">
        <f t="shared" si="36"/>
        <v>0</v>
      </c>
      <c r="Z99" s="1059"/>
      <c r="AA99" s="208" t="s">
        <v>54</v>
      </c>
      <c r="AB99" s="20"/>
    </row>
    <row r="100" spans="1:28" x14ac:dyDescent="0.3">
      <c r="A100" s="207"/>
      <c r="B100" s="409"/>
      <c r="C100" s="409"/>
      <c r="D100" s="409"/>
      <c r="E100" s="522" t="s">
        <v>978</v>
      </c>
      <c r="F100" s="1358"/>
      <c r="G100" s="333"/>
      <c r="H100" s="287"/>
      <c r="I100" s="334"/>
      <c r="J100" s="335"/>
      <c r="K100" s="942"/>
      <c r="L100" s="416"/>
      <c r="M100" s="337"/>
      <c r="N100" s="337"/>
      <c r="O100" s="1013"/>
      <c r="P100" s="339">
        <f t="shared" si="35"/>
        <v>0</v>
      </c>
      <c r="Q100" s="413"/>
      <c r="R100" s="413"/>
      <c r="S100" s="413"/>
      <c r="T100" s="1290"/>
      <c r="U100" s="515"/>
      <c r="V100" s="413"/>
      <c r="W100" s="413"/>
      <c r="X100" s="413"/>
      <c r="Y100" s="1293">
        <f t="shared" si="36"/>
        <v>0</v>
      </c>
      <c r="Z100" s="1059"/>
      <c r="AA100" s="415"/>
      <c r="AB100" s="20"/>
    </row>
    <row r="101" spans="1:28" x14ac:dyDescent="0.3">
      <c r="A101" s="207"/>
      <c r="B101" s="409"/>
      <c r="C101" s="409"/>
      <c r="D101" s="409"/>
      <c r="E101" s="555" t="s">
        <v>8</v>
      </c>
      <c r="F101" s="1358">
        <v>5</v>
      </c>
      <c r="G101" s="333"/>
      <c r="H101" s="287">
        <v>5</v>
      </c>
      <c r="I101" s="334"/>
      <c r="J101" s="335"/>
      <c r="K101" s="942"/>
      <c r="L101" s="273">
        <v>5</v>
      </c>
      <c r="M101" s="337"/>
      <c r="N101" s="337"/>
      <c r="O101" s="1268">
        <v>5</v>
      </c>
      <c r="P101" s="339">
        <f t="shared" si="35"/>
        <v>0</v>
      </c>
      <c r="Q101" s="413"/>
      <c r="R101" s="413"/>
      <c r="S101" s="413"/>
      <c r="T101" s="1290"/>
      <c r="U101" s="515"/>
      <c r="V101" s="413"/>
      <c r="W101" s="413"/>
      <c r="X101" s="413"/>
      <c r="Y101" s="1293">
        <f t="shared" si="36"/>
        <v>0</v>
      </c>
      <c r="Z101" s="1059"/>
      <c r="AA101" s="415"/>
      <c r="AB101" s="20"/>
    </row>
    <row r="102" spans="1:28" x14ac:dyDescent="0.3">
      <c r="A102" s="207"/>
      <c r="B102" s="409"/>
      <c r="C102" s="409"/>
      <c r="D102" s="409"/>
      <c r="E102" s="555" t="s">
        <v>9</v>
      </c>
      <c r="F102" s="1358">
        <v>19</v>
      </c>
      <c r="G102" s="333"/>
      <c r="H102" s="287">
        <v>19</v>
      </c>
      <c r="I102" s="334"/>
      <c r="J102" s="335"/>
      <c r="K102" s="942"/>
      <c r="L102" s="273">
        <v>19</v>
      </c>
      <c r="M102" s="337"/>
      <c r="N102" s="337"/>
      <c r="O102" s="1268">
        <v>19</v>
      </c>
      <c r="P102" s="339">
        <f t="shared" si="35"/>
        <v>0</v>
      </c>
      <c r="Q102" s="413"/>
      <c r="R102" s="413"/>
      <c r="S102" s="413"/>
      <c r="T102" s="1290"/>
      <c r="U102" s="515"/>
      <c r="V102" s="413"/>
      <c r="W102" s="413"/>
      <c r="X102" s="413"/>
      <c r="Y102" s="1293">
        <f t="shared" si="36"/>
        <v>0</v>
      </c>
      <c r="Z102" s="1059"/>
      <c r="AA102" s="415"/>
      <c r="AB102" s="20"/>
    </row>
    <row r="103" spans="1:28" x14ac:dyDescent="0.3">
      <c r="A103" s="207"/>
      <c r="B103" s="409"/>
      <c r="C103" s="409"/>
      <c r="D103" s="409"/>
      <c r="E103" s="555" t="s">
        <v>10</v>
      </c>
      <c r="F103" s="505">
        <v>123</v>
      </c>
      <c r="G103" s="333"/>
      <c r="H103" s="287">
        <v>123</v>
      </c>
      <c r="I103" s="334"/>
      <c r="J103" s="335"/>
      <c r="K103" s="942"/>
      <c r="L103" s="273">
        <v>123</v>
      </c>
      <c r="M103" s="337"/>
      <c r="N103" s="337"/>
      <c r="O103" s="1268">
        <v>123</v>
      </c>
      <c r="P103" s="339">
        <f t="shared" si="35"/>
        <v>0</v>
      </c>
      <c r="Q103" s="413"/>
      <c r="R103" s="413"/>
      <c r="S103" s="413"/>
      <c r="T103" s="1290"/>
      <c r="U103" s="515"/>
      <c r="V103" s="413"/>
      <c r="W103" s="413"/>
      <c r="X103" s="413"/>
      <c r="Y103" s="1293">
        <f t="shared" si="36"/>
        <v>0</v>
      </c>
      <c r="Z103" s="1059"/>
      <c r="AA103" s="415"/>
      <c r="AB103" s="20"/>
    </row>
    <row r="104" spans="1:28" x14ac:dyDescent="0.3">
      <c r="A104" s="207"/>
      <c r="B104" s="409"/>
      <c r="C104" s="409"/>
      <c r="D104" s="409"/>
      <c r="E104" s="555"/>
      <c r="F104" s="582"/>
      <c r="G104" s="333"/>
      <c r="H104" s="287"/>
      <c r="I104" s="334"/>
      <c r="J104" s="335"/>
      <c r="K104" s="942"/>
      <c r="L104" s="273"/>
      <c r="M104" s="337"/>
      <c r="N104" s="337"/>
      <c r="O104" s="338"/>
      <c r="P104" s="339">
        <f t="shared" si="35"/>
        <v>0</v>
      </c>
      <c r="Q104" s="413"/>
      <c r="R104" s="413"/>
      <c r="S104" s="413"/>
      <c r="T104" s="1290"/>
      <c r="U104" s="515"/>
      <c r="V104" s="413"/>
      <c r="W104" s="413"/>
      <c r="X104" s="413"/>
      <c r="Y104" s="1293">
        <f t="shared" si="36"/>
        <v>0</v>
      </c>
      <c r="Z104" s="1059"/>
      <c r="AA104" s="415"/>
      <c r="AB104" s="20"/>
    </row>
    <row r="105" spans="1:28" x14ac:dyDescent="0.3">
      <c r="A105" s="115"/>
      <c r="B105" s="332"/>
      <c r="C105" s="368" t="s">
        <v>1095</v>
      </c>
      <c r="D105" s="332"/>
      <c r="E105" s="1164"/>
      <c r="F105" s="582">
        <f t="shared" si="1"/>
        <v>0</v>
      </c>
      <c r="G105" s="333"/>
      <c r="H105" s="333"/>
      <c r="I105" s="334"/>
      <c r="J105" s="335"/>
      <c r="K105" s="942"/>
      <c r="L105" s="337"/>
      <c r="M105" s="337"/>
      <c r="N105" s="337"/>
      <c r="O105" s="338">
        <f t="shared" si="37"/>
        <v>0</v>
      </c>
      <c r="P105" s="339">
        <f t="shared" si="35"/>
        <v>0</v>
      </c>
      <c r="Q105" s="364"/>
      <c r="R105" s="364"/>
      <c r="S105" s="365"/>
      <c r="T105" s="366"/>
      <c r="U105" s="367"/>
      <c r="V105" s="364"/>
      <c r="W105" s="364"/>
      <c r="X105" s="364"/>
      <c r="Y105" s="1293">
        <f t="shared" si="36"/>
        <v>0</v>
      </c>
      <c r="Z105" s="340"/>
      <c r="AA105" s="420"/>
      <c r="AB105" s="28"/>
    </row>
    <row r="106" spans="1:28" x14ac:dyDescent="0.3">
      <c r="A106" s="115"/>
      <c r="B106" s="332"/>
      <c r="C106" s="332"/>
      <c r="D106" s="332"/>
      <c r="E106" s="1168" t="s">
        <v>21</v>
      </c>
      <c r="F106" s="582">
        <f t="shared" si="1"/>
        <v>1</v>
      </c>
      <c r="G106" s="333"/>
      <c r="H106" s="333"/>
      <c r="I106" s="334">
        <v>1</v>
      </c>
      <c r="J106" s="335"/>
      <c r="K106" s="942"/>
      <c r="L106" s="337"/>
      <c r="M106" s="337"/>
      <c r="N106" s="337"/>
      <c r="O106" s="338">
        <f t="shared" si="37"/>
        <v>0</v>
      </c>
      <c r="P106" s="339">
        <f t="shared" si="35"/>
        <v>50000</v>
      </c>
      <c r="Q106" s="364"/>
      <c r="R106" s="364"/>
      <c r="S106" s="365">
        <v>50000</v>
      </c>
      <c r="T106" s="366"/>
      <c r="U106" s="367"/>
      <c r="V106" s="364"/>
      <c r="W106" s="364"/>
      <c r="X106" s="364"/>
      <c r="Y106" s="1293">
        <f t="shared" si="36"/>
        <v>0</v>
      </c>
      <c r="Z106" s="85"/>
      <c r="AA106" s="525" t="s">
        <v>54</v>
      </c>
      <c r="AB106" s="28"/>
    </row>
    <row r="107" spans="1:28" x14ac:dyDescent="0.3">
      <c r="A107" s="115"/>
      <c r="B107" s="332"/>
      <c r="C107" s="332"/>
      <c r="D107" s="332"/>
      <c r="E107" s="1169"/>
      <c r="F107" s="582">
        <f t="shared" si="1"/>
        <v>0</v>
      </c>
      <c r="G107" s="333"/>
      <c r="H107" s="333"/>
      <c r="I107" s="334"/>
      <c r="J107" s="335"/>
      <c r="K107" s="942"/>
      <c r="L107" s="337"/>
      <c r="M107" s="337"/>
      <c r="N107" s="337"/>
      <c r="O107" s="338">
        <f t="shared" si="37"/>
        <v>0</v>
      </c>
      <c r="P107" s="339">
        <f t="shared" si="35"/>
        <v>0</v>
      </c>
      <c r="Q107" s="364"/>
      <c r="R107" s="364"/>
      <c r="S107" s="365"/>
      <c r="T107" s="366"/>
      <c r="U107" s="367"/>
      <c r="V107" s="364"/>
      <c r="W107" s="364"/>
      <c r="X107" s="364"/>
      <c r="Y107" s="1293">
        <f t="shared" si="36"/>
        <v>0</v>
      </c>
      <c r="Z107" s="85"/>
      <c r="AA107" s="525"/>
      <c r="AB107" s="28"/>
    </row>
    <row r="108" spans="1:28" x14ac:dyDescent="0.3">
      <c r="A108" s="115"/>
      <c r="B108" s="332"/>
      <c r="C108" s="368" t="s">
        <v>1096</v>
      </c>
      <c r="D108" s="332"/>
      <c r="E108" s="1164"/>
      <c r="F108" s="582">
        <f t="shared" si="1"/>
        <v>0</v>
      </c>
      <c r="G108" s="333"/>
      <c r="H108" s="333"/>
      <c r="I108" s="334"/>
      <c r="J108" s="335"/>
      <c r="K108" s="942"/>
      <c r="L108" s="337"/>
      <c r="M108" s="337"/>
      <c r="N108" s="337"/>
      <c r="O108" s="338">
        <f t="shared" si="37"/>
        <v>0</v>
      </c>
      <c r="P108" s="339">
        <f t="shared" si="35"/>
        <v>0</v>
      </c>
      <c r="Q108" s="364"/>
      <c r="R108" s="364"/>
      <c r="S108" s="365"/>
      <c r="T108" s="366"/>
      <c r="U108" s="367"/>
      <c r="V108" s="364"/>
      <c r="W108" s="364"/>
      <c r="X108" s="364"/>
      <c r="Y108" s="1293">
        <f t="shared" si="36"/>
        <v>0</v>
      </c>
      <c r="Z108" s="85"/>
      <c r="AA108" s="525"/>
      <c r="AB108" s="20"/>
    </row>
    <row r="109" spans="1:28" x14ac:dyDescent="0.3">
      <c r="A109" s="115"/>
      <c r="B109" s="332"/>
      <c r="C109" s="332"/>
      <c r="D109" s="332"/>
      <c r="E109" s="1168" t="s">
        <v>34</v>
      </c>
      <c r="F109" s="582">
        <f t="shared" ref="F109:F170" si="44">SUM(G109:J109)</f>
        <v>1</v>
      </c>
      <c r="G109" s="333"/>
      <c r="H109" s="333"/>
      <c r="I109" s="334"/>
      <c r="J109" s="335">
        <v>1</v>
      </c>
      <c r="K109" s="942"/>
      <c r="L109" s="337"/>
      <c r="M109" s="337"/>
      <c r="N109" s="337"/>
      <c r="O109" s="338">
        <f t="shared" ref="O109:O170" si="45">SUM(K109:N109)</f>
        <v>0</v>
      </c>
      <c r="P109" s="339">
        <f t="shared" si="35"/>
        <v>50000</v>
      </c>
      <c r="Q109" s="364"/>
      <c r="R109" s="364"/>
      <c r="S109" s="365"/>
      <c r="T109" s="366">
        <v>50000</v>
      </c>
      <c r="U109" s="367"/>
      <c r="V109" s="364"/>
      <c r="W109" s="364"/>
      <c r="X109" s="364"/>
      <c r="Y109" s="1293">
        <f t="shared" si="36"/>
        <v>0</v>
      </c>
      <c r="Z109" s="85"/>
      <c r="AA109" s="525" t="s">
        <v>54</v>
      </c>
      <c r="AB109" s="20"/>
    </row>
    <row r="110" spans="1:28" x14ac:dyDescent="0.3">
      <c r="A110" s="115"/>
      <c r="B110" s="332"/>
      <c r="C110" s="332"/>
      <c r="D110" s="332"/>
      <c r="E110" s="1164"/>
      <c r="F110" s="582">
        <f t="shared" si="44"/>
        <v>0</v>
      </c>
      <c r="G110" s="333"/>
      <c r="H110" s="333"/>
      <c r="I110" s="334"/>
      <c r="J110" s="335"/>
      <c r="K110" s="942"/>
      <c r="L110" s="337"/>
      <c r="M110" s="337"/>
      <c r="N110" s="337"/>
      <c r="O110" s="338">
        <f t="shared" si="45"/>
        <v>0</v>
      </c>
      <c r="P110" s="339">
        <f t="shared" si="35"/>
        <v>0</v>
      </c>
      <c r="Q110" s="364"/>
      <c r="R110" s="364"/>
      <c r="S110" s="365"/>
      <c r="T110" s="366"/>
      <c r="U110" s="367"/>
      <c r="V110" s="364"/>
      <c r="W110" s="364"/>
      <c r="X110" s="364"/>
      <c r="Y110" s="1293">
        <f t="shared" si="36"/>
        <v>0</v>
      </c>
      <c r="Z110" s="85"/>
      <c r="AA110" s="525"/>
      <c r="AB110" s="20"/>
    </row>
    <row r="111" spans="1:28" x14ac:dyDescent="0.3">
      <c r="A111" s="115"/>
      <c r="B111" s="332"/>
      <c r="C111" s="368" t="s">
        <v>1097</v>
      </c>
      <c r="D111" s="332"/>
      <c r="E111" s="1164"/>
      <c r="F111" s="582">
        <f t="shared" si="44"/>
        <v>0</v>
      </c>
      <c r="G111" s="333"/>
      <c r="H111" s="333"/>
      <c r="I111" s="334"/>
      <c r="J111" s="335"/>
      <c r="K111" s="942"/>
      <c r="L111" s="337"/>
      <c r="M111" s="337"/>
      <c r="N111" s="337"/>
      <c r="O111" s="338">
        <f t="shared" si="45"/>
        <v>0</v>
      </c>
      <c r="P111" s="339">
        <f t="shared" si="35"/>
        <v>0</v>
      </c>
      <c r="Q111" s="364"/>
      <c r="R111" s="364"/>
      <c r="S111" s="365"/>
      <c r="T111" s="366"/>
      <c r="U111" s="367"/>
      <c r="V111" s="364"/>
      <c r="W111" s="364"/>
      <c r="X111" s="364"/>
      <c r="Y111" s="1293">
        <f t="shared" si="36"/>
        <v>0</v>
      </c>
      <c r="Z111" s="85"/>
      <c r="AA111" s="525"/>
      <c r="AB111" s="20"/>
    </row>
    <row r="112" spans="1:28" x14ac:dyDescent="0.3">
      <c r="A112" s="115"/>
      <c r="B112" s="332"/>
      <c r="C112" s="332"/>
      <c r="D112" s="332"/>
      <c r="E112" s="1169" t="s">
        <v>289</v>
      </c>
      <c r="F112" s="887">
        <v>1</v>
      </c>
      <c r="G112" s="333"/>
      <c r="H112" s="333"/>
      <c r="I112" s="334"/>
      <c r="J112" s="421">
        <v>1</v>
      </c>
      <c r="K112" s="942"/>
      <c r="L112" s="337"/>
      <c r="M112" s="337"/>
      <c r="N112" s="337"/>
      <c r="O112" s="338">
        <f t="shared" si="45"/>
        <v>0</v>
      </c>
      <c r="P112" s="339">
        <f t="shared" si="35"/>
        <v>50000</v>
      </c>
      <c r="Q112" s="364"/>
      <c r="R112" s="364"/>
      <c r="S112" s="365"/>
      <c r="T112" s="366">
        <v>50000</v>
      </c>
      <c r="U112" s="367"/>
      <c r="V112" s="364"/>
      <c r="W112" s="364"/>
      <c r="X112" s="364"/>
      <c r="Y112" s="1293">
        <f t="shared" si="36"/>
        <v>0</v>
      </c>
      <c r="Z112" s="85"/>
      <c r="AA112" s="525" t="s">
        <v>54</v>
      </c>
      <c r="AB112" s="20"/>
    </row>
    <row r="113" spans="1:28" x14ac:dyDescent="0.3">
      <c r="A113" s="115"/>
      <c r="B113" s="332"/>
      <c r="C113" s="332"/>
      <c r="D113" s="332"/>
      <c r="E113" s="1169" t="s">
        <v>290</v>
      </c>
      <c r="F113" s="582">
        <f t="shared" si="44"/>
        <v>0</v>
      </c>
      <c r="G113" s="333"/>
      <c r="H113" s="333"/>
      <c r="I113" s="334"/>
      <c r="J113" s="335"/>
      <c r="K113" s="942"/>
      <c r="L113" s="337"/>
      <c r="M113" s="337"/>
      <c r="N113" s="337"/>
      <c r="O113" s="338">
        <f t="shared" si="45"/>
        <v>0</v>
      </c>
      <c r="P113" s="339">
        <f t="shared" si="35"/>
        <v>0</v>
      </c>
      <c r="Q113" s="364"/>
      <c r="R113" s="364"/>
      <c r="S113" s="365"/>
      <c r="T113" s="366"/>
      <c r="U113" s="367"/>
      <c r="V113" s="364"/>
      <c r="W113" s="364"/>
      <c r="X113" s="364"/>
      <c r="Y113" s="1293">
        <f t="shared" si="36"/>
        <v>0</v>
      </c>
      <c r="Z113" s="85"/>
      <c r="AA113" s="525"/>
      <c r="AB113" s="20"/>
    </row>
    <row r="114" spans="1:28" x14ac:dyDescent="0.3">
      <c r="A114" s="115"/>
      <c r="B114" s="332"/>
      <c r="C114" s="332"/>
      <c r="D114" s="332"/>
      <c r="E114" s="1169"/>
      <c r="F114" s="582">
        <f t="shared" si="44"/>
        <v>0</v>
      </c>
      <c r="G114" s="333"/>
      <c r="H114" s="333"/>
      <c r="I114" s="334"/>
      <c r="J114" s="335"/>
      <c r="K114" s="942"/>
      <c r="L114" s="337"/>
      <c r="M114" s="337"/>
      <c r="N114" s="337"/>
      <c r="O114" s="338">
        <f t="shared" si="45"/>
        <v>0</v>
      </c>
      <c r="P114" s="339">
        <f t="shared" si="35"/>
        <v>0</v>
      </c>
      <c r="Q114" s="364"/>
      <c r="R114" s="364"/>
      <c r="S114" s="365"/>
      <c r="T114" s="366"/>
      <c r="U114" s="367"/>
      <c r="V114" s="364"/>
      <c r="W114" s="364"/>
      <c r="X114" s="364"/>
      <c r="Y114" s="1293">
        <f t="shared" si="36"/>
        <v>0</v>
      </c>
      <c r="Z114" s="85"/>
      <c r="AA114" s="525"/>
      <c r="AB114" s="20"/>
    </row>
    <row r="115" spans="1:28" x14ac:dyDescent="0.3">
      <c r="A115" s="115"/>
      <c r="B115" s="332"/>
      <c r="C115" s="368" t="s">
        <v>1098</v>
      </c>
      <c r="D115" s="332"/>
      <c r="E115" s="1164"/>
      <c r="F115" s="582">
        <f t="shared" si="44"/>
        <v>0</v>
      </c>
      <c r="G115" s="333"/>
      <c r="H115" s="333"/>
      <c r="I115" s="333"/>
      <c r="J115" s="422"/>
      <c r="K115" s="942"/>
      <c r="L115" s="337"/>
      <c r="M115" s="337"/>
      <c r="N115" s="337"/>
      <c r="O115" s="338">
        <f t="shared" si="45"/>
        <v>0</v>
      </c>
      <c r="P115" s="339">
        <f t="shared" si="35"/>
        <v>0</v>
      </c>
      <c r="Q115" s="364"/>
      <c r="R115" s="364"/>
      <c r="S115" s="365"/>
      <c r="T115" s="366"/>
      <c r="U115" s="367"/>
      <c r="V115" s="364"/>
      <c r="W115" s="364"/>
      <c r="X115" s="364"/>
      <c r="Y115" s="1293">
        <f t="shared" si="36"/>
        <v>0</v>
      </c>
      <c r="Z115" s="85"/>
      <c r="AA115" s="370"/>
      <c r="AB115" s="20"/>
    </row>
    <row r="116" spans="1:28" x14ac:dyDescent="0.3">
      <c r="A116" s="115"/>
      <c r="B116" s="332"/>
      <c r="C116" s="332"/>
      <c r="D116" s="332"/>
      <c r="E116" s="1168" t="s">
        <v>17</v>
      </c>
      <c r="F116" s="582">
        <f t="shared" si="44"/>
        <v>1</v>
      </c>
      <c r="G116" s="333"/>
      <c r="H116" s="333"/>
      <c r="I116" s="334"/>
      <c r="J116" s="335">
        <v>1</v>
      </c>
      <c r="K116" s="633"/>
      <c r="L116" s="337"/>
      <c r="M116" s="337"/>
      <c r="N116" s="337"/>
      <c r="O116" s="338">
        <f t="shared" si="45"/>
        <v>0</v>
      </c>
      <c r="P116" s="339">
        <f t="shared" si="35"/>
        <v>50000</v>
      </c>
      <c r="Q116" s="364"/>
      <c r="R116" s="364"/>
      <c r="S116" s="365">
        <v>25000</v>
      </c>
      <c r="T116" s="366">
        <v>25000</v>
      </c>
      <c r="U116" s="367"/>
      <c r="V116" s="364"/>
      <c r="W116" s="364"/>
      <c r="X116" s="364"/>
      <c r="Y116" s="1293">
        <f t="shared" si="36"/>
        <v>0</v>
      </c>
      <c r="Z116" s="85"/>
      <c r="AA116" s="525" t="s">
        <v>54</v>
      </c>
      <c r="AB116" s="20"/>
    </row>
    <row r="117" spans="1:28" x14ac:dyDescent="0.3">
      <c r="A117" s="115"/>
      <c r="B117" s="332"/>
      <c r="C117" s="332"/>
      <c r="D117" s="332"/>
      <c r="E117" s="1168"/>
      <c r="F117" s="885"/>
      <c r="G117" s="378"/>
      <c r="H117" s="378"/>
      <c r="I117" s="379"/>
      <c r="J117" s="380"/>
      <c r="K117" s="947"/>
      <c r="L117" s="425"/>
      <c r="M117" s="425"/>
      <c r="N117" s="425"/>
      <c r="O117" s="382"/>
      <c r="P117" s="339">
        <f t="shared" si="35"/>
        <v>0</v>
      </c>
      <c r="Q117" s="383"/>
      <c r="R117" s="383"/>
      <c r="S117" s="384"/>
      <c r="T117" s="385"/>
      <c r="U117" s="386"/>
      <c r="V117" s="383"/>
      <c r="W117" s="383"/>
      <c r="X117" s="383"/>
      <c r="Y117" s="1293">
        <f t="shared" si="36"/>
        <v>0</v>
      </c>
      <c r="Z117" s="85"/>
      <c r="AA117" s="1325"/>
      <c r="AB117" s="20"/>
    </row>
    <row r="118" spans="1:28" x14ac:dyDescent="0.3">
      <c r="A118" s="207"/>
      <c r="B118" s="409"/>
      <c r="C118" s="278" t="s">
        <v>979</v>
      </c>
      <c r="D118" s="409"/>
      <c r="E118" s="523"/>
      <c r="F118" s="885"/>
      <c r="G118" s="378"/>
      <c r="H118" s="378"/>
      <c r="I118" s="379"/>
      <c r="J118" s="380"/>
      <c r="K118" s="947"/>
      <c r="L118" s="425"/>
      <c r="M118" s="425"/>
      <c r="N118" s="425"/>
      <c r="O118" s="382"/>
      <c r="P118" s="339">
        <f t="shared" si="35"/>
        <v>0</v>
      </c>
      <c r="Q118" s="383"/>
      <c r="R118" s="383"/>
      <c r="S118" s="384"/>
      <c r="T118" s="385"/>
      <c r="U118" s="386"/>
      <c r="V118" s="383"/>
      <c r="W118" s="383"/>
      <c r="X118" s="383"/>
      <c r="Y118" s="1293">
        <f t="shared" si="36"/>
        <v>0</v>
      </c>
      <c r="Z118" s="85"/>
      <c r="AA118" s="1325"/>
      <c r="AB118" s="20"/>
    </row>
    <row r="119" spans="1:28" x14ac:dyDescent="0.3">
      <c r="A119" s="207"/>
      <c r="B119" s="409"/>
      <c r="C119" s="409"/>
      <c r="D119" s="409"/>
      <c r="E119" s="522" t="s">
        <v>983</v>
      </c>
      <c r="F119" s="885"/>
      <c r="G119" s="378">
        <v>1</v>
      </c>
      <c r="H119" s="378">
        <v>1</v>
      </c>
      <c r="I119" s="379">
        <v>-1</v>
      </c>
      <c r="J119" s="380"/>
      <c r="K119" s="947"/>
      <c r="L119" s="425">
        <v>2</v>
      </c>
      <c r="M119" s="425"/>
      <c r="N119" s="425"/>
      <c r="O119" s="1269">
        <v>2</v>
      </c>
      <c r="P119" s="339">
        <f t="shared" ref="P119:P174" si="46">SUM(Q119:T119)</f>
        <v>0</v>
      </c>
      <c r="Q119" s="383"/>
      <c r="R119" s="383"/>
      <c r="S119" s="384"/>
      <c r="T119" s="385"/>
      <c r="U119" s="386"/>
      <c r="V119" s="383"/>
      <c r="W119" s="383"/>
      <c r="X119" s="383"/>
      <c r="Y119" s="1293">
        <f t="shared" ref="Y119:Y174" si="47">SUM(U119:X119)</f>
        <v>0</v>
      </c>
      <c r="Z119" s="85"/>
      <c r="AA119" s="1325"/>
      <c r="AB119" s="20"/>
    </row>
    <row r="120" spans="1:28" x14ac:dyDescent="0.3">
      <c r="A120" s="115"/>
      <c r="B120" s="332"/>
      <c r="C120" s="332"/>
      <c r="D120" s="332"/>
      <c r="E120" s="1168"/>
      <c r="F120" s="885"/>
      <c r="G120" s="378"/>
      <c r="H120" s="378"/>
      <c r="I120" s="379"/>
      <c r="J120" s="380"/>
      <c r="K120" s="947"/>
      <c r="L120" s="425"/>
      <c r="M120" s="425"/>
      <c r="N120" s="425"/>
      <c r="O120" s="1269"/>
      <c r="P120" s="339">
        <f t="shared" ref="P120:P121" si="48">SUM(Q120:T120)</f>
        <v>0</v>
      </c>
      <c r="Q120" s="383"/>
      <c r="R120" s="383"/>
      <c r="S120" s="384"/>
      <c r="T120" s="385"/>
      <c r="U120" s="386"/>
      <c r="V120" s="383"/>
      <c r="W120" s="383"/>
      <c r="X120" s="383"/>
      <c r="Y120" s="1293">
        <f t="shared" ref="Y120:Y121" si="49">SUM(U120:X120)</f>
        <v>0</v>
      </c>
      <c r="Z120" s="85"/>
      <c r="AA120" s="1325"/>
      <c r="AB120" s="20"/>
    </row>
    <row r="121" spans="1:28" x14ac:dyDescent="0.3">
      <c r="A121" s="207"/>
      <c r="B121" s="409"/>
      <c r="C121" s="278" t="s">
        <v>1099</v>
      </c>
      <c r="D121" s="409"/>
      <c r="E121" s="523"/>
      <c r="F121" s="885"/>
      <c r="G121" s="378"/>
      <c r="H121" s="378"/>
      <c r="I121" s="379"/>
      <c r="J121" s="380"/>
      <c r="K121" s="947"/>
      <c r="L121" s="425"/>
      <c r="M121" s="425"/>
      <c r="N121" s="425"/>
      <c r="O121" s="1269"/>
      <c r="P121" s="339">
        <f t="shared" si="48"/>
        <v>0</v>
      </c>
      <c r="Q121" s="383"/>
      <c r="R121" s="383"/>
      <c r="S121" s="384"/>
      <c r="T121" s="385"/>
      <c r="U121" s="386"/>
      <c r="V121" s="383"/>
      <c r="W121" s="383"/>
      <c r="X121" s="383"/>
      <c r="Y121" s="1293">
        <f t="shared" si="49"/>
        <v>0</v>
      </c>
      <c r="Z121" s="85"/>
      <c r="AA121" s="1325"/>
      <c r="AB121" s="20"/>
    </row>
    <row r="122" spans="1:28" x14ac:dyDescent="0.3">
      <c r="A122" s="207"/>
      <c r="B122" s="409"/>
      <c r="C122" s="409"/>
      <c r="D122" s="409"/>
      <c r="E122" s="1168" t="s">
        <v>431</v>
      </c>
      <c r="F122" s="885"/>
      <c r="G122" s="378">
        <v>1</v>
      </c>
      <c r="H122" s="378">
        <v>1</v>
      </c>
      <c r="I122" s="379">
        <v>-1</v>
      </c>
      <c r="J122" s="380"/>
      <c r="K122" s="947"/>
      <c r="L122" s="425">
        <v>2</v>
      </c>
      <c r="M122" s="425"/>
      <c r="N122" s="425"/>
      <c r="O122" s="1269">
        <v>2</v>
      </c>
      <c r="P122" s="339">
        <f t="shared" ref="P122" si="50">SUM(Q122:T122)</f>
        <v>48500</v>
      </c>
      <c r="Q122" s="383"/>
      <c r="R122" s="383"/>
      <c r="S122" s="384">
        <v>48500</v>
      </c>
      <c r="T122" s="385"/>
      <c r="U122" s="386"/>
      <c r="V122" s="383"/>
      <c r="W122" s="383"/>
      <c r="X122" s="383"/>
      <c r="Y122" s="1293">
        <f t="shared" ref="Y122" si="51">SUM(U122:X122)</f>
        <v>0</v>
      </c>
      <c r="Z122" s="85"/>
      <c r="AA122" s="525" t="s">
        <v>31</v>
      </c>
      <c r="AB122" s="20"/>
    </row>
    <row r="123" spans="1:28" ht="16.2" thickBot="1" x14ac:dyDescent="0.35">
      <c r="A123" s="119"/>
      <c r="B123" s="306"/>
      <c r="C123" s="426"/>
      <c r="D123" s="426"/>
      <c r="E123" s="1362"/>
      <c r="F123" s="881">
        <f t="shared" si="44"/>
        <v>0</v>
      </c>
      <c r="G123" s="307"/>
      <c r="H123" s="307"/>
      <c r="I123" s="308"/>
      <c r="J123" s="309"/>
      <c r="K123" s="948"/>
      <c r="L123" s="310"/>
      <c r="M123" s="310"/>
      <c r="N123" s="310"/>
      <c r="O123" s="311">
        <f t="shared" si="45"/>
        <v>0</v>
      </c>
      <c r="P123" s="484">
        <f t="shared" si="46"/>
        <v>0</v>
      </c>
      <c r="Q123" s="349"/>
      <c r="R123" s="349"/>
      <c r="S123" s="314"/>
      <c r="T123" s="315"/>
      <c r="U123" s="350"/>
      <c r="V123" s="349"/>
      <c r="W123" s="349"/>
      <c r="X123" s="349"/>
      <c r="Y123" s="1307">
        <f t="shared" si="47"/>
        <v>0</v>
      </c>
      <c r="Z123" s="317"/>
      <c r="AA123" s="427"/>
      <c r="AB123" s="20"/>
    </row>
    <row r="124" spans="1:28" s="34" customFormat="1" x14ac:dyDescent="0.3">
      <c r="A124" s="127"/>
      <c r="B124" s="351" t="s">
        <v>282</v>
      </c>
      <c r="C124" s="351"/>
      <c r="D124" s="351"/>
      <c r="E124" s="1351"/>
      <c r="F124" s="883">
        <f t="shared" si="44"/>
        <v>0</v>
      </c>
      <c r="G124" s="920"/>
      <c r="H124" s="920"/>
      <c r="I124" s="921"/>
      <c r="J124" s="922"/>
      <c r="K124" s="356"/>
      <c r="L124" s="923"/>
      <c r="M124" s="923"/>
      <c r="N124" s="923"/>
      <c r="O124" s="358">
        <f t="shared" si="45"/>
        <v>0</v>
      </c>
      <c r="P124" s="488">
        <f t="shared" si="46"/>
        <v>0</v>
      </c>
      <c r="Q124" s="976"/>
      <c r="R124" s="976"/>
      <c r="S124" s="464"/>
      <c r="T124" s="465"/>
      <c r="U124" s="998"/>
      <c r="V124" s="976"/>
      <c r="W124" s="976"/>
      <c r="X124" s="976"/>
      <c r="Y124" s="1308">
        <f t="shared" si="47"/>
        <v>0</v>
      </c>
      <c r="Z124" s="680" t="s">
        <v>114</v>
      </c>
      <c r="AA124" s="1009"/>
      <c r="AB124" s="20"/>
    </row>
    <row r="125" spans="1:28" s="34" customFormat="1" x14ac:dyDescent="0.3">
      <c r="A125" s="118"/>
      <c r="B125" s="368"/>
      <c r="C125" s="331" t="s">
        <v>271</v>
      </c>
      <c r="D125" s="331"/>
      <c r="E125" s="1166"/>
      <c r="F125" s="582">
        <f t="shared" si="44"/>
        <v>0</v>
      </c>
      <c r="G125" s="583"/>
      <c r="H125" s="583"/>
      <c r="I125" s="584"/>
      <c r="J125" s="585"/>
      <c r="K125" s="336"/>
      <c r="L125" s="429"/>
      <c r="M125" s="429"/>
      <c r="N125" s="429"/>
      <c r="O125" s="338">
        <f t="shared" si="45"/>
        <v>0</v>
      </c>
      <c r="P125" s="1359">
        <f t="shared" ref="P125:Y125" si="52">SUM(P129:P194)</f>
        <v>725380</v>
      </c>
      <c r="Q125" s="401">
        <f t="shared" si="52"/>
        <v>0</v>
      </c>
      <c r="R125" s="401">
        <f t="shared" si="52"/>
        <v>651880</v>
      </c>
      <c r="S125" s="401">
        <f t="shared" si="52"/>
        <v>73500</v>
      </c>
      <c r="T125" s="1262">
        <f t="shared" si="52"/>
        <v>0</v>
      </c>
      <c r="U125" s="1359">
        <f t="shared" si="52"/>
        <v>0</v>
      </c>
      <c r="V125" s="401">
        <f t="shared" si="52"/>
        <v>651880</v>
      </c>
      <c r="W125" s="1260">
        <f t="shared" si="52"/>
        <v>0</v>
      </c>
      <c r="X125" s="339">
        <f t="shared" si="52"/>
        <v>0</v>
      </c>
      <c r="Y125" s="1286">
        <f t="shared" si="52"/>
        <v>651880</v>
      </c>
      <c r="Z125" s="339">
        <f>SUM(Z127:Z195)</f>
        <v>0</v>
      </c>
      <c r="AA125" s="430"/>
      <c r="AB125" s="20"/>
    </row>
    <row r="126" spans="1:28" x14ac:dyDescent="0.3">
      <c r="A126" s="115"/>
      <c r="B126" s="332"/>
      <c r="C126" s="332"/>
      <c r="D126" s="332"/>
      <c r="E126" s="1166"/>
      <c r="F126" s="582">
        <f t="shared" si="44"/>
        <v>0</v>
      </c>
      <c r="G126" s="333"/>
      <c r="H126" s="333"/>
      <c r="I126" s="334"/>
      <c r="J126" s="335"/>
      <c r="K126" s="942"/>
      <c r="L126" s="337"/>
      <c r="M126" s="337"/>
      <c r="N126" s="337"/>
      <c r="O126" s="338">
        <f t="shared" si="45"/>
        <v>0</v>
      </c>
      <c r="P126" s="339">
        <f t="shared" si="46"/>
        <v>0</v>
      </c>
      <c r="Q126" s="364"/>
      <c r="R126" s="364"/>
      <c r="S126" s="365"/>
      <c r="T126" s="366"/>
      <c r="U126" s="367"/>
      <c r="V126" s="364"/>
      <c r="W126" s="364"/>
      <c r="X126" s="364"/>
      <c r="Y126" s="1293">
        <f t="shared" si="47"/>
        <v>0</v>
      </c>
      <c r="Z126" s="340"/>
      <c r="AA126" s="431"/>
      <c r="AB126" s="20"/>
    </row>
    <row r="127" spans="1:28" x14ac:dyDescent="0.3">
      <c r="A127" s="115"/>
      <c r="B127" s="332"/>
      <c r="C127" s="368" t="s">
        <v>293</v>
      </c>
      <c r="D127" s="368"/>
      <c r="E127" s="1164"/>
      <c r="F127" s="582">
        <f t="shared" si="44"/>
        <v>0</v>
      </c>
      <c r="G127" s="333"/>
      <c r="H127" s="333"/>
      <c r="I127" s="334"/>
      <c r="J127" s="335"/>
      <c r="K127" s="942"/>
      <c r="L127" s="337"/>
      <c r="M127" s="337"/>
      <c r="N127" s="337"/>
      <c r="O127" s="338">
        <f t="shared" si="45"/>
        <v>0</v>
      </c>
      <c r="P127" s="339">
        <f t="shared" si="46"/>
        <v>0</v>
      </c>
      <c r="Q127" s="364"/>
      <c r="R127" s="364"/>
      <c r="S127" s="365"/>
      <c r="T127" s="366"/>
      <c r="U127" s="367"/>
      <c r="V127" s="364"/>
      <c r="W127" s="364"/>
      <c r="X127" s="364"/>
      <c r="Y127" s="1293">
        <f t="shared" si="47"/>
        <v>0</v>
      </c>
      <c r="Z127" s="340"/>
      <c r="AA127" s="415" t="s">
        <v>567</v>
      </c>
      <c r="AB127" s="20"/>
    </row>
    <row r="128" spans="1:28" x14ac:dyDescent="0.3">
      <c r="A128" s="115"/>
      <c r="B128" s="332"/>
      <c r="C128" s="368"/>
      <c r="D128" s="368" t="s">
        <v>294</v>
      </c>
      <c r="E128" s="1164"/>
      <c r="F128" s="582">
        <f t="shared" si="44"/>
        <v>0</v>
      </c>
      <c r="G128" s="333"/>
      <c r="H128" s="333"/>
      <c r="I128" s="334"/>
      <c r="J128" s="335"/>
      <c r="K128" s="942"/>
      <c r="L128" s="337"/>
      <c r="M128" s="337"/>
      <c r="N128" s="337"/>
      <c r="O128" s="338">
        <f t="shared" si="45"/>
        <v>0</v>
      </c>
      <c r="P128" s="339">
        <f t="shared" si="46"/>
        <v>0</v>
      </c>
      <c r="Q128" s="364"/>
      <c r="R128" s="364"/>
      <c r="S128" s="365"/>
      <c r="T128" s="366"/>
      <c r="U128" s="367"/>
      <c r="V128" s="364"/>
      <c r="W128" s="364"/>
      <c r="X128" s="364"/>
      <c r="Y128" s="1293">
        <f t="shared" si="47"/>
        <v>0</v>
      </c>
      <c r="Z128" s="340"/>
      <c r="AA128" s="415" t="s">
        <v>566</v>
      </c>
      <c r="AB128" s="20"/>
    </row>
    <row r="129" spans="1:28" x14ac:dyDescent="0.3">
      <c r="A129" s="115"/>
      <c r="B129" s="332"/>
      <c r="C129" s="332"/>
      <c r="D129" s="332"/>
      <c r="E129" s="1168" t="s">
        <v>291</v>
      </c>
      <c r="F129" s="582">
        <v>1</v>
      </c>
      <c r="G129" s="333">
        <v>1</v>
      </c>
      <c r="H129" s="333"/>
      <c r="I129" s="334">
        <v>1</v>
      </c>
      <c r="J129" s="335">
        <v>-1</v>
      </c>
      <c r="K129" s="942"/>
      <c r="L129" s="344"/>
      <c r="M129" s="344"/>
      <c r="N129" s="344"/>
      <c r="O129" s="338">
        <f t="shared" si="45"/>
        <v>0</v>
      </c>
      <c r="P129" s="339">
        <f t="shared" si="46"/>
        <v>73500</v>
      </c>
      <c r="Q129" s="364"/>
      <c r="R129" s="364"/>
      <c r="S129" s="365">
        <v>73500</v>
      </c>
      <c r="T129" s="366"/>
      <c r="U129" s="367"/>
      <c r="V129" s="364"/>
      <c r="W129" s="364"/>
      <c r="X129" s="364"/>
      <c r="Y129" s="1293">
        <f t="shared" si="47"/>
        <v>0</v>
      </c>
      <c r="Z129" s="340"/>
      <c r="AA129" s="415"/>
      <c r="AB129" s="20"/>
    </row>
    <row r="130" spans="1:28" x14ac:dyDescent="0.3">
      <c r="A130" s="115"/>
      <c r="B130" s="332"/>
      <c r="C130" s="332"/>
      <c r="D130" s="332"/>
      <c r="E130" s="1168" t="s">
        <v>292</v>
      </c>
      <c r="F130" s="582">
        <f t="shared" si="44"/>
        <v>0</v>
      </c>
      <c r="G130" s="333"/>
      <c r="H130" s="333"/>
      <c r="I130" s="334"/>
      <c r="J130" s="335"/>
      <c r="K130" s="942"/>
      <c r="L130" s="337"/>
      <c r="M130" s="337"/>
      <c r="N130" s="337"/>
      <c r="O130" s="338">
        <f t="shared" si="45"/>
        <v>0</v>
      </c>
      <c r="P130" s="339">
        <f t="shared" si="46"/>
        <v>0</v>
      </c>
      <c r="Q130" s="364"/>
      <c r="R130" s="364"/>
      <c r="S130" s="365"/>
      <c r="T130" s="366"/>
      <c r="U130" s="367"/>
      <c r="V130" s="364"/>
      <c r="W130" s="364"/>
      <c r="X130" s="364"/>
      <c r="Y130" s="1293">
        <f t="shared" si="47"/>
        <v>0</v>
      </c>
      <c r="Z130" s="340"/>
      <c r="AA130" s="415"/>
      <c r="AB130" s="20"/>
    </row>
    <row r="131" spans="1:28" x14ac:dyDescent="0.3">
      <c r="A131" s="115"/>
      <c r="B131" s="332"/>
      <c r="C131" s="332"/>
      <c r="D131" s="332"/>
      <c r="E131" s="1166"/>
      <c r="F131" s="582">
        <f t="shared" si="44"/>
        <v>0</v>
      </c>
      <c r="G131" s="333"/>
      <c r="H131" s="333"/>
      <c r="I131" s="334"/>
      <c r="J131" s="335"/>
      <c r="K131" s="942"/>
      <c r="L131" s="337"/>
      <c r="M131" s="337"/>
      <c r="N131" s="337"/>
      <c r="O131" s="338">
        <f t="shared" si="45"/>
        <v>0</v>
      </c>
      <c r="P131" s="339">
        <f t="shared" si="46"/>
        <v>0</v>
      </c>
      <c r="Q131" s="364"/>
      <c r="R131" s="364"/>
      <c r="S131" s="365"/>
      <c r="T131" s="366"/>
      <c r="U131" s="367"/>
      <c r="V131" s="364"/>
      <c r="W131" s="364"/>
      <c r="X131" s="364"/>
      <c r="Y131" s="1293">
        <f t="shared" si="47"/>
        <v>0</v>
      </c>
      <c r="Z131" s="340"/>
      <c r="AA131" s="415"/>
      <c r="AB131" s="20"/>
    </row>
    <row r="132" spans="1:28" x14ac:dyDescent="0.3">
      <c r="A132" s="115"/>
      <c r="B132" s="332"/>
      <c r="C132" s="368" t="s">
        <v>295</v>
      </c>
      <c r="D132" s="332"/>
      <c r="E132" s="1164"/>
      <c r="F132" s="582">
        <f t="shared" si="44"/>
        <v>0</v>
      </c>
      <c r="G132" s="333"/>
      <c r="H132" s="333"/>
      <c r="I132" s="334"/>
      <c r="J132" s="335"/>
      <c r="K132" s="942"/>
      <c r="L132" s="337"/>
      <c r="M132" s="337"/>
      <c r="N132" s="337"/>
      <c r="O132" s="338">
        <f t="shared" si="45"/>
        <v>0</v>
      </c>
      <c r="P132" s="339">
        <f t="shared" si="46"/>
        <v>0</v>
      </c>
      <c r="Q132" s="364"/>
      <c r="R132" s="364"/>
      <c r="S132" s="365"/>
      <c r="T132" s="366"/>
      <c r="U132" s="367"/>
      <c r="V132" s="364"/>
      <c r="W132" s="364"/>
      <c r="X132" s="364"/>
      <c r="Y132" s="1293">
        <f t="shared" si="47"/>
        <v>0</v>
      </c>
      <c r="Z132" s="340"/>
      <c r="AA132" s="1869"/>
      <c r="AB132" s="20"/>
    </row>
    <row r="133" spans="1:28" x14ac:dyDescent="0.3">
      <c r="A133" s="115"/>
      <c r="B133" s="332"/>
      <c r="C133" s="368"/>
      <c r="D133" s="368" t="s">
        <v>296</v>
      </c>
      <c r="E133" s="1164"/>
      <c r="F133" s="582">
        <f t="shared" si="44"/>
        <v>0</v>
      </c>
      <c r="G133" s="333"/>
      <c r="H133" s="333"/>
      <c r="I133" s="334"/>
      <c r="J133" s="335"/>
      <c r="K133" s="942"/>
      <c r="L133" s="337"/>
      <c r="M133" s="337"/>
      <c r="N133" s="337"/>
      <c r="O133" s="338">
        <f t="shared" si="45"/>
        <v>0</v>
      </c>
      <c r="P133" s="339">
        <f t="shared" si="46"/>
        <v>0</v>
      </c>
      <c r="Q133" s="364"/>
      <c r="R133" s="364"/>
      <c r="S133" s="365"/>
      <c r="T133" s="366"/>
      <c r="U133" s="367"/>
      <c r="V133" s="364"/>
      <c r="W133" s="364"/>
      <c r="X133" s="364"/>
      <c r="Y133" s="1293">
        <f t="shared" si="47"/>
        <v>0</v>
      </c>
      <c r="Z133" s="340"/>
      <c r="AB133" s="20"/>
    </row>
    <row r="134" spans="1:28" x14ac:dyDescent="0.3">
      <c r="A134" s="115"/>
      <c r="B134" s="332"/>
      <c r="C134" s="332"/>
      <c r="D134" s="332"/>
      <c r="E134" s="1168" t="s">
        <v>192</v>
      </c>
      <c r="F134" s="582">
        <f t="shared" si="44"/>
        <v>1</v>
      </c>
      <c r="G134" s="333"/>
      <c r="H134" s="333"/>
      <c r="I134" s="334">
        <v>1</v>
      </c>
      <c r="J134" s="335"/>
      <c r="K134" s="942"/>
      <c r="L134" s="337"/>
      <c r="M134" s="337"/>
      <c r="N134" s="337"/>
      <c r="O134" s="338">
        <f t="shared" si="45"/>
        <v>0</v>
      </c>
      <c r="P134" s="339">
        <f t="shared" si="46"/>
        <v>0</v>
      </c>
      <c r="Q134" s="364"/>
      <c r="R134" s="364"/>
      <c r="S134" s="365"/>
      <c r="T134" s="366"/>
      <c r="U134" s="367"/>
      <c r="V134" s="364"/>
      <c r="W134" s="364"/>
      <c r="X134" s="364"/>
      <c r="Y134" s="1293">
        <f t="shared" si="47"/>
        <v>0</v>
      </c>
      <c r="Z134" s="340"/>
      <c r="AA134" s="415" t="s">
        <v>1494</v>
      </c>
      <c r="AB134" s="20"/>
    </row>
    <row r="135" spans="1:28" x14ac:dyDescent="0.3">
      <c r="A135" s="115"/>
      <c r="B135" s="332"/>
      <c r="C135" s="332"/>
      <c r="D135" s="332"/>
      <c r="E135" s="1166"/>
      <c r="F135" s="582">
        <f t="shared" si="44"/>
        <v>0</v>
      </c>
      <c r="G135" s="333"/>
      <c r="H135" s="333"/>
      <c r="I135" s="334"/>
      <c r="J135" s="335"/>
      <c r="K135" s="942"/>
      <c r="L135" s="337"/>
      <c r="M135" s="337"/>
      <c r="N135" s="337"/>
      <c r="O135" s="338">
        <f t="shared" si="45"/>
        <v>0</v>
      </c>
      <c r="P135" s="339">
        <f t="shared" si="46"/>
        <v>0</v>
      </c>
      <c r="Q135" s="364"/>
      <c r="R135" s="364"/>
      <c r="S135" s="365"/>
      <c r="T135" s="366"/>
      <c r="U135" s="367"/>
      <c r="V135" s="364"/>
      <c r="W135" s="364"/>
      <c r="X135" s="364"/>
      <c r="Y135" s="1293">
        <f t="shared" si="47"/>
        <v>0</v>
      </c>
      <c r="Z135" s="340"/>
      <c r="AA135" s="420"/>
      <c r="AB135" s="20"/>
    </row>
    <row r="136" spans="1:28" x14ac:dyDescent="0.3">
      <c r="A136" s="115"/>
      <c r="B136" s="332"/>
      <c r="C136" s="368" t="s">
        <v>297</v>
      </c>
      <c r="D136" s="332"/>
      <c r="E136" s="1164"/>
      <c r="F136" s="582">
        <f t="shared" si="44"/>
        <v>0</v>
      </c>
      <c r="G136" s="333"/>
      <c r="H136" s="333"/>
      <c r="I136" s="334"/>
      <c r="J136" s="335"/>
      <c r="K136" s="942"/>
      <c r="L136" s="337"/>
      <c r="M136" s="337"/>
      <c r="N136" s="337"/>
      <c r="O136" s="338">
        <f t="shared" si="45"/>
        <v>0</v>
      </c>
      <c r="P136" s="339">
        <f t="shared" si="46"/>
        <v>0</v>
      </c>
      <c r="Q136" s="364"/>
      <c r="R136" s="364"/>
      <c r="S136" s="365"/>
      <c r="T136" s="366"/>
      <c r="U136" s="367"/>
      <c r="V136" s="364"/>
      <c r="W136" s="364"/>
      <c r="X136" s="364"/>
      <c r="Y136" s="1293">
        <f t="shared" si="47"/>
        <v>0</v>
      </c>
      <c r="Z136" s="340"/>
      <c r="AA136" s="415" t="s">
        <v>239</v>
      </c>
    </row>
    <row r="137" spans="1:28" x14ac:dyDescent="0.3">
      <c r="A137" s="115"/>
      <c r="B137" s="332"/>
      <c r="C137" s="368"/>
      <c r="D137" s="368" t="s">
        <v>298</v>
      </c>
      <c r="E137" s="1164"/>
      <c r="F137" s="582">
        <f t="shared" si="44"/>
        <v>0</v>
      </c>
      <c r="G137" s="333"/>
      <c r="H137" s="333"/>
      <c r="I137" s="334"/>
      <c r="J137" s="335"/>
      <c r="K137" s="942"/>
      <c r="L137" s="337"/>
      <c r="M137" s="337"/>
      <c r="N137" s="337"/>
      <c r="O137" s="338">
        <f t="shared" si="45"/>
        <v>0</v>
      </c>
      <c r="P137" s="339">
        <f t="shared" si="46"/>
        <v>0</v>
      </c>
      <c r="Q137" s="364"/>
      <c r="R137" s="364"/>
      <c r="S137" s="365"/>
      <c r="T137" s="366"/>
      <c r="U137" s="367"/>
      <c r="V137" s="364"/>
      <c r="W137" s="364"/>
      <c r="X137" s="364"/>
      <c r="Y137" s="1293">
        <f t="shared" si="47"/>
        <v>0</v>
      </c>
      <c r="Z137" s="340"/>
      <c r="AA137" s="415" t="s">
        <v>1495</v>
      </c>
    </row>
    <row r="138" spans="1:28" x14ac:dyDescent="0.3">
      <c r="A138" s="115"/>
      <c r="B138" s="332"/>
      <c r="C138" s="332"/>
      <c r="D138" s="332"/>
      <c r="E138" s="1168" t="s">
        <v>191</v>
      </c>
      <c r="F138" s="582">
        <f t="shared" si="44"/>
        <v>1</v>
      </c>
      <c r="G138" s="333"/>
      <c r="H138" s="333"/>
      <c r="I138" s="334"/>
      <c r="J138" s="335">
        <v>1</v>
      </c>
      <c r="K138" s="942"/>
      <c r="L138" s="337"/>
      <c r="M138" s="337"/>
      <c r="N138" s="337"/>
      <c r="O138" s="338">
        <f t="shared" si="45"/>
        <v>0</v>
      </c>
      <c r="P138" s="339">
        <f t="shared" si="46"/>
        <v>0</v>
      </c>
      <c r="Q138" s="364"/>
      <c r="R138" s="364"/>
      <c r="S138" s="365"/>
      <c r="T138" s="366"/>
      <c r="U138" s="367"/>
      <c r="V138" s="364"/>
      <c r="W138" s="364"/>
      <c r="X138" s="364"/>
      <c r="Y138" s="1293">
        <f t="shared" si="47"/>
        <v>0</v>
      </c>
      <c r="Z138" s="340"/>
      <c r="AA138" s="415"/>
      <c r="AB138" s="20"/>
    </row>
    <row r="139" spans="1:28" x14ac:dyDescent="0.3">
      <c r="A139" s="115"/>
      <c r="B139" s="332"/>
      <c r="C139" s="332"/>
      <c r="D139" s="332"/>
      <c r="E139" s="1166"/>
      <c r="F139" s="582">
        <f t="shared" si="44"/>
        <v>0</v>
      </c>
      <c r="G139" s="333"/>
      <c r="H139" s="333"/>
      <c r="I139" s="334"/>
      <c r="J139" s="335"/>
      <c r="K139" s="942"/>
      <c r="L139" s="337"/>
      <c r="M139" s="337"/>
      <c r="N139" s="337"/>
      <c r="O139" s="338">
        <f t="shared" si="45"/>
        <v>0</v>
      </c>
      <c r="P139" s="339">
        <f t="shared" si="46"/>
        <v>0</v>
      </c>
      <c r="Q139" s="364"/>
      <c r="R139" s="364"/>
      <c r="S139" s="365"/>
      <c r="T139" s="366"/>
      <c r="U139" s="367"/>
      <c r="V139" s="364"/>
      <c r="W139" s="364"/>
      <c r="X139" s="364"/>
      <c r="Y139" s="1293">
        <f t="shared" si="47"/>
        <v>0</v>
      </c>
      <c r="Z139" s="340"/>
      <c r="AA139" s="415"/>
      <c r="AB139" s="20"/>
    </row>
    <row r="140" spans="1:28" x14ac:dyDescent="0.3">
      <c r="A140" s="115"/>
      <c r="B140" s="332"/>
      <c r="C140" s="368" t="s">
        <v>1104</v>
      </c>
      <c r="D140" s="332"/>
      <c r="E140" s="1164"/>
      <c r="F140" s="582">
        <f t="shared" si="44"/>
        <v>0</v>
      </c>
      <c r="G140" s="333"/>
      <c r="H140" s="333"/>
      <c r="I140" s="334"/>
      <c r="J140" s="335"/>
      <c r="K140" s="942"/>
      <c r="L140" s="337"/>
      <c r="M140" s="337"/>
      <c r="N140" s="337"/>
      <c r="O140" s="338">
        <f t="shared" si="45"/>
        <v>0</v>
      </c>
      <c r="P140" s="339">
        <f t="shared" si="46"/>
        <v>0</v>
      </c>
      <c r="Q140" s="364"/>
      <c r="R140" s="364"/>
      <c r="S140" s="365"/>
      <c r="T140" s="366"/>
      <c r="U140" s="367"/>
      <c r="V140" s="364"/>
      <c r="W140" s="364"/>
      <c r="X140" s="364"/>
      <c r="Y140" s="1293">
        <f t="shared" si="47"/>
        <v>0</v>
      </c>
      <c r="Z140" s="340"/>
      <c r="AA140" s="420"/>
      <c r="AB140" s="20"/>
    </row>
    <row r="141" spans="1:28" x14ac:dyDescent="0.3">
      <c r="A141" s="115"/>
      <c r="B141" s="332"/>
      <c r="C141" s="332"/>
      <c r="D141" s="332"/>
      <c r="E141" s="1168" t="s">
        <v>81</v>
      </c>
      <c r="F141" s="582">
        <v>24</v>
      </c>
      <c r="G141" s="333"/>
      <c r="H141" s="333"/>
      <c r="I141" s="334">
        <v>24</v>
      </c>
      <c r="J141" s="335">
        <v>-24</v>
      </c>
      <c r="K141" s="942"/>
      <c r="L141" s="337"/>
      <c r="M141" s="337"/>
      <c r="N141" s="337"/>
      <c r="O141" s="338">
        <f t="shared" si="45"/>
        <v>0</v>
      </c>
      <c r="P141" s="339">
        <f t="shared" si="46"/>
        <v>0</v>
      </c>
      <c r="Q141" s="364"/>
      <c r="R141" s="364"/>
      <c r="S141" s="365"/>
      <c r="T141" s="366"/>
      <c r="U141" s="367"/>
      <c r="V141" s="364"/>
      <c r="W141" s="364"/>
      <c r="X141" s="364"/>
      <c r="Y141" s="1293">
        <f t="shared" si="47"/>
        <v>0</v>
      </c>
      <c r="Z141" s="340"/>
      <c r="AA141" s="370"/>
      <c r="AB141" s="20"/>
    </row>
    <row r="142" spans="1:28" x14ac:dyDescent="0.3">
      <c r="A142" s="115"/>
      <c r="B142" s="332"/>
      <c r="C142" s="332"/>
      <c r="D142" s="332"/>
      <c r="E142" s="1166"/>
      <c r="F142" s="582">
        <f t="shared" si="44"/>
        <v>0</v>
      </c>
      <c r="G142" s="333"/>
      <c r="H142" s="333"/>
      <c r="I142" s="334"/>
      <c r="J142" s="335"/>
      <c r="K142" s="942"/>
      <c r="L142" s="337"/>
      <c r="M142" s="337"/>
      <c r="N142" s="337"/>
      <c r="O142" s="338">
        <f t="shared" si="45"/>
        <v>0</v>
      </c>
      <c r="P142" s="339">
        <f t="shared" si="46"/>
        <v>0</v>
      </c>
      <c r="Q142" s="364"/>
      <c r="R142" s="364"/>
      <c r="S142" s="365"/>
      <c r="T142" s="366"/>
      <c r="U142" s="367"/>
      <c r="V142" s="364"/>
      <c r="W142" s="364"/>
      <c r="X142" s="364"/>
      <c r="Y142" s="1293">
        <f t="shared" si="47"/>
        <v>0</v>
      </c>
      <c r="Z142" s="340"/>
      <c r="AA142" s="420"/>
      <c r="AB142" s="20"/>
    </row>
    <row r="143" spans="1:28" x14ac:dyDescent="0.3">
      <c r="A143" s="115"/>
      <c r="B143" s="332"/>
      <c r="C143" s="368" t="s">
        <v>1105</v>
      </c>
      <c r="D143" s="332"/>
      <c r="E143" s="1164"/>
      <c r="F143" s="582">
        <f t="shared" si="44"/>
        <v>0</v>
      </c>
      <c r="G143" s="333"/>
      <c r="H143" s="333"/>
      <c r="I143" s="334"/>
      <c r="J143" s="335"/>
      <c r="K143" s="942"/>
      <c r="L143" s="337"/>
      <c r="M143" s="337"/>
      <c r="N143" s="337"/>
      <c r="O143" s="338">
        <f t="shared" si="45"/>
        <v>0</v>
      </c>
      <c r="P143" s="339">
        <f t="shared" si="46"/>
        <v>0</v>
      </c>
      <c r="Q143" s="364"/>
      <c r="R143" s="364"/>
      <c r="S143" s="365"/>
      <c r="T143" s="366"/>
      <c r="U143" s="367"/>
      <c r="V143" s="364"/>
      <c r="W143" s="364"/>
      <c r="X143" s="364"/>
      <c r="Y143" s="1293">
        <f t="shared" si="47"/>
        <v>0</v>
      </c>
      <c r="Z143" s="340"/>
      <c r="AA143" s="420"/>
      <c r="AB143" s="20"/>
    </row>
    <row r="144" spans="1:28" x14ac:dyDescent="0.3">
      <c r="A144" s="115"/>
      <c r="B144" s="332"/>
      <c r="C144" s="332"/>
      <c r="D144" s="332"/>
      <c r="E144" s="1172" t="s">
        <v>73</v>
      </c>
      <c r="F144" s="582">
        <f t="shared" si="44"/>
        <v>0</v>
      </c>
      <c r="G144" s="333"/>
      <c r="H144" s="333"/>
      <c r="I144" s="334"/>
      <c r="J144" s="335"/>
      <c r="K144" s="942"/>
      <c r="L144" s="337"/>
      <c r="M144" s="337"/>
      <c r="N144" s="337"/>
      <c r="O144" s="338">
        <f t="shared" si="45"/>
        <v>0</v>
      </c>
      <c r="P144" s="339">
        <f t="shared" si="46"/>
        <v>0</v>
      </c>
      <c r="Q144" s="364"/>
      <c r="R144" s="364"/>
      <c r="S144" s="365"/>
      <c r="T144" s="366"/>
      <c r="U144" s="367"/>
      <c r="V144" s="364"/>
      <c r="W144" s="364"/>
      <c r="X144" s="364"/>
      <c r="Y144" s="1293">
        <f t="shared" si="47"/>
        <v>0</v>
      </c>
      <c r="Z144" s="340"/>
      <c r="AA144" s="431"/>
      <c r="AB144" s="1870" t="s">
        <v>1325</v>
      </c>
    </row>
    <row r="145" spans="1:28" x14ac:dyDescent="0.3">
      <c r="A145" s="115"/>
      <c r="B145" s="332"/>
      <c r="C145" s="332"/>
      <c r="D145" s="332"/>
      <c r="E145" s="1173" t="s">
        <v>736</v>
      </c>
      <c r="F145" s="582">
        <f t="shared" si="44"/>
        <v>0</v>
      </c>
      <c r="G145" s="333"/>
      <c r="H145" s="333"/>
      <c r="I145" s="333"/>
      <c r="J145" s="422"/>
      <c r="K145" s="942"/>
      <c r="L145" s="337"/>
      <c r="M145" s="337"/>
      <c r="N145" s="337"/>
      <c r="O145" s="338">
        <f t="shared" si="45"/>
        <v>0</v>
      </c>
      <c r="P145" s="339">
        <f t="shared" si="46"/>
        <v>0</v>
      </c>
      <c r="Q145" s="364"/>
      <c r="R145" s="364"/>
      <c r="S145" s="365"/>
      <c r="T145" s="366"/>
      <c r="U145" s="367"/>
      <c r="V145" s="364"/>
      <c r="W145" s="364"/>
      <c r="X145" s="364"/>
      <c r="Y145" s="1293">
        <f t="shared" si="47"/>
        <v>0</v>
      </c>
      <c r="Z145" s="340"/>
      <c r="AA145" s="1871" t="s">
        <v>1469</v>
      </c>
      <c r="AB145" s="1872" t="s">
        <v>1326</v>
      </c>
    </row>
    <row r="146" spans="1:28" x14ac:dyDescent="0.3">
      <c r="A146" s="115"/>
      <c r="B146" s="332"/>
      <c r="C146" s="332"/>
      <c r="D146" s="332"/>
      <c r="E146" s="1173" t="s">
        <v>241</v>
      </c>
      <c r="F146" s="582">
        <f t="shared" si="44"/>
        <v>0</v>
      </c>
      <c r="G146" s="333"/>
      <c r="H146" s="333"/>
      <c r="I146" s="433"/>
      <c r="J146" s="434"/>
      <c r="K146" s="942"/>
      <c r="L146" s="337"/>
      <c r="M146" s="337"/>
      <c r="N146" s="337"/>
      <c r="O146" s="338">
        <f t="shared" si="45"/>
        <v>0</v>
      </c>
      <c r="P146" s="339">
        <f t="shared" si="46"/>
        <v>0</v>
      </c>
      <c r="Q146" s="364"/>
      <c r="R146" s="364"/>
      <c r="S146" s="365"/>
      <c r="T146" s="366"/>
      <c r="U146" s="367"/>
      <c r="V146" s="364"/>
      <c r="W146" s="364"/>
      <c r="X146" s="364"/>
      <c r="Y146" s="1293">
        <f t="shared" si="47"/>
        <v>0</v>
      </c>
      <c r="Z146" s="340"/>
      <c r="AA146" s="27" t="s">
        <v>1470</v>
      </c>
      <c r="AB146" s="20"/>
    </row>
    <row r="147" spans="1:28" s="34" customFormat="1" x14ac:dyDescent="0.3">
      <c r="A147" s="118"/>
      <c r="B147" s="368"/>
      <c r="C147" s="368"/>
      <c r="D147" s="368"/>
      <c r="E147" s="1174" t="s">
        <v>242</v>
      </c>
      <c r="F147" s="582">
        <v>4</v>
      </c>
      <c r="G147" s="333">
        <v>20</v>
      </c>
      <c r="H147" s="333">
        <v>20</v>
      </c>
      <c r="I147" s="433">
        <v>4</v>
      </c>
      <c r="J147" s="434">
        <v>43194</v>
      </c>
      <c r="K147" s="942"/>
      <c r="L147" s="344">
        <v>16</v>
      </c>
      <c r="M147" s="429"/>
      <c r="N147" s="429"/>
      <c r="O147" s="338">
        <f t="shared" si="45"/>
        <v>16</v>
      </c>
      <c r="P147" s="339">
        <f t="shared" si="46"/>
        <v>0</v>
      </c>
      <c r="Q147" s="364"/>
      <c r="R147" s="364"/>
      <c r="S147" s="365"/>
      <c r="T147" s="366"/>
      <c r="U147" s="367"/>
      <c r="V147" s="364"/>
      <c r="W147" s="436"/>
      <c r="X147" s="436"/>
      <c r="Y147" s="1293">
        <f t="shared" si="47"/>
        <v>0</v>
      </c>
      <c r="Z147" s="438"/>
      <c r="AA147" s="435" t="s">
        <v>1437</v>
      </c>
      <c r="AB147" s="20"/>
    </row>
    <row r="148" spans="1:28" ht="15.6" customHeight="1" x14ac:dyDescent="0.3">
      <c r="A148" s="115"/>
      <c r="B148" s="332"/>
      <c r="C148" s="332"/>
      <c r="D148" s="332"/>
      <c r="E148" s="1175"/>
      <c r="F148" s="582">
        <f t="shared" ref="F148:F159" si="53">SUM(G148:J148)</f>
        <v>0</v>
      </c>
      <c r="G148" s="333"/>
      <c r="H148" s="333"/>
      <c r="I148" s="433"/>
      <c r="J148" s="434"/>
      <c r="K148" s="942"/>
      <c r="L148" s="337"/>
      <c r="M148" s="337"/>
      <c r="N148" s="337"/>
      <c r="O148" s="338">
        <f t="shared" si="45"/>
        <v>0</v>
      </c>
      <c r="P148" s="339">
        <f t="shared" si="46"/>
        <v>0</v>
      </c>
      <c r="Q148" s="364"/>
      <c r="R148" s="364"/>
      <c r="S148" s="365"/>
      <c r="T148" s="366"/>
      <c r="U148" s="367"/>
      <c r="V148" s="364"/>
      <c r="W148" s="364"/>
      <c r="X148" s="364"/>
      <c r="Y148" s="1293">
        <f t="shared" si="47"/>
        <v>0</v>
      </c>
      <c r="Z148" s="340"/>
      <c r="AA148" s="435" t="s">
        <v>1438</v>
      </c>
      <c r="AB148" s="20"/>
    </row>
    <row r="149" spans="1:28" ht="15.6" customHeight="1" x14ac:dyDescent="0.3">
      <c r="A149" s="115"/>
      <c r="B149" s="332"/>
      <c r="C149" s="332"/>
      <c r="D149" s="332"/>
      <c r="E149" s="1175"/>
      <c r="F149" s="582"/>
      <c r="G149" s="333"/>
      <c r="H149" s="333"/>
      <c r="I149" s="433"/>
      <c r="J149" s="434"/>
      <c r="K149" s="942"/>
      <c r="L149" s="337"/>
      <c r="M149" s="337"/>
      <c r="N149" s="337"/>
      <c r="O149" s="338"/>
      <c r="P149" s="339"/>
      <c r="Q149" s="364"/>
      <c r="R149" s="364"/>
      <c r="S149" s="365"/>
      <c r="T149" s="366"/>
      <c r="U149" s="367"/>
      <c r="V149" s="364"/>
      <c r="W149" s="364"/>
      <c r="X149" s="364"/>
      <c r="Y149" s="1293"/>
      <c r="Z149" s="340"/>
      <c r="AA149" s="435"/>
      <c r="AB149" s="20"/>
    </row>
    <row r="150" spans="1:28" x14ac:dyDescent="0.3">
      <c r="A150" s="115"/>
      <c r="B150" s="332"/>
      <c r="C150" s="332"/>
      <c r="D150" s="332"/>
      <c r="E150" s="1176" t="s">
        <v>232</v>
      </c>
      <c r="F150" s="1873">
        <f t="shared" si="53"/>
        <v>4</v>
      </c>
      <c r="G150" s="333"/>
      <c r="H150" s="333"/>
      <c r="I150" s="433">
        <v>2</v>
      </c>
      <c r="J150" s="434">
        <v>2</v>
      </c>
      <c r="K150" s="633"/>
      <c r="L150" s="337"/>
      <c r="M150" s="337"/>
      <c r="N150" s="337"/>
      <c r="O150" s="338">
        <f t="shared" si="45"/>
        <v>0</v>
      </c>
      <c r="P150" s="339">
        <f t="shared" si="46"/>
        <v>0</v>
      </c>
      <c r="Q150" s="364"/>
      <c r="R150" s="364"/>
      <c r="S150" s="365"/>
      <c r="T150" s="366"/>
      <c r="U150" s="367"/>
      <c r="V150" s="364"/>
      <c r="W150" s="364"/>
      <c r="X150" s="364"/>
      <c r="Y150" s="1293">
        <f t="shared" si="47"/>
        <v>0</v>
      </c>
      <c r="Z150" s="340"/>
      <c r="AA150" s="435" t="s">
        <v>1439</v>
      </c>
      <c r="AB150" s="20"/>
    </row>
    <row r="151" spans="1:28" ht="15.6" customHeight="1" x14ac:dyDescent="0.3">
      <c r="A151" s="115"/>
      <c r="B151" s="332"/>
      <c r="C151" s="332"/>
      <c r="D151" s="332"/>
      <c r="E151" s="1874"/>
      <c r="F151" s="582">
        <f t="shared" si="53"/>
        <v>0</v>
      </c>
      <c r="G151" s="333"/>
      <c r="H151" s="333"/>
      <c r="I151" s="433"/>
      <c r="J151" s="434"/>
      <c r="K151" s="942"/>
      <c r="L151" s="337"/>
      <c r="M151" s="337"/>
      <c r="N151" s="337"/>
      <c r="O151" s="338">
        <f t="shared" si="45"/>
        <v>0</v>
      </c>
      <c r="P151" s="339">
        <f t="shared" si="46"/>
        <v>0</v>
      </c>
      <c r="Q151" s="364"/>
      <c r="R151" s="364"/>
      <c r="S151" s="365"/>
      <c r="T151" s="366"/>
      <c r="U151" s="367"/>
      <c r="V151" s="364"/>
      <c r="W151" s="364"/>
      <c r="X151" s="364"/>
      <c r="Y151" s="1293">
        <f t="shared" si="47"/>
        <v>0</v>
      </c>
      <c r="Z151" s="340"/>
      <c r="AA151" s="435" t="s">
        <v>1440</v>
      </c>
      <c r="AB151" s="20"/>
    </row>
    <row r="152" spans="1:28" ht="15.6" customHeight="1" x14ac:dyDescent="0.3">
      <c r="A152" s="115"/>
      <c r="B152" s="332"/>
      <c r="C152" s="332"/>
      <c r="D152" s="332"/>
      <c r="E152" s="1177"/>
      <c r="F152" s="582">
        <f t="shared" si="53"/>
        <v>0</v>
      </c>
      <c r="G152" s="333"/>
      <c r="H152" s="333"/>
      <c r="I152" s="433"/>
      <c r="J152" s="434"/>
      <c r="K152" s="942"/>
      <c r="L152" s="337"/>
      <c r="M152" s="337"/>
      <c r="N152" s="337"/>
      <c r="O152" s="338">
        <f t="shared" si="45"/>
        <v>0</v>
      </c>
      <c r="P152" s="339">
        <f t="shared" si="46"/>
        <v>0</v>
      </c>
      <c r="Q152" s="364"/>
      <c r="R152" s="364"/>
      <c r="S152" s="365"/>
      <c r="T152" s="366"/>
      <c r="U152" s="367"/>
      <c r="V152" s="364"/>
      <c r="W152" s="364"/>
      <c r="X152" s="364"/>
      <c r="Y152" s="1293">
        <f t="shared" si="47"/>
        <v>0</v>
      </c>
      <c r="Z152" s="340"/>
      <c r="AA152" s="435" t="s">
        <v>1445</v>
      </c>
      <c r="AB152" s="20"/>
    </row>
    <row r="153" spans="1:28" ht="15.6" customHeight="1" x14ac:dyDescent="0.3">
      <c r="A153" s="115"/>
      <c r="B153" s="332"/>
      <c r="C153" s="332"/>
      <c r="D153" s="332"/>
      <c r="E153" s="1177"/>
      <c r="F153" s="582">
        <f t="shared" ref="F153" si="54">SUM(G153:J153)</f>
        <v>0</v>
      </c>
      <c r="G153" s="333"/>
      <c r="H153" s="333"/>
      <c r="I153" s="433"/>
      <c r="J153" s="434"/>
      <c r="K153" s="942"/>
      <c r="L153" s="337"/>
      <c r="M153" s="337"/>
      <c r="N153" s="337"/>
      <c r="O153" s="338">
        <f t="shared" ref="O153" si="55">SUM(K153:N153)</f>
        <v>0</v>
      </c>
      <c r="P153" s="339">
        <f t="shared" ref="P153" si="56">SUM(Q153:T153)</f>
        <v>0</v>
      </c>
      <c r="Q153" s="364"/>
      <c r="R153" s="364"/>
      <c r="S153" s="365"/>
      <c r="T153" s="366"/>
      <c r="U153" s="367"/>
      <c r="V153" s="364"/>
      <c r="W153" s="364"/>
      <c r="X153" s="364"/>
      <c r="Y153" s="1293">
        <f t="shared" ref="Y153" si="57">SUM(U153:X153)</f>
        <v>0</v>
      </c>
      <c r="Z153" s="340"/>
      <c r="AA153" s="435" t="s">
        <v>1446</v>
      </c>
      <c r="AB153" s="20"/>
    </row>
    <row r="154" spans="1:28" ht="15.6" customHeight="1" x14ac:dyDescent="0.3">
      <c r="A154" s="115"/>
      <c r="B154" s="332"/>
      <c r="C154" s="332"/>
      <c r="D154" s="332"/>
      <c r="E154" s="1177"/>
      <c r="F154" s="582"/>
      <c r="G154" s="333"/>
      <c r="H154" s="333"/>
      <c r="I154" s="433"/>
      <c r="J154" s="434"/>
      <c r="K154" s="942"/>
      <c r="L154" s="337"/>
      <c r="M154" s="337"/>
      <c r="N154" s="337"/>
      <c r="O154" s="338"/>
      <c r="P154" s="339"/>
      <c r="Q154" s="364"/>
      <c r="R154" s="364"/>
      <c r="S154" s="365"/>
      <c r="T154" s="366"/>
      <c r="U154" s="367"/>
      <c r="V154" s="364"/>
      <c r="W154" s="364"/>
      <c r="X154" s="364"/>
      <c r="Y154" s="1293"/>
      <c r="Z154" s="340"/>
      <c r="AA154" s="435"/>
      <c r="AB154" s="20"/>
    </row>
    <row r="155" spans="1:28" ht="15.6" customHeight="1" x14ac:dyDescent="0.3">
      <c r="A155" s="115"/>
      <c r="B155" s="332"/>
      <c r="C155" s="332"/>
      <c r="D155" s="332"/>
      <c r="E155" s="1176" t="s">
        <v>412</v>
      </c>
      <c r="F155" s="582">
        <f t="shared" si="53"/>
        <v>2</v>
      </c>
      <c r="G155" s="333"/>
      <c r="H155" s="333"/>
      <c r="I155" s="433">
        <v>1</v>
      </c>
      <c r="J155" s="434">
        <v>1</v>
      </c>
      <c r="K155" s="942"/>
      <c r="L155" s="337"/>
      <c r="M155" s="337"/>
      <c r="N155" s="337"/>
      <c r="O155" s="338">
        <f t="shared" si="45"/>
        <v>0</v>
      </c>
      <c r="P155" s="339">
        <f t="shared" si="46"/>
        <v>0</v>
      </c>
      <c r="Q155" s="364"/>
      <c r="R155" s="364"/>
      <c r="S155" s="365"/>
      <c r="T155" s="366"/>
      <c r="U155" s="367"/>
      <c r="V155" s="364"/>
      <c r="W155" s="364"/>
      <c r="X155" s="364"/>
      <c r="Y155" s="1293">
        <f t="shared" si="47"/>
        <v>0</v>
      </c>
      <c r="Z155" s="340"/>
      <c r="AA155" s="432" t="s">
        <v>1441</v>
      </c>
      <c r="AB155" s="20"/>
    </row>
    <row r="156" spans="1:28" ht="15.6" customHeight="1" x14ac:dyDescent="0.3">
      <c r="A156" s="115"/>
      <c r="B156" s="332"/>
      <c r="C156" s="332"/>
      <c r="D156" s="332"/>
      <c r="E156" s="1177"/>
      <c r="F156" s="582">
        <f t="shared" si="53"/>
        <v>0</v>
      </c>
      <c r="G156" s="333"/>
      <c r="H156" s="333"/>
      <c r="I156" s="433"/>
      <c r="J156" s="434"/>
      <c r="K156" s="942"/>
      <c r="L156" s="337"/>
      <c r="M156" s="337"/>
      <c r="N156" s="337"/>
      <c r="O156" s="338">
        <f t="shared" si="45"/>
        <v>0</v>
      </c>
      <c r="P156" s="339">
        <f t="shared" si="46"/>
        <v>0</v>
      </c>
      <c r="Q156" s="364"/>
      <c r="R156" s="364"/>
      <c r="S156" s="365"/>
      <c r="T156" s="366"/>
      <c r="U156" s="367"/>
      <c r="V156" s="364"/>
      <c r="W156" s="364"/>
      <c r="X156" s="364"/>
      <c r="Y156" s="1293">
        <f t="shared" si="47"/>
        <v>0</v>
      </c>
      <c r="Z156" s="340"/>
      <c r="AA156" s="432" t="s">
        <v>1471</v>
      </c>
      <c r="AB156" s="20"/>
    </row>
    <row r="157" spans="1:28" ht="15.6" customHeight="1" x14ac:dyDescent="0.3">
      <c r="A157" s="115"/>
      <c r="B157" s="332"/>
      <c r="C157" s="332"/>
      <c r="D157" s="332"/>
      <c r="E157" s="1177"/>
      <c r="F157" s="582">
        <f t="shared" si="53"/>
        <v>0</v>
      </c>
      <c r="G157" s="333"/>
      <c r="H157" s="333"/>
      <c r="I157" s="433"/>
      <c r="J157" s="434"/>
      <c r="K157" s="942"/>
      <c r="L157" s="337"/>
      <c r="M157" s="337"/>
      <c r="N157" s="337"/>
      <c r="O157" s="338">
        <f t="shared" si="45"/>
        <v>0</v>
      </c>
      <c r="P157" s="339">
        <f t="shared" si="46"/>
        <v>0</v>
      </c>
      <c r="Q157" s="364"/>
      <c r="R157" s="364"/>
      <c r="S157" s="365"/>
      <c r="T157" s="366"/>
      <c r="U157" s="367"/>
      <c r="V157" s="364"/>
      <c r="W157" s="364"/>
      <c r="X157" s="364"/>
      <c r="Y157" s="1293">
        <f t="shared" si="47"/>
        <v>0</v>
      </c>
      <c r="Z157" s="340"/>
      <c r="AB157" s="20"/>
    </row>
    <row r="158" spans="1:28" ht="15.6" customHeight="1" x14ac:dyDescent="0.3">
      <c r="A158" s="115"/>
      <c r="B158" s="332"/>
      <c r="C158" s="332"/>
      <c r="D158" s="332"/>
      <c r="E158" s="1176" t="s">
        <v>233</v>
      </c>
      <c r="F158" s="582">
        <f t="shared" si="53"/>
        <v>2</v>
      </c>
      <c r="G158" s="333"/>
      <c r="H158" s="333"/>
      <c r="I158" s="433">
        <v>1</v>
      </c>
      <c r="J158" s="434">
        <v>1</v>
      </c>
      <c r="K158" s="942"/>
      <c r="L158" s="337"/>
      <c r="M158" s="337"/>
      <c r="N158" s="337"/>
      <c r="O158" s="338">
        <f t="shared" si="45"/>
        <v>0</v>
      </c>
      <c r="P158" s="339">
        <f t="shared" si="46"/>
        <v>0</v>
      </c>
      <c r="Q158" s="364"/>
      <c r="R158" s="364"/>
      <c r="S158" s="365"/>
      <c r="T158" s="366"/>
      <c r="U158" s="367"/>
      <c r="V158" s="364"/>
      <c r="W158" s="364"/>
      <c r="X158" s="364"/>
      <c r="Y158" s="1293">
        <f t="shared" si="47"/>
        <v>0</v>
      </c>
      <c r="Z158" s="340"/>
      <c r="AA158" s="432" t="s">
        <v>1442</v>
      </c>
      <c r="AB158" s="20"/>
    </row>
    <row r="159" spans="1:28" x14ac:dyDescent="0.3">
      <c r="A159" s="115"/>
      <c r="B159" s="332"/>
      <c r="C159" s="332"/>
      <c r="D159" s="332"/>
      <c r="E159" s="1177"/>
      <c r="F159" s="582">
        <f t="shared" si="53"/>
        <v>0</v>
      </c>
      <c r="G159" s="333"/>
      <c r="H159" s="333"/>
      <c r="I159" s="433"/>
      <c r="J159" s="434"/>
      <c r="K159" s="942"/>
      <c r="L159" s="337"/>
      <c r="M159" s="337"/>
      <c r="N159" s="337"/>
      <c r="O159" s="338">
        <f t="shared" si="45"/>
        <v>0</v>
      </c>
      <c r="P159" s="339">
        <f t="shared" si="46"/>
        <v>0</v>
      </c>
      <c r="Q159" s="364"/>
      <c r="R159" s="364"/>
      <c r="S159" s="365"/>
      <c r="T159" s="366"/>
      <c r="U159" s="367"/>
      <c r="V159" s="364"/>
      <c r="W159" s="364"/>
      <c r="X159" s="364"/>
      <c r="Y159" s="1293">
        <f t="shared" si="47"/>
        <v>0</v>
      </c>
      <c r="Z159" s="340"/>
      <c r="AA159" s="432" t="s">
        <v>1443</v>
      </c>
      <c r="AB159" s="20"/>
    </row>
    <row r="160" spans="1:28" x14ac:dyDescent="0.3">
      <c r="A160" s="115"/>
      <c r="B160" s="332"/>
      <c r="C160" s="332"/>
      <c r="D160" s="332"/>
      <c r="E160" s="1177"/>
      <c r="F160" s="582"/>
      <c r="G160" s="333"/>
      <c r="H160" s="333"/>
      <c r="I160" s="433"/>
      <c r="J160" s="434"/>
      <c r="K160" s="942"/>
      <c r="L160" s="337"/>
      <c r="M160" s="337"/>
      <c r="N160" s="337"/>
      <c r="O160" s="338"/>
      <c r="P160" s="339"/>
      <c r="Q160" s="364"/>
      <c r="R160" s="364"/>
      <c r="S160" s="365"/>
      <c r="T160" s="366"/>
      <c r="U160" s="367"/>
      <c r="V160" s="364"/>
      <c r="W160" s="364"/>
      <c r="X160" s="364"/>
      <c r="Y160" s="1293"/>
      <c r="Z160" s="340"/>
      <c r="AA160" s="432" t="s">
        <v>1444</v>
      </c>
      <c r="AB160" s="20"/>
    </row>
    <row r="161" spans="1:28" x14ac:dyDescent="0.3">
      <c r="A161" s="115"/>
      <c r="B161" s="332"/>
      <c r="C161" s="332"/>
      <c r="D161" s="332"/>
      <c r="E161" s="1177"/>
      <c r="F161" s="582">
        <f t="shared" si="44"/>
        <v>0</v>
      </c>
      <c r="G161" s="333"/>
      <c r="H161" s="333"/>
      <c r="I161" s="433"/>
      <c r="J161" s="434"/>
      <c r="K161" s="942"/>
      <c r="L161" s="337"/>
      <c r="M161" s="337"/>
      <c r="N161" s="337"/>
      <c r="O161" s="338">
        <f t="shared" si="45"/>
        <v>0</v>
      </c>
      <c r="P161" s="339">
        <f t="shared" si="46"/>
        <v>0</v>
      </c>
      <c r="Q161" s="364"/>
      <c r="R161" s="364"/>
      <c r="S161" s="365"/>
      <c r="T161" s="366"/>
      <c r="U161" s="367"/>
      <c r="V161" s="364"/>
      <c r="W161" s="364"/>
      <c r="X161" s="364"/>
      <c r="Y161" s="1293">
        <f t="shared" si="47"/>
        <v>0</v>
      </c>
      <c r="Z161" s="340"/>
      <c r="AA161" s="432"/>
      <c r="AB161" s="20"/>
    </row>
    <row r="162" spans="1:28" x14ac:dyDescent="0.3">
      <c r="A162" s="115"/>
      <c r="B162" s="332"/>
      <c r="C162" s="332"/>
      <c r="D162" s="332"/>
      <c r="E162" s="1173" t="s">
        <v>737</v>
      </c>
      <c r="F162" s="582">
        <f t="shared" si="44"/>
        <v>0</v>
      </c>
      <c r="G162" s="333"/>
      <c r="H162" s="333"/>
      <c r="I162" s="333"/>
      <c r="J162" s="422"/>
      <c r="K162" s="633"/>
      <c r="L162" s="337"/>
      <c r="M162" s="337"/>
      <c r="N162" s="337"/>
      <c r="O162" s="338">
        <f t="shared" si="45"/>
        <v>0</v>
      </c>
      <c r="P162" s="339">
        <f t="shared" si="46"/>
        <v>0</v>
      </c>
      <c r="Q162" s="364"/>
      <c r="R162" s="364"/>
      <c r="S162" s="365"/>
      <c r="T162" s="366"/>
      <c r="U162" s="367"/>
      <c r="V162" s="364"/>
      <c r="W162" s="364"/>
      <c r="X162" s="364"/>
      <c r="Y162" s="1293">
        <f t="shared" si="47"/>
        <v>0</v>
      </c>
      <c r="Z162" s="340"/>
      <c r="AA162" s="1848" t="s">
        <v>1454</v>
      </c>
      <c r="AB162" s="20"/>
    </row>
    <row r="163" spans="1:28" x14ac:dyDescent="0.3">
      <c r="A163" s="115"/>
      <c r="B163" s="332"/>
      <c r="C163" s="332"/>
      <c r="D163" s="332"/>
      <c r="E163" s="1173" t="s">
        <v>245</v>
      </c>
      <c r="F163" s="582">
        <f t="shared" si="44"/>
        <v>0</v>
      </c>
      <c r="G163" s="333"/>
      <c r="H163" s="333"/>
      <c r="I163" s="433"/>
      <c r="J163" s="335"/>
      <c r="K163" s="633"/>
      <c r="L163" s="337"/>
      <c r="M163" s="337"/>
      <c r="N163" s="337"/>
      <c r="O163" s="338">
        <f t="shared" si="45"/>
        <v>0</v>
      </c>
      <c r="P163" s="339">
        <f t="shared" si="46"/>
        <v>0</v>
      </c>
      <c r="Q163" s="364"/>
      <c r="R163" s="364"/>
      <c r="S163" s="365"/>
      <c r="T163" s="366"/>
      <c r="U163" s="367"/>
      <c r="V163" s="364"/>
      <c r="W163" s="364"/>
      <c r="X163" s="364"/>
      <c r="Y163" s="1293">
        <f t="shared" si="47"/>
        <v>0</v>
      </c>
      <c r="Z163" s="340"/>
      <c r="AA163" s="432" t="s">
        <v>1452</v>
      </c>
      <c r="AB163" s="20"/>
    </row>
    <row r="164" spans="1:28" x14ac:dyDescent="0.3">
      <c r="A164" s="115"/>
      <c r="B164" s="332"/>
      <c r="C164" s="332"/>
      <c r="D164" s="332"/>
      <c r="E164" s="1173" t="s">
        <v>737</v>
      </c>
      <c r="F164" s="582">
        <f t="shared" si="44"/>
        <v>0</v>
      </c>
      <c r="G164" s="333"/>
      <c r="H164" s="333"/>
      <c r="I164" s="333"/>
      <c r="J164" s="422"/>
      <c r="K164" s="633"/>
      <c r="L164" s="337"/>
      <c r="M164" s="337"/>
      <c r="N164" s="337"/>
      <c r="O164" s="338">
        <f t="shared" si="45"/>
        <v>0</v>
      </c>
      <c r="P164" s="339">
        <f t="shared" si="46"/>
        <v>0</v>
      </c>
      <c r="Q164" s="364"/>
      <c r="R164" s="364"/>
      <c r="S164" s="365"/>
      <c r="T164" s="366"/>
      <c r="U164" s="367"/>
      <c r="V164" s="364"/>
      <c r="W164" s="364"/>
      <c r="X164" s="364"/>
      <c r="Y164" s="1293">
        <f t="shared" si="47"/>
        <v>0</v>
      </c>
      <c r="Z164" s="340"/>
      <c r="AA164" s="432" t="s">
        <v>1453</v>
      </c>
      <c r="AB164" s="20"/>
    </row>
    <row r="165" spans="1:28" x14ac:dyDescent="0.3">
      <c r="A165" s="115"/>
      <c r="B165" s="332"/>
      <c r="C165" s="332"/>
      <c r="D165" s="332"/>
      <c r="E165" s="1173" t="s">
        <v>245</v>
      </c>
      <c r="F165" s="582">
        <f t="shared" si="44"/>
        <v>0</v>
      </c>
      <c r="G165" s="333"/>
      <c r="H165" s="333"/>
      <c r="I165" s="433"/>
      <c r="J165" s="335"/>
      <c r="K165" s="633"/>
      <c r="L165" s="337"/>
      <c r="M165" s="337"/>
      <c r="N165" s="337"/>
      <c r="O165" s="338">
        <f t="shared" si="45"/>
        <v>0</v>
      </c>
      <c r="P165" s="339">
        <f t="shared" si="46"/>
        <v>0</v>
      </c>
      <c r="Q165" s="364"/>
      <c r="R165" s="364"/>
      <c r="S165" s="365"/>
      <c r="T165" s="366"/>
      <c r="U165" s="367"/>
      <c r="V165" s="364"/>
      <c r="W165" s="364"/>
      <c r="X165" s="364"/>
      <c r="Y165" s="1293">
        <f t="shared" si="47"/>
        <v>0</v>
      </c>
      <c r="Z165" s="340"/>
      <c r="AA165" s="1871" t="s">
        <v>1455</v>
      </c>
      <c r="AB165" s="20"/>
    </row>
    <row r="166" spans="1:28" x14ac:dyDescent="0.3">
      <c r="A166" s="115"/>
      <c r="B166" s="332"/>
      <c r="C166" s="332"/>
      <c r="D166" s="332"/>
      <c r="E166" s="1175" t="s">
        <v>244</v>
      </c>
      <c r="F166" s="582">
        <v>6</v>
      </c>
      <c r="G166" s="333">
        <v>12</v>
      </c>
      <c r="H166" s="333">
        <v>12</v>
      </c>
      <c r="I166" s="433">
        <f>SUM(I167:I170)</f>
        <v>3</v>
      </c>
      <c r="J166" s="433">
        <f>SUM(J167:J170)</f>
        <v>3</v>
      </c>
      <c r="K166" s="633"/>
      <c r="L166" s="337">
        <v>6</v>
      </c>
      <c r="M166" s="337"/>
      <c r="N166" s="337"/>
      <c r="O166" s="338">
        <f t="shared" si="45"/>
        <v>6</v>
      </c>
      <c r="P166" s="339">
        <f t="shared" si="46"/>
        <v>0</v>
      </c>
      <c r="Q166" s="364"/>
      <c r="R166" s="364"/>
      <c r="S166" s="365"/>
      <c r="T166" s="366"/>
      <c r="U166" s="367"/>
      <c r="V166" s="364"/>
      <c r="W166" s="364"/>
      <c r="X166" s="364"/>
      <c r="Y166" s="1293">
        <f t="shared" si="47"/>
        <v>0</v>
      </c>
      <c r="Z166" s="340"/>
      <c r="AA166" s="1871" t="s">
        <v>1450</v>
      </c>
      <c r="AB166" s="20"/>
    </row>
    <row r="167" spans="1:28" x14ac:dyDescent="0.3">
      <c r="A167" s="115"/>
      <c r="B167" s="332"/>
      <c r="C167" s="332"/>
      <c r="D167" s="332"/>
      <c r="E167" s="1164"/>
      <c r="F167" s="582">
        <f t="shared" si="44"/>
        <v>0</v>
      </c>
      <c r="G167" s="333"/>
      <c r="H167" s="333"/>
      <c r="I167" s="433"/>
      <c r="J167" s="335"/>
      <c r="K167" s="633"/>
      <c r="L167" s="337"/>
      <c r="M167" s="337"/>
      <c r="N167" s="337"/>
      <c r="O167" s="338">
        <f t="shared" si="45"/>
        <v>0</v>
      </c>
      <c r="P167" s="339">
        <f t="shared" si="46"/>
        <v>0</v>
      </c>
      <c r="Q167" s="364"/>
      <c r="R167" s="364"/>
      <c r="S167" s="365"/>
      <c r="T167" s="366"/>
      <c r="U167" s="367"/>
      <c r="V167" s="364"/>
      <c r="W167" s="364"/>
      <c r="X167" s="364"/>
      <c r="Y167" s="1293">
        <f t="shared" si="47"/>
        <v>0</v>
      </c>
      <c r="Z167" s="340"/>
      <c r="AA167" s="1871" t="s">
        <v>1451</v>
      </c>
      <c r="AB167" s="20"/>
    </row>
    <row r="168" spans="1:28" x14ac:dyDescent="0.3">
      <c r="A168" s="115"/>
      <c r="B168" s="332"/>
      <c r="C168" s="332"/>
      <c r="D168" s="332"/>
      <c r="E168" s="1164"/>
      <c r="F168" s="582">
        <f t="shared" si="44"/>
        <v>0</v>
      </c>
      <c r="G168" s="333"/>
      <c r="H168" s="333"/>
      <c r="I168" s="433"/>
      <c r="J168" s="335"/>
      <c r="K168" s="633"/>
      <c r="L168" s="337"/>
      <c r="M168" s="337"/>
      <c r="N168" s="337"/>
      <c r="O168" s="338">
        <f t="shared" si="45"/>
        <v>0</v>
      </c>
      <c r="P168" s="339">
        <f t="shared" si="46"/>
        <v>0</v>
      </c>
      <c r="Q168" s="364"/>
      <c r="R168" s="364"/>
      <c r="S168" s="365"/>
      <c r="T168" s="366"/>
      <c r="U168" s="367"/>
      <c r="V168" s="364"/>
      <c r="W168" s="364"/>
      <c r="X168" s="364"/>
      <c r="Y168" s="1293">
        <f t="shared" si="47"/>
        <v>0</v>
      </c>
      <c r="Z168" s="340"/>
      <c r="AA168" s="435"/>
      <c r="AB168" s="20"/>
    </row>
    <row r="169" spans="1:28" ht="15.6" customHeight="1" x14ac:dyDescent="0.3">
      <c r="A169" s="115"/>
      <c r="B169" s="332"/>
      <c r="C169" s="332"/>
      <c r="D169" s="332"/>
      <c r="E169" s="1176" t="s">
        <v>231</v>
      </c>
      <c r="F169" s="582">
        <f t="shared" si="44"/>
        <v>2</v>
      </c>
      <c r="G169" s="333"/>
      <c r="H169" s="333"/>
      <c r="I169" s="433">
        <v>1</v>
      </c>
      <c r="J169" s="335">
        <v>1</v>
      </c>
      <c r="K169" s="633"/>
      <c r="L169" s="337"/>
      <c r="M169" s="337"/>
      <c r="N169" s="337"/>
      <c r="O169" s="338">
        <f t="shared" si="45"/>
        <v>0</v>
      </c>
      <c r="P169" s="339">
        <f t="shared" si="46"/>
        <v>0</v>
      </c>
      <c r="Q169" s="364"/>
      <c r="R169" s="364"/>
      <c r="S169" s="365"/>
      <c r="T169" s="366"/>
      <c r="U169" s="367"/>
      <c r="V169" s="364"/>
      <c r="W169" s="364"/>
      <c r="X169" s="364"/>
      <c r="Y169" s="1293">
        <f t="shared" si="47"/>
        <v>0</v>
      </c>
      <c r="Z169" s="340"/>
      <c r="AA169" s="435" t="s">
        <v>1447</v>
      </c>
      <c r="AB169" s="20"/>
    </row>
    <row r="170" spans="1:28" ht="15.6" customHeight="1" x14ac:dyDescent="0.3">
      <c r="A170" s="115"/>
      <c r="B170" s="332"/>
      <c r="C170" s="332"/>
      <c r="D170" s="332"/>
      <c r="E170" s="1176" t="s">
        <v>232</v>
      </c>
      <c r="F170" s="582">
        <f t="shared" si="44"/>
        <v>4</v>
      </c>
      <c r="G170" s="333"/>
      <c r="H170" s="333"/>
      <c r="I170" s="433">
        <v>2</v>
      </c>
      <c r="J170" s="335">
        <v>2</v>
      </c>
      <c r="K170" s="633"/>
      <c r="L170" s="337"/>
      <c r="M170" s="337"/>
      <c r="N170" s="337"/>
      <c r="O170" s="338">
        <f t="shared" si="45"/>
        <v>0</v>
      </c>
      <c r="P170" s="339">
        <f t="shared" si="46"/>
        <v>0</v>
      </c>
      <c r="Q170" s="364"/>
      <c r="R170" s="364"/>
      <c r="S170" s="365"/>
      <c r="T170" s="366"/>
      <c r="U170" s="367"/>
      <c r="V170" s="364"/>
      <c r="W170" s="364"/>
      <c r="X170" s="364"/>
      <c r="Y170" s="1293">
        <f t="shared" si="47"/>
        <v>0</v>
      </c>
      <c r="Z170" s="340"/>
      <c r="AA170" s="1871" t="s">
        <v>1449</v>
      </c>
      <c r="AB170" s="20"/>
    </row>
    <row r="171" spans="1:28" ht="15.6" customHeight="1" x14ac:dyDescent="0.3">
      <c r="A171" s="115"/>
      <c r="B171" s="332"/>
      <c r="C171" s="332"/>
      <c r="D171" s="332"/>
      <c r="E171" s="1176"/>
      <c r="F171" s="582"/>
      <c r="G171" s="333"/>
      <c r="H171" s="333"/>
      <c r="I171" s="433"/>
      <c r="J171" s="335"/>
      <c r="K171" s="633"/>
      <c r="L171" s="337"/>
      <c r="M171" s="337"/>
      <c r="N171" s="337"/>
      <c r="O171" s="338"/>
      <c r="P171" s="339"/>
      <c r="Q171" s="364"/>
      <c r="R171" s="364"/>
      <c r="S171" s="365"/>
      <c r="T171" s="366"/>
      <c r="U171" s="367"/>
      <c r="V171" s="364"/>
      <c r="W171" s="364"/>
      <c r="X171" s="364"/>
      <c r="Y171" s="1293"/>
      <c r="Z171" s="340"/>
      <c r="AA171" s="1871" t="s">
        <v>1448</v>
      </c>
      <c r="AB171" s="20"/>
    </row>
    <row r="172" spans="1:28" ht="15.6" customHeight="1" x14ac:dyDescent="0.3">
      <c r="A172" s="115"/>
      <c r="B172" s="332"/>
      <c r="C172" s="332"/>
      <c r="D172" s="332"/>
      <c r="E172" s="1177"/>
      <c r="F172" s="582">
        <f t="shared" ref="F172:F253" si="58">SUM(G172:J172)</f>
        <v>0</v>
      </c>
      <c r="G172" s="333"/>
      <c r="H172" s="333"/>
      <c r="I172" s="433"/>
      <c r="J172" s="335"/>
      <c r="K172" s="942"/>
      <c r="L172" s="337"/>
      <c r="M172" s="337"/>
      <c r="N172" s="337"/>
      <c r="O172" s="338">
        <f t="shared" ref="O172:O174" si="59">SUM(K172:N172)</f>
        <v>0</v>
      </c>
      <c r="P172" s="339">
        <f t="shared" si="46"/>
        <v>0</v>
      </c>
      <c r="Q172" s="364"/>
      <c r="R172" s="364"/>
      <c r="S172" s="365"/>
      <c r="T172" s="366"/>
      <c r="U172" s="367"/>
      <c r="V172" s="364"/>
      <c r="W172" s="364"/>
      <c r="X172" s="364"/>
      <c r="Y172" s="1293">
        <f t="shared" si="47"/>
        <v>0</v>
      </c>
      <c r="Z172" s="340"/>
      <c r="AA172" s="439"/>
      <c r="AB172" s="20"/>
    </row>
    <row r="173" spans="1:28" x14ac:dyDescent="0.3">
      <c r="A173" s="115"/>
      <c r="B173" s="332"/>
      <c r="C173" s="332"/>
      <c r="D173" s="332"/>
      <c r="E173" s="1173" t="s">
        <v>251</v>
      </c>
      <c r="F173" s="433">
        <f>SUM(F175:F186)</f>
        <v>35</v>
      </c>
      <c r="G173" s="433">
        <f>SUM(G175:G186)</f>
        <v>35</v>
      </c>
      <c r="H173" s="433">
        <f>SUM(H175:H186)</f>
        <v>35</v>
      </c>
      <c r="I173" s="433">
        <f>SUM(I175:I186)</f>
        <v>34</v>
      </c>
      <c r="J173" s="433">
        <f>SUM(J175:J186)</f>
        <v>34</v>
      </c>
      <c r="K173" s="942">
        <v>8</v>
      </c>
      <c r="L173" s="337">
        <v>10</v>
      </c>
      <c r="M173" s="337"/>
      <c r="N173" s="337"/>
      <c r="O173" s="338">
        <f t="shared" si="59"/>
        <v>18</v>
      </c>
      <c r="P173" s="339">
        <f t="shared" si="46"/>
        <v>0</v>
      </c>
      <c r="Q173" s="364"/>
      <c r="R173" s="364"/>
      <c r="S173" s="365"/>
      <c r="T173" s="366"/>
      <c r="U173" s="367"/>
      <c r="V173" s="364"/>
      <c r="W173" s="364"/>
      <c r="X173" s="364"/>
      <c r="Y173" s="1293">
        <f t="shared" si="47"/>
        <v>0</v>
      </c>
      <c r="Z173" s="340"/>
      <c r="AA173" s="415"/>
      <c r="AB173" s="20"/>
    </row>
    <row r="174" spans="1:28" x14ac:dyDescent="0.3">
      <c r="A174" s="115"/>
      <c r="B174" s="332"/>
      <c r="C174" s="332"/>
      <c r="D174" s="332"/>
      <c r="E174" s="1173" t="s">
        <v>252</v>
      </c>
      <c r="F174" s="433"/>
      <c r="G174" s="433"/>
      <c r="H174" s="433"/>
      <c r="I174" s="433"/>
      <c r="J174" s="433"/>
      <c r="K174" s="942"/>
      <c r="L174" s="337"/>
      <c r="M174" s="337"/>
      <c r="N174" s="337"/>
      <c r="O174" s="338">
        <f t="shared" si="59"/>
        <v>0</v>
      </c>
      <c r="P174" s="339">
        <f t="shared" si="46"/>
        <v>0</v>
      </c>
      <c r="Q174" s="364"/>
      <c r="R174" s="364"/>
      <c r="S174" s="365"/>
      <c r="T174" s="366"/>
      <c r="U174" s="367"/>
      <c r="V174" s="364"/>
      <c r="W174" s="364"/>
      <c r="X174" s="364"/>
      <c r="Y174" s="1293">
        <f t="shared" si="47"/>
        <v>0</v>
      </c>
      <c r="Z174" s="340"/>
      <c r="AA174" s="415"/>
      <c r="AB174" s="20"/>
    </row>
    <row r="175" spans="1:28" x14ac:dyDescent="0.3">
      <c r="A175" s="115"/>
      <c r="B175" s="332"/>
      <c r="C175" s="332"/>
      <c r="D175" s="332"/>
      <c r="E175" s="1176" t="s">
        <v>411</v>
      </c>
      <c r="F175" s="433">
        <v>3</v>
      </c>
      <c r="G175" s="433">
        <v>3</v>
      </c>
      <c r="H175" s="433">
        <v>3</v>
      </c>
      <c r="I175" s="433">
        <v>3</v>
      </c>
      <c r="J175" s="433">
        <v>3</v>
      </c>
      <c r="K175" s="633"/>
      <c r="L175" s="337"/>
      <c r="M175" s="337"/>
      <c r="N175" s="337"/>
      <c r="O175" s="338"/>
      <c r="P175" s="339">
        <f t="shared" ref="P175:P253" si="60">SUM(Q175:T175)</f>
        <v>0</v>
      </c>
      <c r="Q175" s="364"/>
      <c r="R175" s="364"/>
      <c r="S175" s="365"/>
      <c r="T175" s="366"/>
      <c r="U175" s="367"/>
      <c r="V175" s="364"/>
      <c r="W175" s="364"/>
      <c r="X175" s="364"/>
      <c r="Y175" s="1293">
        <f t="shared" ref="Y175:Y253" si="61">SUM(U175:X175)</f>
        <v>0</v>
      </c>
      <c r="Z175" s="340"/>
      <c r="AA175" s="1871" t="s">
        <v>1456</v>
      </c>
      <c r="AB175" s="20"/>
    </row>
    <row r="176" spans="1:28" x14ac:dyDescent="0.3">
      <c r="A176" s="115"/>
      <c r="B176" s="332"/>
      <c r="C176" s="332"/>
      <c r="D176" s="332"/>
      <c r="E176" s="1176" t="s">
        <v>231</v>
      </c>
      <c r="F176" s="433">
        <v>10</v>
      </c>
      <c r="G176" s="433">
        <v>10</v>
      </c>
      <c r="H176" s="433">
        <v>10</v>
      </c>
      <c r="I176" s="433">
        <v>10</v>
      </c>
      <c r="J176" s="433">
        <v>10</v>
      </c>
      <c r="K176" s="633"/>
      <c r="L176" s="337"/>
      <c r="M176" s="337"/>
      <c r="N176" s="337"/>
      <c r="O176" s="338"/>
      <c r="P176" s="339"/>
      <c r="Q176" s="364"/>
      <c r="R176" s="364"/>
      <c r="S176" s="365"/>
      <c r="T176" s="366"/>
      <c r="U176" s="367"/>
      <c r="V176" s="364"/>
      <c r="W176" s="364"/>
      <c r="X176" s="364"/>
      <c r="Y176" s="1293"/>
      <c r="Z176" s="340"/>
      <c r="AA176" s="1871" t="s">
        <v>1459</v>
      </c>
      <c r="AB176" s="20"/>
    </row>
    <row r="177" spans="1:28" x14ac:dyDescent="0.3">
      <c r="A177" s="115"/>
      <c r="B177" s="332"/>
      <c r="C177" s="332"/>
      <c r="D177" s="332"/>
      <c r="E177" s="1176"/>
      <c r="F177" s="433"/>
      <c r="G177" s="433"/>
      <c r="H177" s="433"/>
      <c r="I177" s="433"/>
      <c r="J177" s="433"/>
      <c r="K177" s="633"/>
      <c r="L177" s="337"/>
      <c r="M177" s="337"/>
      <c r="N177" s="337"/>
      <c r="O177" s="338"/>
      <c r="P177" s="339"/>
      <c r="Q177" s="364"/>
      <c r="R177" s="364"/>
      <c r="S177" s="365"/>
      <c r="T177" s="366"/>
      <c r="U177" s="367"/>
      <c r="V177" s="364"/>
      <c r="W177" s="364"/>
      <c r="X177" s="364"/>
      <c r="Y177" s="1293"/>
      <c r="Z177" s="340"/>
      <c r="AA177" s="1871" t="s">
        <v>1460</v>
      </c>
      <c r="AB177" s="20"/>
    </row>
    <row r="178" spans="1:28" x14ac:dyDescent="0.3">
      <c r="A178" s="115"/>
      <c r="B178" s="332"/>
      <c r="C178" s="332"/>
      <c r="D178" s="332"/>
      <c r="E178" s="1176"/>
      <c r="F178" s="433"/>
      <c r="G178" s="433"/>
      <c r="H178" s="433"/>
      <c r="I178" s="433"/>
      <c r="J178" s="433"/>
      <c r="K178" s="633"/>
      <c r="L178" s="337"/>
      <c r="M178" s="337"/>
      <c r="N178" s="337"/>
      <c r="O178" s="338"/>
      <c r="P178" s="339"/>
      <c r="Q178" s="364"/>
      <c r="R178" s="364"/>
      <c r="S178" s="365"/>
      <c r="T178" s="366"/>
      <c r="U178" s="367"/>
      <c r="V178" s="364"/>
      <c r="W178" s="364"/>
      <c r="X178" s="364"/>
      <c r="Y178" s="1293"/>
      <c r="Z178" s="340"/>
      <c r="AA178" s="1871" t="s">
        <v>1461</v>
      </c>
      <c r="AB178" s="20"/>
    </row>
    <row r="179" spans="1:28" x14ac:dyDescent="0.3">
      <c r="A179" s="115"/>
      <c r="B179" s="332"/>
      <c r="C179" s="332"/>
      <c r="D179" s="332"/>
      <c r="E179" s="1176"/>
      <c r="F179" s="433"/>
      <c r="G179" s="433"/>
      <c r="H179" s="433"/>
      <c r="I179" s="433"/>
      <c r="J179" s="433"/>
      <c r="K179" s="633"/>
      <c r="L179" s="337"/>
      <c r="M179" s="337"/>
      <c r="N179" s="337"/>
      <c r="O179" s="338"/>
      <c r="P179" s="339"/>
      <c r="Q179" s="364"/>
      <c r="R179" s="364"/>
      <c r="S179" s="365"/>
      <c r="T179" s="366"/>
      <c r="U179" s="367"/>
      <c r="V179" s="364"/>
      <c r="W179" s="364"/>
      <c r="X179" s="364"/>
      <c r="Y179" s="1293"/>
      <c r="Z179" s="340"/>
      <c r="AA179" s="1871" t="s">
        <v>1462</v>
      </c>
      <c r="AB179" s="20"/>
    </row>
    <row r="180" spans="1:28" x14ac:dyDescent="0.3">
      <c r="A180" s="115"/>
      <c r="B180" s="332"/>
      <c r="C180" s="332"/>
      <c r="D180" s="332"/>
      <c r="E180" s="1176" t="s">
        <v>232</v>
      </c>
      <c r="F180" s="433">
        <v>8</v>
      </c>
      <c r="G180" s="433">
        <v>8</v>
      </c>
      <c r="H180" s="433">
        <v>8</v>
      </c>
      <c r="I180" s="433">
        <v>8</v>
      </c>
      <c r="J180" s="433">
        <v>8</v>
      </c>
      <c r="K180" s="633"/>
      <c r="L180" s="337"/>
      <c r="M180" s="337"/>
      <c r="N180" s="337"/>
      <c r="O180" s="338"/>
      <c r="P180" s="339"/>
      <c r="Q180" s="364"/>
      <c r="R180" s="364"/>
      <c r="S180" s="365"/>
      <c r="T180" s="366"/>
      <c r="U180" s="367"/>
      <c r="V180" s="364"/>
      <c r="W180" s="364"/>
      <c r="X180" s="364"/>
      <c r="Y180" s="1293"/>
      <c r="Z180" s="340"/>
      <c r="AA180" s="1871" t="s">
        <v>1463</v>
      </c>
      <c r="AB180" s="20"/>
    </row>
    <row r="181" spans="1:28" x14ac:dyDescent="0.3">
      <c r="A181" s="115"/>
      <c r="B181" s="332"/>
      <c r="C181" s="332"/>
      <c r="D181" s="332"/>
      <c r="E181" s="1176"/>
      <c r="F181" s="433"/>
      <c r="G181" s="433"/>
      <c r="H181" s="433"/>
      <c r="I181" s="433"/>
      <c r="J181" s="433"/>
      <c r="K181" s="633"/>
      <c r="L181" s="337"/>
      <c r="M181" s="337"/>
      <c r="N181" s="337"/>
      <c r="O181" s="338"/>
      <c r="P181" s="339"/>
      <c r="Q181" s="364"/>
      <c r="R181" s="364"/>
      <c r="S181" s="365"/>
      <c r="T181" s="366"/>
      <c r="U181" s="367"/>
      <c r="V181" s="364"/>
      <c r="W181" s="364"/>
      <c r="X181" s="364"/>
      <c r="Y181" s="1293"/>
      <c r="Z181" s="340"/>
      <c r="AA181" s="1871" t="s">
        <v>1464</v>
      </c>
      <c r="AB181" s="20"/>
    </row>
    <row r="182" spans="1:28" x14ac:dyDescent="0.3">
      <c r="A182" s="115"/>
      <c r="B182" s="332"/>
      <c r="C182" s="332"/>
      <c r="D182" s="332"/>
      <c r="E182" s="1176"/>
      <c r="F182" s="433"/>
      <c r="G182" s="433"/>
      <c r="H182" s="433"/>
      <c r="I182" s="433"/>
      <c r="J182" s="433"/>
      <c r="K182" s="633"/>
      <c r="L182" s="337"/>
      <c r="M182" s="337"/>
      <c r="N182" s="337"/>
      <c r="O182" s="338"/>
      <c r="P182" s="339"/>
      <c r="Q182" s="364"/>
      <c r="R182" s="364"/>
      <c r="S182" s="365"/>
      <c r="T182" s="366"/>
      <c r="U182" s="367"/>
      <c r="V182" s="364"/>
      <c r="W182" s="364"/>
      <c r="X182" s="364"/>
      <c r="Y182" s="1293"/>
      <c r="Z182" s="340"/>
      <c r="AA182" s="1871" t="s">
        <v>1465</v>
      </c>
      <c r="AB182" s="20"/>
    </row>
    <row r="183" spans="1:28" x14ac:dyDescent="0.3">
      <c r="A183" s="115"/>
      <c r="B183" s="332"/>
      <c r="C183" s="332"/>
      <c r="D183" s="332"/>
      <c r="E183" s="1176" t="s">
        <v>412</v>
      </c>
      <c r="F183" s="433">
        <v>8</v>
      </c>
      <c r="G183" s="433">
        <v>8</v>
      </c>
      <c r="H183" s="433">
        <v>8</v>
      </c>
      <c r="I183" s="433">
        <v>8</v>
      </c>
      <c r="J183" s="433">
        <v>8</v>
      </c>
      <c r="K183" s="633"/>
      <c r="L183" s="337"/>
      <c r="M183" s="337"/>
      <c r="N183" s="337"/>
      <c r="O183" s="338"/>
      <c r="P183" s="339"/>
      <c r="Q183" s="364"/>
      <c r="R183" s="364"/>
      <c r="S183" s="365"/>
      <c r="T183" s="366"/>
      <c r="U183" s="367"/>
      <c r="V183" s="364"/>
      <c r="W183" s="364"/>
      <c r="X183" s="364"/>
      <c r="Y183" s="1293"/>
      <c r="Z183" s="340"/>
      <c r="AA183" s="1871" t="s">
        <v>1466</v>
      </c>
      <c r="AB183" s="20"/>
    </row>
    <row r="184" spans="1:28" x14ac:dyDescent="0.3">
      <c r="A184" s="115"/>
      <c r="B184" s="332"/>
      <c r="C184" s="332"/>
      <c r="D184" s="332"/>
      <c r="E184" s="1176"/>
      <c r="F184" s="433"/>
      <c r="G184" s="433"/>
      <c r="H184" s="433"/>
      <c r="I184" s="433"/>
      <c r="J184" s="433"/>
      <c r="K184" s="633"/>
      <c r="L184" s="337"/>
      <c r="M184" s="337"/>
      <c r="N184" s="337"/>
      <c r="O184" s="338"/>
      <c r="P184" s="339"/>
      <c r="Q184" s="364"/>
      <c r="R184" s="364"/>
      <c r="S184" s="365"/>
      <c r="T184" s="366"/>
      <c r="U184" s="367"/>
      <c r="V184" s="364"/>
      <c r="W184" s="364"/>
      <c r="X184" s="364"/>
      <c r="Y184" s="1293"/>
      <c r="Z184" s="340"/>
      <c r="AA184" s="1871" t="s">
        <v>1467</v>
      </c>
      <c r="AB184" s="20"/>
    </row>
    <row r="185" spans="1:28" x14ac:dyDescent="0.3">
      <c r="A185" s="115"/>
      <c r="B185" s="332"/>
      <c r="C185" s="332"/>
      <c r="D185" s="332"/>
      <c r="E185" s="1176"/>
      <c r="F185" s="433"/>
      <c r="G185" s="433"/>
      <c r="H185" s="433"/>
      <c r="I185" s="433"/>
      <c r="J185" s="433"/>
      <c r="K185" s="633"/>
      <c r="L185" s="337"/>
      <c r="M185" s="337"/>
      <c r="N185" s="337"/>
      <c r="O185" s="338"/>
      <c r="P185" s="339"/>
      <c r="Q185" s="364"/>
      <c r="R185" s="364"/>
      <c r="S185" s="365"/>
      <c r="T185" s="366"/>
      <c r="U185" s="367"/>
      <c r="V185" s="364"/>
      <c r="W185" s="364"/>
      <c r="X185" s="364"/>
      <c r="Y185" s="1293"/>
      <c r="Z185" s="340"/>
      <c r="AA185" s="1871" t="s">
        <v>1468</v>
      </c>
      <c r="AB185" s="20"/>
    </row>
    <row r="186" spans="1:28" x14ac:dyDescent="0.3">
      <c r="A186" s="115"/>
      <c r="B186" s="332"/>
      <c r="C186" s="332"/>
      <c r="D186" s="332"/>
      <c r="E186" s="1176" t="s">
        <v>233</v>
      </c>
      <c r="F186" s="433">
        <v>6</v>
      </c>
      <c r="G186" s="433">
        <v>6</v>
      </c>
      <c r="H186" s="433">
        <v>6</v>
      </c>
      <c r="I186" s="433">
        <v>5</v>
      </c>
      <c r="J186" s="433">
        <v>5</v>
      </c>
      <c r="K186" s="633"/>
      <c r="L186" s="337"/>
      <c r="M186" s="337"/>
      <c r="N186" s="337"/>
      <c r="O186" s="338"/>
      <c r="P186" s="339"/>
      <c r="Q186" s="364"/>
      <c r="R186" s="364"/>
      <c r="S186" s="365"/>
      <c r="T186" s="366"/>
      <c r="U186" s="367"/>
      <c r="V186" s="364"/>
      <c r="W186" s="364"/>
      <c r="X186" s="364"/>
      <c r="Y186" s="1293"/>
      <c r="Z186" s="340"/>
      <c r="AA186" s="1871" t="s">
        <v>1457</v>
      </c>
      <c r="AB186" s="20"/>
    </row>
    <row r="187" spans="1:28" x14ac:dyDescent="0.3">
      <c r="A187" s="115"/>
      <c r="B187" s="332"/>
      <c r="C187" s="332"/>
      <c r="D187" s="332"/>
      <c r="E187" s="1176"/>
      <c r="F187" s="582"/>
      <c r="G187" s="333"/>
      <c r="H187" s="333"/>
      <c r="I187" s="433"/>
      <c r="J187" s="335"/>
      <c r="K187" s="633"/>
      <c r="L187" s="337"/>
      <c r="M187" s="337"/>
      <c r="N187" s="337"/>
      <c r="O187" s="338"/>
      <c r="P187" s="339"/>
      <c r="Q187" s="364"/>
      <c r="R187" s="364"/>
      <c r="S187" s="365"/>
      <c r="T187" s="366"/>
      <c r="U187" s="367"/>
      <c r="V187" s="364"/>
      <c r="W187" s="364"/>
      <c r="X187" s="364"/>
      <c r="Y187" s="1293"/>
      <c r="Z187" s="340"/>
      <c r="AA187" s="1871" t="s">
        <v>1458</v>
      </c>
      <c r="AB187" s="20"/>
    </row>
    <row r="188" spans="1:28" x14ac:dyDescent="0.3">
      <c r="A188" s="115"/>
      <c r="B188" s="332"/>
      <c r="C188" s="332"/>
      <c r="D188" s="332"/>
      <c r="E188" s="1168"/>
      <c r="F188" s="582">
        <f t="shared" si="58"/>
        <v>0</v>
      </c>
      <c r="G188" s="333"/>
      <c r="H188" s="333"/>
      <c r="I188" s="433"/>
      <c r="J188" s="335"/>
      <c r="K188" s="942"/>
      <c r="L188" s="337"/>
      <c r="M188" s="337"/>
      <c r="N188" s="337"/>
      <c r="O188" s="338"/>
      <c r="P188" s="339">
        <f t="shared" si="60"/>
        <v>0</v>
      </c>
      <c r="Q188" s="364"/>
      <c r="R188" s="364"/>
      <c r="S188" s="365"/>
      <c r="T188" s="366"/>
      <c r="U188" s="367"/>
      <c r="V188" s="364"/>
      <c r="W188" s="364"/>
      <c r="X188" s="364"/>
      <c r="Y188" s="1293">
        <f t="shared" si="61"/>
        <v>0</v>
      </c>
      <c r="Z188" s="340"/>
      <c r="AA188" s="415"/>
      <c r="AB188" s="20"/>
    </row>
    <row r="189" spans="1:28" ht="15.6" customHeight="1" x14ac:dyDescent="0.3">
      <c r="A189" s="124"/>
      <c r="B189" s="441"/>
      <c r="C189" s="442" t="s">
        <v>1106</v>
      </c>
      <c r="D189" s="441"/>
      <c r="E189" s="1168"/>
      <c r="F189" s="885"/>
      <c r="G189" s="378"/>
      <c r="H189" s="378"/>
      <c r="I189" s="1010"/>
      <c r="J189" s="380"/>
      <c r="K189" s="944"/>
      <c r="L189" s="425"/>
      <c r="M189" s="425"/>
      <c r="N189" s="425"/>
      <c r="O189" s="382"/>
      <c r="P189" s="339">
        <f t="shared" si="60"/>
        <v>0</v>
      </c>
      <c r="Q189" s="383"/>
      <c r="R189" s="383"/>
      <c r="S189" s="384"/>
      <c r="T189" s="385"/>
      <c r="U189" s="386"/>
      <c r="V189" s="383"/>
      <c r="W189" s="383"/>
      <c r="X189" s="383"/>
      <c r="Y189" s="1293">
        <f t="shared" si="61"/>
        <v>0</v>
      </c>
      <c r="Z189" s="387"/>
      <c r="AA189" s="477"/>
      <c r="AB189" s="20"/>
    </row>
    <row r="190" spans="1:28" ht="15.6" customHeight="1" x14ac:dyDescent="0.3">
      <c r="A190" s="124"/>
      <c r="B190" s="441"/>
      <c r="C190" s="442" t="s">
        <v>981</v>
      </c>
      <c r="D190" s="441"/>
      <c r="E190" s="1168"/>
      <c r="F190" s="885"/>
      <c r="G190" s="378"/>
      <c r="H190" s="378"/>
      <c r="I190" s="1010"/>
      <c r="J190" s="380"/>
      <c r="K190" s="944"/>
      <c r="L190" s="425"/>
      <c r="M190" s="425"/>
      <c r="N190" s="425"/>
      <c r="O190" s="382"/>
      <c r="P190" s="339">
        <f t="shared" si="60"/>
        <v>0</v>
      </c>
      <c r="Q190" s="383"/>
      <c r="R190" s="383"/>
      <c r="S190" s="384"/>
      <c r="T190" s="385"/>
      <c r="U190" s="386"/>
      <c r="V190" s="383"/>
      <c r="W190" s="383"/>
      <c r="X190" s="383"/>
      <c r="Y190" s="1293">
        <f t="shared" si="61"/>
        <v>0</v>
      </c>
      <c r="Z190" s="387"/>
      <c r="AA190" s="477" t="s">
        <v>1102</v>
      </c>
      <c r="AB190" s="20"/>
    </row>
    <row r="191" spans="1:28" ht="15.6" customHeight="1" x14ac:dyDescent="0.3">
      <c r="A191" s="124"/>
      <c r="B191" s="441"/>
      <c r="C191" s="442"/>
      <c r="D191" s="441"/>
      <c r="E191" s="1168" t="s">
        <v>980</v>
      </c>
      <c r="F191" s="885"/>
      <c r="G191" s="378"/>
      <c r="H191" s="378"/>
      <c r="I191" s="1010"/>
      <c r="J191" s="380"/>
      <c r="K191" s="944"/>
      <c r="L191" s="425"/>
      <c r="M191" s="425"/>
      <c r="N191" s="425"/>
      <c r="O191" s="382"/>
      <c r="P191" s="339">
        <f t="shared" si="60"/>
        <v>158630</v>
      </c>
      <c r="Q191" s="383"/>
      <c r="R191" s="383">
        <v>158630</v>
      </c>
      <c r="S191" s="384"/>
      <c r="T191" s="385"/>
      <c r="U191" s="386"/>
      <c r="V191" s="383">
        <v>158630</v>
      </c>
      <c r="W191" s="383"/>
      <c r="X191" s="383"/>
      <c r="Y191" s="1293">
        <f t="shared" si="61"/>
        <v>158630</v>
      </c>
      <c r="Z191" s="387" t="s">
        <v>32</v>
      </c>
      <c r="AA191" s="477" t="s">
        <v>1103</v>
      </c>
      <c r="AB191" s="20"/>
    </row>
    <row r="192" spans="1:28" ht="15.6" customHeight="1" x14ac:dyDescent="0.3">
      <c r="A192" s="124"/>
      <c r="B192" s="441"/>
      <c r="C192" s="442"/>
      <c r="D192" s="441"/>
      <c r="E192" s="1168"/>
      <c r="F192" s="885"/>
      <c r="G192" s="378"/>
      <c r="H192" s="378"/>
      <c r="I192" s="1010"/>
      <c r="J192" s="380"/>
      <c r="K192" s="944"/>
      <c r="L192" s="425"/>
      <c r="M192" s="425"/>
      <c r="N192" s="425"/>
      <c r="O192" s="382"/>
      <c r="P192" s="339"/>
      <c r="Q192" s="383"/>
      <c r="R192" s="383"/>
      <c r="S192" s="384"/>
      <c r="T192" s="385"/>
      <c r="U192" s="386"/>
      <c r="V192" s="383"/>
      <c r="W192" s="383"/>
      <c r="X192" s="383"/>
      <c r="Y192" s="1293"/>
      <c r="Z192" s="387"/>
      <c r="AA192" s="477"/>
      <c r="AB192" s="20"/>
    </row>
    <row r="193" spans="1:28" ht="15.6" customHeight="1" x14ac:dyDescent="0.3">
      <c r="A193" s="124"/>
      <c r="B193" s="441"/>
      <c r="C193" s="442" t="s">
        <v>834</v>
      </c>
      <c r="D193" s="441"/>
      <c r="E193" s="1168"/>
      <c r="F193" s="582">
        <f>SUM(G193:J193)</f>
        <v>0</v>
      </c>
      <c r="G193" s="333"/>
      <c r="H193" s="333"/>
      <c r="I193" s="433"/>
      <c r="J193" s="335"/>
      <c r="K193" s="633"/>
      <c r="L193" s="337"/>
      <c r="M193" s="337"/>
      <c r="N193" s="337"/>
      <c r="O193" s="338"/>
      <c r="P193" s="339">
        <f>SUM(Q193:T193)</f>
        <v>0</v>
      </c>
      <c r="Q193" s="364"/>
      <c r="R193" s="364"/>
      <c r="S193" s="365"/>
      <c r="T193" s="366"/>
      <c r="U193" s="367"/>
      <c r="V193" s="364"/>
      <c r="W193" s="364"/>
      <c r="X193" s="364"/>
      <c r="Y193" s="1293">
        <f>SUM(U193:X193)</f>
        <v>0</v>
      </c>
      <c r="Z193" s="340"/>
      <c r="AA193" s="439"/>
      <c r="AB193" s="20"/>
    </row>
    <row r="194" spans="1:28" ht="15.6" customHeight="1" x14ac:dyDescent="0.3">
      <c r="A194" s="124"/>
      <c r="B194" s="441"/>
      <c r="C194" s="442"/>
      <c r="D194" s="441"/>
      <c r="E194" s="1168" t="s">
        <v>431</v>
      </c>
      <c r="F194" s="582">
        <v>1</v>
      </c>
      <c r="G194" s="333"/>
      <c r="H194" s="333"/>
      <c r="I194" s="433">
        <v>1</v>
      </c>
      <c r="J194" s="335">
        <v>-1</v>
      </c>
      <c r="K194" s="942">
        <v>3</v>
      </c>
      <c r="L194" s="337">
        <v>3</v>
      </c>
      <c r="M194" s="337"/>
      <c r="N194" s="337"/>
      <c r="O194" s="338">
        <f>SUM(K194:N194)</f>
        <v>6</v>
      </c>
      <c r="P194" s="339">
        <f>SUM(Q194:T194)</f>
        <v>493250</v>
      </c>
      <c r="Q194" s="364"/>
      <c r="R194" s="383">
        <v>493250</v>
      </c>
      <c r="S194" s="365"/>
      <c r="T194" s="366"/>
      <c r="U194" s="386"/>
      <c r="V194" s="383">
        <v>493250</v>
      </c>
      <c r="W194" s="383"/>
      <c r="X194" s="383"/>
      <c r="Y194" s="1293">
        <f>SUM(U194:X194)</f>
        <v>493250</v>
      </c>
      <c r="Z194" s="387" t="s">
        <v>32</v>
      </c>
      <c r="AA194" s="477" t="s">
        <v>982</v>
      </c>
      <c r="AB194" s="20"/>
    </row>
    <row r="195" spans="1:28" ht="16.2" thickBot="1" x14ac:dyDescent="0.35">
      <c r="A195" s="121"/>
      <c r="B195" s="377"/>
      <c r="C195" s="377"/>
      <c r="D195" s="377"/>
      <c r="E195" s="1363"/>
      <c r="F195" s="885">
        <f t="shared" si="58"/>
        <v>0</v>
      </c>
      <c r="G195" s="378"/>
      <c r="H195" s="378"/>
      <c r="I195" s="379"/>
      <c r="J195" s="380"/>
      <c r="K195" s="944"/>
      <c r="L195" s="425"/>
      <c r="M195" s="425"/>
      <c r="N195" s="425"/>
      <c r="O195" s="382"/>
      <c r="P195" s="481">
        <f t="shared" si="60"/>
        <v>0</v>
      </c>
      <c r="Q195" s="383"/>
      <c r="R195" s="383"/>
      <c r="S195" s="384"/>
      <c r="T195" s="385"/>
      <c r="U195" s="386"/>
      <c r="V195" s="383"/>
      <c r="W195" s="383"/>
      <c r="X195" s="383"/>
      <c r="Y195" s="1305">
        <f t="shared" si="61"/>
        <v>0</v>
      </c>
      <c r="Z195" s="387"/>
      <c r="AA195" s="444"/>
      <c r="AB195" s="20"/>
    </row>
    <row r="196" spans="1:28" s="34" customFormat="1" x14ac:dyDescent="0.3">
      <c r="A196" s="122"/>
      <c r="B196" s="445" t="s">
        <v>299</v>
      </c>
      <c r="C196" s="445"/>
      <c r="D196" s="445"/>
      <c r="E196" s="1361"/>
      <c r="F196" s="886">
        <f t="shared" si="58"/>
        <v>0</v>
      </c>
      <c r="G196" s="924"/>
      <c r="H196" s="924"/>
      <c r="I196" s="925"/>
      <c r="J196" s="926"/>
      <c r="K196" s="392"/>
      <c r="L196" s="930"/>
      <c r="M196" s="930"/>
      <c r="N196" s="930"/>
      <c r="O196" s="394"/>
      <c r="P196" s="483">
        <f t="shared" si="60"/>
        <v>0</v>
      </c>
      <c r="Q196" s="977"/>
      <c r="R196" s="977"/>
      <c r="S196" s="396"/>
      <c r="T196" s="397"/>
      <c r="U196" s="999"/>
      <c r="V196" s="977"/>
      <c r="W196" s="977"/>
      <c r="X196" s="977"/>
      <c r="Y196" s="1306">
        <f t="shared" si="61"/>
        <v>0</v>
      </c>
      <c r="Z196" s="1011" t="s">
        <v>114</v>
      </c>
      <c r="AA196" s="1012"/>
      <c r="AB196" s="20"/>
    </row>
    <row r="197" spans="1:28" s="34" customFormat="1" x14ac:dyDescent="0.3">
      <c r="A197" s="118"/>
      <c r="B197" s="374" t="s">
        <v>300</v>
      </c>
      <c r="C197" s="374"/>
      <c r="D197" s="374"/>
      <c r="E197" s="1166"/>
      <c r="F197" s="582">
        <f t="shared" si="58"/>
        <v>0</v>
      </c>
      <c r="G197" s="583"/>
      <c r="H197" s="583"/>
      <c r="I197" s="584"/>
      <c r="J197" s="585"/>
      <c r="K197" s="336"/>
      <c r="L197" s="586"/>
      <c r="M197" s="586"/>
      <c r="N197" s="586"/>
      <c r="O197" s="338"/>
      <c r="P197" s="339">
        <f t="shared" si="60"/>
        <v>0</v>
      </c>
      <c r="Q197" s="436"/>
      <c r="R197" s="436"/>
      <c r="S197" s="401"/>
      <c r="T197" s="402"/>
      <c r="U197" s="437"/>
      <c r="V197" s="436"/>
      <c r="W197" s="436"/>
      <c r="X197" s="436"/>
      <c r="Y197" s="1293">
        <f t="shared" si="61"/>
        <v>0</v>
      </c>
      <c r="Z197" s="438"/>
      <c r="AA197" s="430"/>
      <c r="AB197" s="20"/>
    </row>
    <row r="198" spans="1:28" s="34" customFormat="1" x14ac:dyDescent="0.3">
      <c r="A198" s="118"/>
      <c r="B198" s="368"/>
      <c r="C198" s="331" t="s">
        <v>271</v>
      </c>
      <c r="D198" s="331"/>
      <c r="E198" s="1166"/>
      <c r="F198" s="582">
        <f t="shared" si="58"/>
        <v>0</v>
      </c>
      <c r="G198" s="583"/>
      <c r="H198" s="583"/>
      <c r="I198" s="584"/>
      <c r="J198" s="585"/>
      <c r="K198" s="376"/>
      <c r="L198" s="429"/>
      <c r="M198" s="429"/>
      <c r="N198" s="429"/>
      <c r="O198" s="338"/>
      <c r="P198" s="1359">
        <f>SUM(P200:P234)</f>
        <v>1614944.69</v>
      </c>
      <c r="Q198" s="401">
        <f t="shared" ref="Q198:Y198" si="62">SUM(Q200:Q234)</f>
        <v>924614.69</v>
      </c>
      <c r="R198" s="401">
        <f t="shared" si="62"/>
        <v>236595</v>
      </c>
      <c r="S198" s="401">
        <f t="shared" si="62"/>
        <v>317875</v>
      </c>
      <c r="T198" s="1262">
        <f t="shared" si="62"/>
        <v>135860</v>
      </c>
      <c r="U198" s="339">
        <f t="shared" si="62"/>
        <v>924614.69</v>
      </c>
      <c r="V198" s="339">
        <f t="shared" si="62"/>
        <v>236595</v>
      </c>
      <c r="W198" s="339">
        <f t="shared" si="62"/>
        <v>0</v>
      </c>
      <c r="X198" s="339">
        <f t="shared" si="62"/>
        <v>0</v>
      </c>
      <c r="Y198" s="1286">
        <f t="shared" si="62"/>
        <v>1161209.69</v>
      </c>
      <c r="Z198" s="438"/>
      <c r="AA198" s="430"/>
      <c r="AB198" s="20"/>
    </row>
    <row r="199" spans="1:28" s="34" customFormat="1" x14ac:dyDescent="0.3">
      <c r="A199" s="118"/>
      <c r="B199" s="368"/>
      <c r="C199" s="331"/>
      <c r="D199" s="331"/>
      <c r="E199" s="1166"/>
      <c r="F199" s="1355"/>
      <c r="G199" s="333"/>
      <c r="H199" s="333"/>
      <c r="I199" s="334"/>
      <c r="J199" s="335"/>
      <c r="K199" s="343"/>
      <c r="L199" s="344"/>
      <c r="M199" s="429"/>
      <c r="N199" s="429"/>
      <c r="O199" s="338"/>
      <c r="P199" s="1359">
        <f t="shared" si="60"/>
        <v>0</v>
      </c>
      <c r="Q199" s="364"/>
      <c r="R199" s="364"/>
      <c r="S199" s="365"/>
      <c r="T199" s="1453"/>
      <c r="U199" s="367"/>
      <c r="V199" s="364"/>
      <c r="W199" s="436"/>
      <c r="X199" s="436"/>
      <c r="Y199" s="1293">
        <f t="shared" si="61"/>
        <v>0</v>
      </c>
      <c r="Z199" s="438"/>
      <c r="AA199" s="430"/>
      <c r="AB199" s="20"/>
    </row>
    <row r="200" spans="1:28" s="34" customFormat="1" x14ac:dyDescent="0.3">
      <c r="A200" s="207"/>
      <c r="B200" s="409"/>
      <c r="C200" s="282" t="s">
        <v>984</v>
      </c>
      <c r="D200" s="278"/>
      <c r="E200" s="599"/>
      <c r="F200" s="1355"/>
      <c r="G200" s="287"/>
      <c r="H200" s="287"/>
      <c r="I200" s="334"/>
      <c r="J200" s="335"/>
      <c r="K200" s="507"/>
      <c r="L200" s="416"/>
      <c r="M200" s="1013"/>
      <c r="N200" s="429"/>
      <c r="O200" s="338"/>
      <c r="P200" s="1359">
        <f t="shared" si="60"/>
        <v>534224.64000000001</v>
      </c>
      <c r="Q200" s="417">
        <v>534224.64000000001</v>
      </c>
      <c r="R200" s="417"/>
      <c r="S200" s="365"/>
      <c r="T200" s="1453"/>
      <c r="U200" s="474">
        <v>534224.64000000001</v>
      </c>
      <c r="V200" s="417"/>
      <c r="W200" s="436"/>
      <c r="X200" s="436"/>
      <c r="Y200" s="1293">
        <f t="shared" si="61"/>
        <v>534224.64000000001</v>
      </c>
      <c r="Z200" s="438"/>
      <c r="AA200" s="673" t="s">
        <v>32</v>
      </c>
      <c r="AB200" s="20"/>
    </row>
    <row r="201" spans="1:28" s="34" customFormat="1" x14ac:dyDescent="0.3">
      <c r="A201" s="207"/>
      <c r="B201" s="409"/>
      <c r="C201" s="282"/>
      <c r="D201" s="278"/>
      <c r="E201" s="599" t="s">
        <v>985</v>
      </c>
      <c r="F201" s="1355"/>
      <c r="G201" s="287"/>
      <c r="H201" s="287"/>
      <c r="I201" s="334"/>
      <c r="J201" s="335"/>
      <c r="K201" s="507"/>
      <c r="L201" s="416"/>
      <c r="M201" s="1013"/>
      <c r="N201" s="429"/>
      <c r="O201" s="338"/>
      <c r="P201" s="1359">
        <f t="shared" si="60"/>
        <v>0</v>
      </c>
      <c r="Q201" s="417"/>
      <c r="R201" s="417"/>
      <c r="S201" s="365"/>
      <c r="T201" s="1453"/>
      <c r="U201" s="474"/>
      <c r="V201" s="417"/>
      <c r="W201" s="436"/>
      <c r="X201" s="436"/>
      <c r="Y201" s="1293">
        <f t="shared" si="61"/>
        <v>0</v>
      </c>
      <c r="Z201" s="438"/>
      <c r="AA201" s="673"/>
      <c r="AB201" s="20"/>
    </row>
    <row r="202" spans="1:28" s="34" customFormat="1" x14ac:dyDescent="0.3">
      <c r="A202" s="207"/>
      <c r="B202" s="409"/>
      <c r="C202" s="409"/>
      <c r="D202" s="409"/>
      <c r="E202" s="522" t="s">
        <v>262</v>
      </c>
      <c r="F202" s="1355">
        <v>1</v>
      </c>
      <c r="G202" s="287">
        <v>1</v>
      </c>
      <c r="H202" s="287"/>
      <c r="I202" s="334"/>
      <c r="J202" s="335"/>
      <c r="K202" s="295">
        <v>1</v>
      </c>
      <c r="L202" s="416"/>
      <c r="M202" s="1013">
        <f>L202+K202</f>
        <v>1</v>
      </c>
      <c r="N202" s="429"/>
      <c r="O202" s="338">
        <f>SUM(K202:N202)</f>
        <v>2</v>
      </c>
      <c r="P202" s="1359">
        <f t="shared" si="60"/>
        <v>0</v>
      </c>
      <c r="Q202" s="417"/>
      <c r="R202" s="417"/>
      <c r="S202" s="365"/>
      <c r="T202" s="1453"/>
      <c r="U202" s="474"/>
      <c r="V202" s="417"/>
      <c r="W202" s="436"/>
      <c r="X202" s="436"/>
      <c r="Y202" s="1293">
        <f t="shared" si="61"/>
        <v>0</v>
      </c>
      <c r="Z202" s="438"/>
      <c r="AA202" s="673"/>
      <c r="AB202" s="20"/>
    </row>
    <row r="203" spans="1:28" s="34" customFormat="1" x14ac:dyDescent="0.3">
      <c r="A203" s="207"/>
      <c r="B203" s="409"/>
      <c r="C203" s="409"/>
      <c r="D203" s="409"/>
      <c r="E203" s="524"/>
      <c r="F203" s="1355"/>
      <c r="G203" s="287"/>
      <c r="H203" s="287"/>
      <c r="I203" s="334"/>
      <c r="J203" s="335"/>
      <c r="K203" s="507"/>
      <c r="L203" s="416"/>
      <c r="M203" s="1013"/>
      <c r="N203" s="429"/>
      <c r="O203" s="338"/>
      <c r="P203" s="1359">
        <f t="shared" si="60"/>
        <v>0</v>
      </c>
      <c r="Q203" s="417"/>
      <c r="R203" s="417"/>
      <c r="S203" s="365"/>
      <c r="T203" s="1453"/>
      <c r="U203" s="474"/>
      <c r="V203" s="417"/>
      <c r="W203" s="436"/>
      <c r="X203" s="436"/>
      <c r="Y203" s="1293">
        <f t="shared" si="61"/>
        <v>0</v>
      </c>
      <c r="Z203" s="438"/>
      <c r="AA203" s="673"/>
      <c r="AB203" s="20"/>
    </row>
    <row r="204" spans="1:28" s="34" customFormat="1" x14ac:dyDescent="0.3">
      <c r="A204" s="207"/>
      <c r="B204" s="409"/>
      <c r="C204" s="282" t="s">
        <v>986</v>
      </c>
      <c r="D204" s="409"/>
      <c r="E204" s="523"/>
      <c r="F204" s="1355"/>
      <c r="G204" s="287"/>
      <c r="H204" s="287"/>
      <c r="I204" s="334"/>
      <c r="J204" s="335"/>
      <c r="K204" s="507"/>
      <c r="L204" s="416"/>
      <c r="M204" s="1013"/>
      <c r="N204" s="429"/>
      <c r="O204" s="338"/>
      <c r="P204" s="1359">
        <f t="shared" si="60"/>
        <v>0</v>
      </c>
      <c r="Q204" s="417"/>
      <c r="R204" s="417"/>
      <c r="S204" s="365"/>
      <c r="T204" s="1453"/>
      <c r="U204" s="474"/>
      <c r="V204" s="417"/>
      <c r="W204" s="436"/>
      <c r="X204" s="436"/>
      <c r="Y204" s="1293">
        <f t="shared" si="61"/>
        <v>0</v>
      </c>
      <c r="Z204" s="438"/>
      <c r="AA204" s="673"/>
      <c r="AB204" s="20"/>
    </row>
    <row r="205" spans="1:28" s="34" customFormat="1" x14ac:dyDescent="0.3">
      <c r="A205" s="207"/>
      <c r="B205" s="409"/>
      <c r="C205" s="282" t="s">
        <v>987</v>
      </c>
      <c r="D205" s="409"/>
      <c r="E205" s="523"/>
      <c r="F205" s="1849"/>
      <c r="G205" s="287"/>
      <c r="H205" s="287"/>
      <c r="I205" s="287"/>
      <c r="J205" s="288"/>
      <c r="K205" s="507"/>
      <c r="L205" s="416"/>
      <c r="M205" s="1013"/>
      <c r="N205" s="280"/>
      <c r="O205" s="338">
        <f t="shared" ref="O205:O219" si="63">SUM(K205:N205)</f>
        <v>0</v>
      </c>
      <c r="P205" s="1359">
        <f t="shared" si="60"/>
        <v>0</v>
      </c>
      <c r="Q205" s="417"/>
      <c r="R205" s="417"/>
      <c r="S205" s="290"/>
      <c r="T205" s="1636"/>
      <c r="U205" s="474"/>
      <c r="V205" s="417"/>
      <c r="W205" s="978"/>
      <c r="X205" s="978"/>
      <c r="Y205" s="1293">
        <f t="shared" si="61"/>
        <v>0</v>
      </c>
      <c r="Z205" s="517"/>
      <c r="AA205" s="673"/>
      <c r="AB205" s="20"/>
    </row>
    <row r="206" spans="1:28" s="34" customFormat="1" x14ac:dyDescent="0.3">
      <c r="A206" s="207"/>
      <c r="B206" s="409"/>
      <c r="C206" s="409"/>
      <c r="D206" s="409"/>
      <c r="E206" s="522" t="s">
        <v>34</v>
      </c>
      <c r="F206" s="1849">
        <v>1</v>
      </c>
      <c r="G206" s="287">
        <v>1</v>
      </c>
      <c r="H206" s="287"/>
      <c r="I206" s="287"/>
      <c r="J206" s="288"/>
      <c r="K206" s="295">
        <v>1</v>
      </c>
      <c r="L206" s="416"/>
      <c r="M206" s="1013">
        <f>L206+K206</f>
        <v>1</v>
      </c>
      <c r="N206" s="280"/>
      <c r="O206" s="338">
        <f t="shared" si="63"/>
        <v>2</v>
      </c>
      <c r="P206" s="1359">
        <f t="shared" si="60"/>
        <v>0</v>
      </c>
      <c r="Q206" s="417"/>
      <c r="R206" s="417"/>
      <c r="S206" s="290"/>
      <c r="T206" s="1636"/>
      <c r="U206" s="474"/>
      <c r="V206" s="417"/>
      <c r="W206" s="978"/>
      <c r="X206" s="978"/>
      <c r="Y206" s="1293">
        <f t="shared" si="61"/>
        <v>0</v>
      </c>
      <c r="Z206" s="517"/>
      <c r="AA206" s="673"/>
      <c r="AB206" s="20"/>
    </row>
    <row r="207" spans="1:28" s="34" customFormat="1" x14ac:dyDescent="0.3">
      <c r="A207" s="207"/>
      <c r="B207" s="409"/>
      <c r="C207" s="409"/>
      <c r="D207" s="409"/>
      <c r="E207" s="524"/>
      <c r="F207" s="1849"/>
      <c r="G207" s="287"/>
      <c r="H207" s="287"/>
      <c r="I207" s="287"/>
      <c r="J207" s="288"/>
      <c r="K207" s="507"/>
      <c r="L207" s="416"/>
      <c r="M207" s="1013"/>
      <c r="N207" s="280"/>
      <c r="O207" s="338"/>
      <c r="P207" s="1359">
        <f t="shared" si="60"/>
        <v>0</v>
      </c>
      <c r="Q207" s="417"/>
      <c r="R207" s="417"/>
      <c r="S207" s="290"/>
      <c r="T207" s="1636"/>
      <c r="U207" s="474"/>
      <c r="V207" s="417"/>
      <c r="W207" s="978"/>
      <c r="X207" s="978"/>
      <c r="Y207" s="1293">
        <f t="shared" si="61"/>
        <v>0</v>
      </c>
      <c r="Z207" s="517"/>
      <c r="AA207" s="673"/>
      <c r="AB207" s="20"/>
    </row>
    <row r="208" spans="1:28" s="34" customFormat="1" x14ac:dyDescent="0.3">
      <c r="A208" s="207"/>
      <c r="B208" s="409"/>
      <c r="C208" s="282" t="s">
        <v>355</v>
      </c>
      <c r="D208" s="409"/>
      <c r="E208" s="523"/>
      <c r="F208" s="1849"/>
      <c r="G208" s="287"/>
      <c r="H208" s="287"/>
      <c r="I208" s="287"/>
      <c r="J208" s="288"/>
      <c r="K208" s="507"/>
      <c r="L208" s="416"/>
      <c r="M208" s="1013"/>
      <c r="N208" s="280"/>
      <c r="O208" s="338"/>
      <c r="P208" s="1359">
        <f t="shared" si="60"/>
        <v>0</v>
      </c>
      <c r="Q208" s="417"/>
      <c r="R208" s="417"/>
      <c r="S208" s="290"/>
      <c r="T208" s="1636"/>
      <c r="U208" s="474"/>
      <c r="V208" s="417"/>
      <c r="W208" s="978"/>
      <c r="X208" s="978"/>
      <c r="Y208" s="1293">
        <f t="shared" si="61"/>
        <v>0</v>
      </c>
      <c r="Z208" s="517"/>
      <c r="AA208" s="673"/>
      <c r="AB208" s="20"/>
    </row>
    <row r="209" spans="1:28" s="34" customFormat="1" x14ac:dyDescent="0.3">
      <c r="A209" s="207"/>
      <c r="B209" s="409"/>
      <c r="C209" s="409"/>
      <c r="D209" s="409"/>
      <c r="E209" s="522" t="s">
        <v>49</v>
      </c>
      <c r="F209" s="1849">
        <v>2</v>
      </c>
      <c r="G209" s="287"/>
      <c r="H209" s="287">
        <v>2</v>
      </c>
      <c r="I209" s="287"/>
      <c r="J209" s="288"/>
      <c r="K209" s="507"/>
      <c r="L209" s="416">
        <v>3</v>
      </c>
      <c r="M209" s="1013">
        <f>L209+K209</f>
        <v>3</v>
      </c>
      <c r="N209" s="280"/>
      <c r="O209" s="338">
        <v>3</v>
      </c>
      <c r="P209" s="1359">
        <f t="shared" si="60"/>
        <v>626985.05000000005</v>
      </c>
      <c r="Q209" s="417">
        <v>390390.05</v>
      </c>
      <c r="R209" s="1014">
        <v>236595</v>
      </c>
      <c r="S209" s="290"/>
      <c r="T209" s="1636"/>
      <c r="U209" s="474">
        <v>390390.05</v>
      </c>
      <c r="V209" s="1014">
        <v>236595</v>
      </c>
      <c r="W209" s="978"/>
      <c r="X209" s="978"/>
      <c r="Y209" s="1293">
        <f t="shared" si="61"/>
        <v>626985.05000000005</v>
      </c>
      <c r="Z209" s="517"/>
      <c r="AA209" s="673" t="s">
        <v>32</v>
      </c>
      <c r="AB209" s="20"/>
    </row>
    <row r="210" spans="1:28" s="34" customFormat="1" x14ac:dyDescent="0.3">
      <c r="A210" s="207"/>
      <c r="B210" s="409"/>
      <c r="C210" s="409"/>
      <c r="D210" s="409"/>
      <c r="E210" s="522"/>
      <c r="F210" s="1849"/>
      <c r="G210" s="287"/>
      <c r="H210" s="287"/>
      <c r="I210" s="287"/>
      <c r="J210" s="288"/>
      <c r="K210" s="507"/>
      <c r="L210" s="416"/>
      <c r="M210" s="1013"/>
      <c r="N210" s="280"/>
      <c r="O210" s="338"/>
      <c r="P210" s="1359">
        <f t="shared" si="60"/>
        <v>0</v>
      </c>
      <c r="Q210" s="417"/>
      <c r="R210" s="417"/>
      <c r="S210" s="290"/>
      <c r="T210" s="1636"/>
      <c r="U210" s="474"/>
      <c r="V210" s="414"/>
      <c r="W210" s="978"/>
      <c r="X210" s="978"/>
      <c r="Y210" s="1293">
        <f t="shared" si="61"/>
        <v>0</v>
      </c>
      <c r="Z210" s="517"/>
      <c r="AA210" s="1015" t="s">
        <v>988</v>
      </c>
      <c r="AB210" s="20"/>
    </row>
    <row r="211" spans="1:28" ht="15.6" customHeight="1" x14ac:dyDescent="0.3">
      <c r="A211" s="115"/>
      <c r="B211" s="332"/>
      <c r="C211" s="374" t="s">
        <v>1113</v>
      </c>
      <c r="D211" s="332"/>
      <c r="E211" s="1164"/>
      <c r="F211" s="1355">
        <f t="shared" si="58"/>
        <v>0</v>
      </c>
      <c r="G211" s="333"/>
      <c r="H211" s="333"/>
      <c r="I211" s="334"/>
      <c r="J211" s="335"/>
      <c r="K211" s="942"/>
      <c r="L211" s="337"/>
      <c r="M211" s="337"/>
      <c r="N211" s="337"/>
      <c r="O211" s="338"/>
      <c r="P211" s="1359">
        <f t="shared" si="60"/>
        <v>0</v>
      </c>
      <c r="Q211" s="364"/>
      <c r="R211" s="364"/>
      <c r="S211" s="365"/>
      <c r="T211" s="1453"/>
      <c r="U211" s="367"/>
      <c r="V211" s="364"/>
      <c r="W211" s="364"/>
      <c r="X211" s="364"/>
      <c r="Y211" s="1293">
        <f t="shared" si="61"/>
        <v>0</v>
      </c>
      <c r="Z211" s="340"/>
      <c r="AA211" s="415"/>
      <c r="AB211" s="20"/>
    </row>
    <row r="212" spans="1:28" ht="15.6" customHeight="1" x14ac:dyDescent="0.3">
      <c r="A212" s="115"/>
      <c r="B212" s="332"/>
      <c r="C212" s="332"/>
      <c r="D212" s="332"/>
      <c r="E212" s="1168" t="s">
        <v>36</v>
      </c>
      <c r="F212" s="1355">
        <f t="shared" si="58"/>
        <v>2</v>
      </c>
      <c r="G212" s="333"/>
      <c r="H212" s="333"/>
      <c r="I212" s="334">
        <v>2</v>
      </c>
      <c r="J212" s="335"/>
      <c r="K212" s="942"/>
      <c r="L212" s="337"/>
      <c r="M212" s="337"/>
      <c r="N212" s="337"/>
      <c r="O212" s="338"/>
      <c r="P212" s="1359">
        <f t="shared" si="60"/>
        <v>0</v>
      </c>
      <c r="Q212" s="364"/>
      <c r="R212" s="364"/>
      <c r="S212" s="365"/>
      <c r="T212" s="1453"/>
      <c r="U212" s="367"/>
      <c r="V212" s="364"/>
      <c r="W212" s="364"/>
      <c r="X212" s="364"/>
      <c r="Y212" s="1293">
        <f t="shared" si="61"/>
        <v>0</v>
      </c>
      <c r="Z212" s="340"/>
      <c r="AA212" s="420"/>
      <c r="AB212" s="20"/>
    </row>
    <row r="213" spans="1:28" ht="15.6" customHeight="1" x14ac:dyDescent="0.3">
      <c r="A213" s="115"/>
      <c r="B213" s="332"/>
      <c r="C213" s="332"/>
      <c r="D213" s="332"/>
      <c r="E213" s="1168" t="s">
        <v>50</v>
      </c>
      <c r="F213" s="582">
        <f t="shared" si="58"/>
        <v>2</v>
      </c>
      <c r="G213" s="333"/>
      <c r="H213" s="333"/>
      <c r="I213" s="334"/>
      <c r="J213" s="335">
        <v>2</v>
      </c>
      <c r="K213" s="942"/>
      <c r="L213" s="337"/>
      <c r="M213" s="337"/>
      <c r="N213" s="337"/>
      <c r="O213" s="338"/>
      <c r="P213" s="1359">
        <f t="shared" si="60"/>
        <v>0</v>
      </c>
      <c r="Q213" s="364"/>
      <c r="R213" s="364"/>
      <c r="S213" s="365"/>
      <c r="T213" s="1453"/>
      <c r="U213" s="367"/>
      <c r="V213" s="364"/>
      <c r="W213" s="364"/>
      <c r="X213" s="364"/>
      <c r="Y213" s="1293">
        <f t="shared" si="61"/>
        <v>0</v>
      </c>
      <c r="Z213" s="340"/>
      <c r="AA213" s="415" t="s">
        <v>35</v>
      </c>
      <c r="AB213" s="20"/>
    </row>
    <row r="214" spans="1:28" ht="15.6" customHeight="1" x14ac:dyDescent="0.3">
      <c r="A214" s="115"/>
      <c r="B214" s="332"/>
      <c r="C214" s="332"/>
      <c r="D214" s="332"/>
      <c r="E214" s="1168"/>
      <c r="F214" s="582">
        <f t="shared" si="58"/>
        <v>0</v>
      </c>
      <c r="G214" s="333"/>
      <c r="H214" s="333"/>
      <c r="I214" s="334"/>
      <c r="J214" s="335"/>
      <c r="K214" s="942"/>
      <c r="L214" s="337"/>
      <c r="M214" s="337"/>
      <c r="N214" s="337"/>
      <c r="O214" s="338"/>
      <c r="P214" s="1359">
        <f t="shared" si="60"/>
        <v>0</v>
      </c>
      <c r="Q214" s="364"/>
      <c r="R214" s="364"/>
      <c r="S214" s="365"/>
      <c r="T214" s="1453"/>
      <c r="U214" s="367"/>
      <c r="V214" s="364"/>
      <c r="W214" s="364"/>
      <c r="X214" s="364"/>
      <c r="Y214" s="1293">
        <f t="shared" si="61"/>
        <v>0</v>
      </c>
      <c r="Z214" s="340"/>
      <c r="AA214" s="415"/>
      <c r="AB214" s="20"/>
    </row>
    <row r="215" spans="1:28" ht="15.6" customHeight="1" x14ac:dyDescent="0.3">
      <c r="A215" s="115"/>
      <c r="B215" s="332"/>
      <c r="C215" s="374" t="s">
        <v>1114</v>
      </c>
      <c r="D215" s="332"/>
      <c r="E215" s="1164"/>
      <c r="F215" s="582">
        <f t="shared" si="58"/>
        <v>0</v>
      </c>
      <c r="G215" s="333"/>
      <c r="H215" s="333"/>
      <c r="I215" s="334"/>
      <c r="J215" s="335"/>
      <c r="K215" s="942"/>
      <c r="L215" s="337"/>
      <c r="M215" s="337"/>
      <c r="N215" s="337"/>
      <c r="O215" s="338"/>
      <c r="P215" s="1359">
        <f t="shared" si="60"/>
        <v>0</v>
      </c>
      <c r="Q215" s="364"/>
      <c r="R215" s="364"/>
      <c r="S215" s="365"/>
      <c r="T215" s="1453"/>
      <c r="U215" s="367"/>
      <c r="V215" s="364"/>
      <c r="W215" s="364"/>
      <c r="X215" s="364"/>
      <c r="Y215" s="1293">
        <f t="shared" si="61"/>
        <v>0</v>
      </c>
      <c r="Z215" s="340"/>
      <c r="AA215" s="415" t="s">
        <v>866</v>
      </c>
      <c r="AB215" s="32"/>
    </row>
    <row r="216" spans="1:28" ht="15.6" customHeight="1" x14ac:dyDescent="0.3">
      <c r="A216" s="115"/>
      <c r="B216" s="332"/>
      <c r="C216" s="374"/>
      <c r="D216" s="332"/>
      <c r="E216" s="1168" t="s">
        <v>301</v>
      </c>
      <c r="F216" s="582">
        <f t="shared" si="58"/>
        <v>0</v>
      </c>
      <c r="G216" s="333"/>
      <c r="H216" s="333"/>
      <c r="I216" s="334"/>
      <c r="J216" s="335"/>
      <c r="K216" s="942"/>
      <c r="L216" s="337"/>
      <c r="M216" s="337"/>
      <c r="N216" s="337"/>
      <c r="O216" s="338"/>
      <c r="P216" s="1359">
        <f t="shared" si="60"/>
        <v>0</v>
      </c>
      <c r="Q216" s="364"/>
      <c r="R216" s="364"/>
      <c r="S216" s="365"/>
      <c r="T216" s="1453"/>
      <c r="U216" s="367"/>
      <c r="V216" s="364"/>
      <c r="W216" s="364"/>
      <c r="X216" s="364"/>
      <c r="Y216" s="1293">
        <f t="shared" si="61"/>
        <v>0</v>
      </c>
      <c r="Z216" s="340"/>
      <c r="AA216" s="415" t="s">
        <v>868</v>
      </c>
      <c r="AB216" s="22"/>
    </row>
    <row r="217" spans="1:28" ht="15.6" customHeight="1" x14ac:dyDescent="0.3">
      <c r="A217" s="115"/>
      <c r="B217" s="332"/>
      <c r="C217" s="332"/>
      <c r="D217" s="332"/>
      <c r="E217" s="1168" t="s">
        <v>302</v>
      </c>
      <c r="F217" s="582">
        <f t="shared" si="58"/>
        <v>2</v>
      </c>
      <c r="G217" s="333"/>
      <c r="H217" s="333"/>
      <c r="I217" s="334"/>
      <c r="J217" s="335">
        <v>2</v>
      </c>
      <c r="K217" s="942"/>
      <c r="L217" s="337"/>
      <c r="M217" s="337"/>
      <c r="N217" s="337"/>
      <c r="O217" s="338"/>
      <c r="P217" s="1359">
        <f t="shared" si="60"/>
        <v>0</v>
      </c>
      <c r="Q217" s="364"/>
      <c r="R217" s="364"/>
      <c r="S217" s="365"/>
      <c r="T217" s="1453"/>
      <c r="U217" s="367"/>
      <c r="V217" s="364"/>
      <c r="W217" s="364"/>
      <c r="X217" s="364"/>
      <c r="Y217" s="1293">
        <f t="shared" si="61"/>
        <v>0</v>
      </c>
      <c r="Z217" s="340"/>
      <c r="AA217" s="370" t="s">
        <v>867</v>
      </c>
      <c r="AB217" s="22"/>
    </row>
    <row r="218" spans="1:28" ht="15.6" customHeight="1" x14ac:dyDescent="0.3">
      <c r="A218" s="115"/>
      <c r="B218" s="332"/>
      <c r="C218" s="332"/>
      <c r="D218" s="332"/>
      <c r="E218" s="1168"/>
      <c r="F218" s="582"/>
      <c r="G218" s="333"/>
      <c r="H218" s="333"/>
      <c r="I218" s="334"/>
      <c r="J218" s="335">
        <v>1</v>
      </c>
      <c r="K218" s="942"/>
      <c r="L218" s="337"/>
      <c r="M218" s="337"/>
      <c r="N218" s="337"/>
      <c r="O218" s="338"/>
      <c r="P218" s="1359">
        <f t="shared" si="60"/>
        <v>82160</v>
      </c>
      <c r="Q218" s="364"/>
      <c r="R218" s="364"/>
      <c r="S218" s="365"/>
      <c r="T218" s="1453">
        <v>82160</v>
      </c>
      <c r="U218" s="367"/>
      <c r="V218" s="364"/>
      <c r="W218" s="364"/>
      <c r="X218" s="364"/>
      <c r="Y218" s="1293">
        <f t="shared" si="61"/>
        <v>0</v>
      </c>
      <c r="Z218" s="340" t="s">
        <v>32</v>
      </c>
      <c r="AA218" s="370"/>
      <c r="AB218" s="22"/>
    </row>
    <row r="219" spans="1:28" ht="15.6" customHeight="1" x14ac:dyDescent="0.3">
      <c r="A219" s="115"/>
      <c r="B219" s="332"/>
      <c r="C219" s="332"/>
      <c r="D219" s="332"/>
      <c r="E219" s="522" t="s">
        <v>989</v>
      </c>
      <c r="F219" s="582">
        <v>3</v>
      </c>
      <c r="G219" s="333">
        <v>3</v>
      </c>
      <c r="H219" s="333"/>
      <c r="I219" s="334"/>
      <c r="J219" s="335"/>
      <c r="K219" s="942">
        <v>3</v>
      </c>
      <c r="L219" s="337"/>
      <c r="M219" s="337"/>
      <c r="N219" s="337"/>
      <c r="O219" s="338">
        <f t="shared" si="63"/>
        <v>3</v>
      </c>
      <c r="P219" s="339">
        <f t="shared" si="60"/>
        <v>53700</v>
      </c>
      <c r="Q219" s="364"/>
      <c r="R219" s="364"/>
      <c r="S219" s="365"/>
      <c r="T219" s="366">
        <v>53700</v>
      </c>
      <c r="U219" s="367"/>
      <c r="V219" s="364"/>
      <c r="W219" s="364"/>
      <c r="X219" s="364"/>
      <c r="Y219" s="1293">
        <f t="shared" si="61"/>
        <v>0</v>
      </c>
      <c r="Z219" s="340" t="s">
        <v>1050</v>
      </c>
      <c r="AA219" s="1252"/>
      <c r="AB219" s="22"/>
    </row>
    <row r="220" spans="1:28" ht="15.6" customHeight="1" x14ac:dyDescent="0.3">
      <c r="A220" s="115"/>
      <c r="B220" s="332"/>
      <c r="C220" s="332"/>
      <c r="D220" s="332"/>
      <c r="E220" s="1168"/>
      <c r="F220" s="582">
        <f t="shared" si="58"/>
        <v>0</v>
      </c>
      <c r="G220" s="333"/>
      <c r="H220" s="333"/>
      <c r="I220" s="334"/>
      <c r="J220" s="335"/>
      <c r="K220" s="942"/>
      <c r="L220" s="337"/>
      <c r="M220" s="337"/>
      <c r="N220" s="337"/>
      <c r="O220" s="338"/>
      <c r="P220" s="339">
        <f t="shared" si="60"/>
        <v>0</v>
      </c>
      <c r="Q220" s="364"/>
      <c r="R220" s="364"/>
      <c r="S220" s="365"/>
      <c r="T220" s="366"/>
      <c r="U220" s="367"/>
      <c r="V220" s="364"/>
      <c r="W220" s="364"/>
      <c r="X220" s="364"/>
      <c r="Y220" s="1293">
        <f t="shared" si="61"/>
        <v>0</v>
      </c>
      <c r="Z220" s="340"/>
      <c r="AA220" s="370"/>
      <c r="AB220" s="22"/>
    </row>
    <row r="221" spans="1:28" ht="15.6" customHeight="1" x14ac:dyDescent="0.3">
      <c r="A221" s="115"/>
      <c r="B221" s="332"/>
      <c r="C221" s="374" t="s">
        <v>1296</v>
      </c>
      <c r="D221" s="332"/>
      <c r="E221" s="1164"/>
      <c r="F221" s="582">
        <f t="shared" si="58"/>
        <v>0</v>
      </c>
      <c r="G221" s="333"/>
      <c r="H221" s="333"/>
      <c r="I221" s="334"/>
      <c r="J221" s="335"/>
      <c r="K221" s="942"/>
      <c r="L221" s="337"/>
      <c r="M221" s="337"/>
      <c r="N221" s="337"/>
      <c r="O221" s="338"/>
      <c r="P221" s="339">
        <f t="shared" si="60"/>
        <v>0</v>
      </c>
      <c r="Q221" s="364"/>
      <c r="R221" s="364"/>
      <c r="S221" s="365"/>
      <c r="T221" s="366"/>
      <c r="U221" s="367"/>
      <c r="V221" s="364"/>
      <c r="W221" s="364"/>
      <c r="X221" s="364"/>
      <c r="Y221" s="1293">
        <f t="shared" si="61"/>
        <v>0</v>
      </c>
      <c r="Z221" s="340"/>
      <c r="AA221" s="420"/>
      <c r="AB221" s="20"/>
    </row>
    <row r="222" spans="1:28" ht="15.6" customHeight="1" x14ac:dyDescent="0.3">
      <c r="A222" s="115"/>
      <c r="B222" s="332"/>
      <c r="C222" s="374" t="s">
        <v>41</v>
      </c>
      <c r="D222" s="332"/>
      <c r="E222" s="1166" t="s">
        <v>1297</v>
      </c>
      <c r="F222" s="582">
        <f t="shared" ref="F222" si="64">SUM(G222:J222)</f>
        <v>0</v>
      </c>
      <c r="G222" s="333"/>
      <c r="H222" s="333"/>
      <c r="I222" s="334"/>
      <c r="J222" s="335"/>
      <c r="K222" s="942"/>
      <c r="L222" s="337"/>
      <c r="M222" s="337"/>
      <c r="N222" s="337"/>
      <c r="O222" s="338"/>
      <c r="P222" s="339">
        <f t="shared" ref="P222" si="65">SUM(Q222:T222)</f>
        <v>0</v>
      </c>
      <c r="Q222" s="364"/>
      <c r="R222" s="364"/>
      <c r="S222" s="365"/>
      <c r="T222" s="366"/>
      <c r="U222" s="367"/>
      <c r="V222" s="364"/>
      <c r="W222" s="364"/>
      <c r="X222" s="364"/>
      <c r="Y222" s="1293">
        <f t="shared" ref="Y222" si="66">SUM(U222:X222)</f>
        <v>0</v>
      </c>
      <c r="Z222" s="340"/>
      <c r="AA222" s="420"/>
      <c r="AB222" s="20"/>
    </row>
    <row r="223" spans="1:28" s="9" customFormat="1" ht="15.6" customHeight="1" x14ac:dyDescent="0.3">
      <c r="A223" s="115"/>
      <c r="B223" s="332"/>
      <c r="C223" s="332"/>
      <c r="D223" s="332"/>
      <c r="E223" s="1168" t="s">
        <v>37</v>
      </c>
      <c r="F223" s="582">
        <f t="shared" si="58"/>
        <v>2</v>
      </c>
      <c r="G223" s="333"/>
      <c r="H223" s="333"/>
      <c r="I223" s="334"/>
      <c r="J223" s="335">
        <v>2</v>
      </c>
      <c r="K223" s="942"/>
      <c r="L223" s="344"/>
      <c r="M223" s="344"/>
      <c r="N223" s="344"/>
      <c r="O223" s="338"/>
      <c r="P223" s="339">
        <f t="shared" si="60"/>
        <v>0</v>
      </c>
      <c r="Q223" s="364"/>
      <c r="R223" s="364"/>
      <c r="S223" s="365"/>
      <c r="T223" s="366"/>
      <c r="U223" s="367"/>
      <c r="V223" s="364"/>
      <c r="W223" s="364"/>
      <c r="X223" s="364"/>
      <c r="Y223" s="1293">
        <f t="shared" si="61"/>
        <v>0</v>
      </c>
      <c r="Z223" s="340"/>
      <c r="AA223" s="420"/>
      <c r="AB223" s="20"/>
    </row>
    <row r="224" spans="1:28" ht="15.6" customHeight="1" x14ac:dyDescent="0.3">
      <c r="A224" s="115"/>
      <c r="B224" s="332"/>
      <c r="C224" s="332"/>
      <c r="D224" s="332"/>
      <c r="E224" s="1168"/>
      <c r="F224" s="582">
        <f t="shared" si="58"/>
        <v>0</v>
      </c>
      <c r="G224" s="333"/>
      <c r="H224" s="333"/>
      <c r="I224" s="334"/>
      <c r="J224" s="335"/>
      <c r="K224" s="942"/>
      <c r="L224" s="337"/>
      <c r="M224" s="337"/>
      <c r="N224" s="337"/>
      <c r="O224" s="338"/>
      <c r="P224" s="339">
        <f t="shared" si="60"/>
        <v>0</v>
      </c>
      <c r="Q224" s="364"/>
      <c r="R224" s="364"/>
      <c r="S224" s="365"/>
      <c r="T224" s="366"/>
      <c r="U224" s="367"/>
      <c r="V224" s="364"/>
      <c r="W224" s="364"/>
      <c r="X224" s="364"/>
      <c r="Y224" s="1293">
        <f t="shared" si="61"/>
        <v>0</v>
      </c>
      <c r="Z224" s="340"/>
      <c r="AA224" s="420"/>
      <c r="AB224" s="20"/>
    </row>
    <row r="225" spans="1:28" ht="15.6" customHeight="1" x14ac:dyDescent="0.3">
      <c r="A225" s="115"/>
      <c r="B225" s="332"/>
      <c r="C225" s="374" t="s">
        <v>1115</v>
      </c>
      <c r="D225" s="332"/>
      <c r="E225" s="1164"/>
      <c r="F225" s="582">
        <f t="shared" si="58"/>
        <v>0</v>
      </c>
      <c r="G225" s="333"/>
      <c r="H225" s="333"/>
      <c r="I225" s="334"/>
      <c r="J225" s="335"/>
      <c r="K225" s="942"/>
      <c r="L225" s="337"/>
      <c r="M225" s="337"/>
      <c r="N225" s="337"/>
      <c r="O225" s="338"/>
      <c r="P225" s="339">
        <f t="shared" si="60"/>
        <v>0</v>
      </c>
      <c r="Q225" s="364"/>
      <c r="R225" s="364"/>
      <c r="S225" s="365"/>
      <c r="T225" s="366"/>
      <c r="U225" s="367"/>
      <c r="V225" s="364"/>
      <c r="W225" s="364"/>
      <c r="X225" s="364"/>
      <c r="Y225" s="1293">
        <f t="shared" si="61"/>
        <v>0</v>
      </c>
      <c r="Z225" s="340"/>
      <c r="AA225" s="415"/>
      <c r="AB225" s="20"/>
    </row>
    <row r="226" spans="1:28" ht="15.6" customHeight="1" x14ac:dyDescent="0.3">
      <c r="A226" s="115"/>
      <c r="B226" s="332"/>
      <c r="C226" s="332"/>
      <c r="D226" s="332"/>
      <c r="E226" s="1168" t="s">
        <v>34</v>
      </c>
      <c r="F226" s="582">
        <f t="shared" si="58"/>
        <v>1</v>
      </c>
      <c r="G226" s="333"/>
      <c r="H226" s="333"/>
      <c r="I226" s="334"/>
      <c r="J226" s="335">
        <v>1</v>
      </c>
      <c r="K226" s="942"/>
      <c r="L226" s="337"/>
      <c r="M226" s="337"/>
      <c r="N226" s="337"/>
      <c r="O226" s="338"/>
      <c r="P226" s="339">
        <f t="shared" si="60"/>
        <v>72480</v>
      </c>
      <c r="Q226" s="364"/>
      <c r="R226" s="364"/>
      <c r="S226" s="365">
        <v>72480</v>
      </c>
      <c r="T226" s="366"/>
      <c r="U226" s="367"/>
      <c r="V226" s="364"/>
      <c r="W226" s="364"/>
      <c r="X226" s="364"/>
      <c r="Y226" s="1293">
        <f t="shared" si="61"/>
        <v>0</v>
      </c>
      <c r="Z226" s="423"/>
      <c r="AA226" s="431"/>
      <c r="AB226" s="20"/>
    </row>
    <row r="227" spans="1:28" ht="15.6" customHeight="1" x14ac:dyDescent="0.3">
      <c r="A227" s="115"/>
      <c r="B227" s="332"/>
      <c r="C227" s="332"/>
      <c r="D227" s="332"/>
      <c r="E227" s="1168"/>
      <c r="F227" s="582">
        <f t="shared" si="58"/>
        <v>0</v>
      </c>
      <c r="G227" s="333"/>
      <c r="H227" s="333"/>
      <c r="I227" s="334"/>
      <c r="J227" s="335"/>
      <c r="K227" s="942"/>
      <c r="L227" s="337"/>
      <c r="M227" s="337"/>
      <c r="N227" s="337"/>
      <c r="O227" s="338"/>
      <c r="P227" s="339">
        <f t="shared" si="60"/>
        <v>0</v>
      </c>
      <c r="Q227" s="364"/>
      <c r="R227" s="364"/>
      <c r="S227" s="365"/>
      <c r="T227" s="366"/>
      <c r="U227" s="367"/>
      <c r="V227" s="364"/>
      <c r="W227" s="364"/>
      <c r="X227" s="364"/>
      <c r="Y227" s="1293">
        <f t="shared" si="61"/>
        <v>0</v>
      </c>
      <c r="Z227" s="340"/>
      <c r="AA227" s="415"/>
      <c r="AB227" s="20"/>
    </row>
    <row r="228" spans="1:28" x14ac:dyDescent="0.3">
      <c r="A228" s="115"/>
      <c r="B228" s="332"/>
      <c r="C228" s="442" t="s">
        <v>1116</v>
      </c>
      <c r="D228" s="441"/>
      <c r="E228" s="1178"/>
      <c r="F228" s="582">
        <f t="shared" si="58"/>
        <v>0</v>
      </c>
      <c r="G228" s="333"/>
      <c r="H228" s="333"/>
      <c r="I228" s="334"/>
      <c r="J228" s="335"/>
      <c r="K228" s="942"/>
      <c r="L228" s="337"/>
      <c r="M228" s="337"/>
      <c r="N228" s="337"/>
      <c r="O228" s="338"/>
      <c r="P228" s="339">
        <f t="shared" si="60"/>
        <v>0</v>
      </c>
      <c r="Q228" s="364"/>
      <c r="R228" s="364"/>
      <c r="S228" s="365"/>
      <c r="T228" s="366"/>
      <c r="U228" s="367"/>
      <c r="V228" s="364"/>
      <c r="W228" s="364"/>
      <c r="X228" s="364"/>
      <c r="Y228" s="1293">
        <f t="shared" si="61"/>
        <v>0</v>
      </c>
      <c r="Z228" s="340"/>
      <c r="AA228" s="370" t="s">
        <v>1107</v>
      </c>
      <c r="AB228" s="20"/>
    </row>
    <row r="229" spans="1:28" x14ac:dyDescent="0.3">
      <c r="A229" s="115"/>
      <c r="B229" s="332"/>
      <c r="C229" s="332"/>
      <c r="D229" s="332"/>
      <c r="E229" s="1168" t="s">
        <v>21</v>
      </c>
      <c r="F229" s="582">
        <f t="shared" si="58"/>
        <v>0</v>
      </c>
      <c r="G229" s="333"/>
      <c r="H229" s="333"/>
      <c r="I229" s="334"/>
      <c r="J229" s="335"/>
      <c r="K229" s="633"/>
      <c r="L229" s="337"/>
      <c r="M229" s="337"/>
      <c r="N229" s="337"/>
      <c r="O229" s="338"/>
      <c r="P229" s="339">
        <f t="shared" si="60"/>
        <v>236595</v>
      </c>
      <c r="Q229" s="364"/>
      <c r="R229" s="364"/>
      <c r="S229" s="365">
        <v>236595</v>
      </c>
      <c r="T229" s="366"/>
      <c r="U229" s="367"/>
      <c r="V229" s="364"/>
      <c r="W229" s="364"/>
      <c r="X229" s="364"/>
      <c r="Y229" s="1293">
        <f t="shared" si="61"/>
        <v>0</v>
      </c>
      <c r="Z229" s="340" t="s">
        <v>32</v>
      </c>
      <c r="AA229" s="370" t="s">
        <v>1110</v>
      </c>
      <c r="AB229" s="20"/>
    </row>
    <row r="230" spans="1:28" x14ac:dyDescent="0.3">
      <c r="A230" s="115"/>
      <c r="B230" s="332"/>
      <c r="C230" s="332"/>
      <c r="D230" s="332"/>
      <c r="E230" s="1168"/>
      <c r="F230" s="582"/>
      <c r="G230" s="333"/>
      <c r="H230" s="333"/>
      <c r="I230" s="334"/>
      <c r="J230" s="335"/>
      <c r="K230" s="633"/>
      <c r="L230" s="337"/>
      <c r="M230" s="337"/>
      <c r="N230" s="337"/>
      <c r="O230" s="338"/>
      <c r="P230" s="339"/>
      <c r="Q230" s="364"/>
      <c r="R230" s="364"/>
      <c r="S230" s="365"/>
      <c r="T230" s="366"/>
      <c r="U230" s="367"/>
      <c r="V230" s="364"/>
      <c r="W230" s="364"/>
      <c r="X230" s="364"/>
      <c r="Y230" s="1293"/>
      <c r="Z230" s="340"/>
      <c r="AA230" s="370" t="s">
        <v>1111</v>
      </c>
      <c r="AB230" s="20"/>
    </row>
    <row r="231" spans="1:28" x14ac:dyDescent="0.3">
      <c r="A231" s="115"/>
      <c r="B231" s="332"/>
      <c r="C231" s="332"/>
      <c r="D231" s="332"/>
      <c r="E231" s="1168"/>
      <c r="F231" s="582"/>
      <c r="G231" s="333"/>
      <c r="H231" s="333"/>
      <c r="I231" s="334"/>
      <c r="J231" s="335"/>
      <c r="K231" s="633"/>
      <c r="L231" s="337"/>
      <c r="M231" s="337"/>
      <c r="N231" s="337"/>
      <c r="O231" s="338"/>
      <c r="P231" s="339"/>
      <c r="Q231" s="364"/>
      <c r="R231" s="364"/>
      <c r="S231" s="365"/>
      <c r="T231" s="366"/>
      <c r="U231" s="367"/>
      <c r="V231" s="364"/>
      <c r="W231" s="364"/>
      <c r="X231" s="364"/>
      <c r="Y231" s="1293"/>
      <c r="Z231" s="340"/>
      <c r="AA231" s="370" t="s">
        <v>1112</v>
      </c>
      <c r="AB231" s="20"/>
    </row>
    <row r="232" spans="1:28" x14ac:dyDescent="0.3">
      <c r="A232" s="115"/>
      <c r="B232" s="332"/>
      <c r="C232" s="332"/>
      <c r="D232" s="332"/>
      <c r="E232" s="1168"/>
      <c r="F232" s="582">
        <f t="shared" si="58"/>
        <v>0</v>
      </c>
      <c r="G232" s="333"/>
      <c r="H232" s="333"/>
      <c r="I232" s="334"/>
      <c r="J232" s="335"/>
      <c r="K232" s="633"/>
      <c r="L232" s="337"/>
      <c r="M232" s="337"/>
      <c r="N232" s="337"/>
      <c r="O232" s="338"/>
      <c r="P232" s="339">
        <f t="shared" si="60"/>
        <v>0</v>
      </c>
      <c r="Q232" s="364"/>
      <c r="R232" s="364"/>
      <c r="S232" s="365"/>
      <c r="T232" s="366"/>
      <c r="U232" s="367"/>
      <c r="V232" s="364"/>
      <c r="W232" s="364"/>
      <c r="X232" s="364"/>
      <c r="Y232" s="1293">
        <f t="shared" si="61"/>
        <v>0</v>
      </c>
      <c r="Z232" s="340"/>
      <c r="AA232" s="370"/>
      <c r="AB232" s="20"/>
    </row>
    <row r="233" spans="1:28" x14ac:dyDescent="0.3">
      <c r="A233" s="124"/>
      <c r="B233" s="441"/>
      <c r="C233" s="441"/>
      <c r="D233" s="442" t="s">
        <v>1117</v>
      </c>
      <c r="E233" s="1168"/>
      <c r="F233" s="582">
        <f t="shared" si="58"/>
        <v>0</v>
      </c>
      <c r="G233" s="333"/>
      <c r="H233" s="333"/>
      <c r="I233" s="334"/>
      <c r="J233" s="335"/>
      <c r="K233" s="633"/>
      <c r="L233" s="337"/>
      <c r="M233" s="337"/>
      <c r="N233" s="337"/>
      <c r="O233" s="338"/>
      <c r="P233" s="339">
        <f t="shared" si="60"/>
        <v>0</v>
      </c>
      <c r="Q233" s="364"/>
      <c r="R233" s="364"/>
      <c r="S233" s="365"/>
      <c r="T233" s="366"/>
      <c r="U233" s="367"/>
      <c r="V233" s="364"/>
      <c r="W233" s="364"/>
      <c r="X233" s="364"/>
      <c r="Y233" s="1293">
        <f t="shared" si="61"/>
        <v>0</v>
      </c>
      <c r="Z233" s="340"/>
      <c r="AA233" s="370" t="s">
        <v>1108</v>
      </c>
      <c r="AB233" s="20"/>
    </row>
    <row r="234" spans="1:28" x14ac:dyDescent="0.3">
      <c r="A234" s="124"/>
      <c r="B234" s="441"/>
      <c r="C234" s="441"/>
      <c r="D234" s="441"/>
      <c r="E234" s="1168" t="s">
        <v>21</v>
      </c>
      <c r="F234" s="582">
        <f t="shared" si="58"/>
        <v>0</v>
      </c>
      <c r="G234" s="333"/>
      <c r="H234" s="333"/>
      <c r="I234" s="334"/>
      <c r="J234" s="335"/>
      <c r="K234" s="633"/>
      <c r="L234" s="337"/>
      <c r="M234" s="337"/>
      <c r="N234" s="337"/>
      <c r="O234" s="338"/>
      <c r="P234" s="339">
        <f t="shared" si="60"/>
        <v>8800</v>
      </c>
      <c r="Q234" s="364"/>
      <c r="R234" s="364"/>
      <c r="S234" s="365">
        <v>8800</v>
      </c>
      <c r="T234" s="366"/>
      <c r="U234" s="367"/>
      <c r="V234" s="364"/>
      <c r="W234" s="364"/>
      <c r="X234" s="364"/>
      <c r="Y234" s="1293">
        <f t="shared" si="61"/>
        <v>0</v>
      </c>
      <c r="Z234" s="340" t="s">
        <v>32</v>
      </c>
      <c r="AA234" s="462" t="s">
        <v>1109</v>
      </c>
      <c r="AB234" s="20"/>
    </row>
    <row r="235" spans="1:28" ht="16.2" thickBot="1" x14ac:dyDescent="0.35">
      <c r="A235" s="119"/>
      <c r="B235" s="306"/>
      <c r="C235" s="306"/>
      <c r="D235" s="306"/>
      <c r="E235" s="1364"/>
      <c r="F235" s="881">
        <f t="shared" si="58"/>
        <v>0</v>
      </c>
      <c r="G235" s="307"/>
      <c r="H235" s="307"/>
      <c r="I235" s="308"/>
      <c r="J235" s="309"/>
      <c r="K235" s="948"/>
      <c r="L235" s="310"/>
      <c r="M235" s="310"/>
      <c r="N235" s="310"/>
      <c r="O235" s="311"/>
      <c r="P235" s="484">
        <f t="shared" si="60"/>
        <v>0</v>
      </c>
      <c r="Q235" s="349"/>
      <c r="R235" s="349"/>
      <c r="S235" s="314"/>
      <c r="T235" s="315"/>
      <c r="U235" s="350"/>
      <c r="V235" s="349"/>
      <c r="W235" s="349"/>
      <c r="X235" s="349"/>
      <c r="Y235" s="1307">
        <f t="shared" si="61"/>
        <v>0</v>
      </c>
      <c r="Z235" s="317"/>
      <c r="AA235" s="427"/>
      <c r="AB235" s="20"/>
    </row>
    <row r="236" spans="1:28" s="34" customFormat="1" x14ac:dyDescent="0.3">
      <c r="A236" s="127"/>
      <c r="B236" s="463" t="s">
        <v>303</v>
      </c>
      <c r="C236" s="463"/>
      <c r="D236" s="463"/>
      <c r="E236" s="1351"/>
      <c r="F236" s="883">
        <f t="shared" si="58"/>
        <v>0</v>
      </c>
      <c r="G236" s="920"/>
      <c r="H236" s="920"/>
      <c r="I236" s="921"/>
      <c r="J236" s="922"/>
      <c r="K236" s="356"/>
      <c r="L236" s="923"/>
      <c r="M236" s="923"/>
      <c r="N236" s="923"/>
      <c r="O236" s="358"/>
      <c r="P236" s="488">
        <f t="shared" si="60"/>
        <v>0</v>
      </c>
      <c r="Q236" s="976"/>
      <c r="R236" s="976"/>
      <c r="S236" s="464"/>
      <c r="T236" s="465"/>
      <c r="U236" s="998"/>
      <c r="V236" s="976"/>
      <c r="W236" s="976"/>
      <c r="X236" s="976"/>
      <c r="Y236" s="1308">
        <f t="shared" si="61"/>
        <v>0</v>
      </c>
      <c r="Z236" s="466" t="s">
        <v>114</v>
      </c>
      <c r="AA236" s="692"/>
      <c r="AB236" s="20"/>
    </row>
    <row r="237" spans="1:28" s="34" customFormat="1" x14ac:dyDescent="0.3">
      <c r="A237" s="118"/>
      <c r="B237" s="442"/>
      <c r="C237" s="442" t="s">
        <v>304</v>
      </c>
      <c r="D237" s="442"/>
      <c r="E237" s="1166"/>
      <c r="F237" s="582">
        <f t="shared" si="58"/>
        <v>0</v>
      </c>
      <c r="G237" s="583"/>
      <c r="H237" s="583"/>
      <c r="I237" s="584"/>
      <c r="J237" s="585"/>
      <c r="K237" s="336"/>
      <c r="L237" s="586"/>
      <c r="M237" s="586"/>
      <c r="N237" s="586"/>
      <c r="O237" s="338"/>
      <c r="P237" s="339">
        <f t="shared" si="60"/>
        <v>0</v>
      </c>
      <c r="Q237" s="436"/>
      <c r="R237" s="436"/>
      <c r="S237" s="401"/>
      <c r="T237" s="402"/>
      <c r="U237" s="437"/>
      <c r="V237" s="436"/>
      <c r="W237" s="436"/>
      <c r="X237" s="436"/>
      <c r="Y237" s="1293">
        <f t="shared" si="61"/>
        <v>0</v>
      </c>
      <c r="Z237" s="438"/>
      <c r="AA237" s="430"/>
      <c r="AB237" s="20"/>
    </row>
    <row r="238" spans="1:28" s="34" customFormat="1" x14ac:dyDescent="0.3">
      <c r="A238" s="118"/>
      <c r="B238" s="368"/>
      <c r="C238" s="331" t="s">
        <v>264</v>
      </c>
      <c r="D238" s="331"/>
      <c r="E238" s="1166"/>
      <c r="F238" s="582">
        <f t="shared" si="58"/>
        <v>0</v>
      </c>
      <c r="G238" s="583"/>
      <c r="H238" s="583"/>
      <c r="I238" s="584"/>
      <c r="J238" s="585"/>
      <c r="K238" s="376"/>
      <c r="L238" s="429"/>
      <c r="M238" s="429"/>
      <c r="N238" s="429"/>
      <c r="O238" s="338"/>
      <c r="P238" s="1359">
        <f>(P246+P250+P262+P270)-P270</f>
        <v>308000</v>
      </c>
      <c r="Q238" s="401">
        <f t="shared" ref="Q238:Y238" si="67">(Q246+Q250+Q262+Q270)-Q270</f>
        <v>48000</v>
      </c>
      <c r="R238" s="401">
        <f t="shared" si="67"/>
        <v>120000</v>
      </c>
      <c r="S238" s="401">
        <f t="shared" si="67"/>
        <v>140000</v>
      </c>
      <c r="T238" s="1262">
        <f t="shared" si="67"/>
        <v>0</v>
      </c>
      <c r="U238" s="1359">
        <f t="shared" si="67"/>
        <v>47960</v>
      </c>
      <c r="V238" s="401">
        <f t="shared" si="67"/>
        <v>120000</v>
      </c>
      <c r="W238" s="1260">
        <f t="shared" si="67"/>
        <v>0</v>
      </c>
      <c r="X238" s="339">
        <f t="shared" si="67"/>
        <v>0</v>
      </c>
      <c r="Y238" s="1286">
        <f t="shared" si="67"/>
        <v>167960</v>
      </c>
      <c r="Z238" s="339"/>
      <c r="AA238" s="430"/>
      <c r="AB238" s="20"/>
    </row>
    <row r="239" spans="1:28" s="34" customFormat="1" x14ac:dyDescent="0.3">
      <c r="A239" s="118"/>
      <c r="B239" s="368"/>
      <c r="C239" s="331" t="s">
        <v>265</v>
      </c>
      <c r="D239" s="331"/>
      <c r="E239" s="1166"/>
      <c r="F239" s="582">
        <f t="shared" ref="F239" si="68">SUM(G239:J239)</f>
        <v>0</v>
      </c>
      <c r="G239" s="583"/>
      <c r="H239" s="583"/>
      <c r="I239" s="584"/>
      <c r="J239" s="585"/>
      <c r="K239" s="376"/>
      <c r="L239" s="429"/>
      <c r="M239" s="429"/>
      <c r="N239" s="429"/>
      <c r="O239" s="338"/>
      <c r="P239" s="1359">
        <f>P270+P273</f>
        <v>120000</v>
      </c>
      <c r="Q239" s="401">
        <f t="shared" ref="Q239:Y239" si="69">Q270+Q273</f>
        <v>0</v>
      </c>
      <c r="R239" s="401">
        <f t="shared" si="69"/>
        <v>0</v>
      </c>
      <c r="S239" s="401">
        <f t="shared" si="69"/>
        <v>50000</v>
      </c>
      <c r="T239" s="1262">
        <f t="shared" si="69"/>
        <v>70000</v>
      </c>
      <c r="U239" s="1359">
        <f t="shared" si="69"/>
        <v>0</v>
      </c>
      <c r="V239" s="401">
        <f t="shared" si="69"/>
        <v>0</v>
      </c>
      <c r="W239" s="1260">
        <f t="shared" si="69"/>
        <v>0</v>
      </c>
      <c r="X239" s="339">
        <f t="shared" si="69"/>
        <v>0</v>
      </c>
      <c r="Y239" s="1286">
        <f t="shared" si="69"/>
        <v>0</v>
      </c>
      <c r="Z239" s="339"/>
      <c r="AA239" s="430"/>
      <c r="AB239" s="20"/>
    </row>
    <row r="240" spans="1:28" s="34" customFormat="1" x14ac:dyDescent="0.3">
      <c r="A240" s="118"/>
      <c r="B240" s="368"/>
      <c r="C240" s="331" t="s">
        <v>266</v>
      </c>
      <c r="D240" s="331"/>
      <c r="E240" s="1166"/>
      <c r="F240" s="582">
        <f t="shared" si="58"/>
        <v>0</v>
      </c>
      <c r="G240" s="583"/>
      <c r="H240" s="583"/>
      <c r="I240" s="584"/>
      <c r="J240" s="585"/>
      <c r="K240" s="376"/>
      <c r="L240" s="429"/>
      <c r="M240" s="429"/>
      <c r="N240" s="429"/>
      <c r="O240" s="338"/>
      <c r="P240" s="1359">
        <f t="shared" ref="P240" si="70">P253+P257+P266</f>
        <v>304000</v>
      </c>
      <c r="Q240" s="401">
        <f t="shared" ref="Q240:Y240" si="71">Q253+Q257+Q266</f>
        <v>0</v>
      </c>
      <c r="R240" s="401">
        <f t="shared" si="71"/>
        <v>20000</v>
      </c>
      <c r="S240" s="401">
        <f t="shared" si="71"/>
        <v>284000</v>
      </c>
      <c r="T240" s="1262">
        <f t="shared" si="71"/>
        <v>0</v>
      </c>
      <c r="U240" s="1359">
        <f t="shared" si="71"/>
        <v>0</v>
      </c>
      <c r="V240" s="401">
        <f t="shared" si="71"/>
        <v>20000</v>
      </c>
      <c r="W240" s="1260">
        <f t="shared" si="71"/>
        <v>0</v>
      </c>
      <c r="X240" s="339">
        <f t="shared" si="71"/>
        <v>0</v>
      </c>
      <c r="Y240" s="1286">
        <f t="shared" si="71"/>
        <v>20000</v>
      </c>
      <c r="Z240" s="345"/>
      <c r="AA240" s="430"/>
      <c r="AB240" s="20"/>
    </row>
    <row r="241" spans="1:28" x14ac:dyDescent="0.3">
      <c r="A241" s="115"/>
      <c r="B241" s="332"/>
      <c r="C241" s="332"/>
      <c r="D241" s="332"/>
      <c r="E241" s="1166"/>
      <c r="F241" s="582">
        <f t="shared" si="58"/>
        <v>0</v>
      </c>
      <c r="G241" s="333"/>
      <c r="H241" s="333"/>
      <c r="I241" s="334"/>
      <c r="J241" s="335"/>
      <c r="K241" s="343"/>
      <c r="L241" s="337"/>
      <c r="M241" s="337"/>
      <c r="N241" s="337"/>
      <c r="O241" s="338"/>
      <c r="P241" s="339">
        <f t="shared" si="60"/>
        <v>0</v>
      </c>
      <c r="Q241" s="364"/>
      <c r="R241" s="364"/>
      <c r="S241" s="365"/>
      <c r="T241" s="366"/>
      <c r="U241" s="367"/>
      <c r="V241" s="364"/>
      <c r="W241" s="364"/>
      <c r="X241" s="364"/>
      <c r="Y241" s="1293">
        <f t="shared" si="61"/>
        <v>0</v>
      </c>
      <c r="Z241" s="340"/>
      <c r="AA241" s="348"/>
      <c r="AB241" s="20"/>
    </row>
    <row r="242" spans="1:28" x14ac:dyDescent="0.3">
      <c r="A242" s="207"/>
      <c r="B242" s="409"/>
      <c r="C242" s="278" t="s">
        <v>990</v>
      </c>
      <c r="D242" s="409"/>
      <c r="E242" s="523"/>
      <c r="F242" s="582"/>
      <c r="G242" s="333"/>
      <c r="H242" s="333"/>
      <c r="I242" s="334"/>
      <c r="J242" s="335"/>
      <c r="K242" s="343"/>
      <c r="L242" s="337"/>
      <c r="M242" s="337"/>
      <c r="N242" s="337"/>
      <c r="O242" s="338"/>
      <c r="P242" s="339">
        <f t="shared" si="60"/>
        <v>0</v>
      </c>
      <c r="Q242" s="364"/>
      <c r="R242" s="364"/>
      <c r="S242" s="365"/>
      <c r="T242" s="366"/>
      <c r="U242" s="367"/>
      <c r="V242" s="364"/>
      <c r="W242" s="364"/>
      <c r="X242" s="364"/>
      <c r="Y242" s="1293">
        <f t="shared" si="61"/>
        <v>0</v>
      </c>
      <c r="Z242" s="340"/>
      <c r="AA242" s="348"/>
      <c r="AB242" s="20"/>
    </row>
    <row r="243" spans="1:28" x14ac:dyDescent="0.3">
      <c r="A243" s="207"/>
      <c r="B243" s="409"/>
      <c r="C243" s="278" t="s">
        <v>991</v>
      </c>
      <c r="D243" s="409"/>
      <c r="E243" s="523"/>
      <c r="F243" s="582"/>
      <c r="G243" s="333"/>
      <c r="H243" s="333"/>
      <c r="I243" s="334"/>
      <c r="J243" s="335"/>
      <c r="K243" s="343"/>
      <c r="L243" s="337"/>
      <c r="M243" s="337"/>
      <c r="N243" s="337"/>
      <c r="O243" s="338"/>
      <c r="P243" s="1359">
        <f t="shared" si="60"/>
        <v>0</v>
      </c>
      <c r="Q243" s="364"/>
      <c r="R243" s="364"/>
      <c r="S243" s="365"/>
      <c r="T243" s="366"/>
      <c r="U243" s="367"/>
      <c r="V243" s="364"/>
      <c r="W243" s="364"/>
      <c r="X243" s="364"/>
      <c r="Y243" s="1293">
        <f t="shared" si="61"/>
        <v>0</v>
      </c>
      <c r="Z243" s="340"/>
      <c r="AA243" s="348"/>
      <c r="AB243" s="20"/>
    </row>
    <row r="244" spans="1:28" x14ac:dyDescent="0.3">
      <c r="A244" s="207"/>
      <c r="B244" s="409"/>
      <c r="C244" s="278" t="s">
        <v>992</v>
      </c>
      <c r="D244" s="409"/>
      <c r="E244" s="523"/>
      <c r="F244" s="582"/>
      <c r="G244" s="333"/>
      <c r="H244" s="333"/>
      <c r="I244" s="334"/>
      <c r="J244" s="335"/>
      <c r="K244" s="343"/>
      <c r="L244" s="337"/>
      <c r="M244" s="337"/>
      <c r="N244" s="337"/>
      <c r="O244" s="338"/>
      <c r="P244" s="1359">
        <f t="shared" si="60"/>
        <v>0</v>
      </c>
      <c r="Q244" s="364"/>
      <c r="R244" s="364"/>
      <c r="S244" s="365"/>
      <c r="T244" s="366"/>
      <c r="U244" s="367"/>
      <c r="V244" s="364"/>
      <c r="W244" s="364"/>
      <c r="X244" s="364"/>
      <c r="Y244" s="1293">
        <f t="shared" si="61"/>
        <v>0</v>
      </c>
      <c r="Z244" s="340"/>
      <c r="AA244" s="348"/>
      <c r="AB244" s="20"/>
    </row>
    <row r="245" spans="1:28" x14ac:dyDescent="0.3">
      <c r="A245" s="207"/>
      <c r="B245" s="409"/>
      <c r="C245" s="409"/>
      <c r="D245" s="409"/>
      <c r="E245" s="522" t="s">
        <v>993</v>
      </c>
      <c r="F245" s="582">
        <v>1</v>
      </c>
      <c r="G245" s="473">
        <v>1</v>
      </c>
      <c r="H245" s="287"/>
      <c r="I245" s="334"/>
      <c r="J245" s="335"/>
      <c r="K245" s="295">
        <v>1</v>
      </c>
      <c r="L245" s="273"/>
      <c r="M245" s="337"/>
      <c r="N245" s="337"/>
      <c r="O245" s="338">
        <f t="shared" ref="O245:O250" si="72">SUM(K245:N245)</f>
        <v>1</v>
      </c>
      <c r="P245" s="1359">
        <f t="shared" si="60"/>
        <v>0</v>
      </c>
      <c r="Q245" s="417"/>
      <c r="R245" s="417"/>
      <c r="S245" s="365"/>
      <c r="T245" s="366"/>
      <c r="U245" s="367"/>
      <c r="V245" s="364"/>
      <c r="W245" s="364"/>
      <c r="X245" s="364"/>
      <c r="Y245" s="1293">
        <f t="shared" si="61"/>
        <v>0</v>
      </c>
      <c r="Z245" s="340"/>
      <c r="AA245" s="348"/>
      <c r="AB245" s="20"/>
    </row>
    <row r="246" spans="1:28" x14ac:dyDescent="0.3">
      <c r="A246" s="207"/>
      <c r="B246" s="409"/>
      <c r="C246" s="409"/>
      <c r="D246" s="409"/>
      <c r="E246" s="522" t="s">
        <v>121</v>
      </c>
      <c r="F246" s="582">
        <v>2</v>
      </c>
      <c r="G246" s="473">
        <v>1</v>
      </c>
      <c r="H246" s="287">
        <v>1</v>
      </c>
      <c r="I246" s="334"/>
      <c r="J246" s="335"/>
      <c r="K246" s="295">
        <v>1</v>
      </c>
      <c r="L246" s="273">
        <v>1</v>
      </c>
      <c r="M246" s="337"/>
      <c r="N246" s="337"/>
      <c r="O246" s="338">
        <f t="shared" si="72"/>
        <v>2</v>
      </c>
      <c r="P246" s="1359">
        <f t="shared" si="60"/>
        <v>22000</v>
      </c>
      <c r="Q246" s="417">
        <v>12000</v>
      </c>
      <c r="R246" s="417">
        <v>10000</v>
      </c>
      <c r="S246" s="365"/>
      <c r="T246" s="366"/>
      <c r="U246" s="474">
        <v>11960</v>
      </c>
      <c r="V246" s="417">
        <v>10000</v>
      </c>
      <c r="W246" s="364"/>
      <c r="X246" s="364"/>
      <c r="Y246" s="1293">
        <f t="shared" si="61"/>
        <v>21960</v>
      </c>
      <c r="Z246" s="340" t="s">
        <v>31</v>
      </c>
      <c r="AA246" s="348"/>
      <c r="AB246" s="20"/>
    </row>
    <row r="247" spans="1:28" x14ac:dyDescent="0.3">
      <c r="A247" s="115"/>
      <c r="B247" s="332"/>
      <c r="C247" s="332"/>
      <c r="D247" s="332"/>
      <c r="E247" s="1166"/>
      <c r="F247" s="582"/>
      <c r="G247" s="333"/>
      <c r="H247" s="333"/>
      <c r="I247" s="334"/>
      <c r="J247" s="335"/>
      <c r="K247" s="343"/>
      <c r="L247" s="337"/>
      <c r="M247" s="337"/>
      <c r="N247" s="337"/>
      <c r="O247" s="338"/>
      <c r="P247" s="1359">
        <f t="shared" si="60"/>
        <v>0</v>
      </c>
      <c r="Q247" s="364"/>
      <c r="R247" s="364"/>
      <c r="S247" s="365"/>
      <c r="T247" s="366"/>
      <c r="U247" s="367"/>
      <c r="V247" s="364"/>
      <c r="W247" s="364"/>
      <c r="X247" s="364"/>
      <c r="Y247" s="1293">
        <f t="shared" si="61"/>
        <v>0</v>
      </c>
      <c r="Z247" s="340"/>
      <c r="AA247" s="348"/>
      <c r="AB247" s="20"/>
    </row>
    <row r="248" spans="1:28" x14ac:dyDescent="0.3">
      <c r="A248" s="115"/>
      <c r="B248" s="332"/>
      <c r="C248" s="374" t="s">
        <v>1121</v>
      </c>
      <c r="D248" s="332"/>
      <c r="E248" s="1164"/>
      <c r="F248" s="582">
        <f t="shared" si="58"/>
        <v>0</v>
      </c>
      <c r="G248" s="333"/>
      <c r="H248" s="333"/>
      <c r="I248" s="334"/>
      <c r="J248" s="335"/>
      <c r="K248" s="942"/>
      <c r="L248" s="337"/>
      <c r="M248" s="337"/>
      <c r="N248" s="337"/>
      <c r="O248" s="338"/>
      <c r="P248" s="1359">
        <f t="shared" si="60"/>
        <v>0</v>
      </c>
      <c r="Q248" s="364"/>
      <c r="R248" s="364"/>
      <c r="S248" s="365"/>
      <c r="T248" s="366"/>
      <c r="U248" s="367"/>
      <c r="V248" s="364"/>
      <c r="W248" s="364"/>
      <c r="X248" s="364"/>
      <c r="Y248" s="1293">
        <f t="shared" si="61"/>
        <v>0</v>
      </c>
      <c r="Z248" s="340"/>
      <c r="AA248" s="472"/>
      <c r="AB248" s="20"/>
    </row>
    <row r="249" spans="1:28" x14ac:dyDescent="0.3">
      <c r="A249" s="115"/>
      <c r="B249" s="332"/>
      <c r="C249" s="374" t="s">
        <v>149</v>
      </c>
      <c r="D249" s="332"/>
      <c r="E249" s="1164"/>
      <c r="F249" s="582">
        <f t="shared" si="58"/>
        <v>0</v>
      </c>
      <c r="G249" s="333"/>
      <c r="H249" s="333"/>
      <c r="I249" s="334"/>
      <c r="J249" s="335"/>
      <c r="K249" s="942"/>
      <c r="L249" s="337"/>
      <c r="M249" s="337"/>
      <c r="N249" s="337"/>
      <c r="O249" s="338"/>
      <c r="P249" s="1359">
        <f t="shared" si="60"/>
        <v>0</v>
      </c>
      <c r="Q249" s="364"/>
      <c r="R249" s="364"/>
      <c r="S249" s="365"/>
      <c r="T249" s="366"/>
      <c r="U249" s="367"/>
      <c r="V249" s="364"/>
      <c r="W249" s="364"/>
      <c r="X249" s="364"/>
      <c r="Y249" s="1293">
        <f t="shared" si="61"/>
        <v>0</v>
      </c>
      <c r="Z249" s="340"/>
      <c r="AA249" s="472"/>
      <c r="AB249" s="20"/>
    </row>
    <row r="250" spans="1:28" x14ac:dyDescent="0.3">
      <c r="A250" s="115"/>
      <c r="B250" s="332"/>
      <c r="C250" s="374"/>
      <c r="D250" s="332"/>
      <c r="E250" s="522" t="s">
        <v>994</v>
      </c>
      <c r="F250" s="582">
        <v>10</v>
      </c>
      <c r="G250" s="473">
        <v>10</v>
      </c>
      <c r="H250" s="333"/>
      <c r="I250" s="334"/>
      <c r="J250" s="335"/>
      <c r="K250" s="295">
        <v>15</v>
      </c>
      <c r="L250" s="337"/>
      <c r="M250" s="337"/>
      <c r="N250" s="337"/>
      <c r="O250" s="338">
        <f t="shared" si="72"/>
        <v>15</v>
      </c>
      <c r="P250" s="1359">
        <f t="shared" si="60"/>
        <v>146000</v>
      </c>
      <c r="Q250" s="417">
        <v>36000</v>
      </c>
      <c r="R250" s="364">
        <v>110000</v>
      </c>
      <c r="S250" s="365"/>
      <c r="T250" s="366"/>
      <c r="U250" s="474">
        <v>36000</v>
      </c>
      <c r="V250" s="417">
        <v>110000</v>
      </c>
      <c r="W250" s="364"/>
      <c r="X250" s="364"/>
      <c r="Y250" s="1293">
        <f t="shared" si="61"/>
        <v>146000</v>
      </c>
      <c r="Z250" s="340" t="s">
        <v>31</v>
      </c>
      <c r="AA250" s="472"/>
      <c r="AB250" s="20"/>
    </row>
    <row r="251" spans="1:28" x14ac:dyDescent="0.3">
      <c r="A251" s="115"/>
      <c r="B251" s="332"/>
      <c r="C251" s="374"/>
      <c r="D251" s="332"/>
      <c r="E251" s="1164"/>
      <c r="F251" s="582"/>
      <c r="G251" s="333"/>
      <c r="H251" s="333"/>
      <c r="I251" s="334"/>
      <c r="J251" s="335"/>
      <c r="K251" s="942"/>
      <c r="L251" s="337"/>
      <c r="M251" s="337"/>
      <c r="N251" s="337"/>
      <c r="O251" s="338"/>
      <c r="P251" s="1359">
        <f t="shared" si="60"/>
        <v>0</v>
      </c>
      <c r="Q251" s="364"/>
      <c r="R251" s="364"/>
      <c r="S251" s="365"/>
      <c r="T251" s="366"/>
      <c r="U251" s="367"/>
      <c r="V251" s="364"/>
      <c r="W251" s="364"/>
      <c r="X251" s="364"/>
      <c r="Y251" s="1293">
        <f t="shared" si="61"/>
        <v>0</v>
      </c>
      <c r="Z251" s="340"/>
      <c r="AA251" s="472"/>
      <c r="AB251" s="20"/>
    </row>
    <row r="252" spans="1:28" x14ac:dyDescent="0.3">
      <c r="A252" s="115"/>
      <c r="B252" s="332"/>
      <c r="C252" s="332"/>
      <c r="D252" s="374" t="s">
        <v>762</v>
      </c>
      <c r="E252" s="1164"/>
      <c r="F252" s="582">
        <f t="shared" si="58"/>
        <v>0</v>
      </c>
      <c r="G252" s="333"/>
      <c r="H252" s="333"/>
      <c r="I252" s="334"/>
      <c r="J252" s="335"/>
      <c r="K252" s="942"/>
      <c r="L252" s="337"/>
      <c r="M252" s="337"/>
      <c r="N252" s="337"/>
      <c r="O252" s="338"/>
      <c r="P252" s="1359">
        <f t="shared" si="60"/>
        <v>0</v>
      </c>
      <c r="Q252" s="364"/>
      <c r="R252" s="364"/>
      <c r="S252" s="365"/>
      <c r="T252" s="366"/>
      <c r="U252" s="367"/>
      <c r="V252" s="364"/>
      <c r="W252" s="364"/>
      <c r="X252" s="364"/>
      <c r="Y252" s="1293">
        <f t="shared" si="61"/>
        <v>0</v>
      </c>
      <c r="Z252" s="340"/>
      <c r="AA252" s="439" t="s">
        <v>1118</v>
      </c>
      <c r="AB252" s="20"/>
    </row>
    <row r="253" spans="1:28" x14ac:dyDescent="0.3">
      <c r="A253" s="115"/>
      <c r="B253" s="332"/>
      <c r="C253" s="332"/>
      <c r="D253" s="332"/>
      <c r="E253" s="1168" t="s">
        <v>763</v>
      </c>
      <c r="F253" s="582">
        <f t="shared" si="58"/>
        <v>1</v>
      </c>
      <c r="G253" s="333"/>
      <c r="H253" s="333"/>
      <c r="I253" s="334">
        <v>1</v>
      </c>
      <c r="J253" s="335"/>
      <c r="K253" s="942"/>
      <c r="L253" s="344"/>
      <c r="M253" s="344"/>
      <c r="N253" s="344"/>
      <c r="O253" s="338"/>
      <c r="P253" s="1359">
        <f t="shared" si="60"/>
        <v>84000</v>
      </c>
      <c r="Q253" s="364"/>
      <c r="R253" s="364"/>
      <c r="S253" s="365">
        <v>84000</v>
      </c>
      <c r="T253" s="366"/>
      <c r="U253" s="367"/>
      <c r="V253" s="364"/>
      <c r="W253" s="364"/>
      <c r="X253" s="364"/>
      <c r="Y253" s="1293">
        <f t="shared" si="61"/>
        <v>0</v>
      </c>
      <c r="Z253" s="340" t="s">
        <v>32</v>
      </c>
      <c r="AA253" s="439" t="s">
        <v>1119</v>
      </c>
      <c r="AB253" s="20"/>
    </row>
    <row r="254" spans="1:28" x14ac:dyDescent="0.3">
      <c r="A254" s="115"/>
      <c r="B254" s="332"/>
      <c r="C254" s="332"/>
      <c r="D254" s="332"/>
      <c r="E254" s="1164"/>
      <c r="F254" s="582">
        <f t="shared" ref="F254:F326" si="73">SUM(G254:J254)</f>
        <v>0</v>
      </c>
      <c r="G254" s="333"/>
      <c r="H254" s="333"/>
      <c r="I254" s="334"/>
      <c r="J254" s="335"/>
      <c r="K254" s="942"/>
      <c r="L254" s="337"/>
      <c r="M254" s="337"/>
      <c r="N254" s="337"/>
      <c r="O254" s="338"/>
      <c r="P254" s="339">
        <f t="shared" ref="P254:P323" si="74">SUM(Q254:T254)</f>
        <v>0</v>
      </c>
      <c r="Q254" s="364"/>
      <c r="R254" s="364"/>
      <c r="S254" s="365"/>
      <c r="T254" s="366"/>
      <c r="U254" s="367"/>
      <c r="V254" s="364"/>
      <c r="W254" s="364"/>
      <c r="X254" s="364"/>
      <c r="Y254" s="1293">
        <f t="shared" ref="Y254:Y323" si="75">SUM(U254:X254)</f>
        <v>0</v>
      </c>
      <c r="Z254" s="340"/>
      <c r="AA254" s="439"/>
      <c r="AB254" s="20"/>
    </row>
    <row r="255" spans="1:28" x14ac:dyDescent="0.3">
      <c r="A255" s="115"/>
      <c r="B255" s="332"/>
      <c r="C255" s="368" t="s">
        <v>1122</v>
      </c>
      <c r="D255" s="332"/>
      <c r="E255" s="1164"/>
      <c r="F255" s="582">
        <f t="shared" si="73"/>
        <v>0</v>
      </c>
      <c r="G255" s="333"/>
      <c r="H255" s="333"/>
      <c r="I255" s="334"/>
      <c r="J255" s="335"/>
      <c r="K255" s="942"/>
      <c r="L255" s="337"/>
      <c r="M255" s="337"/>
      <c r="N255" s="337"/>
      <c r="O255" s="338"/>
      <c r="P255" s="339">
        <f t="shared" si="74"/>
        <v>0</v>
      </c>
      <c r="Q255" s="364"/>
      <c r="R255" s="364"/>
      <c r="S255" s="365"/>
      <c r="T255" s="366"/>
      <c r="U255" s="367"/>
      <c r="V255" s="364"/>
      <c r="W255" s="364"/>
      <c r="X255" s="364"/>
      <c r="Y255" s="1293">
        <f t="shared" si="75"/>
        <v>0</v>
      </c>
      <c r="Z255" s="340"/>
      <c r="AA255" s="439"/>
      <c r="AB255" s="20"/>
    </row>
    <row r="256" spans="1:28" x14ac:dyDescent="0.3">
      <c r="A256" s="115"/>
      <c r="B256" s="332"/>
      <c r="C256" s="368" t="s">
        <v>1120</v>
      </c>
      <c r="D256" s="332"/>
      <c r="E256" s="1164"/>
      <c r="F256" s="582">
        <f t="shared" si="73"/>
        <v>0</v>
      </c>
      <c r="G256" s="333"/>
      <c r="H256" s="333"/>
      <c r="I256" s="334"/>
      <c r="J256" s="335"/>
      <c r="K256" s="942"/>
      <c r="L256" s="337"/>
      <c r="M256" s="337"/>
      <c r="N256" s="337"/>
      <c r="O256" s="338"/>
      <c r="P256" s="339">
        <f t="shared" si="74"/>
        <v>0</v>
      </c>
      <c r="Q256" s="364"/>
      <c r="R256" s="364"/>
      <c r="S256" s="365"/>
      <c r="T256" s="366"/>
      <c r="U256" s="367"/>
      <c r="V256" s="364"/>
      <c r="W256" s="364"/>
      <c r="X256" s="364"/>
      <c r="Y256" s="1293">
        <f t="shared" si="75"/>
        <v>0</v>
      </c>
      <c r="Z256" s="340"/>
      <c r="AA256" s="375"/>
      <c r="AB256" s="20"/>
    </row>
    <row r="257" spans="1:28" s="9" customFormat="1" x14ac:dyDescent="0.3">
      <c r="A257" s="115"/>
      <c r="B257" s="332"/>
      <c r="C257" s="332"/>
      <c r="D257" s="332"/>
      <c r="E257" s="1168" t="s">
        <v>150</v>
      </c>
      <c r="F257" s="582">
        <f t="shared" si="73"/>
        <v>4</v>
      </c>
      <c r="G257" s="333"/>
      <c r="H257" s="333"/>
      <c r="I257" s="334">
        <v>4</v>
      </c>
      <c r="J257" s="335"/>
      <c r="K257" s="633"/>
      <c r="L257" s="344"/>
      <c r="M257" s="344"/>
      <c r="N257" s="344"/>
      <c r="O257" s="338"/>
      <c r="P257" s="339">
        <f t="shared" si="74"/>
        <v>20000</v>
      </c>
      <c r="Q257" s="364"/>
      <c r="R257" s="417">
        <v>20000</v>
      </c>
      <c r="S257" s="365"/>
      <c r="T257" s="366"/>
      <c r="U257" s="367"/>
      <c r="V257" s="417">
        <v>20000</v>
      </c>
      <c r="W257" s="364"/>
      <c r="X257" s="364"/>
      <c r="Y257" s="1293">
        <f t="shared" si="75"/>
        <v>20000</v>
      </c>
      <c r="Z257" s="340" t="s">
        <v>32</v>
      </c>
      <c r="AA257" s="370" t="s">
        <v>432</v>
      </c>
      <c r="AB257" s="20"/>
    </row>
    <row r="258" spans="1:28" s="9" customFormat="1" x14ac:dyDescent="0.3">
      <c r="A258" s="115"/>
      <c r="B258" s="332"/>
      <c r="C258" s="332"/>
      <c r="D258" s="332"/>
      <c r="E258" s="1168" t="s">
        <v>151</v>
      </c>
      <c r="F258" s="582">
        <f t="shared" si="73"/>
        <v>0</v>
      </c>
      <c r="G258" s="333"/>
      <c r="H258" s="333"/>
      <c r="I258" s="334"/>
      <c r="J258" s="335"/>
      <c r="K258" s="942"/>
      <c r="L258" s="344"/>
      <c r="M258" s="344"/>
      <c r="N258" s="344"/>
      <c r="O258" s="338"/>
      <c r="P258" s="339">
        <f t="shared" si="74"/>
        <v>0</v>
      </c>
      <c r="Q258" s="364"/>
      <c r="R258" s="364"/>
      <c r="S258" s="365"/>
      <c r="T258" s="366"/>
      <c r="U258" s="367"/>
      <c r="V258" s="364"/>
      <c r="W258" s="364"/>
      <c r="X258" s="364"/>
      <c r="Y258" s="1293">
        <f t="shared" si="75"/>
        <v>0</v>
      </c>
      <c r="Z258" s="340"/>
      <c r="AA258" s="370" t="s">
        <v>433</v>
      </c>
      <c r="AB258" s="20"/>
    </row>
    <row r="259" spans="1:28" ht="15.6" customHeight="1" x14ac:dyDescent="0.3">
      <c r="A259" s="115"/>
      <c r="B259" s="332"/>
      <c r="C259" s="332"/>
      <c r="D259" s="332"/>
      <c r="E259" s="1164"/>
      <c r="F259" s="582">
        <f t="shared" si="73"/>
        <v>0</v>
      </c>
      <c r="G259" s="333"/>
      <c r="H259" s="333"/>
      <c r="I259" s="334"/>
      <c r="J259" s="335"/>
      <c r="K259" s="942"/>
      <c r="L259" s="337"/>
      <c r="M259" s="337"/>
      <c r="N259" s="337"/>
      <c r="O259" s="338"/>
      <c r="P259" s="339">
        <f t="shared" si="74"/>
        <v>0</v>
      </c>
      <c r="Q259" s="364"/>
      <c r="R259" s="364"/>
      <c r="S259" s="365"/>
      <c r="T259" s="366"/>
      <c r="U259" s="367"/>
      <c r="V259" s="364"/>
      <c r="W259" s="364"/>
      <c r="X259" s="364"/>
      <c r="Y259" s="1293">
        <f t="shared" si="75"/>
        <v>0</v>
      </c>
      <c r="Z259" s="340"/>
      <c r="AA259" s="348"/>
      <c r="AB259" s="20"/>
    </row>
    <row r="260" spans="1:28" ht="15.6" customHeight="1" x14ac:dyDescent="0.3">
      <c r="A260" s="115"/>
      <c r="B260" s="332"/>
      <c r="C260" s="368" t="s">
        <v>1300</v>
      </c>
      <c r="D260" s="332"/>
      <c r="E260" s="1164"/>
      <c r="F260" s="582">
        <f t="shared" si="73"/>
        <v>0</v>
      </c>
      <c r="G260" s="333"/>
      <c r="H260" s="333"/>
      <c r="I260" s="334"/>
      <c r="J260" s="335"/>
      <c r="K260" s="942"/>
      <c r="L260" s="337"/>
      <c r="M260" s="337"/>
      <c r="N260" s="337"/>
      <c r="O260" s="338"/>
      <c r="P260" s="339">
        <f t="shared" si="74"/>
        <v>0</v>
      </c>
      <c r="Q260" s="364"/>
      <c r="R260" s="364"/>
      <c r="S260" s="365"/>
      <c r="T260" s="366"/>
      <c r="U260" s="367"/>
      <c r="V260" s="364"/>
      <c r="W260" s="364"/>
      <c r="X260" s="364"/>
      <c r="Y260" s="1293">
        <f t="shared" si="75"/>
        <v>0</v>
      </c>
      <c r="Z260" s="340"/>
      <c r="AA260" s="348"/>
      <c r="AB260" s="20"/>
    </row>
    <row r="261" spans="1:28" ht="15.6" customHeight="1" x14ac:dyDescent="0.3">
      <c r="A261" s="115"/>
      <c r="B261" s="332"/>
      <c r="C261" s="368"/>
      <c r="D261" s="368" t="s">
        <v>1301</v>
      </c>
      <c r="E261" s="1164"/>
      <c r="F261" s="582">
        <f t="shared" ref="F261" si="76">SUM(G261:J261)</f>
        <v>0</v>
      </c>
      <c r="G261" s="333"/>
      <c r="H261" s="333"/>
      <c r="I261" s="334"/>
      <c r="J261" s="335"/>
      <c r="K261" s="942"/>
      <c r="L261" s="337"/>
      <c r="M261" s="337"/>
      <c r="N261" s="337"/>
      <c r="O261" s="338"/>
      <c r="P261" s="339">
        <f t="shared" ref="P261" si="77">SUM(Q261:T261)</f>
        <v>0</v>
      </c>
      <c r="Q261" s="364"/>
      <c r="R261" s="364"/>
      <c r="S261" s="365"/>
      <c r="T261" s="366"/>
      <c r="U261" s="367"/>
      <c r="V261" s="364"/>
      <c r="W261" s="364"/>
      <c r="X261" s="364"/>
      <c r="Y261" s="1293">
        <f t="shared" ref="Y261" si="78">SUM(U261:X261)</f>
        <v>0</v>
      </c>
      <c r="Z261" s="340"/>
      <c r="AA261" s="348"/>
      <c r="AB261" s="20"/>
    </row>
    <row r="262" spans="1:28" ht="15.6" customHeight="1" x14ac:dyDescent="0.3">
      <c r="A262" s="115"/>
      <c r="B262" s="332"/>
      <c r="C262" s="332"/>
      <c r="D262" s="332"/>
      <c r="E262" s="1168" t="s">
        <v>21</v>
      </c>
      <c r="F262" s="582">
        <f t="shared" si="73"/>
        <v>1</v>
      </c>
      <c r="G262" s="333"/>
      <c r="H262" s="333"/>
      <c r="I262" s="334">
        <v>1</v>
      </c>
      <c r="J262" s="335"/>
      <c r="K262" s="942"/>
      <c r="L262" s="337"/>
      <c r="M262" s="337"/>
      <c r="N262" s="337"/>
      <c r="O262" s="338"/>
      <c r="P262" s="339">
        <f t="shared" si="74"/>
        <v>140000</v>
      </c>
      <c r="Q262" s="364"/>
      <c r="R262" s="364"/>
      <c r="S262" s="365">
        <v>140000</v>
      </c>
      <c r="T262" s="366"/>
      <c r="U262" s="367"/>
      <c r="V262" s="364"/>
      <c r="W262" s="364"/>
      <c r="X262" s="364"/>
      <c r="Y262" s="1293">
        <f t="shared" si="75"/>
        <v>0</v>
      </c>
      <c r="Z262" s="340" t="s">
        <v>31</v>
      </c>
      <c r="AA262" s="439" t="s">
        <v>804</v>
      </c>
      <c r="AB262" s="20"/>
    </row>
    <row r="263" spans="1:28" x14ac:dyDescent="0.3">
      <c r="A263" s="115"/>
      <c r="B263" s="332"/>
      <c r="C263" s="332"/>
      <c r="D263" s="332"/>
      <c r="E263" s="1164"/>
      <c r="F263" s="582">
        <f t="shared" si="73"/>
        <v>0</v>
      </c>
      <c r="G263" s="333"/>
      <c r="H263" s="333"/>
      <c r="I263" s="334"/>
      <c r="J263" s="335"/>
      <c r="K263" s="942"/>
      <c r="L263" s="337"/>
      <c r="M263" s="337"/>
      <c r="N263" s="337"/>
      <c r="O263" s="338"/>
      <c r="P263" s="339">
        <f t="shared" si="74"/>
        <v>0</v>
      </c>
      <c r="Q263" s="364"/>
      <c r="R263" s="364"/>
      <c r="S263" s="365"/>
      <c r="T263" s="366"/>
      <c r="U263" s="367"/>
      <c r="V263" s="364"/>
      <c r="W263" s="364"/>
      <c r="X263" s="364"/>
      <c r="Y263" s="1293">
        <f t="shared" si="75"/>
        <v>0</v>
      </c>
      <c r="Z263" s="340"/>
      <c r="AA263" s="348"/>
      <c r="AB263" s="20"/>
    </row>
    <row r="264" spans="1:28" x14ac:dyDescent="0.3">
      <c r="A264" s="115"/>
      <c r="B264" s="332"/>
      <c r="C264" s="368" t="s">
        <v>1302</v>
      </c>
      <c r="D264" s="332"/>
      <c r="E264" s="1164"/>
      <c r="F264" s="582">
        <f t="shared" si="73"/>
        <v>0</v>
      </c>
      <c r="G264" s="333"/>
      <c r="H264" s="333"/>
      <c r="I264" s="334"/>
      <c r="J264" s="335"/>
      <c r="K264" s="942"/>
      <c r="L264" s="337"/>
      <c r="M264" s="337"/>
      <c r="N264" s="337"/>
      <c r="O264" s="338"/>
      <c r="P264" s="339">
        <f t="shared" si="74"/>
        <v>0</v>
      </c>
      <c r="Q264" s="364"/>
      <c r="R264" s="364"/>
      <c r="S264" s="365"/>
      <c r="T264" s="366"/>
      <c r="U264" s="367"/>
      <c r="V264" s="364"/>
      <c r="W264" s="364"/>
      <c r="X264" s="364"/>
      <c r="Y264" s="1293">
        <f t="shared" si="75"/>
        <v>0</v>
      </c>
      <c r="Z264" s="340"/>
      <c r="AA264" s="439"/>
      <c r="AB264" s="20"/>
    </row>
    <row r="265" spans="1:28" x14ac:dyDescent="0.3">
      <c r="A265" s="115"/>
      <c r="B265" s="332"/>
      <c r="C265" s="368"/>
      <c r="D265" s="368" t="s">
        <v>1303</v>
      </c>
      <c r="E265" s="1164"/>
      <c r="F265" s="582">
        <f t="shared" ref="F265" si="79">SUM(G265:J265)</f>
        <v>0</v>
      </c>
      <c r="G265" s="333"/>
      <c r="H265" s="333"/>
      <c r="I265" s="334"/>
      <c r="J265" s="335"/>
      <c r="K265" s="942"/>
      <c r="L265" s="337"/>
      <c r="M265" s="337"/>
      <c r="N265" s="337"/>
      <c r="O265" s="338"/>
      <c r="P265" s="339">
        <f t="shared" ref="P265" si="80">SUM(Q265:T265)</f>
        <v>0</v>
      </c>
      <c r="Q265" s="364"/>
      <c r="R265" s="364"/>
      <c r="S265" s="365"/>
      <c r="T265" s="366"/>
      <c r="U265" s="367"/>
      <c r="V265" s="364"/>
      <c r="W265" s="364"/>
      <c r="X265" s="364"/>
      <c r="Y265" s="1293">
        <f t="shared" ref="Y265" si="81">SUM(U265:X265)</f>
        <v>0</v>
      </c>
      <c r="Z265" s="340"/>
      <c r="AA265" s="439"/>
      <c r="AB265" s="20"/>
    </row>
    <row r="266" spans="1:28" x14ac:dyDescent="0.3">
      <c r="A266" s="115"/>
      <c r="B266" s="332"/>
      <c r="C266" s="332"/>
      <c r="D266" s="332"/>
      <c r="E266" s="1168" t="s">
        <v>534</v>
      </c>
      <c r="F266" s="582">
        <f t="shared" si="73"/>
        <v>1</v>
      </c>
      <c r="G266" s="333"/>
      <c r="H266" s="333"/>
      <c r="I266" s="334">
        <v>1</v>
      </c>
      <c r="J266" s="335"/>
      <c r="K266" s="633"/>
      <c r="L266" s="344"/>
      <c r="M266" s="344"/>
      <c r="N266" s="344"/>
      <c r="O266" s="338"/>
      <c r="P266" s="339">
        <f t="shared" si="74"/>
        <v>200000</v>
      </c>
      <c r="Q266" s="364"/>
      <c r="R266" s="364"/>
      <c r="S266" s="365">
        <v>200000</v>
      </c>
      <c r="T266" s="366"/>
      <c r="U266" s="367"/>
      <c r="V266" s="364"/>
      <c r="W266" s="364"/>
      <c r="X266" s="364"/>
      <c r="Y266" s="1293">
        <f t="shared" si="75"/>
        <v>0</v>
      </c>
      <c r="Z266" s="340" t="s">
        <v>32</v>
      </c>
      <c r="AA266" s="370" t="s">
        <v>805</v>
      </c>
      <c r="AB266" s="20"/>
    </row>
    <row r="267" spans="1:28" s="9" customFormat="1" x14ac:dyDescent="0.3">
      <c r="A267" s="115"/>
      <c r="B267" s="332"/>
      <c r="C267" s="332"/>
      <c r="D267" s="332"/>
      <c r="E267" s="1168"/>
      <c r="F267" s="582">
        <f t="shared" si="73"/>
        <v>0</v>
      </c>
      <c r="G267" s="333"/>
      <c r="H267" s="333"/>
      <c r="I267" s="334"/>
      <c r="J267" s="335"/>
      <c r="K267" s="633"/>
      <c r="L267" s="344"/>
      <c r="M267" s="344"/>
      <c r="N267" s="344"/>
      <c r="O267" s="338"/>
      <c r="P267" s="339">
        <f t="shared" si="74"/>
        <v>0</v>
      </c>
      <c r="Q267" s="364"/>
      <c r="R267" s="364"/>
      <c r="S267" s="364"/>
      <c r="T267" s="475"/>
      <c r="U267" s="367"/>
      <c r="V267" s="364"/>
      <c r="W267" s="364"/>
      <c r="X267" s="364"/>
      <c r="Y267" s="1293">
        <f t="shared" si="75"/>
        <v>0</v>
      </c>
      <c r="Z267" s="476"/>
      <c r="AA267" s="370"/>
      <c r="AB267" s="20"/>
    </row>
    <row r="268" spans="1:28" ht="15.6" customHeight="1" x14ac:dyDescent="0.3">
      <c r="A268" s="115"/>
      <c r="B268" s="332"/>
      <c r="C268" s="368" t="s">
        <v>1298</v>
      </c>
      <c r="D268" s="332"/>
      <c r="E268" s="1164"/>
      <c r="F268" s="582">
        <f t="shared" si="73"/>
        <v>0</v>
      </c>
      <c r="G268" s="333"/>
      <c r="H268" s="333"/>
      <c r="I268" s="334"/>
      <c r="J268" s="335"/>
      <c r="K268" s="942"/>
      <c r="L268" s="337"/>
      <c r="M268" s="337"/>
      <c r="N268" s="337"/>
      <c r="O268" s="338"/>
      <c r="P268" s="339">
        <f t="shared" si="74"/>
        <v>0</v>
      </c>
      <c r="Q268" s="364"/>
      <c r="R268" s="364"/>
      <c r="S268" s="365"/>
      <c r="T268" s="366"/>
      <c r="U268" s="367"/>
      <c r="V268" s="364"/>
      <c r="W268" s="364"/>
      <c r="X268" s="364"/>
      <c r="Y268" s="1293">
        <f t="shared" si="75"/>
        <v>0</v>
      </c>
      <c r="Z268" s="340"/>
      <c r="AA268" s="439"/>
      <c r="AB268" s="20"/>
    </row>
    <row r="269" spans="1:28" ht="15.6" customHeight="1" x14ac:dyDescent="0.3">
      <c r="A269" s="115"/>
      <c r="B269" s="332"/>
      <c r="C269" s="368"/>
      <c r="D269" s="332"/>
      <c r="E269" s="1166" t="s">
        <v>1299</v>
      </c>
      <c r="F269" s="582">
        <f t="shared" si="73"/>
        <v>0</v>
      </c>
      <c r="G269" s="333"/>
      <c r="H269" s="333"/>
      <c r="I269" s="334"/>
      <c r="J269" s="335"/>
      <c r="K269" s="942"/>
      <c r="L269" s="337"/>
      <c r="M269" s="337"/>
      <c r="N269" s="337"/>
      <c r="O269" s="338"/>
      <c r="P269" s="339">
        <f t="shared" si="74"/>
        <v>0</v>
      </c>
      <c r="Q269" s="364"/>
      <c r="R269" s="364"/>
      <c r="S269" s="365"/>
      <c r="T269" s="366"/>
      <c r="U269" s="367"/>
      <c r="V269" s="364"/>
      <c r="W269" s="364"/>
      <c r="X269" s="364"/>
      <c r="Y269" s="1293">
        <f t="shared" si="75"/>
        <v>0</v>
      </c>
      <c r="Z269" s="340"/>
      <c r="AA269" s="439"/>
      <c r="AB269" s="20"/>
    </row>
    <row r="270" spans="1:28" s="9" customFormat="1" ht="15.6" customHeight="1" x14ac:dyDescent="0.3">
      <c r="A270" s="115"/>
      <c r="B270" s="332"/>
      <c r="C270" s="332"/>
      <c r="D270" s="332"/>
      <c r="E270" s="1168" t="s">
        <v>534</v>
      </c>
      <c r="F270" s="582">
        <f t="shared" si="73"/>
        <v>1</v>
      </c>
      <c r="G270" s="333"/>
      <c r="H270" s="333"/>
      <c r="I270" s="334"/>
      <c r="J270" s="335">
        <v>1</v>
      </c>
      <c r="K270" s="633"/>
      <c r="L270" s="344"/>
      <c r="M270" s="344"/>
      <c r="N270" s="344"/>
      <c r="O270" s="338"/>
      <c r="P270" s="339">
        <f t="shared" si="74"/>
        <v>20000</v>
      </c>
      <c r="Q270" s="364"/>
      <c r="R270" s="364"/>
      <c r="S270" s="364"/>
      <c r="T270" s="366">
        <v>20000</v>
      </c>
      <c r="U270" s="367"/>
      <c r="V270" s="364"/>
      <c r="W270" s="364"/>
      <c r="X270" s="364"/>
      <c r="Y270" s="1293">
        <f t="shared" si="75"/>
        <v>0</v>
      </c>
      <c r="Z270" s="340" t="s">
        <v>1086</v>
      </c>
      <c r="AA270" s="370"/>
      <c r="AB270" s="20"/>
    </row>
    <row r="271" spans="1:28" s="9" customFormat="1" ht="15.6" customHeight="1" x14ac:dyDescent="0.3">
      <c r="A271" s="115"/>
      <c r="B271" s="332"/>
      <c r="C271" s="332"/>
      <c r="D271" s="332"/>
      <c r="E271" s="1168"/>
      <c r="F271" s="582"/>
      <c r="G271" s="333"/>
      <c r="H271" s="333"/>
      <c r="I271" s="334"/>
      <c r="J271" s="335"/>
      <c r="K271" s="633"/>
      <c r="L271" s="344"/>
      <c r="M271" s="344"/>
      <c r="N271" s="344"/>
      <c r="O271" s="338"/>
      <c r="P271" s="339"/>
      <c r="Q271" s="364"/>
      <c r="R271" s="364"/>
      <c r="S271" s="364"/>
      <c r="T271" s="366"/>
      <c r="U271" s="367"/>
      <c r="V271" s="364"/>
      <c r="W271" s="364"/>
      <c r="X271" s="364"/>
      <c r="Y271" s="1293"/>
      <c r="Z271" s="340"/>
      <c r="AA271" s="370"/>
      <c r="AB271" s="20"/>
    </row>
    <row r="272" spans="1:28" x14ac:dyDescent="0.3">
      <c r="A272" s="115"/>
      <c r="B272" s="332"/>
      <c r="C272" s="368" t="s">
        <v>1123</v>
      </c>
      <c r="D272" s="332"/>
      <c r="E272" s="1164"/>
      <c r="F272" s="582">
        <f t="shared" ref="F272:F274" si="82">SUM(G272:J272)</f>
        <v>0</v>
      </c>
      <c r="G272" s="333"/>
      <c r="H272" s="333"/>
      <c r="I272" s="334"/>
      <c r="J272" s="335"/>
      <c r="K272" s="942"/>
      <c r="L272" s="337"/>
      <c r="M272" s="337"/>
      <c r="N272" s="337"/>
      <c r="O272" s="338"/>
      <c r="P272" s="339">
        <f t="shared" ref="P272:P274" si="83">SUM(Q272:T272)</f>
        <v>0</v>
      </c>
      <c r="Q272" s="364"/>
      <c r="R272" s="364"/>
      <c r="S272" s="365"/>
      <c r="T272" s="366"/>
      <c r="U272" s="367"/>
      <c r="V272" s="364"/>
      <c r="W272" s="364"/>
      <c r="X272" s="364"/>
      <c r="Y272" s="1293">
        <f t="shared" ref="Y272:Y274" si="84">SUM(U272:X272)</f>
        <v>0</v>
      </c>
      <c r="Z272" s="340"/>
      <c r="AA272" s="439"/>
      <c r="AB272" s="20"/>
    </row>
    <row r="273" spans="1:28" x14ac:dyDescent="0.3">
      <c r="A273" s="115"/>
      <c r="B273" s="332"/>
      <c r="C273" s="332"/>
      <c r="D273" s="332"/>
      <c r="E273" s="1168" t="s">
        <v>534</v>
      </c>
      <c r="F273" s="582">
        <v>1</v>
      </c>
      <c r="G273" s="333"/>
      <c r="H273" s="333"/>
      <c r="I273" s="334">
        <v>1</v>
      </c>
      <c r="J273" s="335">
        <v>-1</v>
      </c>
      <c r="K273" s="633"/>
      <c r="L273" s="344"/>
      <c r="M273" s="344"/>
      <c r="N273" s="344"/>
      <c r="O273" s="338"/>
      <c r="P273" s="339">
        <f t="shared" si="83"/>
        <v>100000</v>
      </c>
      <c r="Q273" s="364"/>
      <c r="R273" s="364"/>
      <c r="S273" s="365">
        <v>50000</v>
      </c>
      <c r="T273" s="366">
        <v>50000</v>
      </c>
      <c r="U273" s="367"/>
      <c r="V273" s="364"/>
      <c r="W273" s="364"/>
      <c r="X273" s="364"/>
      <c r="Y273" s="1293">
        <f t="shared" si="84"/>
        <v>0</v>
      </c>
      <c r="Z273" s="340" t="s">
        <v>1086</v>
      </c>
      <c r="AA273" s="370" t="s">
        <v>805</v>
      </c>
      <c r="AB273" s="20"/>
    </row>
    <row r="274" spans="1:28" s="9" customFormat="1" x14ac:dyDescent="0.3">
      <c r="A274" s="115"/>
      <c r="B274" s="332"/>
      <c r="C274" s="332"/>
      <c r="D274" s="332"/>
      <c r="E274" s="1168"/>
      <c r="F274" s="582">
        <f t="shared" si="82"/>
        <v>0</v>
      </c>
      <c r="G274" s="333"/>
      <c r="H274" s="333"/>
      <c r="I274" s="334"/>
      <c r="J274" s="335"/>
      <c r="K274" s="633"/>
      <c r="L274" s="344"/>
      <c r="M274" s="344"/>
      <c r="N274" s="344"/>
      <c r="O274" s="338"/>
      <c r="P274" s="339">
        <f t="shared" si="83"/>
        <v>0</v>
      </c>
      <c r="Q274" s="364"/>
      <c r="R274" s="364"/>
      <c r="S274" s="364"/>
      <c r="T274" s="475"/>
      <c r="U274" s="367"/>
      <c r="V274" s="364"/>
      <c r="W274" s="364"/>
      <c r="X274" s="364"/>
      <c r="Y274" s="1293">
        <f t="shared" si="84"/>
        <v>0</v>
      </c>
      <c r="Z274" s="476"/>
      <c r="AA274" s="370"/>
      <c r="AB274" s="20"/>
    </row>
    <row r="275" spans="1:28" s="9" customFormat="1" ht="16.2" thickBot="1" x14ac:dyDescent="0.35">
      <c r="A275" s="121"/>
      <c r="B275" s="377"/>
      <c r="C275" s="377"/>
      <c r="D275" s="377"/>
      <c r="E275" s="1366"/>
      <c r="F275" s="885">
        <f t="shared" si="73"/>
        <v>0</v>
      </c>
      <c r="G275" s="378"/>
      <c r="H275" s="378"/>
      <c r="I275" s="379"/>
      <c r="J275" s="380"/>
      <c r="K275" s="947"/>
      <c r="L275" s="381"/>
      <c r="M275" s="381"/>
      <c r="N275" s="381"/>
      <c r="O275" s="382"/>
      <c r="P275" s="481">
        <f t="shared" si="74"/>
        <v>0</v>
      </c>
      <c r="Q275" s="383"/>
      <c r="R275" s="383"/>
      <c r="S275" s="384"/>
      <c r="T275" s="385"/>
      <c r="U275" s="386"/>
      <c r="V275" s="383"/>
      <c r="W275" s="383"/>
      <c r="X275" s="383"/>
      <c r="Y275" s="1305">
        <f t="shared" si="75"/>
        <v>0</v>
      </c>
      <c r="Z275" s="387"/>
      <c r="AA275" s="477"/>
      <c r="AB275" s="20"/>
    </row>
    <row r="276" spans="1:28" x14ac:dyDescent="0.3">
      <c r="A276" s="123"/>
      <c r="B276" s="388" t="s">
        <v>927</v>
      </c>
      <c r="C276" s="388"/>
      <c r="D276" s="388"/>
      <c r="E276" s="1352"/>
      <c r="F276" s="886">
        <f t="shared" si="73"/>
        <v>0</v>
      </c>
      <c r="G276" s="389"/>
      <c r="H276" s="389"/>
      <c r="I276" s="390"/>
      <c r="J276" s="391"/>
      <c r="K276" s="945"/>
      <c r="L276" s="447"/>
      <c r="M276" s="447"/>
      <c r="N276" s="447"/>
      <c r="O276" s="394"/>
      <c r="P276" s="483">
        <f t="shared" si="74"/>
        <v>0</v>
      </c>
      <c r="Q276" s="395"/>
      <c r="R276" s="395"/>
      <c r="S276" s="478"/>
      <c r="T276" s="479"/>
      <c r="U276" s="398"/>
      <c r="V276" s="395"/>
      <c r="W276" s="395"/>
      <c r="X276" s="395"/>
      <c r="Y276" s="1306">
        <f t="shared" si="75"/>
        <v>0</v>
      </c>
      <c r="Z276" s="448" t="s">
        <v>114</v>
      </c>
      <c r="AA276" s="449"/>
      <c r="AB276" s="20"/>
    </row>
    <row r="277" spans="1:28" x14ac:dyDescent="0.3">
      <c r="A277" s="115"/>
      <c r="B277" s="368"/>
      <c r="C277" s="368" t="s">
        <v>928</v>
      </c>
      <c r="D277" s="368"/>
      <c r="E277" s="1164"/>
      <c r="F277" s="582">
        <f t="shared" si="73"/>
        <v>0</v>
      </c>
      <c r="G277" s="333"/>
      <c r="H277" s="333"/>
      <c r="I277" s="334"/>
      <c r="J277" s="335"/>
      <c r="K277" s="942"/>
      <c r="L277" s="337"/>
      <c r="M277" s="337"/>
      <c r="N277" s="337"/>
      <c r="O277" s="338"/>
      <c r="P277" s="1359">
        <f t="shared" si="74"/>
        <v>0</v>
      </c>
      <c r="Q277" s="364"/>
      <c r="R277" s="364"/>
      <c r="S277" s="1280"/>
      <c r="T277" s="366"/>
      <c r="U277" s="367"/>
      <c r="V277" s="364"/>
      <c r="W277" s="364"/>
      <c r="X277" s="364"/>
      <c r="Y277" s="1293">
        <f t="shared" si="75"/>
        <v>0</v>
      </c>
      <c r="Z277" s="340"/>
      <c r="AA277" s="348"/>
      <c r="AB277" s="20"/>
    </row>
    <row r="278" spans="1:28" s="34" customFormat="1" x14ac:dyDescent="0.3">
      <c r="A278" s="118"/>
      <c r="B278" s="368"/>
      <c r="C278" s="331" t="s">
        <v>264</v>
      </c>
      <c r="D278" s="331"/>
      <c r="E278" s="1166"/>
      <c r="F278" s="582">
        <f t="shared" si="73"/>
        <v>0</v>
      </c>
      <c r="G278" s="583"/>
      <c r="H278" s="583"/>
      <c r="I278" s="584"/>
      <c r="J278" s="585"/>
      <c r="K278" s="336"/>
      <c r="L278" s="586"/>
      <c r="M278" s="586"/>
      <c r="N278" s="586"/>
      <c r="O278" s="338"/>
      <c r="P278" s="1359">
        <f>SUM(P279:P281)</f>
        <v>5000</v>
      </c>
      <c r="Q278" s="401">
        <f t="shared" ref="Q278:Y278" si="85">SUM(Q279:Q281)</f>
        <v>0</v>
      </c>
      <c r="R278" s="401">
        <f t="shared" si="85"/>
        <v>0</v>
      </c>
      <c r="S278" s="1260">
        <f t="shared" si="85"/>
        <v>5000</v>
      </c>
      <c r="T278" s="1286">
        <f t="shared" si="85"/>
        <v>0</v>
      </c>
      <c r="U278" s="1359">
        <f t="shared" si="85"/>
        <v>0</v>
      </c>
      <c r="V278" s="401">
        <f t="shared" si="85"/>
        <v>0</v>
      </c>
      <c r="W278" s="1260">
        <f t="shared" si="85"/>
        <v>0</v>
      </c>
      <c r="X278" s="339">
        <f t="shared" si="85"/>
        <v>0</v>
      </c>
      <c r="Y278" s="1286">
        <f t="shared" si="85"/>
        <v>0</v>
      </c>
      <c r="Z278" s="438"/>
      <c r="AA278" s="480"/>
      <c r="AB278" s="20"/>
    </row>
    <row r="279" spans="1:28" s="9" customFormat="1" x14ac:dyDescent="0.3">
      <c r="A279" s="115"/>
      <c r="B279" s="368"/>
      <c r="C279" s="368"/>
      <c r="D279" s="368"/>
      <c r="E279" s="1164"/>
      <c r="F279" s="582">
        <f t="shared" si="73"/>
        <v>0</v>
      </c>
      <c r="G279" s="333"/>
      <c r="H279" s="333"/>
      <c r="I279" s="334"/>
      <c r="J279" s="335"/>
      <c r="K279" s="942"/>
      <c r="L279" s="344"/>
      <c r="M279" s="344"/>
      <c r="N279" s="344"/>
      <c r="O279" s="338"/>
      <c r="P279" s="339">
        <f t="shared" si="74"/>
        <v>0</v>
      </c>
      <c r="Q279" s="364"/>
      <c r="R279" s="364"/>
      <c r="S279" s="365"/>
      <c r="T279" s="366"/>
      <c r="U279" s="367"/>
      <c r="V279" s="364"/>
      <c r="W279" s="364"/>
      <c r="X279" s="364"/>
      <c r="Y279" s="1293">
        <f t="shared" si="75"/>
        <v>0</v>
      </c>
      <c r="Z279" s="340"/>
      <c r="AA279" s="341"/>
      <c r="AB279" s="20"/>
    </row>
    <row r="280" spans="1:28" x14ac:dyDescent="0.3">
      <c r="A280" s="115"/>
      <c r="B280" s="332"/>
      <c r="C280" s="368" t="s">
        <v>51</v>
      </c>
      <c r="D280" s="332"/>
      <c r="E280" s="1164"/>
      <c r="F280" s="582">
        <f t="shared" si="73"/>
        <v>0</v>
      </c>
      <c r="G280" s="333"/>
      <c r="H280" s="333"/>
      <c r="I280" s="334"/>
      <c r="J280" s="335"/>
      <c r="K280" s="942"/>
      <c r="L280" s="337"/>
      <c r="M280" s="337"/>
      <c r="N280" s="337"/>
      <c r="O280" s="338"/>
      <c r="P280" s="339">
        <f t="shared" si="74"/>
        <v>0</v>
      </c>
      <c r="Q280" s="364"/>
      <c r="R280" s="364"/>
      <c r="S280" s="365"/>
      <c r="T280" s="366"/>
      <c r="U280" s="367"/>
      <c r="V280" s="364"/>
      <c r="W280" s="364"/>
      <c r="X280" s="364"/>
      <c r="Y280" s="1293">
        <f t="shared" si="75"/>
        <v>0</v>
      </c>
      <c r="Z280" s="340"/>
      <c r="AA280" s="370"/>
      <c r="AB280" s="20"/>
    </row>
    <row r="281" spans="1:28" x14ac:dyDescent="0.3">
      <c r="A281" s="115"/>
      <c r="B281" s="332"/>
      <c r="C281" s="332"/>
      <c r="D281" s="332"/>
      <c r="E281" s="1168" t="s">
        <v>52</v>
      </c>
      <c r="F281" s="894">
        <v>2009</v>
      </c>
      <c r="G281" s="333"/>
      <c r="H281" s="287"/>
      <c r="I281" s="433">
        <v>2009</v>
      </c>
      <c r="J281" s="335"/>
      <c r="K281" s="942"/>
      <c r="L281" s="337"/>
      <c r="M281" s="337"/>
      <c r="N281" s="337"/>
      <c r="O281" s="338"/>
      <c r="P281" s="339">
        <f t="shared" si="74"/>
        <v>5000</v>
      </c>
      <c r="Q281" s="364"/>
      <c r="R281" s="364"/>
      <c r="S281" s="365">
        <v>5000</v>
      </c>
      <c r="T281" s="366"/>
      <c r="U281" s="367"/>
      <c r="V281" s="364"/>
      <c r="W281" s="364"/>
      <c r="X281" s="364"/>
      <c r="Y281" s="1293">
        <f t="shared" si="75"/>
        <v>0</v>
      </c>
      <c r="Z281" s="340" t="s">
        <v>31</v>
      </c>
      <c r="AA281" s="370" t="s">
        <v>571</v>
      </c>
      <c r="AB281" s="20"/>
    </row>
    <row r="282" spans="1:28" ht="16.2" thickBot="1" x14ac:dyDescent="0.35">
      <c r="A282" s="119"/>
      <c r="B282" s="306"/>
      <c r="C282" s="306"/>
      <c r="D282" s="306"/>
      <c r="E282" s="1362"/>
      <c r="F282" s="881">
        <f t="shared" si="73"/>
        <v>0</v>
      </c>
      <c r="G282" s="307"/>
      <c r="H282" s="307"/>
      <c r="I282" s="308"/>
      <c r="J282" s="309"/>
      <c r="K282" s="941"/>
      <c r="L282" s="310"/>
      <c r="M282" s="310"/>
      <c r="N282" s="310"/>
      <c r="O282" s="311"/>
      <c r="P282" s="484">
        <f t="shared" si="74"/>
        <v>0</v>
      </c>
      <c r="Q282" s="349"/>
      <c r="R282" s="349"/>
      <c r="S282" s="314"/>
      <c r="T282" s="315"/>
      <c r="U282" s="350"/>
      <c r="V282" s="349"/>
      <c r="W282" s="349"/>
      <c r="X282" s="349"/>
      <c r="Y282" s="1307">
        <f t="shared" si="75"/>
        <v>0</v>
      </c>
      <c r="Z282" s="317"/>
      <c r="AA282" s="318"/>
      <c r="AB282" s="28"/>
    </row>
    <row r="283" spans="1:28" s="9" customFormat="1" x14ac:dyDescent="0.3">
      <c r="A283" s="120"/>
      <c r="B283" s="527" t="s">
        <v>184</v>
      </c>
      <c r="C283" s="527"/>
      <c r="D283" s="527"/>
      <c r="E283" s="1367"/>
      <c r="F283" s="883">
        <f t="shared" si="73"/>
        <v>0</v>
      </c>
      <c r="G283" s="353"/>
      <c r="H283" s="353"/>
      <c r="I283" s="354"/>
      <c r="J283" s="355"/>
      <c r="K283" s="943"/>
      <c r="L283" s="531"/>
      <c r="M283" s="531"/>
      <c r="N283" s="531"/>
      <c r="O283" s="358"/>
      <c r="P283" s="488">
        <f t="shared" si="74"/>
        <v>0</v>
      </c>
      <c r="Q283" s="359"/>
      <c r="R283" s="359"/>
      <c r="S283" s="360"/>
      <c r="T283" s="361"/>
      <c r="U283" s="362"/>
      <c r="V283" s="359"/>
      <c r="W283" s="359"/>
      <c r="X283" s="359"/>
      <c r="Y283" s="1308">
        <f t="shared" si="75"/>
        <v>0</v>
      </c>
      <c r="Z283" s="571" t="s">
        <v>114</v>
      </c>
      <c r="AA283" s="467"/>
      <c r="AB283" s="10"/>
    </row>
    <row r="284" spans="1:28" s="34" customFormat="1" x14ac:dyDescent="0.3">
      <c r="A284" s="118"/>
      <c r="B284" s="368"/>
      <c r="C284" s="331" t="s">
        <v>264</v>
      </c>
      <c r="D284" s="331"/>
      <c r="E284" s="1166"/>
      <c r="F284" s="582">
        <f t="shared" si="73"/>
        <v>0</v>
      </c>
      <c r="G284" s="583"/>
      <c r="H284" s="583"/>
      <c r="I284" s="584"/>
      <c r="J284" s="585"/>
      <c r="K284" s="336"/>
      <c r="L284" s="586"/>
      <c r="M284" s="586"/>
      <c r="N284" s="586"/>
      <c r="O284" s="338"/>
      <c r="P284" s="339">
        <f>P287</f>
        <v>5000</v>
      </c>
      <c r="Q284" s="1359">
        <f t="shared" ref="Q284:Y284" si="86">Q287</f>
        <v>0</v>
      </c>
      <c r="R284" s="401">
        <f t="shared" si="86"/>
        <v>0</v>
      </c>
      <c r="S284" s="401">
        <f t="shared" si="86"/>
        <v>0</v>
      </c>
      <c r="T284" s="1262">
        <f t="shared" si="86"/>
        <v>5000</v>
      </c>
      <c r="U284" s="1359">
        <f t="shared" si="86"/>
        <v>0</v>
      </c>
      <c r="V284" s="401">
        <f t="shared" si="86"/>
        <v>0</v>
      </c>
      <c r="W284" s="1260">
        <f t="shared" si="86"/>
        <v>0</v>
      </c>
      <c r="X284" s="339">
        <f t="shared" si="86"/>
        <v>0</v>
      </c>
      <c r="Y284" s="1286">
        <f t="shared" si="86"/>
        <v>0</v>
      </c>
      <c r="Z284" s="438">
        <f>SUM(Z286:Z288)</f>
        <v>0</v>
      </c>
      <c r="AA284" s="480"/>
      <c r="AB284" s="20"/>
    </row>
    <row r="285" spans="1:28" x14ac:dyDescent="0.3">
      <c r="A285" s="115"/>
      <c r="B285" s="331"/>
      <c r="C285" s="331"/>
      <c r="D285" s="331"/>
      <c r="E285" s="1164"/>
      <c r="F285" s="582">
        <f t="shared" si="73"/>
        <v>0</v>
      </c>
      <c r="G285" s="333"/>
      <c r="H285" s="333"/>
      <c r="I285" s="334"/>
      <c r="J285" s="335"/>
      <c r="K285" s="942"/>
      <c r="L285" s="337"/>
      <c r="M285" s="337"/>
      <c r="N285" s="337"/>
      <c r="O285" s="338"/>
      <c r="P285" s="339">
        <f t="shared" si="74"/>
        <v>0</v>
      </c>
      <c r="Q285" s="364"/>
      <c r="R285" s="364"/>
      <c r="S285" s="365"/>
      <c r="T285" s="366"/>
      <c r="U285" s="367"/>
      <c r="V285" s="364"/>
      <c r="W285" s="364"/>
      <c r="X285" s="364"/>
      <c r="Y285" s="1293">
        <f t="shared" si="75"/>
        <v>0</v>
      </c>
      <c r="Z285" s="340"/>
      <c r="AA285" s="341"/>
      <c r="AB285" s="20"/>
    </row>
    <row r="286" spans="1:28" x14ac:dyDescent="0.3">
      <c r="A286" s="115"/>
      <c r="B286" s="332"/>
      <c r="C286" s="374" t="s">
        <v>183</v>
      </c>
      <c r="D286" s="332"/>
      <c r="E286" s="1164"/>
      <c r="F286" s="582">
        <f t="shared" si="73"/>
        <v>0</v>
      </c>
      <c r="G286" s="333"/>
      <c r="H286" s="333"/>
      <c r="I286" s="334"/>
      <c r="J286" s="335"/>
      <c r="K286" s="942"/>
      <c r="L286" s="337"/>
      <c r="M286" s="337"/>
      <c r="N286" s="337"/>
      <c r="O286" s="338"/>
      <c r="P286" s="339">
        <f t="shared" si="74"/>
        <v>0</v>
      </c>
      <c r="Q286" s="364"/>
      <c r="R286" s="364"/>
      <c r="S286" s="365"/>
      <c r="T286" s="366"/>
      <c r="U286" s="367"/>
      <c r="V286" s="364"/>
      <c r="W286" s="364"/>
      <c r="X286" s="364"/>
      <c r="Y286" s="1293">
        <f t="shared" si="75"/>
        <v>0</v>
      </c>
      <c r="Z286" s="340"/>
      <c r="AA286" s="370"/>
      <c r="AB286" s="20"/>
    </row>
    <row r="287" spans="1:28" x14ac:dyDescent="0.3">
      <c r="A287" s="115"/>
      <c r="B287" s="332"/>
      <c r="C287" s="332"/>
      <c r="D287" s="332"/>
      <c r="E287" s="1168" t="s">
        <v>109</v>
      </c>
      <c r="F287" s="582">
        <v>4018</v>
      </c>
      <c r="G287" s="333">
        <v>4011</v>
      </c>
      <c r="H287" s="333"/>
      <c r="I287" s="334"/>
      <c r="J287" s="335">
        <v>4018</v>
      </c>
      <c r="K287" s="942">
        <v>4011</v>
      </c>
      <c r="L287" s="337"/>
      <c r="M287" s="337"/>
      <c r="N287" s="337"/>
      <c r="O287" s="338">
        <f t="shared" ref="O287:O326" si="87">SUM(K287:N287)</f>
        <v>4011</v>
      </c>
      <c r="P287" s="339">
        <f t="shared" si="74"/>
        <v>5000</v>
      </c>
      <c r="Q287" s="474"/>
      <c r="R287" s="364"/>
      <c r="S287" s="365"/>
      <c r="T287" s="366">
        <v>5000</v>
      </c>
      <c r="U287" s="367"/>
      <c r="V287" s="364"/>
      <c r="W287" s="364"/>
      <c r="X287" s="364"/>
      <c r="Y287" s="1293">
        <f t="shared" si="75"/>
        <v>0</v>
      </c>
      <c r="Z287" s="340" t="s">
        <v>31</v>
      </c>
      <c r="AA287" s="370"/>
      <c r="AB287" s="20"/>
    </row>
    <row r="288" spans="1:28" ht="16.2" thickBot="1" x14ac:dyDescent="0.35">
      <c r="A288" s="121"/>
      <c r="B288" s="377"/>
      <c r="C288" s="377"/>
      <c r="D288" s="377"/>
      <c r="E288" s="1370"/>
      <c r="F288" s="885">
        <f t="shared" si="73"/>
        <v>0</v>
      </c>
      <c r="G288" s="378"/>
      <c r="H288" s="378"/>
      <c r="I288" s="379"/>
      <c r="J288" s="380"/>
      <c r="K288" s="944"/>
      <c r="L288" s="425"/>
      <c r="M288" s="425"/>
      <c r="N288" s="425"/>
      <c r="O288" s="382"/>
      <c r="P288" s="481">
        <f t="shared" si="74"/>
        <v>0</v>
      </c>
      <c r="Q288" s="383"/>
      <c r="R288" s="383"/>
      <c r="S288" s="384"/>
      <c r="T288" s="385"/>
      <c r="U288" s="386"/>
      <c r="V288" s="383"/>
      <c r="W288" s="383"/>
      <c r="X288" s="383"/>
      <c r="Y288" s="1305">
        <f t="shared" si="75"/>
        <v>0</v>
      </c>
      <c r="Z288" s="387"/>
      <c r="AA288" s="477"/>
      <c r="AB288" s="20"/>
    </row>
    <row r="289" spans="1:28" s="9" customFormat="1" x14ac:dyDescent="0.3">
      <c r="A289" s="255"/>
      <c r="B289" s="485" t="s">
        <v>995</v>
      </c>
      <c r="C289" s="485"/>
      <c r="D289" s="485"/>
      <c r="E289" s="1371"/>
      <c r="F289" s="886">
        <f t="shared" ref="F289:F297" si="88">SUM(G289:J289)</f>
        <v>0</v>
      </c>
      <c r="G289" s="389"/>
      <c r="H289" s="389"/>
      <c r="I289" s="390"/>
      <c r="J289" s="391"/>
      <c r="K289" s="945"/>
      <c r="L289" s="393"/>
      <c r="M289" s="393"/>
      <c r="N289" s="393"/>
      <c r="O289" s="394"/>
      <c r="P289" s="483">
        <f t="shared" si="74"/>
        <v>0</v>
      </c>
      <c r="Q289" s="395"/>
      <c r="R289" s="395"/>
      <c r="S289" s="478"/>
      <c r="T289" s="479"/>
      <c r="U289" s="398"/>
      <c r="V289" s="395"/>
      <c r="W289" s="395"/>
      <c r="X289" s="395"/>
      <c r="Y289" s="1306">
        <f t="shared" si="75"/>
        <v>0</v>
      </c>
      <c r="Z289" s="448" t="s">
        <v>114</v>
      </c>
      <c r="AA289" s="449"/>
      <c r="AB289" s="10"/>
    </row>
    <row r="290" spans="1:28" s="34" customFormat="1" x14ac:dyDescent="0.3">
      <c r="A290" s="213"/>
      <c r="B290" s="278"/>
      <c r="C290" s="486" t="s">
        <v>264</v>
      </c>
      <c r="D290" s="486"/>
      <c r="E290" s="599"/>
      <c r="F290" s="582">
        <f t="shared" si="88"/>
        <v>0</v>
      </c>
      <c r="G290" s="583"/>
      <c r="H290" s="583"/>
      <c r="I290" s="584"/>
      <c r="J290" s="585"/>
      <c r="K290" s="336"/>
      <c r="L290" s="586"/>
      <c r="M290" s="586"/>
      <c r="N290" s="586"/>
      <c r="O290" s="338"/>
      <c r="P290" s="339">
        <f t="shared" si="74"/>
        <v>43500</v>
      </c>
      <c r="Q290" s="402">
        <f>SUM(Q292:Q297)</f>
        <v>43500</v>
      </c>
      <c r="R290" s="1365">
        <f>SUM(R292:R297)</f>
        <v>0</v>
      </c>
      <c r="S290" s="401">
        <f>SUM(S292:S297)</f>
        <v>0</v>
      </c>
      <c r="T290" s="1262">
        <f>SUM(T292:T297)</f>
        <v>0</v>
      </c>
      <c r="U290" s="1359">
        <f t="shared" ref="U290:Y290" si="89">SUM(U292:U297)</f>
        <v>43050</v>
      </c>
      <c r="V290" s="401">
        <f t="shared" si="89"/>
        <v>0</v>
      </c>
      <c r="W290" s="1262">
        <f t="shared" si="89"/>
        <v>0</v>
      </c>
      <c r="X290" s="402">
        <f t="shared" si="89"/>
        <v>0</v>
      </c>
      <c r="Y290" s="402">
        <f t="shared" si="89"/>
        <v>43050</v>
      </c>
      <c r="Z290" s="438">
        <f>SUM(Z292:Z297)</f>
        <v>0</v>
      </c>
      <c r="AA290" s="480"/>
      <c r="AB290" s="20"/>
    </row>
    <row r="291" spans="1:28" x14ac:dyDescent="0.3">
      <c r="A291" s="207"/>
      <c r="B291" s="486"/>
      <c r="C291" s="486"/>
      <c r="D291" s="486"/>
      <c r="E291" s="523"/>
      <c r="F291" s="582">
        <f t="shared" si="88"/>
        <v>0</v>
      </c>
      <c r="G291" s="333"/>
      <c r="H291" s="333"/>
      <c r="I291" s="334"/>
      <c r="J291" s="335"/>
      <c r="K291" s="942"/>
      <c r="L291" s="337"/>
      <c r="M291" s="337"/>
      <c r="N291" s="337"/>
      <c r="O291" s="338"/>
      <c r="P291" s="339">
        <f t="shared" si="74"/>
        <v>0</v>
      </c>
      <c r="Q291" s="364"/>
      <c r="R291" s="364"/>
      <c r="S291" s="365"/>
      <c r="T291" s="366"/>
      <c r="U291" s="367"/>
      <c r="V291" s="364"/>
      <c r="W291" s="364"/>
      <c r="X291" s="364"/>
      <c r="Y291" s="1293">
        <f t="shared" si="75"/>
        <v>0</v>
      </c>
      <c r="Z291" s="340"/>
      <c r="AA291" s="341"/>
      <c r="AB291" s="20"/>
    </row>
    <row r="292" spans="1:28" x14ac:dyDescent="0.3">
      <c r="A292" s="207"/>
      <c r="B292" s="409"/>
      <c r="C292" s="278" t="s">
        <v>996</v>
      </c>
      <c r="D292" s="409"/>
      <c r="E292" s="523"/>
      <c r="F292" s="582">
        <f t="shared" si="88"/>
        <v>0</v>
      </c>
      <c r="G292" s="333"/>
      <c r="H292" s="333"/>
      <c r="I292" s="334"/>
      <c r="J292" s="335"/>
      <c r="K292" s="942"/>
      <c r="L292" s="337"/>
      <c r="M292" s="337"/>
      <c r="N292" s="337"/>
      <c r="O292" s="338"/>
      <c r="P292" s="339">
        <f t="shared" si="74"/>
        <v>0</v>
      </c>
      <c r="Q292" s="364"/>
      <c r="R292" s="364"/>
      <c r="S292" s="365"/>
      <c r="T292" s="366"/>
      <c r="U292" s="367"/>
      <c r="V292" s="364"/>
      <c r="W292" s="364"/>
      <c r="X292" s="364"/>
      <c r="Y292" s="1293">
        <f t="shared" si="75"/>
        <v>0</v>
      </c>
      <c r="Z292" s="340"/>
      <c r="AA292" s="370"/>
      <c r="AB292" s="20"/>
    </row>
    <row r="293" spans="1:28" x14ac:dyDescent="0.3">
      <c r="A293" s="207"/>
      <c r="B293" s="409"/>
      <c r="C293" s="409"/>
      <c r="D293" s="409"/>
      <c r="E293" s="522" t="s">
        <v>17</v>
      </c>
      <c r="F293" s="582">
        <f t="shared" si="88"/>
        <v>1</v>
      </c>
      <c r="G293" s="333">
        <v>1</v>
      </c>
      <c r="H293" s="333"/>
      <c r="I293" s="334"/>
      <c r="J293" s="335"/>
      <c r="K293" s="942">
        <v>1</v>
      </c>
      <c r="L293" s="337"/>
      <c r="M293" s="337"/>
      <c r="N293" s="337"/>
      <c r="O293" s="338">
        <f t="shared" ref="O293:O297" si="90">SUM(K293:N293)</f>
        <v>1</v>
      </c>
      <c r="P293" s="339">
        <f t="shared" si="74"/>
        <v>43500</v>
      </c>
      <c r="Q293" s="474">
        <v>43500</v>
      </c>
      <c r="R293" s="364"/>
      <c r="S293" s="365"/>
      <c r="T293" s="366"/>
      <c r="U293" s="474">
        <v>43050</v>
      </c>
      <c r="V293" s="364"/>
      <c r="W293" s="364"/>
      <c r="X293" s="364"/>
      <c r="Y293" s="1293">
        <f t="shared" si="75"/>
        <v>43050</v>
      </c>
      <c r="Z293" s="340" t="s">
        <v>31</v>
      </c>
      <c r="AA293" s="370"/>
      <c r="AB293" s="20"/>
    </row>
    <row r="294" spans="1:28" x14ac:dyDescent="0.3">
      <c r="A294" s="207"/>
      <c r="B294" s="409"/>
      <c r="C294" s="409"/>
      <c r="D294" s="409"/>
      <c r="E294" s="522"/>
      <c r="F294" s="885"/>
      <c r="G294" s="378"/>
      <c r="H294" s="378"/>
      <c r="I294" s="379"/>
      <c r="J294" s="380"/>
      <c r="K294" s="944"/>
      <c r="L294" s="425"/>
      <c r="M294" s="425"/>
      <c r="N294" s="425"/>
      <c r="O294" s="338"/>
      <c r="P294" s="339">
        <f t="shared" si="74"/>
        <v>0</v>
      </c>
      <c r="Q294" s="487"/>
      <c r="R294" s="383"/>
      <c r="S294" s="384"/>
      <c r="T294" s="385"/>
      <c r="U294" s="386"/>
      <c r="V294" s="383"/>
      <c r="W294" s="383"/>
      <c r="X294" s="383"/>
      <c r="Y294" s="1293">
        <f t="shared" si="75"/>
        <v>0</v>
      </c>
      <c r="Z294" s="387"/>
      <c r="AA294" s="477"/>
      <c r="AB294" s="20"/>
    </row>
    <row r="295" spans="1:28" x14ac:dyDescent="0.3">
      <c r="A295" s="207"/>
      <c r="B295" s="409"/>
      <c r="C295" s="278" t="s">
        <v>997</v>
      </c>
      <c r="D295" s="409"/>
      <c r="E295" s="523"/>
      <c r="F295" s="885"/>
      <c r="G295" s="378"/>
      <c r="H295" s="378"/>
      <c r="I295" s="379"/>
      <c r="J295" s="380"/>
      <c r="K295" s="944"/>
      <c r="L295" s="425"/>
      <c r="M295" s="425"/>
      <c r="N295" s="425"/>
      <c r="O295" s="338"/>
      <c r="P295" s="339">
        <f t="shared" si="74"/>
        <v>0</v>
      </c>
      <c r="Q295" s="487"/>
      <c r="R295" s="383"/>
      <c r="S295" s="384"/>
      <c r="T295" s="385"/>
      <c r="U295" s="386"/>
      <c r="V295" s="383"/>
      <c r="W295" s="383"/>
      <c r="X295" s="383"/>
      <c r="Y295" s="1293">
        <f t="shared" si="75"/>
        <v>0</v>
      </c>
      <c r="Z295" s="387"/>
      <c r="AA295" s="477"/>
      <c r="AB295" s="20"/>
    </row>
    <row r="296" spans="1:28" x14ac:dyDescent="0.3">
      <c r="A296" s="207"/>
      <c r="B296" s="409"/>
      <c r="C296" s="409"/>
      <c r="D296" s="409"/>
      <c r="E296" s="522" t="s">
        <v>998</v>
      </c>
      <c r="F296" s="885"/>
      <c r="G296" s="378"/>
      <c r="H296" s="378"/>
      <c r="I296" s="379"/>
      <c r="J296" s="380"/>
      <c r="K296" s="295">
        <f>188+1078</f>
        <v>1266</v>
      </c>
      <c r="L296" s="425"/>
      <c r="M296" s="425"/>
      <c r="N296" s="425"/>
      <c r="O296" s="338">
        <f t="shared" si="90"/>
        <v>1266</v>
      </c>
      <c r="P296" s="339">
        <f t="shared" si="74"/>
        <v>0</v>
      </c>
      <c r="Q296" s="487"/>
      <c r="R296" s="383"/>
      <c r="S296" s="384"/>
      <c r="T296" s="385"/>
      <c r="U296" s="386"/>
      <c r="V296" s="383"/>
      <c r="W296" s="383"/>
      <c r="X296" s="383"/>
      <c r="Y296" s="1293">
        <f t="shared" si="75"/>
        <v>0</v>
      </c>
      <c r="Z296" s="387"/>
      <c r="AA296" s="477"/>
      <c r="AB296" s="20"/>
    </row>
    <row r="297" spans="1:28" ht="16.2" thickBot="1" x14ac:dyDescent="0.35">
      <c r="A297" s="119"/>
      <c r="B297" s="306"/>
      <c r="C297" s="306"/>
      <c r="D297" s="306"/>
      <c r="E297" s="1349"/>
      <c r="F297" s="881">
        <f t="shared" si="88"/>
        <v>0</v>
      </c>
      <c r="G297" s="307"/>
      <c r="H297" s="307"/>
      <c r="I297" s="308"/>
      <c r="J297" s="309"/>
      <c r="K297" s="941"/>
      <c r="L297" s="310"/>
      <c r="M297" s="310"/>
      <c r="N297" s="310"/>
      <c r="O297" s="311">
        <f t="shared" si="90"/>
        <v>0</v>
      </c>
      <c r="P297" s="484">
        <f t="shared" si="74"/>
        <v>0</v>
      </c>
      <c r="Q297" s="349"/>
      <c r="R297" s="349"/>
      <c r="S297" s="314"/>
      <c r="T297" s="315"/>
      <c r="U297" s="350"/>
      <c r="V297" s="349"/>
      <c r="W297" s="349"/>
      <c r="X297" s="349"/>
      <c r="Y297" s="1307">
        <f t="shared" si="75"/>
        <v>0</v>
      </c>
      <c r="Z297" s="317"/>
      <c r="AA297" s="427"/>
      <c r="AB297" s="20"/>
    </row>
    <row r="298" spans="1:28" x14ac:dyDescent="0.3">
      <c r="A298" s="120"/>
      <c r="B298" s="351" t="s">
        <v>1124</v>
      </c>
      <c r="C298" s="351"/>
      <c r="D298" s="351"/>
      <c r="E298" s="1367"/>
      <c r="F298" s="883">
        <f t="shared" si="73"/>
        <v>0</v>
      </c>
      <c r="G298" s="353"/>
      <c r="H298" s="353"/>
      <c r="I298" s="354"/>
      <c r="J298" s="355"/>
      <c r="K298" s="943"/>
      <c r="L298" s="357"/>
      <c r="M298" s="357"/>
      <c r="N298" s="357"/>
      <c r="O298" s="358">
        <f t="shared" si="87"/>
        <v>0</v>
      </c>
      <c r="P298" s="488">
        <f t="shared" si="74"/>
        <v>0</v>
      </c>
      <c r="Q298" s="359"/>
      <c r="R298" s="359"/>
      <c r="S298" s="360"/>
      <c r="T298" s="361"/>
      <c r="U298" s="362"/>
      <c r="V298" s="359"/>
      <c r="W298" s="359"/>
      <c r="X298" s="359"/>
      <c r="Y298" s="1308">
        <f t="shared" si="75"/>
        <v>0</v>
      </c>
      <c r="Z298" s="363"/>
      <c r="AA298" s="489"/>
      <c r="AB298" s="20"/>
    </row>
    <row r="299" spans="1:28" x14ac:dyDescent="0.3">
      <c r="A299" s="115"/>
      <c r="B299" s="368" t="s">
        <v>152</v>
      </c>
      <c r="C299" s="368"/>
      <c r="D299" s="368"/>
      <c r="E299" s="1164"/>
      <c r="F299" s="582">
        <f t="shared" si="73"/>
        <v>0</v>
      </c>
      <c r="G299" s="333"/>
      <c r="H299" s="333"/>
      <c r="I299" s="334"/>
      <c r="J299" s="335"/>
      <c r="K299" s="942"/>
      <c r="L299" s="337"/>
      <c r="M299" s="337"/>
      <c r="N299" s="337"/>
      <c r="O299" s="338">
        <f t="shared" si="87"/>
        <v>0</v>
      </c>
      <c r="P299" s="339">
        <f t="shared" si="74"/>
        <v>0</v>
      </c>
      <c r="Q299" s="364"/>
      <c r="R299" s="364"/>
      <c r="S299" s="365"/>
      <c r="T299" s="366"/>
      <c r="U299" s="367"/>
      <c r="V299" s="364"/>
      <c r="W299" s="364"/>
      <c r="X299" s="364"/>
      <c r="Y299" s="1293">
        <f t="shared" si="75"/>
        <v>0</v>
      </c>
      <c r="Z299" s="340"/>
      <c r="AA299" s="348"/>
      <c r="AB299" s="20"/>
    </row>
    <row r="300" spans="1:28" x14ac:dyDescent="0.3">
      <c r="A300" s="115"/>
      <c r="B300" s="332"/>
      <c r="C300" s="332"/>
      <c r="D300" s="332"/>
      <c r="E300" s="1168" t="s">
        <v>11</v>
      </c>
      <c r="F300" s="582">
        <f t="shared" si="73"/>
        <v>0</v>
      </c>
      <c r="G300" s="333"/>
      <c r="H300" s="333"/>
      <c r="I300" s="334"/>
      <c r="J300" s="335"/>
      <c r="K300" s="942"/>
      <c r="L300" s="337"/>
      <c r="M300" s="337"/>
      <c r="N300" s="337"/>
      <c r="O300" s="338">
        <f t="shared" si="87"/>
        <v>0</v>
      </c>
      <c r="P300" s="339">
        <f t="shared" si="74"/>
        <v>0</v>
      </c>
      <c r="Q300" s="364"/>
      <c r="R300" s="364"/>
      <c r="S300" s="365"/>
      <c r="T300" s="366"/>
      <c r="U300" s="367"/>
      <c r="V300" s="364"/>
      <c r="W300" s="364"/>
      <c r="X300" s="364"/>
      <c r="Y300" s="1293">
        <f t="shared" si="75"/>
        <v>0</v>
      </c>
      <c r="Z300" s="340"/>
      <c r="AA300" s="370"/>
      <c r="AB300" s="20"/>
    </row>
    <row r="301" spans="1:28" x14ac:dyDescent="0.3">
      <c r="A301" s="115"/>
      <c r="B301" s="371"/>
      <c r="C301" s="371"/>
      <c r="D301" s="371"/>
      <c r="E301" s="1176" t="s">
        <v>227</v>
      </c>
      <c r="F301" s="1355">
        <f t="shared" si="73"/>
        <v>4</v>
      </c>
      <c r="G301" s="287">
        <v>1</v>
      </c>
      <c r="H301" s="287">
        <v>1</v>
      </c>
      <c r="I301" s="334">
        <v>1</v>
      </c>
      <c r="J301" s="335">
        <v>1</v>
      </c>
      <c r="K301" s="633">
        <v>2</v>
      </c>
      <c r="L301" s="337">
        <v>48</v>
      </c>
      <c r="M301" s="337"/>
      <c r="N301" s="337"/>
      <c r="O301" s="338">
        <f t="shared" si="87"/>
        <v>50</v>
      </c>
      <c r="P301" s="339">
        <f t="shared" si="74"/>
        <v>0</v>
      </c>
      <c r="Q301" s="364"/>
      <c r="R301" s="364"/>
      <c r="S301" s="365"/>
      <c r="T301" s="366"/>
      <c r="U301" s="367"/>
      <c r="V301" s="364"/>
      <c r="W301" s="364"/>
      <c r="X301" s="364"/>
      <c r="Y301" s="1293">
        <f t="shared" si="75"/>
        <v>0</v>
      </c>
      <c r="Z301" s="423" t="s">
        <v>229</v>
      </c>
      <c r="AA301" s="431"/>
      <c r="AB301" s="20"/>
    </row>
    <row r="302" spans="1:28" ht="15.6" hidden="1" customHeight="1" x14ac:dyDescent="0.3">
      <c r="A302" s="115"/>
      <c r="B302" s="371"/>
      <c r="C302" s="371"/>
      <c r="D302" s="371"/>
      <c r="E302" s="1176" t="s">
        <v>434</v>
      </c>
      <c r="F302" s="1355">
        <f t="shared" si="73"/>
        <v>0</v>
      </c>
      <c r="G302" s="333"/>
      <c r="H302" s="333"/>
      <c r="I302" s="334"/>
      <c r="J302" s="335"/>
      <c r="K302" s="633"/>
      <c r="L302" s="337"/>
      <c r="M302" s="337"/>
      <c r="N302" s="337"/>
      <c r="O302" s="338">
        <f t="shared" si="87"/>
        <v>0</v>
      </c>
      <c r="P302" s="339">
        <f t="shared" si="74"/>
        <v>0</v>
      </c>
      <c r="Q302" s="364"/>
      <c r="R302" s="364"/>
      <c r="S302" s="365"/>
      <c r="T302" s="366"/>
      <c r="U302" s="367"/>
      <c r="V302" s="364"/>
      <c r="W302" s="364"/>
      <c r="X302" s="364"/>
      <c r="Y302" s="1293">
        <f t="shared" si="75"/>
        <v>0</v>
      </c>
      <c r="Z302" s="423"/>
      <c r="AA302" s="431"/>
      <c r="AB302" s="20"/>
    </row>
    <row r="303" spans="1:28" ht="15.6" hidden="1" customHeight="1" x14ac:dyDescent="0.3">
      <c r="A303" s="115"/>
      <c r="B303" s="371"/>
      <c r="C303" s="371"/>
      <c r="D303" s="371"/>
      <c r="E303" s="1176" t="s">
        <v>435</v>
      </c>
      <c r="F303" s="1355">
        <f t="shared" si="73"/>
        <v>0</v>
      </c>
      <c r="G303" s="333"/>
      <c r="H303" s="333"/>
      <c r="I303" s="334"/>
      <c r="J303" s="335"/>
      <c r="K303" s="633"/>
      <c r="L303" s="337"/>
      <c r="M303" s="337"/>
      <c r="N303" s="337"/>
      <c r="O303" s="338">
        <f t="shared" si="87"/>
        <v>0</v>
      </c>
      <c r="P303" s="339">
        <f t="shared" si="74"/>
        <v>0</v>
      </c>
      <c r="Q303" s="364"/>
      <c r="R303" s="364"/>
      <c r="S303" s="365"/>
      <c r="T303" s="366"/>
      <c r="U303" s="367"/>
      <c r="V303" s="364"/>
      <c r="W303" s="364"/>
      <c r="X303" s="364"/>
      <c r="Y303" s="1293">
        <f t="shared" si="75"/>
        <v>0</v>
      </c>
      <c r="Z303" s="423"/>
      <c r="AA303" s="431"/>
      <c r="AB303" s="20"/>
    </row>
    <row r="304" spans="1:28" ht="15.6" hidden="1" customHeight="1" x14ac:dyDescent="0.3">
      <c r="A304" s="115"/>
      <c r="B304" s="371"/>
      <c r="C304" s="371"/>
      <c r="D304" s="371"/>
      <c r="E304" s="1176" t="s">
        <v>436</v>
      </c>
      <c r="F304" s="1355">
        <f t="shared" si="73"/>
        <v>0</v>
      </c>
      <c r="G304" s="333"/>
      <c r="H304" s="333"/>
      <c r="I304" s="334"/>
      <c r="J304" s="335"/>
      <c r="K304" s="633"/>
      <c r="L304" s="337"/>
      <c r="M304" s="337"/>
      <c r="N304" s="337"/>
      <c r="O304" s="338">
        <f t="shared" si="87"/>
        <v>0</v>
      </c>
      <c r="P304" s="339">
        <f t="shared" si="74"/>
        <v>0</v>
      </c>
      <c r="Q304" s="364"/>
      <c r="R304" s="364"/>
      <c r="S304" s="365"/>
      <c r="T304" s="366"/>
      <c r="U304" s="367"/>
      <c r="V304" s="364"/>
      <c r="W304" s="364"/>
      <c r="X304" s="364"/>
      <c r="Y304" s="1293">
        <f t="shared" si="75"/>
        <v>0</v>
      </c>
      <c r="Z304" s="423" t="s">
        <v>439</v>
      </c>
      <c r="AA304" s="431"/>
      <c r="AB304" s="20"/>
    </row>
    <row r="305" spans="1:28" ht="15.6" hidden="1" customHeight="1" x14ac:dyDescent="0.3">
      <c r="A305" s="115"/>
      <c r="B305" s="371"/>
      <c r="C305" s="371"/>
      <c r="D305" s="371"/>
      <c r="E305" s="1169" t="s">
        <v>437</v>
      </c>
      <c r="F305" s="1355">
        <f t="shared" si="73"/>
        <v>0</v>
      </c>
      <c r="G305" s="333"/>
      <c r="H305" s="333"/>
      <c r="I305" s="334"/>
      <c r="J305" s="335"/>
      <c r="K305" s="633"/>
      <c r="L305" s="337"/>
      <c r="M305" s="337"/>
      <c r="N305" s="337"/>
      <c r="O305" s="338">
        <f t="shared" si="87"/>
        <v>0</v>
      </c>
      <c r="P305" s="339">
        <f t="shared" si="74"/>
        <v>0</v>
      </c>
      <c r="Q305" s="364"/>
      <c r="R305" s="364"/>
      <c r="S305" s="365"/>
      <c r="T305" s="366"/>
      <c r="U305" s="367"/>
      <c r="V305" s="364"/>
      <c r="W305" s="364"/>
      <c r="X305" s="364"/>
      <c r="Y305" s="1293">
        <f t="shared" si="75"/>
        <v>0</v>
      </c>
      <c r="Z305" s="423"/>
      <c r="AA305" s="431"/>
      <c r="AB305" s="20"/>
    </row>
    <row r="306" spans="1:28" ht="15.6" hidden="1" customHeight="1" x14ac:dyDescent="0.3">
      <c r="A306" s="115"/>
      <c r="B306" s="371"/>
      <c r="C306" s="371"/>
      <c r="D306" s="371"/>
      <c r="E306" s="1169" t="s">
        <v>233</v>
      </c>
      <c r="F306" s="1355">
        <f t="shared" si="73"/>
        <v>0</v>
      </c>
      <c r="G306" s="333"/>
      <c r="H306" s="333"/>
      <c r="I306" s="334"/>
      <c r="J306" s="335"/>
      <c r="K306" s="633"/>
      <c r="L306" s="337"/>
      <c r="M306" s="337"/>
      <c r="N306" s="337"/>
      <c r="O306" s="338">
        <f t="shared" si="87"/>
        <v>0</v>
      </c>
      <c r="P306" s="339">
        <f t="shared" si="74"/>
        <v>0</v>
      </c>
      <c r="Q306" s="364"/>
      <c r="R306" s="364"/>
      <c r="S306" s="365"/>
      <c r="T306" s="366"/>
      <c r="U306" s="367"/>
      <c r="V306" s="364"/>
      <c r="W306" s="364"/>
      <c r="X306" s="364"/>
      <c r="Y306" s="1293">
        <f t="shared" si="75"/>
        <v>0</v>
      </c>
      <c r="Z306" s="423"/>
      <c r="AA306" s="431"/>
      <c r="AB306" s="20"/>
    </row>
    <row r="307" spans="1:28" ht="15.6" hidden="1" customHeight="1" x14ac:dyDescent="0.3">
      <c r="A307" s="115"/>
      <c r="B307" s="371"/>
      <c r="C307" s="371"/>
      <c r="D307" s="371"/>
      <c r="E307" s="1169" t="s">
        <v>438</v>
      </c>
      <c r="F307" s="1355">
        <f t="shared" si="73"/>
        <v>0</v>
      </c>
      <c r="G307" s="333"/>
      <c r="H307" s="333"/>
      <c r="I307" s="334"/>
      <c r="J307" s="335"/>
      <c r="K307" s="633"/>
      <c r="L307" s="337"/>
      <c r="M307" s="337"/>
      <c r="N307" s="337"/>
      <c r="O307" s="338">
        <f t="shared" si="87"/>
        <v>0</v>
      </c>
      <c r="P307" s="339">
        <f t="shared" si="74"/>
        <v>0</v>
      </c>
      <c r="Q307" s="364"/>
      <c r="R307" s="364"/>
      <c r="S307" s="365"/>
      <c r="T307" s="366"/>
      <c r="U307" s="367"/>
      <c r="V307" s="364"/>
      <c r="W307" s="364"/>
      <c r="X307" s="364"/>
      <c r="Y307" s="1293">
        <f t="shared" si="75"/>
        <v>0</v>
      </c>
      <c r="Z307" s="423"/>
      <c r="AA307" s="431"/>
      <c r="AB307" s="20"/>
    </row>
    <row r="308" spans="1:28" ht="15.6" hidden="1" customHeight="1" x14ac:dyDescent="0.3">
      <c r="A308" s="115"/>
      <c r="B308" s="371"/>
      <c r="C308" s="371"/>
      <c r="D308" s="371"/>
      <c r="E308" s="1176"/>
      <c r="F308" s="1355">
        <f t="shared" si="73"/>
        <v>0</v>
      </c>
      <c r="G308" s="333"/>
      <c r="H308" s="333"/>
      <c r="I308" s="334"/>
      <c r="J308" s="335"/>
      <c r="K308" s="633"/>
      <c r="L308" s="337"/>
      <c r="M308" s="337"/>
      <c r="N308" s="337"/>
      <c r="O308" s="338">
        <f t="shared" si="87"/>
        <v>0</v>
      </c>
      <c r="P308" s="339">
        <f t="shared" si="74"/>
        <v>0</v>
      </c>
      <c r="Q308" s="364"/>
      <c r="R308" s="364"/>
      <c r="S308" s="365"/>
      <c r="T308" s="366"/>
      <c r="U308" s="367"/>
      <c r="V308" s="364"/>
      <c r="W308" s="364"/>
      <c r="X308" s="364"/>
      <c r="Y308" s="1293">
        <f t="shared" si="75"/>
        <v>0</v>
      </c>
      <c r="Z308" s="423"/>
      <c r="AA308" s="431"/>
      <c r="AB308" s="20"/>
    </row>
    <row r="309" spans="1:28" x14ac:dyDescent="0.3">
      <c r="A309" s="115"/>
      <c r="B309" s="371"/>
      <c r="C309" s="371"/>
      <c r="D309" s="371"/>
      <c r="E309" s="1176" t="s">
        <v>382</v>
      </c>
      <c r="F309" s="1355">
        <f t="shared" si="73"/>
        <v>20</v>
      </c>
      <c r="G309" s="287">
        <v>5</v>
      </c>
      <c r="H309" s="287">
        <v>5</v>
      </c>
      <c r="I309" s="334">
        <v>5</v>
      </c>
      <c r="J309" s="335">
        <v>5</v>
      </c>
      <c r="K309" s="633">
        <v>46</v>
      </c>
      <c r="L309" s="337">
        <v>42</v>
      </c>
      <c r="M309" s="337"/>
      <c r="N309" s="337"/>
      <c r="O309" s="338">
        <f t="shared" si="87"/>
        <v>88</v>
      </c>
      <c r="P309" s="339">
        <f t="shared" si="74"/>
        <v>0</v>
      </c>
      <c r="Q309" s="364"/>
      <c r="R309" s="364"/>
      <c r="S309" s="365"/>
      <c r="T309" s="366"/>
      <c r="U309" s="367"/>
      <c r="V309" s="364"/>
      <c r="W309" s="364"/>
      <c r="X309" s="364"/>
      <c r="Y309" s="1293">
        <f t="shared" si="75"/>
        <v>0</v>
      </c>
      <c r="Z309" s="423" t="s">
        <v>229</v>
      </c>
      <c r="AA309" s="431"/>
      <c r="AB309" s="20"/>
    </row>
    <row r="310" spans="1:28" x14ac:dyDescent="0.3">
      <c r="A310" s="115"/>
      <c r="B310" s="371"/>
      <c r="C310" s="371"/>
      <c r="D310" s="371"/>
      <c r="E310" s="1176" t="s">
        <v>383</v>
      </c>
      <c r="F310" s="1355">
        <f t="shared" si="73"/>
        <v>0</v>
      </c>
      <c r="G310" s="333"/>
      <c r="H310" s="333"/>
      <c r="I310" s="334"/>
      <c r="J310" s="335"/>
      <c r="K310" s="633"/>
      <c r="L310" s="337"/>
      <c r="M310" s="337"/>
      <c r="N310" s="337"/>
      <c r="O310" s="338">
        <f t="shared" si="87"/>
        <v>0</v>
      </c>
      <c r="P310" s="339">
        <f t="shared" si="74"/>
        <v>0</v>
      </c>
      <c r="Q310" s="364"/>
      <c r="R310" s="364"/>
      <c r="S310" s="365"/>
      <c r="T310" s="366"/>
      <c r="U310" s="367"/>
      <c r="V310" s="364"/>
      <c r="W310" s="364"/>
      <c r="X310" s="364"/>
      <c r="Y310" s="1293">
        <f t="shared" si="75"/>
        <v>0</v>
      </c>
      <c r="Z310" s="423" t="s">
        <v>870</v>
      </c>
      <c r="AA310" s="431"/>
      <c r="AB310" s="20"/>
    </row>
    <row r="311" spans="1:28" ht="15.6" hidden="1" customHeight="1" x14ac:dyDescent="0.3">
      <c r="A311" s="115"/>
      <c r="B311" s="371"/>
      <c r="C311" s="371"/>
      <c r="D311" s="371"/>
      <c r="E311" s="1176" t="s">
        <v>434</v>
      </c>
      <c r="F311" s="1355">
        <f t="shared" si="73"/>
        <v>0</v>
      </c>
      <c r="G311" s="333"/>
      <c r="H311" s="333"/>
      <c r="I311" s="334"/>
      <c r="J311" s="335"/>
      <c r="K311" s="633"/>
      <c r="L311" s="337"/>
      <c r="M311" s="337"/>
      <c r="N311" s="337"/>
      <c r="O311" s="338">
        <f t="shared" si="87"/>
        <v>0</v>
      </c>
      <c r="P311" s="339">
        <f t="shared" si="74"/>
        <v>0</v>
      </c>
      <c r="Q311" s="364"/>
      <c r="R311" s="364"/>
      <c r="S311" s="365"/>
      <c r="T311" s="366"/>
      <c r="U311" s="367"/>
      <c r="V311" s="364"/>
      <c r="W311" s="364"/>
      <c r="X311" s="364"/>
      <c r="Y311" s="1293">
        <f t="shared" si="75"/>
        <v>0</v>
      </c>
      <c r="Z311" s="423"/>
      <c r="AA311" s="431"/>
      <c r="AB311" s="20"/>
    </row>
    <row r="312" spans="1:28" ht="15.6" hidden="1" customHeight="1" x14ac:dyDescent="0.3">
      <c r="A312" s="115"/>
      <c r="B312" s="371"/>
      <c r="C312" s="371"/>
      <c r="D312" s="371"/>
      <c r="E312" s="1169" t="s">
        <v>437</v>
      </c>
      <c r="F312" s="1355">
        <f t="shared" si="73"/>
        <v>0</v>
      </c>
      <c r="G312" s="333"/>
      <c r="H312" s="333"/>
      <c r="I312" s="334"/>
      <c r="J312" s="335"/>
      <c r="K312" s="633"/>
      <c r="L312" s="337"/>
      <c r="M312" s="337"/>
      <c r="N312" s="337"/>
      <c r="O312" s="338">
        <f t="shared" si="87"/>
        <v>0</v>
      </c>
      <c r="P312" s="339">
        <f t="shared" si="74"/>
        <v>0</v>
      </c>
      <c r="Q312" s="364"/>
      <c r="R312" s="364"/>
      <c r="S312" s="365"/>
      <c r="T312" s="366"/>
      <c r="U312" s="367"/>
      <c r="V312" s="364"/>
      <c r="W312" s="364"/>
      <c r="X312" s="364"/>
      <c r="Y312" s="1293">
        <f t="shared" si="75"/>
        <v>0</v>
      </c>
      <c r="Z312" s="423"/>
      <c r="AA312" s="431"/>
      <c r="AB312" s="20"/>
    </row>
    <row r="313" spans="1:28" ht="15.6" hidden="1" customHeight="1" x14ac:dyDescent="0.3">
      <c r="A313" s="115"/>
      <c r="B313" s="371"/>
      <c r="C313" s="371"/>
      <c r="D313" s="371"/>
      <c r="E313" s="1169" t="s">
        <v>233</v>
      </c>
      <c r="F313" s="1355">
        <f t="shared" si="73"/>
        <v>0</v>
      </c>
      <c r="G313" s="333"/>
      <c r="H313" s="333"/>
      <c r="I313" s="334"/>
      <c r="J313" s="335"/>
      <c r="K313" s="633"/>
      <c r="L313" s="337"/>
      <c r="M313" s="337"/>
      <c r="N313" s="337"/>
      <c r="O313" s="338">
        <f t="shared" si="87"/>
        <v>0</v>
      </c>
      <c r="P313" s="339">
        <f t="shared" si="74"/>
        <v>0</v>
      </c>
      <c r="Q313" s="364"/>
      <c r="R313" s="364"/>
      <c r="S313" s="365"/>
      <c r="T313" s="366"/>
      <c r="U313" s="367"/>
      <c r="V313" s="364"/>
      <c r="W313" s="364"/>
      <c r="X313" s="364"/>
      <c r="Y313" s="1293">
        <f t="shared" si="75"/>
        <v>0</v>
      </c>
      <c r="Z313" s="423"/>
      <c r="AA313" s="431"/>
      <c r="AB313" s="20"/>
    </row>
    <row r="314" spans="1:28" ht="15.6" hidden="1" customHeight="1" x14ac:dyDescent="0.3">
      <c r="A314" s="115"/>
      <c r="B314" s="371"/>
      <c r="C314" s="371"/>
      <c r="D314" s="371"/>
      <c r="E314" s="1169"/>
      <c r="F314" s="1355">
        <f t="shared" si="73"/>
        <v>0</v>
      </c>
      <c r="G314" s="333"/>
      <c r="H314" s="333"/>
      <c r="I314" s="334"/>
      <c r="J314" s="335"/>
      <c r="K314" s="633"/>
      <c r="L314" s="337"/>
      <c r="M314" s="337"/>
      <c r="N314" s="337"/>
      <c r="O314" s="338">
        <f t="shared" si="87"/>
        <v>0</v>
      </c>
      <c r="P314" s="339">
        <f t="shared" si="74"/>
        <v>0</v>
      </c>
      <c r="Q314" s="364"/>
      <c r="R314" s="364"/>
      <c r="S314" s="365"/>
      <c r="T314" s="366"/>
      <c r="U314" s="367"/>
      <c r="V314" s="364"/>
      <c r="W314" s="364"/>
      <c r="X314" s="364"/>
      <c r="Y314" s="1293">
        <f t="shared" si="75"/>
        <v>0</v>
      </c>
      <c r="Z314" s="423"/>
      <c r="AA314" s="431"/>
      <c r="AB314" s="20"/>
    </row>
    <row r="315" spans="1:28" x14ac:dyDescent="0.3">
      <c r="A315" s="115"/>
      <c r="B315" s="371"/>
      <c r="C315" s="371"/>
      <c r="D315" s="371"/>
      <c r="E315" s="1176" t="s">
        <v>379</v>
      </c>
      <c r="F315" s="1355">
        <f t="shared" si="73"/>
        <v>6</v>
      </c>
      <c r="G315" s="287">
        <v>2</v>
      </c>
      <c r="H315" s="287">
        <v>1</v>
      </c>
      <c r="I315" s="334">
        <v>2</v>
      </c>
      <c r="J315" s="335">
        <v>1</v>
      </c>
      <c r="K315" s="633">
        <v>13</v>
      </c>
      <c r="L315" s="337">
        <v>59</v>
      </c>
      <c r="M315" s="337"/>
      <c r="N315" s="337"/>
      <c r="O315" s="338">
        <f t="shared" si="87"/>
        <v>72</v>
      </c>
      <c r="P315" s="339">
        <f t="shared" si="74"/>
        <v>0</v>
      </c>
      <c r="Q315" s="364"/>
      <c r="R315" s="364"/>
      <c r="S315" s="365"/>
      <c r="T315" s="366"/>
      <c r="U315" s="367"/>
      <c r="V315" s="364"/>
      <c r="W315" s="364"/>
      <c r="X315" s="364"/>
      <c r="Y315" s="1293">
        <f t="shared" si="75"/>
        <v>0</v>
      </c>
      <c r="Z315" s="423" t="s">
        <v>229</v>
      </c>
      <c r="AA315" s="431"/>
      <c r="AB315" s="20"/>
    </row>
    <row r="316" spans="1:28" ht="15.6" hidden="1" customHeight="1" x14ac:dyDescent="0.3">
      <c r="A316" s="115"/>
      <c r="B316" s="371"/>
      <c r="C316" s="371"/>
      <c r="D316" s="371"/>
      <c r="E316" s="1176" t="s">
        <v>434</v>
      </c>
      <c r="F316" s="1355">
        <f t="shared" si="73"/>
        <v>0</v>
      </c>
      <c r="G316" s="333"/>
      <c r="H316" s="333"/>
      <c r="I316" s="334"/>
      <c r="J316" s="335"/>
      <c r="K316" s="633"/>
      <c r="L316" s="337"/>
      <c r="M316" s="337"/>
      <c r="N316" s="337"/>
      <c r="O316" s="338">
        <f t="shared" si="87"/>
        <v>0</v>
      </c>
      <c r="P316" s="339">
        <f t="shared" si="74"/>
        <v>0</v>
      </c>
      <c r="Q316" s="364"/>
      <c r="R316" s="364"/>
      <c r="S316" s="365"/>
      <c r="T316" s="366"/>
      <c r="U316" s="367"/>
      <c r="V316" s="364"/>
      <c r="W316" s="364"/>
      <c r="X316" s="364"/>
      <c r="Y316" s="1293">
        <f t="shared" si="75"/>
        <v>0</v>
      </c>
      <c r="Z316" s="423"/>
      <c r="AA316" s="431"/>
      <c r="AB316" s="20"/>
    </row>
    <row r="317" spans="1:28" ht="15.6" hidden="1" customHeight="1" x14ac:dyDescent="0.3">
      <c r="A317" s="115"/>
      <c r="B317" s="371"/>
      <c r="C317" s="371"/>
      <c r="D317" s="371"/>
      <c r="E317" s="1169" t="s">
        <v>437</v>
      </c>
      <c r="F317" s="1355">
        <f t="shared" si="73"/>
        <v>0</v>
      </c>
      <c r="G317" s="333"/>
      <c r="H317" s="333"/>
      <c r="I317" s="334"/>
      <c r="J317" s="335"/>
      <c r="K317" s="633"/>
      <c r="L317" s="337"/>
      <c r="M317" s="337"/>
      <c r="N317" s="337"/>
      <c r="O317" s="338">
        <f t="shared" si="87"/>
        <v>0</v>
      </c>
      <c r="P317" s="339">
        <f t="shared" si="74"/>
        <v>0</v>
      </c>
      <c r="Q317" s="364"/>
      <c r="R317" s="364"/>
      <c r="S317" s="365"/>
      <c r="T317" s="366"/>
      <c r="U317" s="367"/>
      <c r="V317" s="364"/>
      <c r="W317" s="364"/>
      <c r="X317" s="364"/>
      <c r="Y317" s="1293">
        <f t="shared" si="75"/>
        <v>0</v>
      </c>
      <c r="Z317" s="423"/>
      <c r="AA317" s="431"/>
      <c r="AB317" s="20"/>
    </row>
    <row r="318" spans="1:28" ht="15.6" hidden="1" customHeight="1" x14ac:dyDescent="0.3">
      <c r="A318" s="115"/>
      <c r="B318" s="371"/>
      <c r="C318" s="371"/>
      <c r="D318" s="371"/>
      <c r="E318" s="1169" t="s">
        <v>233</v>
      </c>
      <c r="F318" s="1355">
        <f t="shared" si="73"/>
        <v>0</v>
      </c>
      <c r="G318" s="333"/>
      <c r="H318" s="333"/>
      <c r="I318" s="334"/>
      <c r="J318" s="335"/>
      <c r="K318" s="633"/>
      <c r="L318" s="337"/>
      <c r="M318" s="337"/>
      <c r="N318" s="337"/>
      <c r="O318" s="338">
        <f t="shared" si="87"/>
        <v>0</v>
      </c>
      <c r="P318" s="339">
        <f t="shared" si="74"/>
        <v>0</v>
      </c>
      <c r="Q318" s="364"/>
      <c r="R318" s="364"/>
      <c r="S318" s="365"/>
      <c r="T318" s="366"/>
      <c r="U318" s="367"/>
      <c r="V318" s="364"/>
      <c r="W318" s="364"/>
      <c r="X318" s="364"/>
      <c r="Y318" s="1293">
        <f t="shared" si="75"/>
        <v>0</v>
      </c>
      <c r="Z318" s="423"/>
      <c r="AA318" s="431"/>
      <c r="AB318" s="20"/>
    </row>
    <row r="319" spans="1:28" ht="15.6" hidden="1" customHeight="1" x14ac:dyDescent="0.3">
      <c r="A319" s="115"/>
      <c r="B319" s="371"/>
      <c r="C319" s="371"/>
      <c r="D319" s="371"/>
      <c r="E319" s="1176"/>
      <c r="F319" s="1355">
        <f t="shared" si="73"/>
        <v>0</v>
      </c>
      <c r="G319" s="333"/>
      <c r="H319" s="333"/>
      <c r="I319" s="334"/>
      <c r="J319" s="335"/>
      <c r="K319" s="633"/>
      <c r="L319" s="337"/>
      <c r="M319" s="337"/>
      <c r="N319" s="337"/>
      <c r="O319" s="338">
        <f t="shared" si="87"/>
        <v>0</v>
      </c>
      <c r="P319" s="339">
        <f t="shared" si="74"/>
        <v>0</v>
      </c>
      <c r="Q319" s="364"/>
      <c r="R319" s="364"/>
      <c r="S319" s="365"/>
      <c r="T319" s="366"/>
      <c r="U319" s="367"/>
      <c r="V319" s="364"/>
      <c r="W319" s="364"/>
      <c r="X319" s="364"/>
      <c r="Y319" s="1293">
        <f t="shared" si="75"/>
        <v>0</v>
      </c>
      <c r="Z319" s="423"/>
      <c r="AA319" s="431"/>
      <c r="AB319" s="20"/>
    </row>
    <row r="320" spans="1:28" ht="15.6" customHeight="1" x14ac:dyDescent="0.3">
      <c r="A320" s="115"/>
      <c r="B320" s="371"/>
      <c r="C320" s="371"/>
      <c r="D320" s="371"/>
      <c r="E320" s="1179" t="s">
        <v>384</v>
      </c>
      <c r="F320" s="1355">
        <f t="shared" si="73"/>
        <v>20</v>
      </c>
      <c r="G320" s="287">
        <v>5</v>
      </c>
      <c r="H320" s="287">
        <v>5</v>
      </c>
      <c r="I320" s="334">
        <v>5</v>
      </c>
      <c r="J320" s="335">
        <v>5</v>
      </c>
      <c r="K320" s="633">
        <v>586</v>
      </c>
      <c r="L320" s="337">
        <v>56</v>
      </c>
      <c r="M320" s="337"/>
      <c r="N320" s="337"/>
      <c r="O320" s="338">
        <f t="shared" si="87"/>
        <v>642</v>
      </c>
      <c r="P320" s="339">
        <f t="shared" si="74"/>
        <v>0</v>
      </c>
      <c r="Q320" s="364"/>
      <c r="R320" s="364"/>
      <c r="S320" s="365"/>
      <c r="T320" s="366"/>
      <c r="U320" s="367"/>
      <c r="V320" s="364"/>
      <c r="W320" s="364"/>
      <c r="X320" s="364"/>
      <c r="Y320" s="1293">
        <f t="shared" si="75"/>
        <v>0</v>
      </c>
      <c r="Z320" s="490" t="s">
        <v>381</v>
      </c>
      <c r="AA320" s="431"/>
      <c r="AB320" s="20"/>
    </row>
    <row r="321" spans="1:28" ht="15.6" hidden="1" customHeight="1" x14ac:dyDescent="0.3">
      <c r="A321" s="115"/>
      <c r="B321" s="371"/>
      <c r="C321" s="371"/>
      <c r="D321" s="371"/>
      <c r="E321" s="1169" t="s">
        <v>437</v>
      </c>
      <c r="F321" s="1355">
        <f t="shared" si="73"/>
        <v>0</v>
      </c>
      <c r="G321" s="333"/>
      <c r="H321" s="333"/>
      <c r="I321" s="334"/>
      <c r="J321" s="335"/>
      <c r="K321" s="633"/>
      <c r="L321" s="337"/>
      <c r="M321" s="337"/>
      <c r="N321" s="337"/>
      <c r="O321" s="338">
        <f t="shared" si="87"/>
        <v>0</v>
      </c>
      <c r="P321" s="339">
        <f t="shared" si="74"/>
        <v>0</v>
      </c>
      <c r="Q321" s="364"/>
      <c r="R321" s="364"/>
      <c r="S321" s="365"/>
      <c r="T321" s="366"/>
      <c r="U321" s="367"/>
      <c r="V321" s="364"/>
      <c r="W321" s="364"/>
      <c r="X321" s="364"/>
      <c r="Y321" s="1293">
        <f t="shared" si="75"/>
        <v>0</v>
      </c>
      <c r="Z321" s="340"/>
      <c r="AA321" s="491"/>
      <c r="AB321" s="20"/>
    </row>
    <row r="322" spans="1:28" ht="15.6" hidden="1" customHeight="1" x14ac:dyDescent="0.3">
      <c r="A322" s="115"/>
      <c r="B322" s="371"/>
      <c r="C322" s="371"/>
      <c r="D322" s="371"/>
      <c r="E322" s="1169" t="s">
        <v>233</v>
      </c>
      <c r="F322" s="1355">
        <f t="shared" si="73"/>
        <v>0</v>
      </c>
      <c r="G322" s="333"/>
      <c r="H322" s="333"/>
      <c r="I322" s="334"/>
      <c r="J322" s="335"/>
      <c r="K322" s="633"/>
      <c r="L322" s="337"/>
      <c r="M322" s="337"/>
      <c r="N322" s="337"/>
      <c r="O322" s="338">
        <f t="shared" si="87"/>
        <v>0</v>
      </c>
      <c r="P322" s="339">
        <f t="shared" si="74"/>
        <v>0</v>
      </c>
      <c r="Q322" s="364"/>
      <c r="R322" s="364"/>
      <c r="S322" s="365"/>
      <c r="T322" s="366"/>
      <c r="U322" s="367"/>
      <c r="V322" s="364"/>
      <c r="W322" s="364"/>
      <c r="X322" s="364"/>
      <c r="Y322" s="1293">
        <f t="shared" si="75"/>
        <v>0</v>
      </c>
      <c r="Z322" s="340"/>
      <c r="AA322" s="491"/>
      <c r="AB322" s="20"/>
    </row>
    <row r="323" spans="1:28" ht="15.6" hidden="1" customHeight="1" x14ac:dyDescent="0.3">
      <c r="A323" s="115"/>
      <c r="B323" s="371"/>
      <c r="C323" s="371"/>
      <c r="D323" s="371"/>
      <c r="E323" s="1169"/>
      <c r="F323" s="1355">
        <f t="shared" si="73"/>
        <v>0</v>
      </c>
      <c r="G323" s="333"/>
      <c r="H323" s="333"/>
      <c r="I323" s="334"/>
      <c r="J323" s="335"/>
      <c r="K323" s="633"/>
      <c r="L323" s="337"/>
      <c r="M323" s="337"/>
      <c r="N323" s="337"/>
      <c r="O323" s="338">
        <f t="shared" si="87"/>
        <v>0</v>
      </c>
      <c r="P323" s="339">
        <f t="shared" si="74"/>
        <v>0</v>
      </c>
      <c r="Q323" s="364"/>
      <c r="R323" s="364"/>
      <c r="S323" s="365"/>
      <c r="T323" s="366"/>
      <c r="U323" s="367"/>
      <c r="V323" s="364"/>
      <c r="W323" s="364"/>
      <c r="X323" s="364"/>
      <c r="Y323" s="1293">
        <f t="shared" si="75"/>
        <v>0</v>
      </c>
      <c r="Z323" s="340"/>
      <c r="AA323" s="491"/>
      <c r="AB323" s="20"/>
    </row>
    <row r="324" spans="1:28" x14ac:dyDescent="0.3">
      <c r="A324" s="115"/>
      <c r="B324" s="371"/>
      <c r="C324" s="371"/>
      <c r="D324" s="371"/>
      <c r="E324" s="1176" t="s">
        <v>12</v>
      </c>
      <c r="F324" s="1355">
        <f t="shared" si="73"/>
        <v>8</v>
      </c>
      <c r="G324" s="333">
        <v>2</v>
      </c>
      <c r="H324" s="333">
        <v>2</v>
      </c>
      <c r="I324" s="334">
        <v>2</v>
      </c>
      <c r="J324" s="335">
        <v>2</v>
      </c>
      <c r="K324" s="633"/>
      <c r="L324" s="337"/>
      <c r="M324" s="337"/>
      <c r="N324" s="337"/>
      <c r="O324" s="338">
        <f t="shared" si="87"/>
        <v>0</v>
      </c>
      <c r="P324" s="339">
        <f t="shared" ref="P324:P387" si="91">SUM(Q324:T324)</f>
        <v>0</v>
      </c>
      <c r="Q324" s="364"/>
      <c r="R324" s="364"/>
      <c r="S324" s="365"/>
      <c r="T324" s="366"/>
      <c r="U324" s="367"/>
      <c r="V324" s="364"/>
      <c r="W324" s="364"/>
      <c r="X324" s="364"/>
      <c r="Y324" s="1293">
        <f t="shared" ref="Y324:Y387" si="92">SUM(U324:X324)</f>
        <v>0</v>
      </c>
      <c r="Z324" s="423" t="s">
        <v>114</v>
      </c>
      <c r="AA324" s="370"/>
      <c r="AB324" s="20"/>
    </row>
    <row r="325" spans="1:28" ht="15.6" hidden="1" customHeight="1" x14ac:dyDescent="0.3">
      <c r="A325" s="115"/>
      <c r="B325" s="371"/>
      <c r="C325" s="371"/>
      <c r="D325" s="371"/>
      <c r="E325" s="1176" t="s">
        <v>434</v>
      </c>
      <c r="F325" s="1355">
        <f t="shared" si="73"/>
        <v>0</v>
      </c>
      <c r="G325" s="333"/>
      <c r="H325" s="333"/>
      <c r="I325" s="334"/>
      <c r="J325" s="335"/>
      <c r="K325" s="633"/>
      <c r="L325" s="337"/>
      <c r="M325" s="337"/>
      <c r="N325" s="337"/>
      <c r="O325" s="338">
        <f t="shared" si="87"/>
        <v>0</v>
      </c>
      <c r="P325" s="339">
        <f t="shared" si="91"/>
        <v>0</v>
      </c>
      <c r="Q325" s="364"/>
      <c r="R325" s="364"/>
      <c r="S325" s="365"/>
      <c r="T325" s="366"/>
      <c r="U325" s="367"/>
      <c r="V325" s="364"/>
      <c r="W325" s="364"/>
      <c r="X325" s="364"/>
      <c r="Y325" s="1293">
        <f t="shared" si="92"/>
        <v>0</v>
      </c>
      <c r="Z325" s="340"/>
      <c r="AA325" s="370"/>
      <c r="AB325" s="20"/>
    </row>
    <row r="326" spans="1:28" ht="15.6" hidden="1" customHeight="1" x14ac:dyDescent="0.3">
      <c r="A326" s="115"/>
      <c r="B326" s="371"/>
      <c r="C326" s="371"/>
      <c r="D326" s="371"/>
      <c r="E326" s="1176" t="s">
        <v>435</v>
      </c>
      <c r="F326" s="1355">
        <f t="shared" si="73"/>
        <v>0</v>
      </c>
      <c r="G326" s="333"/>
      <c r="H326" s="333"/>
      <c r="I326" s="334"/>
      <c r="J326" s="335"/>
      <c r="K326" s="633"/>
      <c r="L326" s="337"/>
      <c r="M326" s="337"/>
      <c r="N326" s="337"/>
      <c r="O326" s="338">
        <f t="shared" si="87"/>
        <v>0</v>
      </c>
      <c r="P326" s="339">
        <f t="shared" si="91"/>
        <v>0</v>
      </c>
      <c r="Q326" s="364"/>
      <c r="R326" s="364"/>
      <c r="S326" s="365"/>
      <c r="T326" s="366"/>
      <c r="U326" s="367"/>
      <c r="V326" s="364"/>
      <c r="W326" s="364"/>
      <c r="X326" s="364"/>
      <c r="Y326" s="1293">
        <f t="shared" si="92"/>
        <v>0</v>
      </c>
      <c r="Z326" s="340"/>
      <c r="AA326" s="370"/>
      <c r="AB326" s="20"/>
    </row>
    <row r="327" spans="1:28" ht="15.6" hidden="1" customHeight="1" x14ac:dyDescent="0.3">
      <c r="A327" s="115"/>
      <c r="B327" s="371"/>
      <c r="C327" s="371"/>
      <c r="D327" s="371"/>
      <c r="E327" s="1176" t="s">
        <v>436</v>
      </c>
      <c r="F327" s="1355">
        <f t="shared" ref="F327:F406" si="93">SUM(G327:J327)</f>
        <v>0</v>
      </c>
      <c r="G327" s="333"/>
      <c r="H327" s="333"/>
      <c r="I327" s="334"/>
      <c r="J327" s="335"/>
      <c r="K327" s="633"/>
      <c r="L327" s="337"/>
      <c r="M327" s="337"/>
      <c r="N327" s="337"/>
      <c r="O327" s="338">
        <f t="shared" ref="O327:O400" si="94">SUM(K327:N327)</f>
        <v>0</v>
      </c>
      <c r="P327" s="339">
        <f t="shared" si="91"/>
        <v>0</v>
      </c>
      <c r="Q327" s="364"/>
      <c r="R327" s="364"/>
      <c r="S327" s="365"/>
      <c r="T327" s="366"/>
      <c r="U327" s="367"/>
      <c r="V327" s="364"/>
      <c r="W327" s="364"/>
      <c r="X327" s="364"/>
      <c r="Y327" s="1293">
        <f t="shared" si="92"/>
        <v>0</v>
      </c>
      <c r="Z327" s="340"/>
      <c r="AA327" s="370"/>
      <c r="AB327" s="20"/>
    </row>
    <row r="328" spans="1:28" ht="15.6" hidden="1" customHeight="1" x14ac:dyDescent="0.3">
      <c r="A328" s="115"/>
      <c r="B328" s="371"/>
      <c r="C328" s="371"/>
      <c r="D328" s="371"/>
      <c r="E328" s="1169" t="s">
        <v>437</v>
      </c>
      <c r="F328" s="1355">
        <f t="shared" si="93"/>
        <v>0</v>
      </c>
      <c r="G328" s="333"/>
      <c r="H328" s="333"/>
      <c r="I328" s="334"/>
      <c r="J328" s="335"/>
      <c r="K328" s="633"/>
      <c r="L328" s="337"/>
      <c r="M328" s="337"/>
      <c r="N328" s="337"/>
      <c r="O328" s="338">
        <f t="shared" si="94"/>
        <v>0</v>
      </c>
      <c r="P328" s="339">
        <f t="shared" si="91"/>
        <v>0</v>
      </c>
      <c r="Q328" s="364"/>
      <c r="R328" s="364"/>
      <c r="S328" s="365"/>
      <c r="T328" s="366"/>
      <c r="U328" s="367"/>
      <c r="V328" s="364"/>
      <c r="W328" s="364"/>
      <c r="X328" s="364"/>
      <c r="Y328" s="1293">
        <f t="shared" si="92"/>
        <v>0</v>
      </c>
      <c r="Z328" s="340"/>
      <c r="AA328" s="370"/>
      <c r="AB328" s="20"/>
    </row>
    <row r="329" spans="1:28" ht="15.6" hidden="1" customHeight="1" x14ac:dyDescent="0.3">
      <c r="A329" s="115"/>
      <c r="B329" s="371"/>
      <c r="C329" s="371"/>
      <c r="D329" s="371"/>
      <c r="E329" s="1169" t="s">
        <v>233</v>
      </c>
      <c r="F329" s="1355">
        <f t="shared" si="93"/>
        <v>0</v>
      </c>
      <c r="G329" s="333"/>
      <c r="H329" s="333"/>
      <c r="I329" s="334"/>
      <c r="J329" s="335"/>
      <c r="K329" s="633"/>
      <c r="L329" s="337"/>
      <c r="M329" s="337"/>
      <c r="N329" s="337"/>
      <c r="O329" s="338">
        <f t="shared" si="94"/>
        <v>0</v>
      </c>
      <c r="P329" s="339">
        <f t="shared" si="91"/>
        <v>0</v>
      </c>
      <c r="Q329" s="364"/>
      <c r="R329" s="364"/>
      <c r="S329" s="365"/>
      <c r="T329" s="366"/>
      <c r="U329" s="367"/>
      <c r="V329" s="364"/>
      <c r="W329" s="364"/>
      <c r="X329" s="364"/>
      <c r="Y329" s="1293">
        <f t="shared" si="92"/>
        <v>0</v>
      </c>
      <c r="Z329" s="340"/>
      <c r="AA329" s="370"/>
      <c r="AB329" s="20"/>
    </row>
    <row r="330" spans="1:28" ht="15.6" hidden="1" customHeight="1" x14ac:dyDescent="0.3">
      <c r="A330" s="115"/>
      <c r="B330" s="371"/>
      <c r="C330" s="371"/>
      <c r="D330" s="371"/>
      <c r="E330" s="1169" t="s">
        <v>438</v>
      </c>
      <c r="F330" s="1355">
        <f t="shared" si="93"/>
        <v>0</v>
      </c>
      <c r="G330" s="333"/>
      <c r="H330" s="333"/>
      <c r="I330" s="334"/>
      <c r="J330" s="335"/>
      <c r="K330" s="633"/>
      <c r="L330" s="337"/>
      <c r="M330" s="337"/>
      <c r="N330" s="337"/>
      <c r="O330" s="338">
        <f t="shared" si="94"/>
        <v>0</v>
      </c>
      <c r="P330" s="339">
        <f t="shared" si="91"/>
        <v>0</v>
      </c>
      <c r="Q330" s="364"/>
      <c r="R330" s="364"/>
      <c r="S330" s="365"/>
      <c r="T330" s="366"/>
      <c r="U330" s="367"/>
      <c r="V330" s="364"/>
      <c r="W330" s="364"/>
      <c r="X330" s="364"/>
      <c r="Y330" s="1293">
        <f t="shared" si="92"/>
        <v>0</v>
      </c>
      <c r="Z330" s="340"/>
      <c r="AA330" s="370"/>
      <c r="AB330" s="20"/>
    </row>
    <row r="331" spans="1:28" ht="15.6" hidden="1" customHeight="1" x14ac:dyDescent="0.3">
      <c r="A331" s="115"/>
      <c r="B331" s="371"/>
      <c r="C331" s="371"/>
      <c r="D331" s="371"/>
      <c r="E331" s="1176"/>
      <c r="F331" s="1355">
        <f t="shared" si="93"/>
        <v>0</v>
      </c>
      <c r="G331" s="333"/>
      <c r="H331" s="333"/>
      <c r="I331" s="334"/>
      <c r="J331" s="335"/>
      <c r="K331" s="633"/>
      <c r="L331" s="337"/>
      <c r="M331" s="337"/>
      <c r="N331" s="337"/>
      <c r="O331" s="338">
        <f t="shared" si="94"/>
        <v>0</v>
      </c>
      <c r="P331" s="339">
        <f t="shared" si="91"/>
        <v>0</v>
      </c>
      <c r="Q331" s="364"/>
      <c r="R331" s="364"/>
      <c r="S331" s="365"/>
      <c r="T331" s="366"/>
      <c r="U331" s="367"/>
      <c r="V331" s="364"/>
      <c r="W331" s="364"/>
      <c r="X331" s="364"/>
      <c r="Y331" s="1293">
        <f t="shared" si="92"/>
        <v>0</v>
      </c>
      <c r="Z331" s="340"/>
      <c r="AA331" s="370"/>
      <c r="AB331" s="20"/>
    </row>
    <row r="332" spans="1:28" x14ac:dyDescent="0.3">
      <c r="A332" s="115"/>
      <c r="B332" s="371"/>
      <c r="C332" s="371"/>
      <c r="D332" s="371"/>
      <c r="E332" s="1176" t="s">
        <v>228</v>
      </c>
      <c r="F332" s="1355">
        <f t="shared" si="93"/>
        <v>4</v>
      </c>
      <c r="G332" s="333">
        <v>1</v>
      </c>
      <c r="H332" s="333">
        <v>1</v>
      </c>
      <c r="I332" s="334">
        <v>1</v>
      </c>
      <c r="J332" s="335">
        <v>1</v>
      </c>
      <c r="K332" s="633">
        <v>5</v>
      </c>
      <c r="L332" s="337"/>
      <c r="M332" s="337"/>
      <c r="N332" s="337"/>
      <c r="O332" s="338">
        <f t="shared" si="94"/>
        <v>5</v>
      </c>
      <c r="P332" s="339">
        <f t="shared" si="91"/>
        <v>0</v>
      </c>
      <c r="Q332" s="364"/>
      <c r="R332" s="364"/>
      <c r="S332" s="365"/>
      <c r="T332" s="366"/>
      <c r="U332" s="367"/>
      <c r="V332" s="364"/>
      <c r="W332" s="364"/>
      <c r="X332" s="364"/>
      <c r="Y332" s="1293">
        <f t="shared" si="92"/>
        <v>0</v>
      </c>
      <c r="Z332" s="423" t="s">
        <v>114</v>
      </c>
      <c r="AA332" s="431"/>
      <c r="AB332" s="20"/>
    </row>
    <row r="333" spans="1:28" ht="15.6" hidden="1" customHeight="1" x14ac:dyDescent="0.3">
      <c r="A333" s="115"/>
      <c r="B333" s="371"/>
      <c r="C333" s="371"/>
      <c r="D333" s="371"/>
      <c r="E333" s="1169" t="s">
        <v>233</v>
      </c>
      <c r="F333" s="1355">
        <f t="shared" si="93"/>
        <v>0</v>
      </c>
      <c r="G333" s="333"/>
      <c r="H333" s="333"/>
      <c r="I333" s="334"/>
      <c r="J333" s="335"/>
      <c r="K333" s="633"/>
      <c r="L333" s="337"/>
      <c r="M333" s="337"/>
      <c r="N333" s="337"/>
      <c r="O333" s="338">
        <f t="shared" si="94"/>
        <v>0</v>
      </c>
      <c r="P333" s="339">
        <f t="shared" si="91"/>
        <v>0</v>
      </c>
      <c r="Q333" s="364"/>
      <c r="R333" s="364"/>
      <c r="S333" s="365"/>
      <c r="T333" s="366"/>
      <c r="U333" s="367"/>
      <c r="V333" s="364"/>
      <c r="W333" s="364"/>
      <c r="X333" s="364"/>
      <c r="Y333" s="1293">
        <f t="shared" si="92"/>
        <v>0</v>
      </c>
      <c r="Z333" s="423" t="s">
        <v>441</v>
      </c>
      <c r="AA333" s="431"/>
      <c r="AB333" s="20"/>
    </row>
    <row r="334" spans="1:28" ht="15.6" hidden="1" customHeight="1" x14ac:dyDescent="0.3">
      <c r="A334" s="115"/>
      <c r="B334" s="371"/>
      <c r="C334" s="371"/>
      <c r="D334" s="371"/>
      <c r="E334" s="1168" t="s">
        <v>440</v>
      </c>
      <c r="F334" s="1355">
        <f t="shared" si="93"/>
        <v>0</v>
      </c>
      <c r="G334" s="333"/>
      <c r="H334" s="333"/>
      <c r="I334" s="334"/>
      <c r="J334" s="335"/>
      <c r="K334" s="633"/>
      <c r="L334" s="337"/>
      <c r="M334" s="337"/>
      <c r="N334" s="337"/>
      <c r="O334" s="338">
        <f t="shared" si="94"/>
        <v>0</v>
      </c>
      <c r="P334" s="339">
        <f t="shared" si="91"/>
        <v>0</v>
      </c>
      <c r="Q334" s="364"/>
      <c r="R334" s="364"/>
      <c r="S334" s="365"/>
      <c r="T334" s="366"/>
      <c r="U334" s="367"/>
      <c r="V334" s="364"/>
      <c r="W334" s="364"/>
      <c r="X334" s="364"/>
      <c r="Y334" s="1293">
        <f t="shared" si="92"/>
        <v>0</v>
      </c>
      <c r="Z334" s="423" t="s">
        <v>442</v>
      </c>
      <c r="AA334" s="431"/>
      <c r="AB334" s="20"/>
    </row>
    <row r="335" spans="1:28" ht="15.6" hidden="1" customHeight="1" x14ac:dyDescent="0.3">
      <c r="A335" s="115"/>
      <c r="B335" s="371"/>
      <c r="C335" s="371"/>
      <c r="D335" s="371"/>
      <c r="E335" s="1176"/>
      <c r="F335" s="1355">
        <f t="shared" si="93"/>
        <v>0</v>
      </c>
      <c r="G335" s="333"/>
      <c r="H335" s="333"/>
      <c r="I335" s="334"/>
      <c r="J335" s="335"/>
      <c r="K335" s="633"/>
      <c r="L335" s="337"/>
      <c r="M335" s="337"/>
      <c r="N335" s="337"/>
      <c r="O335" s="338">
        <f t="shared" si="94"/>
        <v>0</v>
      </c>
      <c r="P335" s="339">
        <f t="shared" si="91"/>
        <v>0</v>
      </c>
      <c r="Q335" s="364"/>
      <c r="R335" s="364"/>
      <c r="S335" s="365"/>
      <c r="T335" s="366"/>
      <c r="U335" s="367"/>
      <c r="V335" s="364"/>
      <c r="W335" s="364"/>
      <c r="X335" s="364"/>
      <c r="Y335" s="1293">
        <f t="shared" si="92"/>
        <v>0</v>
      </c>
      <c r="Z335" s="423"/>
      <c r="AA335" s="431"/>
      <c r="AB335" s="20"/>
    </row>
    <row r="336" spans="1:28" x14ac:dyDescent="0.3">
      <c r="A336" s="115"/>
      <c r="B336" s="371"/>
      <c r="C336" s="371"/>
      <c r="D336" s="371"/>
      <c r="E336" s="1176" t="s">
        <v>13</v>
      </c>
      <c r="F336" s="1355">
        <f t="shared" si="93"/>
        <v>12</v>
      </c>
      <c r="G336" s="333">
        <v>3</v>
      </c>
      <c r="H336" s="333">
        <v>3</v>
      </c>
      <c r="I336" s="334">
        <v>3</v>
      </c>
      <c r="J336" s="335">
        <v>3</v>
      </c>
      <c r="K336" s="633">
        <v>9</v>
      </c>
      <c r="L336" s="337">
        <v>8</v>
      </c>
      <c r="M336" s="337"/>
      <c r="N336" s="337"/>
      <c r="O336" s="338">
        <f t="shared" si="94"/>
        <v>17</v>
      </c>
      <c r="P336" s="339">
        <f t="shared" si="91"/>
        <v>0</v>
      </c>
      <c r="Q336" s="364"/>
      <c r="R336" s="364"/>
      <c r="S336" s="365"/>
      <c r="T336" s="366"/>
      <c r="U336" s="367"/>
      <c r="V336" s="364"/>
      <c r="W336" s="364"/>
      <c r="X336" s="364"/>
      <c r="Y336" s="1293">
        <f t="shared" si="92"/>
        <v>0</v>
      </c>
      <c r="Z336" s="423" t="s">
        <v>114</v>
      </c>
      <c r="AA336" s="431"/>
      <c r="AB336" s="20"/>
    </row>
    <row r="337" spans="1:28" ht="15.6" hidden="1" customHeight="1" x14ac:dyDescent="0.3">
      <c r="A337" s="115"/>
      <c r="B337" s="371"/>
      <c r="C337" s="371"/>
      <c r="D337" s="371"/>
      <c r="E337" s="1176" t="s">
        <v>435</v>
      </c>
      <c r="F337" s="1355">
        <f t="shared" si="93"/>
        <v>0</v>
      </c>
      <c r="G337" s="333"/>
      <c r="H337" s="333"/>
      <c r="I337" s="334"/>
      <c r="J337" s="335"/>
      <c r="K337" s="633"/>
      <c r="L337" s="337"/>
      <c r="M337" s="337"/>
      <c r="N337" s="337"/>
      <c r="O337" s="338">
        <f t="shared" si="94"/>
        <v>0</v>
      </c>
      <c r="P337" s="339">
        <f t="shared" si="91"/>
        <v>0</v>
      </c>
      <c r="Q337" s="364"/>
      <c r="R337" s="364"/>
      <c r="S337" s="365"/>
      <c r="T337" s="366"/>
      <c r="U337" s="367"/>
      <c r="V337" s="364"/>
      <c r="W337" s="364"/>
      <c r="X337" s="364"/>
      <c r="Y337" s="1293">
        <f t="shared" si="92"/>
        <v>0</v>
      </c>
      <c r="Z337" s="423"/>
      <c r="AA337" s="431"/>
      <c r="AB337" s="20"/>
    </row>
    <row r="338" spans="1:28" ht="15.6" hidden="1" customHeight="1" x14ac:dyDescent="0.3">
      <c r="A338" s="115"/>
      <c r="B338" s="371"/>
      <c r="C338" s="371"/>
      <c r="D338" s="371"/>
      <c r="E338" s="1169" t="s">
        <v>233</v>
      </c>
      <c r="F338" s="1355">
        <f t="shared" si="93"/>
        <v>0</v>
      </c>
      <c r="G338" s="333"/>
      <c r="H338" s="333"/>
      <c r="I338" s="334"/>
      <c r="J338" s="335"/>
      <c r="K338" s="633"/>
      <c r="L338" s="337"/>
      <c r="M338" s="337"/>
      <c r="N338" s="337"/>
      <c r="O338" s="338">
        <f t="shared" si="94"/>
        <v>0</v>
      </c>
      <c r="P338" s="339">
        <f t="shared" si="91"/>
        <v>0</v>
      </c>
      <c r="Q338" s="364"/>
      <c r="R338" s="364"/>
      <c r="S338" s="365"/>
      <c r="T338" s="366"/>
      <c r="U338" s="367"/>
      <c r="V338" s="364"/>
      <c r="W338" s="364"/>
      <c r="X338" s="364"/>
      <c r="Y338" s="1293">
        <f t="shared" si="92"/>
        <v>0</v>
      </c>
      <c r="Z338" s="423" t="s">
        <v>443</v>
      </c>
      <c r="AA338" s="431"/>
      <c r="AB338" s="20"/>
    </row>
    <row r="339" spans="1:28" ht="15.6" hidden="1" customHeight="1" x14ac:dyDescent="0.3">
      <c r="A339" s="115"/>
      <c r="B339" s="371"/>
      <c r="C339" s="371"/>
      <c r="D339" s="371"/>
      <c r="E339" s="1169" t="s">
        <v>440</v>
      </c>
      <c r="F339" s="1355">
        <f t="shared" si="93"/>
        <v>0</v>
      </c>
      <c r="G339" s="333"/>
      <c r="H339" s="333"/>
      <c r="I339" s="334"/>
      <c r="J339" s="335"/>
      <c r="K339" s="633"/>
      <c r="L339" s="337"/>
      <c r="M339" s="337"/>
      <c r="N339" s="337"/>
      <c r="O339" s="338">
        <f t="shared" si="94"/>
        <v>0</v>
      </c>
      <c r="P339" s="339">
        <f t="shared" si="91"/>
        <v>0</v>
      </c>
      <c r="Q339" s="364"/>
      <c r="R339" s="364"/>
      <c r="S339" s="365"/>
      <c r="T339" s="366"/>
      <c r="U339" s="367"/>
      <c r="V339" s="364"/>
      <c r="W339" s="364"/>
      <c r="X339" s="364"/>
      <c r="Y339" s="1293">
        <f t="shared" si="92"/>
        <v>0</v>
      </c>
      <c r="Z339" s="423"/>
      <c r="AA339" s="431"/>
      <c r="AB339" s="20"/>
    </row>
    <row r="340" spans="1:28" ht="15.6" hidden="1" customHeight="1" x14ac:dyDescent="0.3">
      <c r="A340" s="115"/>
      <c r="B340" s="371"/>
      <c r="C340" s="371"/>
      <c r="D340" s="371"/>
      <c r="E340" s="1176"/>
      <c r="F340" s="1355">
        <f t="shared" si="93"/>
        <v>0</v>
      </c>
      <c r="G340" s="333"/>
      <c r="H340" s="333"/>
      <c r="I340" s="334"/>
      <c r="J340" s="335"/>
      <c r="K340" s="633"/>
      <c r="L340" s="337"/>
      <c r="M340" s="337"/>
      <c r="N340" s="337"/>
      <c r="O340" s="338">
        <f t="shared" si="94"/>
        <v>0</v>
      </c>
      <c r="P340" s="339">
        <f t="shared" si="91"/>
        <v>0</v>
      </c>
      <c r="Q340" s="364"/>
      <c r="R340" s="364"/>
      <c r="S340" s="365"/>
      <c r="T340" s="366"/>
      <c r="U340" s="367"/>
      <c r="V340" s="364"/>
      <c r="W340" s="364"/>
      <c r="X340" s="364"/>
      <c r="Y340" s="1293">
        <f t="shared" si="92"/>
        <v>0</v>
      </c>
      <c r="Z340" s="423"/>
      <c r="AA340" s="431"/>
      <c r="AB340" s="20"/>
    </row>
    <row r="341" spans="1:28" s="9" customFormat="1" x14ac:dyDescent="0.3">
      <c r="A341" s="115"/>
      <c r="B341" s="371"/>
      <c r="C341" s="371"/>
      <c r="D341" s="371"/>
      <c r="E341" s="1176" t="s">
        <v>14</v>
      </c>
      <c r="F341" s="1355">
        <f t="shared" si="93"/>
        <v>16</v>
      </c>
      <c r="G341" s="333">
        <v>4</v>
      </c>
      <c r="H341" s="333">
        <v>4</v>
      </c>
      <c r="I341" s="334">
        <v>4</v>
      </c>
      <c r="J341" s="335">
        <v>4</v>
      </c>
      <c r="K341" s="633">
        <v>31</v>
      </c>
      <c r="L341" s="344">
        <v>5</v>
      </c>
      <c r="M341" s="344"/>
      <c r="N341" s="344"/>
      <c r="O341" s="338">
        <f t="shared" si="94"/>
        <v>36</v>
      </c>
      <c r="P341" s="339">
        <f t="shared" si="91"/>
        <v>0</v>
      </c>
      <c r="Q341" s="364"/>
      <c r="R341" s="364"/>
      <c r="S341" s="365"/>
      <c r="T341" s="366"/>
      <c r="U341" s="367"/>
      <c r="V341" s="364"/>
      <c r="W341" s="364"/>
      <c r="X341" s="364"/>
      <c r="Y341" s="1293">
        <f t="shared" si="92"/>
        <v>0</v>
      </c>
      <c r="Z341" s="423" t="s">
        <v>114</v>
      </c>
      <c r="AA341" s="431"/>
      <c r="AB341" s="20"/>
    </row>
    <row r="342" spans="1:28" s="9" customFormat="1" ht="15.6" hidden="1" customHeight="1" x14ac:dyDescent="0.3">
      <c r="A342" s="115"/>
      <c r="B342" s="371"/>
      <c r="C342" s="371"/>
      <c r="D342" s="371"/>
      <c r="E342" s="1176" t="s">
        <v>434</v>
      </c>
      <c r="F342" s="1355">
        <f t="shared" si="93"/>
        <v>0</v>
      </c>
      <c r="G342" s="333"/>
      <c r="H342" s="333"/>
      <c r="I342" s="334"/>
      <c r="J342" s="335"/>
      <c r="K342" s="633"/>
      <c r="L342" s="344"/>
      <c r="M342" s="344"/>
      <c r="N342" s="344"/>
      <c r="O342" s="338">
        <f t="shared" si="94"/>
        <v>0</v>
      </c>
      <c r="P342" s="339">
        <f t="shared" si="91"/>
        <v>0</v>
      </c>
      <c r="Q342" s="364"/>
      <c r="R342" s="364"/>
      <c r="S342" s="365"/>
      <c r="T342" s="366"/>
      <c r="U342" s="367"/>
      <c r="V342" s="364"/>
      <c r="W342" s="364"/>
      <c r="X342" s="364"/>
      <c r="Y342" s="1293">
        <f t="shared" si="92"/>
        <v>0</v>
      </c>
      <c r="Z342" s="340"/>
      <c r="AA342" s="370"/>
      <c r="AB342" s="20"/>
    </row>
    <row r="343" spans="1:28" s="9" customFormat="1" ht="15.6" hidden="1" customHeight="1" x14ac:dyDescent="0.3">
      <c r="A343" s="115"/>
      <c r="B343" s="371"/>
      <c r="C343" s="371"/>
      <c r="D343" s="371"/>
      <c r="E343" s="1176" t="s">
        <v>435</v>
      </c>
      <c r="F343" s="1355">
        <f t="shared" si="93"/>
        <v>0</v>
      </c>
      <c r="G343" s="333"/>
      <c r="H343" s="333"/>
      <c r="I343" s="334"/>
      <c r="J343" s="335"/>
      <c r="K343" s="633"/>
      <c r="L343" s="344"/>
      <c r="M343" s="344"/>
      <c r="N343" s="344"/>
      <c r="O343" s="338">
        <f t="shared" si="94"/>
        <v>0</v>
      </c>
      <c r="P343" s="339">
        <f t="shared" si="91"/>
        <v>0</v>
      </c>
      <c r="Q343" s="364"/>
      <c r="R343" s="364"/>
      <c r="S343" s="365"/>
      <c r="T343" s="366"/>
      <c r="U343" s="367"/>
      <c r="V343" s="364"/>
      <c r="W343" s="364"/>
      <c r="X343" s="364"/>
      <c r="Y343" s="1293">
        <f t="shared" si="92"/>
        <v>0</v>
      </c>
      <c r="Z343" s="340"/>
      <c r="AA343" s="370"/>
      <c r="AB343" s="20"/>
    </row>
    <row r="344" spans="1:28" s="9" customFormat="1" ht="15.6" hidden="1" customHeight="1" x14ac:dyDescent="0.3">
      <c r="A344" s="115"/>
      <c r="B344" s="371"/>
      <c r="C344" s="371"/>
      <c r="D344" s="371"/>
      <c r="E344" s="1176" t="s">
        <v>436</v>
      </c>
      <c r="F344" s="1355">
        <f t="shared" si="93"/>
        <v>0</v>
      </c>
      <c r="G344" s="333"/>
      <c r="H344" s="333"/>
      <c r="I344" s="334"/>
      <c r="J344" s="335"/>
      <c r="K344" s="633"/>
      <c r="L344" s="344"/>
      <c r="M344" s="344"/>
      <c r="N344" s="344"/>
      <c r="O344" s="338">
        <f t="shared" si="94"/>
        <v>0</v>
      </c>
      <c r="P344" s="339">
        <f t="shared" si="91"/>
        <v>0</v>
      </c>
      <c r="Q344" s="364"/>
      <c r="R344" s="364"/>
      <c r="S344" s="365"/>
      <c r="T344" s="366"/>
      <c r="U344" s="367"/>
      <c r="V344" s="364"/>
      <c r="W344" s="364"/>
      <c r="X344" s="364"/>
      <c r="Y344" s="1293">
        <f t="shared" si="92"/>
        <v>0</v>
      </c>
      <c r="Z344" s="340"/>
      <c r="AA344" s="370"/>
      <c r="AB344" s="20"/>
    </row>
    <row r="345" spans="1:28" s="9" customFormat="1" ht="15.6" hidden="1" customHeight="1" x14ac:dyDescent="0.3">
      <c r="A345" s="115"/>
      <c r="B345" s="371"/>
      <c r="C345" s="371"/>
      <c r="D345" s="371"/>
      <c r="E345" s="1169" t="s">
        <v>233</v>
      </c>
      <c r="F345" s="1355">
        <f t="shared" si="93"/>
        <v>0</v>
      </c>
      <c r="G345" s="333"/>
      <c r="H345" s="333"/>
      <c r="I345" s="334"/>
      <c r="J345" s="335"/>
      <c r="K345" s="633"/>
      <c r="L345" s="344"/>
      <c r="M345" s="344"/>
      <c r="N345" s="344"/>
      <c r="O345" s="338">
        <f t="shared" si="94"/>
        <v>0</v>
      </c>
      <c r="P345" s="339">
        <f t="shared" si="91"/>
        <v>0</v>
      </c>
      <c r="Q345" s="364"/>
      <c r="R345" s="364"/>
      <c r="S345" s="365"/>
      <c r="T345" s="366"/>
      <c r="U345" s="367"/>
      <c r="V345" s="364"/>
      <c r="W345" s="364"/>
      <c r="X345" s="364"/>
      <c r="Y345" s="1293">
        <f t="shared" si="92"/>
        <v>0</v>
      </c>
      <c r="Z345" s="340"/>
      <c r="AA345" s="370"/>
      <c r="AB345" s="20"/>
    </row>
    <row r="346" spans="1:28" s="9" customFormat="1" ht="15.6" hidden="1" customHeight="1" x14ac:dyDescent="0.3">
      <c r="A346" s="115"/>
      <c r="B346" s="371"/>
      <c r="C346" s="371"/>
      <c r="D346" s="371"/>
      <c r="E346" s="1169" t="s">
        <v>440</v>
      </c>
      <c r="F346" s="1355">
        <f t="shared" si="93"/>
        <v>0</v>
      </c>
      <c r="G346" s="333"/>
      <c r="H346" s="333"/>
      <c r="I346" s="334"/>
      <c r="J346" s="335"/>
      <c r="K346" s="633"/>
      <c r="L346" s="344"/>
      <c r="M346" s="344"/>
      <c r="N346" s="344"/>
      <c r="O346" s="338">
        <f t="shared" si="94"/>
        <v>0</v>
      </c>
      <c r="P346" s="339">
        <f t="shared" si="91"/>
        <v>0</v>
      </c>
      <c r="Q346" s="364"/>
      <c r="R346" s="364"/>
      <c r="S346" s="365"/>
      <c r="T346" s="366"/>
      <c r="U346" s="367"/>
      <c r="V346" s="364"/>
      <c r="W346" s="364"/>
      <c r="X346" s="364"/>
      <c r="Y346" s="1293">
        <f t="shared" si="92"/>
        <v>0</v>
      </c>
      <c r="Z346" s="340"/>
      <c r="AA346" s="370"/>
      <c r="AB346" s="20"/>
    </row>
    <row r="347" spans="1:28" s="9" customFormat="1" ht="15.6" hidden="1" customHeight="1" x14ac:dyDescent="0.3">
      <c r="A347" s="115"/>
      <c r="B347" s="371"/>
      <c r="C347" s="371"/>
      <c r="D347" s="371"/>
      <c r="E347" s="1176"/>
      <c r="F347" s="1355">
        <f t="shared" si="93"/>
        <v>0</v>
      </c>
      <c r="G347" s="333"/>
      <c r="H347" s="333"/>
      <c r="I347" s="334"/>
      <c r="J347" s="335"/>
      <c r="K347" s="633"/>
      <c r="L347" s="344"/>
      <c r="M347" s="344"/>
      <c r="N347" s="344"/>
      <c r="O347" s="338">
        <f t="shared" si="94"/>
        <v>0</v>
      </c>
      <c r="P347" s="339">
        <f t="shared" si="91"/>
        <v>0</v>
      </c>
      <c r="Q347" s="364"/>
      <c r="R347" s="364"/>
      <c r="S347" s="365"/>
      <c r="T347" s="366"/>
      <c r="U347" s="367"/>
      <c r="V347" s="364"/>
      <c r="W347" s="364"/>
      <c r="X347" s="364"/>
      <c r="Y347" s="1293">
        <f t="shared" si="92"/>
        <v>0</v>
      </c>
      <c r="Z347" s="340"/>
      <c r="AA347" s="370"/>
      <c r="AB347" s="20"/>
    </row>
    <row r="348" spans="1:28" s="9" customFormat="1" ht="15.6" hidden="1" customHeight="1" x14ac:dyDescent="0.3">
      <c r="A348" s="115"/>
      <c r="B348" s="371"/>
      <c r="C348" s="371"/>
      <c r="D348" s="371"/>
      <c r="E348" s="1176"/>
      <c r="F348" s="1355">
        <f t="shared" si="93"/>
        <v>0</v>
      </c>
      <c r="G348" s="333"/>
      <c r="H348" s="333"/>
      <c r="I348" s="334"/>
      <c r="J348" s="335"/>
      <c r="K348" s="633"/>
      <c r="L348" s="344"/>
      <c r="M348" s="344"/>
      <c r="N348" s="344"/>
      <c r="O348" s="338">
        <f t="shared" si="94"/>
        <v>0</v>
      </c>
      <c r="P348" s="339">
        <f t="shared" si="91"/>
        <v>0</v>
      </c>
      <c r="Q348" s="364"/>
      <c r="R348" s="364"/>
      <c r="S348" s="365"/>
      <c r="T348" s="366"/>
      <c r="U348" s="367"/>
      <c r="V348" s="364"/>
      <c r="W348" s="364"/>
      <c r="X348" s="364"/>
      <c r="Y348" s="1293">
        <f t="shared" si="92"/>
        <v>0</v>
      </c>
      <c r="Z348" s="340"/>
      <c r="AA348" s="370"/>
      <c r="AB348" s="20"/>
    </row>
    <row r="349" spans="1:28" s="9" customFormat="1" x14ac:dyDescent="0.3">
      <c r="A349" s="115"/>
      <c r="B349" s="371"/>
      <c r="C349" s="371"/>
      <c r="D349" s="371"/>
      <c r="E349" s="1176" t="s">
        <v>15</v>
      </c>
      <c r="F349" s="1355">
        <f t="shared" si="93"/>
        <v>12</v>
      </c>
      <c r="G349" s="333">
        <v>3</v>
      </c>
      <c r="H349" s="333">
        <v>3</v>
      </c>
      <c r="I349" s="334">
        <v>3</v>
      </c>
      <c r="J349" s="335">
        <v>3</v>
      </c>
      <c r="K349" s="633">
        <v>6</v>
      </c>
      <c r="L349" s="344">
        <v>2</v>
      </c>
      <c r="M349" s="344"/>
      <c r="N349" s="344"/>
      <c r="O349" s="338">
        <f t="shared" si="94"/>
        <v>8</v>
      </c>
      <c r="P349" s="339">
        <f t="shared" si="91"/>
        <v>0</v>
      </c>
      <c r="Q349" s="364"/>
      <c r="R349" s="364"/>
      <c r="S349" s="365"/>
      <c r="T349" s="366"/>
      <c r="U349" s="367"/>
      <c r="V349" s="364"/>
      <c r="W349" s="364"/>
      <c r="X349" s="364"/>
      <c r="Y349" s="1293">
        <f t="shared" si="92"/>
        <v>0</v>
      </c>
      <c r="Z349" s="423" t="s">
        <v>114</v>
      </c>
      <c r="AA349" s="370"/>
      <c r="AB349" s="20"/>
    </row>
    <row r="350" spans="1:28" s="9" customFormat="1" ht="15.6" hidden="1" customHeight="1" x14ac:dyDescent="0.3">
      <c r="A350" s="115"/>
      <c r="B350" s="371"/>
      <c r="C350" s="371"/>
      <c r="D350" s="371"/>
      <c r="E350" s="1176" t="s">
        <v>435</v>
      </c>
      <c r="F350" s="1355">
        <f t="shared" si="93"/>
        <v>0</v>
      </c>
      <c r="G350" s="333"/>
      <c r="H350" s="333"/>
      <c r="I350" s="334"/>
      <c r="J350" s="335"/>
      <c r="K350" s="633"/>
      <c r="L350" s="344"/>
      <c r="M350" s="344"/>
      <c r="N350" s="344"/>
      <c r="O350" s="338">
        <f t="shared" si="94"/>
        <v>0</v>
      </c>
      <c r="P350" s="339">
        <f t="shared" si="91"/>
        <v>0</v>
      </c>
      <c r="Q350" s="364"/>
      <c r="R350" s="364"/>
      <c r="S350" s="365"/>
      <c r="T350" s="366"/>
      <c r="U350" s="367"/>
      <c r="V350" s="364"/>
      <c r="W350" s="364"/>
      <c r="X350" s="364"/>
      <c r="Y350" s="1293">
        <f t="shared" si="92"/>
        <v>0</v>
      </c>
      <c r="Z350" s="423" t="s">
        <v>114</v>
      </c>
      <c r="AA350" s="370"/>
      <c r="AB350" s="20"/>
    </row>
    <row r="351" spans="1:28" s="9" customFormat="1" ht="15.6" hidden="1" customHeight="1" x14ac:dyDescent="0.3">
      <c r="A351" s="115"/>
      <c r="B351" s="371"/>
      <c r="C351" s="371"/>
      <c r="D351" s="371"/>
      <c r="E351" s="1176" t="s">
        <v>434</v>
      </c>
      <c r="F351" s="1355">
        <f t="shared" si="93"/>
        <v>0</v>
      </c>
      <c r="G351" s="333"/>
      <c r="H351" s="333"/>
      <c r="I351" s="334"/>
      <c r="J351" s="335"/>
      <c r="K351" s="633"/>
      <c r="L351" s="344"/>
      <c r="M351" s="344"/>
      <c r="N351" s="344"/>
      <c r="O351" s="338">
        <f t="shared" si="94"/>
        <v>0</v>
      </c>
      <c r="P351" s="339">
        <f t="shared" si="91"/>
        <v>0</v>
      </c>
      <c r="Q351" s="364"/>
      <c r="R351" s="364"/>
      <c r="S351" s="365"/>
      <c r="T351" s="366"/>
      <c r="U351" s="367"/>
      <c r="V351" s="364"/>
      <c r="W351" s="364"/>
      <c r="X351" s="364"/>
      <c r="Y351" s="1293">
        <f t="shared" si="92"/>
        <v>0</v>
      </c>
      <c r="Z351" s="423" t="s">
        <v>114</v>
      </c>
      <c r="AA351" s="370"/>
      <c r="AB351" s="20"/>
    </row>
    <row r="352" spans="1:28" s="9" customFormat="1" ht="15.6" hidden="1" customHeight="1" x14ac:dyDescent="0.3">
      <c r="A352" s="115"/>
      <c r="B352" s="371"/>
      <c r="C352" s="371"/>
      <c r="D352" s="371"/>
      <c r="E352" s="1169" t="s">
        <v>233</v>
      </c>
      <c r="F352" s="1355">
        <f t="shared" si="93"/>
        <v>0</v>
      </c>
      <c r="G352" s="333"/>
      <c r="H352" s="333"/>
      <c r="I352" s="334"/>
      <c r="J352" s="335"/>
      <c r="K352" s="633"/>
      <c r="L352" s="344"/>
      <c r="M352" s="344"/>
      <c r="N352" s="344"/>
      <c r="O352" s="338">
        <f t="shared" si="94"/>
        <v>0</v>
      </c>
      <c r="P352" s="339">
        <f t="shared" si="91"/>
        <v>0</v>
      </c>
      <c r="Q352" s="364"/>
      <c r="R352" s="364"/>
      <c r="S352" s="365"/>
      <c r="T352" s="366"/>
      <c r="U352" s="367"/>
      <c r="V352" s="364"/>
      <c r="W352" s="364"/>
      <c r="X352" s="364"/>
      <c r="Y352" s="1293">
        <f t="shared" si="92"/>
        <v>0</v>
      </c>
      <c r="Z352" s="423" t="s">
        <v>114</v>
      </c>
      <c r="AA352" s="370"/>
      <c r="AB352" s="20"/>
    </row>
    <row r="353" spans="1:28" s="9" customFormat="1" ht="15.6" hidden="1" customHeight="1" x14ac:dyDescent="0.3">
      <c r="A353" s="115"/>
      <c r="B353" s="371"/>
      <c r="C353" s="371"/>
      <c r="D353" s="371"/>
      <c r="E353" s="1176"/>
      <c r="F353" s="1355">
        <f t="shared" si="93"/>
        <v>0</v>
      </c>
      <c r="G353" s="333"/>
      <c r="H353" s="333"/>
      <c r="I353" s="334"/>
      <c r="J353" s="335"/>
      <c r="K353" s="633"/>
      <c r="L353" s="344"/>
      <c r="M353" s="344"/>
      <c r="N353" s="344"/>
      <c r="O353" s="338">
        <f t="shared" si="94"/>
        <v>0</v>
      </c>
      <c r="P353" s="339">
        <f t="shared" si="91"/>
        <v>0</v>
      </c>
      <c r="Q353" s="364"/>
      <c r="R353" s="364"/>
      <c r="S353" s="365"/>
      <c r="T353" s="366"/>
      <c r="U353" s="367"/>
      <c r="V353" s="364"/>
      <c r="W353" s="364"/>
      <c r="X353" s="364"/>
      <c r="Y353" s="1293">
        <f t="shared" si="92"/>
        <v>0</v>
      </c>
      <c r="Z353" s="423" t="s">
        <v>114</v>
      </c>
      <c r="AA353" s="370"/>
      <c r="AB353" s="20"/>
    </row>
    <row r="354" spans="1:28" x14ac:dyDescent="0.3">
      <c r="A354" s="115"/>
      <c r="B354" s="371"/>
      <c r="C354" s="371"/>
      <c r="D354" s="371"/>
      <c r="E354" s="1176" t="s">
        <v>305</v>
      </c>
      <c r="F354" s="1355">
        <f t="shared" si="93"/>
        <v>9</v>
      </c>
      <c r="G354" s="333">
        <v>3</v>
      </c>
      <c r="H354" s="333">
        <v>3</v>
      </c>
      <c r="I354" s="334">
        <v>1</v>
      </c>
      <c r="J354" s="335">
        <v>2</v>
      </c>
      <c r="K354" s="633"/>
      <c r="L354" s="337"/>
      <c r="M354" s="337"/>
      <c r="N354" s="337"/>
      <c r="O354" s="338">
        <f t="shared" si="94"/>
        <v>0</v>
      </c>
      <c r="P354" s="339">
        <f t="shared" si="91"/>
        <v>0</v>
      </c>
      <c r="Q354" s="364"/>
      <c r="R354" s="364"/>
      <c r="S354" s="365"/>
      <c r="T354" s="366"/>
      <c r="U354" s="367"/>
      <c r="V354" s="364"/>
      <c r="W354" s="364"/>
      <c r="X354" s="364"/>
      <c r="Y354" s="1293">
        <f t="shared" si="92"/>
        <v>0</v>
      </c>
      <c r="Z354" s="423" t="s">
        <v>114</v>
      </c>
      <c r="AA354" s="370"/>
      <c r="AB354" s="20"/>
    </row>
    <row r="355" spans="1:28" x14ac:dyDescent="0.3">
      <c r="A355" s="115"/>
      <c r="B355" s="371"/>
      <c r="C355" s="371"/>
      <c r="D355" s="371"/>
      <c r="E355" s="1176" t="s">
        <v>306</v>
      </c>
      <c r="F355" s="1355">
        <f t="shared" si="93"/>
        <v>0</v>
      </c>
      <c r="G355" s="333"/>
      <c r="H355" s="333"/>
      <c r="I355" s="334"/>
      <c r="J355" s="335"/>
      <c r="K355" s="633"/>
      <c r="L355" s="337"/>
      <c r="M355" s="337"/>
      <c r="N355" s="337"/>
      <c r="O355" s="338">
        <f t="shared" si="94"/>
        <v>0</v>
      </c>
      <c r="P355" s="339">
        <f t="shared" si="91"/>
        <v>0</v>
      </c>
      <c r="Q355" s="364"/>
      <c r="R355" s="364"/>
      <c r="S355" s="365"/>
      <c r="T355" s="366"/>
      <c r="U355" s="367"/>
      <c r="V355" s="364"/>
      <c r="W355" s="364"/>
      <c r="X355" s="364"/>
      <c r="Y355" s="1293">
        <f t="shared" si="92"/>
        <v>0</v>
      </c>
      <c r="Z355" s="423" t="s">
        <v>114</v>
      </c>
      <c r="AA355" s="370"/>
      <c r="AB355" s="20"/>
    </row>
    <row r="356" spans="1:28" s="9" customFormat="1" ht="15.6" hidden="1" customHeight="1" x14ac:dyDescent="0.3">
      <c r="A356" s="115"/>
      <c r="B356" s="371"/>
      <c r="C356" s="371"/>
      <c r="D356" s="371"/>
      <c r="E356" s="1176" t="s">
        <v>434</v>
      </c>
      <c r="F356" s="582">
        <f t="shared" si="93"/>
        <v>0</v>
      </c>
      <c r="G356" s="333"/>
      <c r="H356" s="333"/>
      <c r="I356" s="334"/>
      <c r="J356" s="335"/>
      <c r="K356" s="633"/>
      <c r="L356" s="344"/>
      <c r="M356" s="344"/>
      <c r="N356" s="344"/>
      <c r="O356" s="338">
        <f t="shared" si="94"/>
        <v>0</v>
      </c>
      <c r="P356" s="339">
        <f t="shared" si="91"/>
        <v>0</v>
      </c>
      <c r="Q356" s="364"/>
      <c r="R356" s="364"/>
      <c r="S356" s="365"/>
      <c r="T356" s="366"/>
      <c r="U356" s="367"/>
      <c r="V356" s="364"/>
      <c r="W356" s="364"/>
      <c r="X356" s="364"/>
      <c r="Y356" s="1293">
        <f t="shared" si="92"/>
        <v>0</v>
      </c>
      <c r="Z356" s="340"/>
      <c r="AA356" s="370"/>
      <c r="AB356" s="20"/>
    </row>
    <row r="357" spans="1:28" s="9" customFormat="1" ht="15.6" hidden="1" customHeight="1" x14ac:dyDescent="0.3">
      <c r="A357" s="115"/>
      <c r="B357" s="371"/>
      <c r="C357" s="371"/>
      <c r="D357" s="371"/>
      <c r="E357" s="1176" t="s">
        <v>435</v>
      </c>
      <c r="F357" s="582">
        <f t="shared" si="93"/>
        <v>0</v>
      </c>
      <c r="G357" s="333"/>
      <c r="H357" s="333"/>
      <c r="I357" s="334"/>
      <c r="J357" s="335"/>
      <c r="K357" s="633"/>
      <c r="L357" s="344"/>
      <c r="M357" s="344"/>
      <c r="N357" s="344"/>
      <c r="O357" s="338">
        <f t="shared" si="94"/>
        <v>0</v>
      </c>
      <c r="P357" s="339">
        <f t="shared" si="91"/>
        <v>0</v>
      </c>
      <c r="Q357" s="364"/>
      <c r="R357" s="364"/>
      <c r="S357" s="365"/>
      <c r="T357" s="366"/>
      <c r="U357" s="367"/>
      <c r="V357" s="364"/>
      <c r="W357" s="364"/>
      <c r="X357" s="364"/>
      <c r="Y357" s="1293">
        <f t="shared" si="92"/>
        <v>0</v>
      </c>
      <c r="Z357" s="340"/>
      <c r="AA357" s="370"/>
      <c r="AB357" s="20"/>
    </row>
    <row r="358" spans="1:28" s="9" customFormat="1" ht="15.6" hidden="1" customHeight="1" x14ac:dyDescent="0.3">
      <c r="A358" s="115"/>
      <c r="B358" s="371"/>
      <c r="C358" s="371"/>
      <c r="D358" s="371"/>
      <c r="E358" s="1176" t="s">
        <v>436</v>
      </c>
      <c r="F358" s="582">
        <f t="shared" si="93"/>
        <v>0</v>
      </c>
      <c r="G358" s="333"/>
      <c r="H358" s="333"/>
      <c r="I358" s="334"/>
      <c r="J358" s="335"/>
      <c r="K358" s="633"/>
      <c r="L358" s="344"/>
      <c r="M358" s="344"/>
      <c r="N358" s="344"/>
      <c r="O358" s="338">
        <f t="shared" si="94"/>
        <v>0</v>
      </c>
      <c r="P358" s="339">
        <f t="shared" si="91"/>
        <v>0</v>
      </c>
      <c r="Q358" s="364"/>
      <c r="R358" s="364"/>
      <c r="S358" s="365"/>
      <c r="T358" s="366"/>
      <c r="U358" s="367"/>
      <c r="V358" s="364"/>
      <c r="W358" s="364"/>
      <c r="X358" s="364"/>
      <c r="Y358" s="1293">
        <f t="shared" si="92"/>
        <v>0</v>
      </c>
      <c r="Z358" s="340"/>
      <c r="AA358" s="370"/>
      <c r="AB358" s="20"/>
    </row>
    <row r="359" spans="1:28" s="9" customFormat="1" ht="15.6" hidden="1" customHeight="1" x14ac:dyDescent="0.3">
      <c r="A359" s="115"/>
      <c r="B359" s="371"/>
      <c r="C359" s="371"/>
      <c r="D359" s="371"/>
      <c r="E359" s="1169" t="s">
        <v>233</v>
      </c>
      <c r="F359" s="582">
        <f t="shared" si="93"/>
        <v>0</v>
      </c>
      <c r="G359" s="333"/>
      <c r="H359" s="333"/>
      <c r="I359" s="334"/>
      <c r="J359" s="335"/>
      <c r="K359" s="633"/>
      <c r="L359" s="344"/>
      <c r="M359" s="344"/>
      <c r="N359" s="344"/>
      <c r="O359" s="338">
        <f t="shared" si="94"/>
        <v>0</v>
      </c>
      <c r="P359" s="339">
        <f t="shared" si="91"/>
        <v>0</v>
      </c>
      <c r="Q359" s="364"/>
      <c r="R359" s="364"/>
      <c r="S359" s="365"/>
      <c r="T359" s="366"/>
      <c r="U359" s="367"/>
      <c r="V359" s="364"/>
      <c r="W359" s="364"/>
      <c r="X359" s="364"/>
      <c r="Y359" s="1293">
        <f t="shared" si="92"/>
        <v>0</v>
      </c>
      <c r="Z359" s="340"/>
      <c r="AA359" s="370"/>
      <c r="AB359" s="20"/>
    </row>
    <row r="360" spans="1:28" s="9" customFormat="1" ht="15.6" hidden="1" customHeight="1" x14ac:dyDescent="0.3">
      <c r="A360" s="115"/>
      <c r="B360" s="371"/>
      <c r="C360" s="371"/>
      <c r="D360" s="371"/>
      <c r="E360" s="1169" t="s">
        <v>440</v>
      </c>
      <c r="F360" s="582">
        <f t="shared" si="93"/>
        <v>0</v>
      </c>
      <c r="G360" s="333"/>
      <c r="H360" s="333"/>
      <c r="I360" s="334"/>
      <c r="J360" s="335"/>
      <c r="K360" s="633"/>
      <c r="L360" s="344"/>
      <c r="M360" s="344"/>
      <c r="N360" s="344"/>
      <c r="O360" s="338">
        <f t="shared" si="94"/>
        <v>0</v>
      </c>
      <c r="P360" s="339">
        <f t="shared" si="91"/>
        <v>0</v>
      </c>
      <c r="Q360" s="364"/>
      <c r="R360" s="364"/>
      <c r="S360" s="365"/>
      <c r="T360" s="366"/>
      <c r="U360" s="367"/>
      <c r="V360" s="364"/>
      <c r="W360" s="364"/>
      <c r="X360" s="364"/>
      <c r="Y360" s="1293">
        <f t="shared" si="92"/>
        <v>0</v>
      </c>
      <c r="Z360" s="340"/>
      <c r="AA360" s="370"/>
      <c r="AB360" s="20"/>
    </row>
    <row r="361" spans="1:28" s="9" customFormat="1" ht="15.6" hidden="1" customHeight="1" x14ac:dyDescent="0.3">
      <c r="A361" s="115"/>
      <c r="B361" s="371"/>
      <c r="C361" s="371"/>
      <c r="D361" s="371"/>
      <c r="E361" s="1169"/>
      <c r="F361" s="582">
        <f t="shared" si="93"/>
        <v>0</v>
      </c>
      <c r="G361" s="333"/>
      <c r="H361" s="333"/>
      <c r="I361" s="334"/>
      <c r="J361" s="335"/>
      <c r="K361" s="633"/>
      <c r="L361" s="344"/>
      <c r="M361" s="344"/>
      <c r="N361" s="344"/>
      <c r="O361" s="338">
        <f t="shared" si="94"/>
        <v>0</v>
      </c>
      <c r="P361" s="339">
        <f t="shared" si="91"/>
        <v>0</v>
      </c>
      <c r="Q361" s="364"/>
      <c r="R361" s="364"/>
      <c r="S361" s="365"/>
      <c r="T361" s="366"/>
      <c r="U361" s="367"/>
      <c r="V361" s="364"/>
      <c r="W361" s="364"/>
      <c r="X361" s="364"/>
      <c r="Y361" s="1293">
        <f t="shared" si="92"/>
        <v>0</v>
      </c>
      <c r="Z361" s="340"/>
      <c r="AA361" s="370"/>
      <c r="AB361" s="20"/>
    </row>
    <row r="362" spans="1:28" x14ac:dyDescent="0.3">
      <c r="A362" s="115"/>
      <c r="B362" s="371"/>
      <c r="C362" s="371"/>
      <c r="D362" s="371"/>
      <c r="E362" s="1176" t="s">
        <v>16</v>
      </c>
      <c r="F362" s="582">
        <f t="shared" si="93"/>
        <v>9</v>
      </c>
      <c r="G362" s="333">
        <v>1</v>
      </c>
      <c r="H362" s="333">
        <v>2</v>
      </c>
      <c r="I362" s="334">
        <v>5</v>
      </c>
      <c r="J362" s="335">
        <v>1</v>
      </c>
      <c r="K362" s="633">
        <v>104</v>
      </c>
      <c r="L362" s="337"/>
      <c r="M362" s="337"/>
      <c r="N362" s="337"/>
      <c r="O362" s="338">
        <f t="shared" si="94"/>
        <v>104</v>
      </c>
      <c r="P362" s="339">
        <f t="shared" si="91"/>
        <v>0</v>
      </c>
      <c r="Q362" s="364"/>
      <c r="R362" s="364"/>
      <c r="S362" s="365"/>
      <c r="T362" s="366"/>
      <c r="U362" s="367"/>
      <c r="V362" s="364"/>
      <c r="W362" s="364"/>
      <c r="X362" s="364"/>
      <c r="Y362" s="1293">
        <f t="shared" si="92"/>
        <v>0</v>
      </c>
      <c r="Z362" s="340" t="s">
        <v>116</v>
      </c>
      <c r="AA362" s="370"/>
      <c r="AB362" s="20"/>
    </row>
    <row r="363" spans="1:28" ht="15.6" hidden="1" customHeight="1" x14ac:dyDescent="0.3">
      <c r="A363" s="115"/>
      <c r="B363" s="371"/>
      <c r="C363" s="371"/>
      <c r="D363" s="371"/>
      <c r="E363" s="1176"/>
      <c r="F363" s="582">
        <f t="shared" si="93"/>
        <v>0</v>
      </c>
      <c r="G363" s="333"/>
      <c r="H363" s="333"/>
      <c r="I363" s="334"/>
      <c r="J363" s="335"/>
      <c r="K363" s="633"/>
      <c r="L363" s="337"/>
      <c r="M363" s="337"/>
      <c r="N363" s="337"/>
      <c r="O363" s="338">
        <f t="shared" si="94"/>
        <v>0</v>
      </c>
      <c r="P363" s="339">
        <f t="shared" si="91"/>
        <v>0</v>
      </c>
      <c r="Q363" s="364"/>
      <c r="R363" s="364"/>
      <c r="S363" s="365"/>
      <c r="T363" s="366"/>
      <c r="U363" s="367"/>
      <c r="V363" s="364"/>
      <c r="W363" s="364"/>
      <c r="X363" s="364"/>
      <c r="Y363" s="1293">
        <f t="shared" si="92"/>
        <v>0</v>
      </c>
      <c r="Z363" s="340"/>
      <c r="AA363" s="370"/>
      <c r="AB363" s="20"/>
    </row>
    <row r="364" spans="1:28" ht="15.6" hidden="1" customHeight="1" x14ac:dyDescent="0.3">
      <c r="A364" s="115"/>
      <c r="B364" s="371"/>
      <c r="C364" s="371"/>
      <c r="D364" s="371"/>
      <c r="E364" s="1176"/>
      <c r="F364" s="582">
        <f t="shared" si="93"/>
        <v>0</v>
      </c>
      <c r="G364" s="333"/>
      <c r="H364" s="333"/>
      <c r="I364" s="334"/>
      <c r="J364" s="335"/>
      <c r="K364" s="633"/>
      <c r="L364" s="337"/>
      <c r="M364" s="337"/>
      <c r="N364" s="337"/>
      <c r="O364" s="338">
        <f t="shared" si="94"/>
        <v>0</v>
      </c>
      <c r="P364" s="339">
        <f t="shared" si="91"/>
        <v>0</v>
      </c>
      <c r="Q364" s="364"/>
      <c r="R364" s="364"/>
      <c r="S364" s="365"/>
      <c r="T364" s="366"/>
      <c r="U364" s="367"/>
      <c r="V364" s="364"/>
      <c r="W364" s="364"/>
      <c r="X364" s="364"/>
      <c r="Y364" s="1293">
        <f t="shared" si="92"/>
        <v>0</v>
      </c>
      <c r="Z364" s="340"/>
      <c r="AA364" s="370"/>
      <c r="AB364" s="20"/>
    </row>
    <row r="365" spans="1:28" ht="15.6" hidden="1" customHeight="1" x14ac:dyDescent="0.3">
      <c r="A365" s="115"/>
      <c r="B365" s="371"/>
      <c r="C365" s="371"/>
      <c r="D365" s="371"/>
      <c r="E365" s="1176"/>
      <c r="F365" s="582">
        <f t="shared" si="93"/>
        <v>0</v>
      </c>
      <c r="G365" s="333"/>
      <c r="H365" s="333"/>
      <c r="I365" s="334"/>
      <c r="J365" s="335"/>
      <c r="K365" s="633"/>
      <c r="L365" s="337"/>
      <c r="M365" s="337"/>
      <c r="N365" s="337"/>
      <c r="O365" s="338">
        <f t="shared" si="94"/>
        <v>0</v>
      </c>
      <c r="P365" s="339">
        <f t="shared" si="91"/>
        <v>0</v>
      </c>
      <c r="Q365" s="364"/>
      <c r="R365" s="364"/>
      <c r="S365" s="365"/>
      <c r="T365" s="366"/>
      <c r="U365" s="367"/>
      <c r="V365" s="364"/>
      <c r="W365" s="364"/>
      <c r="X365" s="364"/>
      <c r="Y365" s="1293">
        <f t="shared" si="92"/>
        <v>0</v>
      </c>
      <c r="Z365" s="340"/>
      <c r="AA365" s="370"/>
      <c r="AB365" s="20"/>
    </row>
    <row r="366" spans="1:28" ht="15.6" hidden="1" customHeight="1" x14ac:dyDescent="0.3">
      <c r="A366" s="115"/>
      <c r="B366" s="371"/>
      <c r="C366" s="371"/>
      <c r="D366" s="371"/>
      <c r="E366" s="1176" t="s">
        <v>434</v>
      </c>
      <c r="F366" s="582">
        <f t="shared" si="93"/>
        <v>0</v>
      </c>
      <c r="G366" s="333"/>
      <c r="H366" s="333"/>
      <c r="I366" s="334"/>
      <c r="J366" s="335"/>
      <c r="K366" s="633"/>
      <c r="L366" s="337"/>
      <c r="M366" s="337"/>
      <c r="N366" s="337"/>
      <c r="O366" s="338">
        <f t="shared" si="94"/>
        <v>0</v>
      </c>
      <c r="P366" s="339">
        <f t="shared" si="91"/>
        <v>0</v>
      </c>
      <c r="Q366" s="364"/>
      <c r="R366" s="364"/>
      <c r="S366" s="365"/>
      <c r="T366" s="366"/>
      <c r="U366" s="367"/>
      <c r="V366" s="364"/>
      <c r="W366" s="364"/>
      <c r="X366" s="364"/>
      <c r="Y366" s="1293">
        <f t="shared" si="92"/>
        <v>0</v>
      </c>
      <c r="Z366" s="340"/>
      <c r="AA366" s="370"/>
      <c r="AB366" s="20"/>
    </row>
    <row r="367" spans="1:28" ht="15.6" hidden="1" customHeight="1" x14ac:dyDescent="0.3">
      <c r="A367" s="115"/>
      <c r="B367" s="371"/>
      <c r="C367" s="371"/>
      <c r="D367" s="371"/>
      <c r="E367" s="1176" t="s">
        <v>435</v>
      </c>
      <c r="F367" s="582">
        <f t="shared" si="93"/>
        <v>0</v>
      </c>
      <c r="G367" s="333"/>
      <c r="H367" s="333"/>
      <c r="I367" s="334"/>
      <c r="J367" s="335"/>
      <c r="K367" s="633"/>
      <c r="L367" s="337"/>
      <c r="M367" s="337"/>
      <c r="N367" s="337"/>
      <c r="O367" s="338">
        <f t="shared" si="94"/>
        <v>0</v>
      </c>
      <c r="P367" s="339">
        <f t="shared" si="91"/>
        <v>0</v>
      </c>
      <c r="Q367" s="364"/>
      <c r="R367" s="364"/>
      <c r="S367" s="365"/>
      <c r="T367" s="366"/>
      <c r="U367" s="367"/>
      <c r="V367" s="364"/>
      <c r="W367" s="364"/>
      <c r="X367" s="364"/>
      <c r="Y367" s="1293">
        <f t="shared" si="92"/>
        <v>0</v>
      </c>
      <c r="Z367" s="340"/>
      <c r="AA367" s="370"/>
      <c r="AB367" s="20"/>
    </row>
    <row r="368" spans="1:28" ht="15.6" hidden="1" customHeight="1" x14ac:dyDescent="0.3">
      <c r="A368" s="115"/>
      <c r="B368" s="371"/>
      <c r="C368" s="371"/>
      <c r="D368" s="371"/>
      <c r="E368" s="1176" t="s">
        <v>436</v>
      </c>
      <c r="F368" s="582">
        <f t="shared" si="93"/>
        <v>0</v>
      </c>
      <c r="G368" s="333"/>
      <c r="H368" s="333"/>
      <c r="I368" s="334"/>
      <c r="J368" s="335"/>
      <c r="K368" s="633"/>
      <c r="L368" s="337"/>
      <c r="M368" s="337"/>
      <c r="N368" s="337"/>
      <c r="O368" s="338">
        <f t="shared" si="94"/>
        <v>0</v>
      </c>
      <c r="P368" s="339">
        <f t="shared" si="91"/>
        <v>0</v>
      </c>
      <c r="Q368" s="364"/>
      <c r="R368" s="364"/>
      <c r="S368" s="365"/>
      <c r="T368" s="366"/>
      <c r="U368" s="367"/>
      <c r="V368" s="364"/>
      <c r="W368" s="364"/>
      <c r="X368" s="364"/>
      <c r="Y368" s="1293">
        <f t="shared" si="92"/>
        <v>0</v>
      </c>
      <c r="Z368" s="340"/>
      <c r="AA368" s="370"/>
      <c r="AB368" s="20"/>
    </row>
    <row r="369" spans="1:28" ht="15.6" hidden="1" customHeight="1" x14ac:dyDescent="0.3">
      <c r="A369" s="115"/>
      <c r="B369" s="371"/>
      <c r="C369" s="371"/>
      <c r="D369" s="371"/>
      <c r="E369" s="1176"/>
      <c r="F369" s="582">
        <f t="shared" si="93"/>
        <v>0</v>
      </c>
      <c r="G369" s="333"/>
      <c r="H369" s="333"/>
      <c r="I369" s="334"/>
      <c r="J369" s="335"/>
      <c r="K369" s="633"/>
      <c r="L369" s="337"/>
      <c r="M369" s="337"/>
      <c r="N369" s="337"/>
      <c r="O369" s="338">
        <f t="shared" si="94"/>
        <v>0</v>
      </c>
      <c r="P369" s="339">
        <f t="shared" si="91"/>
        <v>0</v>
      </c>
      <c r="Q369" s="364"/>
      <c r="R369" s="364"/>
      <c r="S369" s="365"/>
      <c r="T369" s="366"/>
      <c r="U369" s="367"/>
      <c r="V369" s="364"/>
      <c r="W369" s="364"/>
      <c r="X369" s="364"/>
      <c r="Y369" s="1293">
        <f t="shared" si="92"/>
        <v>0</v>
      </c>
      <c r="Z369" s="340"/>
      <c r="AA369" s="370"/>
      <c r="AB369" s="20"/>
    </row>
    <row r="370" spans="1:28" ht="15.6" hidden="1" customHeight="1" x14ac:dyDescent="0.3">
      <c r="A370" s="115"/>
      <c r="B370" s="371"/>
      <c r="C370" s="371"/>
      <c r="D370" s="371"/>
      <c r="E370" s="1169" t="s">
        <v>437</v>
      </c>
      <c r="F370" s="582">
        <f t="shared" si="93"/>
        <v>0</v>
      </c>
      <c r="G370" s="333"/>
      <c r="H370" s="333"/>
      <c r="I370" s="334"/>
      <c r="J370" s="335"/>
      <c r="K370" s="633"/>
      <c r="L370" s="337"/>
      <c r="M370" s="337"/>
      <c r="N370" s="337"/>
      <c r="O370" s="338">
        <f t="shared" si="94"/>
        <v>0</v>
      </c>
      <c r="P370" s="339">
        <f t="shared" si="91"/>
        <v>0</v>
      </c>
      <c r="Q370" s="364"/>
      <c r="R370" s="364"/>
      <c r="S370" s="365"/>
      <c r="T370" s="366"/>
      <c r="U370" s="367"/>
      <c r="V370" s="364"/>
      <c r="W370" s="364"/>
      <c r="X370" s="364"/>
      <c r="Y370" s="1293">
        <f t="shared" si="92"/>
        <v>0</v>
      </c>
      <c r="Z370" s="340"/>
      <c r="AA370" s="370"/>
      <c r="AB370" s="20"/>
    </row>
    <row r="371" spans="1:28" ht="15.6" hidden="1" customHeight="1" x14ac:dyDescent="0.3">
      <c r="A371" s="115"/>
      <c r="B371" s="371"/>
      <c r="C371" s="371"/>
      <c r="D371" s="371"/>
      <c r="E371" s="1168" t="s">
        <v>440</v>
      </c>
      <c r="F371" s="582">
        <f t="shared" si="93"/>
        <v>0</v>
      </c>
      <c r="G371" s="333"/>
      <c r="H371" s="333"/>
      <c r="I371" s="334"/>
      <c r="J371" s="335"/>
      <c r="K371" s="633"/>
      <c r="L371" s="337"/>
      <c r="M371" s="337"/>
      <c r="N371" s="337"/>
      <c r="O371" s="338">
        <f t="shared" si="94"/>
        <v>0</v>
      </c>
      <c r="P371" s="339">
        <f t="shared" si="91"/>
        <v>0</v>
      </c>
      <c r="Q371" s="364"/>
      <c r="R371" s="364"/>
      <c r="S371" s="365"/>
      <c r="T371" s="366"/>
      <c r="U371" s="367"/>
      <c r="V371" s="364"/>
      <c r="W371" s="364"/>
      <c r="X371" s="364"/>
      <c r="Y371" s="1293">
        <f t="shared" si="92"/>
        <v>0</v>
      </c>
      <c r="Z371" s="340"/>
      <c r="AA371" s="370"/>
      <c r="AB371" s="20"/>
    </row>
    <row r="372" spans="1:28" ht="15.6" hidden="1" customHeight="1" x14ac:dyDescent="0.3">
      <c r="A372" s="115"/>
      <c r="B372" s="371"/>
      <c r="C372" s="371"/>
      <c r="D372" s="371"/>
      <c r="E372" s="1176"/>
      <c r="F372" s="582">
        <f t="shared" si="93"/>
        <v>0</v>
      </c>
      <c r="G372" s="333"/>
      <c r="H372" s="333"/>
      <c r="I372" s="334"/>
      <c r="J372" s="335"/>
      <c r="K372" s="633"/>
      <c r="L372" s="337"/>
      <c r="M372" s="337"/>
      <c r="N372" s="337"/>
      <c r="O372" s="338">
        <f t="shared" si="94"/>
        <v>0</v>
      </c>
      <c r="P372" s="339">
        <f t="shared" si="91"/>
        <v>0</v>
      </c>
      <c r="Q372" s="364"/>
      <c r="R372" s="364"/>
      <c r="S372" s="365"/>
      <c r="T372" s="366"/>
      <c r="U372" s="367"/>
      <c r="V372" s="364"/>
      <c r="W372" s="364"/>
      <c r="X372" s="364"/>
      <c r="Y372" s="1293">
        <f t="shared" si="92"/>
        <v>0</v>
      </c>
      <c r="Z372" s="340"/>
      <c r="AA372" s="370"/>
      <c r="AB372" s="20"/>
    </row>
    <row r="373" spans="1:28" x14ac:dyDescent="0.3">
      <c r="A373" s="115"/>
      <c r="B373" s="371"/>
      <c r="C373" s="371"/>
      <c r="D373" s="371"/>
      <c r="E373" s="1176" t="s">
        <v>110</v>
      </c>
      <c r="F373" s="582">
        <f t="shared" si="93"/>
        <v>4</v>
      </c>
      <c r="G373" s="333">
        <v>1</v>
      </c>
      <c r="H373" s="333">
        <v>1</v>
      </c>
      <c r="I373" s="334">
        <v>1</v>
      </c>
      <c r="J373" s="335">
        <v>1</v>
      </c>
      <c r="K373" s="633">
        <v>1</v>
      </c>
      <c r="L373" s="337">
        <v>4</v>
      </c>
      <c r="M373" s="337"/>
      <c r="N373" s="337"/>
      <c r="O373" s="338">
        <f t="shared" si="94"/>
        <v>5</v>
      </c>
      <c r="P373" s="339">
        <f t="shared" si="91"/>
        <v>0</v>
      </c>
      <c r="Q373" s="364"/>
      <c r="R373" s="364"/>
      <c r="S373" s="365"/>
      <c r="T373" s="366"/>
      <c r="U373" s="367"/>
      <c r="V373" s="364"/>
      <c r="W373" s="364"/>
      <c r="X373" s="364"/>
      <c r="Y373" s="1293">
        <f t="shared" si="92"/>
        <v>0</v>
      </c>
      <c r="Z373" s="340" t="s">
        <v>116</v>
      </c>
      <c r="AA373" s="370"/>
      <c r="AB373" s="20"/>
    </row>
    <row r="374" spans="1:28" ht="15.6" hidden="1" customHeight="1" x14ac:dyDescent="0.3">
      <c r="A374" s="115"/>
      <c r="B374" s="371"/>
      <c r="C374" s="371"/>
      <c r="D374" s="371"/>
      <c r="E374" s="1176" t="s">
        <v>436</v>
      </c>
      <c r="F374" s="582">
        <f t="shared" si="93"/>
        <v>0</v>
      </c>
      <c r="G374" s="333"/>
      <c r="H374" s="333"/>
      <c r="I374" s="334"/>
      <c r="J374" s="335"/>
      <c r="K374" s="633"/>
      <c r="L374" s="337"/>
      <c r="M374" s="337"/>
      <c r="N374" s="337"/>
      <c r="O374" s="338">
        <f t="shared" si="94"/>
        <v>0</v>
      </c>
      <c r="P374" s="339">
        <f t="shared" si="91"/>
        <v>0</v>
      </c>
      <c r="Q374" s="364"/>
      <c r="R374" s="364"/>
      <c r="S374" s="365"/>
      <c r="T374" s="366"/>
      <c r="U374" s="367"/>
      <c r="V374" s="364"/>
      <c r="W374" s="364"/>
      <c r="X374" s="364"/>
      <c r="Y374" s="1293">
        <f t="shared" si="92"/>
        <v>0</v>
      </c>
      <c r="Z374" s="340"/>
      <c r="AA374" s="370"/>
      <c r="AB374" s="20"/>
    </row>
    <row r="375" spans="1:28" ht="15.6" hidden="1" customHeight="1" x14ac:dyDescent="0.3">
      <c r="A375" s="115"/>
      <c r="B375" s="371"/>
      <c r="C375" s="371"/>
      <c r="D375" s="371"/>
      <c r="E375" s="1169" t="s">
        <v>233</v>
      </c>
      <c r="F375" s="582">
        <f t="shared" si="93"/>
        <v>0</v>
      </c>
      <c r="G375" s="333"/>
      <c r="H375" s="333"/>
      <c r="I375" s="334"/>
      <c r="J375" s="335"/>
      <c r="K375" s="633"/>
      <c r="L375" s="337"/>
      <c r="M375" s="337"/>
      <c r="N375" s="337"/>
      <c r="O375" s="338">
        <f t="shared" si="94"/>
        <v>0</v>
      </c>
      <c r="P375" s="339">
        <f t="shared" si="91"/>
        <v>0</v>
      </c>
      <c r="Q375" s="364"/>
      <c r="R375" s="364"/>
      <c r="S375" s="365"/>
      <c r="T375" s="366"/>
      <c r="U375" s="367"/>
      <c r="V375" s="364"/>
      <c r="W375" s="364"/>
      <c r="X375" s="364"/>
      <c r="Y375" s="1293">
        <f t="shared" si="92"/>
        <v>0</v>
      </c>
      <c r="Z375" s="340"/>
      <c r="AA375" s="370"/>
      <c r="AB375" s="20"/>
    </row>
    <row r="376" spans="1:28" ht="15.6" customHeight="1" x14ac:dyDescent="0.3">
      <c r="A376" s="115"/>
      <c r="B376" s="371"/>
      <c r="C376" s="371"/>
      <c r="D376" s="371"/>
      <c r="E376" s="1179" t="s">
        <v>385</v>
      </c>
      <c r="F376" s="582">
        <f t="shared" si="93"/>
        <v>12</v>
      </c>
      <c r="G376" s="333">
        <v>1</v>
      </c>
      <c r="H376" s="333">
        <v>1</v>
      </c>
      <c r="I376" s="334">
        <v>5</v>
      </c>
      <c r="J376" s="335">
        <v>5</v>
      </c>
      <c r="K376" s="633"/>
      <c r="L376" s="337">
        <v>16</v>
      </c>
      <c r="M376" s="337"/>
      <c r="N376" s="337"/>
      <c r="O376" s="338">
        <f t="shared" si="94"/>
        <v>16</v>
      </c>
      <c r="P376" s="339">
        <f t="shared" si="91"/>
        <v>0</v>
      </c>
      <c r="Q376" s="364"/>
      <c r="R376" s="364"/>
      <c r="S376" s="365"/>
      <c r="T376" s="366"/>
      <c r="U376" s="367"/>
      <c r="V376" s="364"/>
      <c r="W376" s="364"/>
      <c r="X376" s="364"/>
      <c r="Y376" s="1293">
        <f t="shared" si="92"/>
        <v>0</v>
      </c>
      <c r="Z376" s="490" t="s">
        <v>380</v>
      </c>
      <c r="AA376" s="431"/>
      <c r="AB376" s="20"/>
    </row>
    <row r="377" spans="1:28" ht="15.6" hidden="1" customHeight="1" x14ac:dyDescent="0.3">
      <c r="A377" s="115"/>
      <c r="B377" s="371"/>
      <c r="C377" s="371"/>
      <c r="D377" s="371"/>
      <c r="E377" s="1176" t="s">
        <v>434</v>
      </c>
      <c r="F377" s="582">
        <f t="shared" si="93"/>
        <v>0</v>
      </c>
      <c r="G377" s="333"/>
      <c r="H377" s="333"/>
      <c r="I377" s="334"/>
      <c r="J377" s="335"/>
      <c r="K377" s="633"/>
      <c r="L377" s="337"/>
      <c r="M377" s="337"/>
      <c r="N377" s="337"/>
      <c r="O377" s="338">
        <f t="shared" si="94"/>
        <v>0</v>
      </c>
      <c r="P377" s="339">
        <f t="shared" si="91"/>
        <v>0</v>
      </c>
      <c r="Q377" s="364"/>
      <c r="R377" s="364"/>
      <c r="S377" s="365"/>
      <c r="T377" s="366"/>
      <c r="U377" s="367"/>
      <c r="V377" s="364"/>
      <c r="W377" s="364"/>
      <c r="X377" s="364"/>
      <c r="Y377" s="1293">
        <f t="shared" si="92"/>
        <v>0</v>
      </c>
      <c r="Z377" s="490"/>
      <c r="AA377" s="431"/>
      <c r="AB377" s="20"/>
    </row>
    <row r="378" spans="1:28" ht="15.6" hidden="1" customHeight="1" x14ac:dyDescent="0.3">
      <c r="A378" s="115"/>
      <c r="B378" s="371"/>
      <c r="C378" s="371"/>
      <c r="D378" s="371"/>
      <c r="E378" s="1169" t="s">
        <v>233</v>
      </c>
      <c r="F378" s="582">
        <f t="shared" si="93"/>
        <v>0</v>
      </c>
      <c r="G378" s="333"/>
      <c r="H378" s="333"/>
      <c r="I378" s="334"/>
      <c r="J378" s="335"/>
      <c r="K378" s="633"/>
      <c r="L378" s="337"/>
      <c r="M378" s="337"/>
      <c r="N378" s="337"/>
      <c r="O378" s="338">
        <f t="shared" si="94"/>
        <v>0</v>
      </c>
      <c r="P378" s="339">
        <f t="shared" si="91"/>
        <v>0</v>
      </c>
      <c r="Q378" s="364"/>
      <c r="R378" s="364"/>
      <c r="S378" s="365"/>
      <c r="T378" s="366"/>
      <c r="U378" s="367"/>
      <c r="V378" s="364"/>
      <c r="W378" s="364"/>
      <c r="X378" s="364"/>
      <c r="Y378" s="1293">
        <f t="shared" si="92"/>
        <v>0</v>
      </c>
      <c r="Z378" s="423" t="s">
        <v>444</v>
      </c>
      <c r="AA378" s="431"/>
      <c r="AB378" s="20"/>
    </row>
    <row r="379" spans="1:28" ht="15.6" hidden="1" customHeight="1" x14ac:dyDescent="0.3">
      <c r="A379" s="115"/>
      <c r="B379" s="371"/>
      <c r="C379" s="371"/>
      <c r="D379" s="371"/>
      <c r="E379" s="1179"/>
      <c r="F379" s="582">
        <f t="shared" si="93"/>
        <v>0</v>
      </c>
      <c r="G379" s="333"/>
      <c r="H379" s="333"/>
      <c r="I379" s="334"/>
      <c r="J379" s="335"/>
      <c r="K379" s="633"/>
      <c r="L379" s="337"/>
      <c r="M379" s="337"/>
      <c r="N379" s="337"/>
      <c r="O379" s="338">
        <f t="shared" si="94"/>
        <v>0</v>
      </c>
      <c r="P379" s="339">
        <f t="shared" si="91"/>
        <v>0</v>
      </c>
      <c r="Q379" s="364"/>
      <c r="R379" s="364"/>
      <c r="S379" s="365"/>
      <c r="T379" s="366"/>
      <c r="U379" s="367"/>
      <c r="V379" s="364"/>
      <c r="W379" s="364"/>
      <c r="X379" s="364"/>
      <c r="Y379" s="1293">
        <f t="shared" si="92"/>
        <v>0</v>
      </c>
      <c r="Z379" s="490"/>
      <c r="AA379" s="431"/>
      <c r="AB379" s="20"/>
    </row>
    <row r="380" spans="1:28" ht="15.6" customHeight="1" x14ac:dyDescent="0.3">
      <c r="A380" s="115"/>
      <c r="B380" s="371"/>
      <c r="C380" s="371"/>
      <c r="D380" s="371"/>
      <c r="E380" s="1179" t="s">
        <v>386</v>
      </c>
      <c r="F380" s="582">
        <f t="shared" si="93"/>
        <v>4</v>
      </c>
      <c r="G380" s="333">
        <v>1</v>
      </c>
      <c r="H380" s="333">
        <v>1</v>
      </c>
      <c r="I380" s="334">
        <v>1</v>
      </c>
      <c r="J380" s="335">
        <v>1</v>
      </c>
      <c r="K380" s="633">
        <v>121</v>
      </c>
      <c r="L380" s="337">
        <v>123</v>
      </c>
      <c r="M380" s="337"/>
      <c r="N380" s="337"/>
      <c r="O380" s="338">
        <f t="shared" si="94"/>
        <v>244</v>
      </c>
      <c r="P380" s="339">
        <f t="shared" si="91"/>
        <v>0</v>
      </c>
      <c r="Q380" s="364"/>
      <c r="R380" s="364"/>
      <c r="S380" s="365"/>
      <c r="T380" s="366"/>
      <c r="U380" s="367"/>
      <c r="V380" s="364"/>
      <c r="W380" s="364"/>
      <c r="X380" s="364"/>
      <c r="Y380" s="1293">
        <f t="shared" si="92"/>
        <v>0</v>
      </c>
      <c r="Z380" s="490" t="s">
        <v>380</v>
      </c>
      <c r="AA380" s="431"/>
      <c r="AB380" s="20"/>
    </row>
    <row r="381" spans="1:28" ht="15.6" hidden="1" customHeight="1" x14ac:dyDescent="0.3">
      <c r="A381" s="115"/>
      <c r="B381" s="371"/>
      <c r="C381" s="371"/>
      <c r="D381" s="371"/>
      <c r="E381" s="1169" t="s">
        <v>437</v>
      </c>
      <c r="F381" s="582">
        <f t="shared" si="93"/>
        <v>0</v>
      </c>
      <c r="G381" s="333"/>
      <c r="H381" s="333"/>
      <c r="I381" s="334"/>
      <c r="J381" s="335"/>
      <c r="K381" s="633"/>
      <c r="L381" s="337"/>
      <c r="M381" s="337"/>
      <c r="N381" s="337"/>
      <c r="O381" s="338">
        <f t="shared" si="94"/>
        <v>0</v>
      </c>
      <c r="P381" s="339">
        <f t="shared" si="91"/>
        <v>0</v>
      </c>
      <c r="Q381" s="364"/>
      <c r="R381" s="364"/>
      <c r="S381" s="365"/>
      <c r="T381" s="366"/>
      <c r="U381" s="367"/>
      <c r="V381" s="364"/>
      <c r="W381" s="364"/>
      <c r="X381" s="364"/>
      <c r="Y381" s="1293">
        <f t="shared" si="92"/>
        <v>0</v>
      </c>
      <c r="Z381" s="340"/>
      <c r="AA381" s="492"/>
      <c r="AB381" s="20"/>
    </row>
    <row r="382" spans="1:28" ht="15.6" hidden="1" customHeight="1" x14ac:dyDescent="0.3">
      <c r="A382" s="115"/>
      <c r="B382" s="371"/>
      <c r="C382" s="371"/>
      <c r="D382" s="371"/>
      <c r="E382" s="1169" t="s">
        <v>233</v>
      </c>
      <c r="F382" s="582">
        <f t="shared" si="93"/>
        <v>0</v>
      </c>
      <c r="G382" s="333"/>
      <c r="H382" s="333"/>
      <c r="I382" s="334"/>
      <c r="J382" s="335"/>
      <c r="K382" s="633"/>
      <c r="L382" s="337"/>
      <c r="M382" s="337"/>
      <c r="N382" s="337"/>
      <c r="O382" s="338">
        <f t="shared" si="94"/>
        <v>0</v>
      </c>
      <c r="P382" s="339">
        <f t="shared" si="91"/>
        <v>0</v>
      </c>
      <c r="Q382" s="364"/>
      <c r="R382" s="364"/>
      <c r="S382" s="365"/>
      <c r="T382" s="366"/>
      <c r="U382" s="367"/>
      <c r="V382" s="364"/>
      <c r="W382" s="364"/>
      <c r="X382" s="364"/>
      <c r="Y382" s="1293">
        <f t="shared" si="92"/>
        <v>0</v>
      </c>
      <c r="Z382" s="340"/>
      <c r="AA382" s="492"/>
      <c r="AB382" s="20"/>
    </row>
    <row r="383" spans="1:28" ht="15.6" hidden="1" customHeight="1" x14ac:dyDescent="0.3">
      <c r="A383" s="115"/>
      <c r="B383" s="371"/>
      <c r="C383" s="371"/>
      <c r="D383" s="371"/>
      <c r="E383" s="1179"/>
      <c r="F383" s="582">
        <f t="shared" si="93"/>
        <v>0</v>
      </c>
      <c r="G383" s="333"/>
      <c r="H383" s="333"/>
      <c r="I383" s="334"/>
      <c r="J383" s="335"/>
      <c r="K383" s="942"/>
      <c r="L383" s="337"/>
      <c r="M383" s="337"/>
      <c r="N383" s="337"/>
      <c r="O383" s="338">
        <f t="shared" si="94"/>
        <v>0</v>
      </c>
      <c r="P383" s="339">
        <f t="shared" si="91"/>
        <v>0</v>
      </c>
      <c r="Q383" s="364"/>
      <c r="R383" s="364"/>
      <c r="S383" s="365"/>
      <c r="T383" s="366"/>
      <c r="U383" s="367"/>
      <c r="V383" s="364"/>
      <c r="W383" s="364"/>
      <c r="X383" s="364"/>
      <c r="Y383" s="1293">
        <f t="shared" si="92"/>
        <v>0</v>
      </c>
      <c r="Z383" s="340"/>
      <c r="AA383" s="492"/>
      <c r="AB383" s="20"/>
    </row>
    <row r="384" spans="1:28" ht="15.6" customHeight="1" thickBot="1" x14ac:dyDescent="0.35">
      <c r="A384" s="121"/>
      <c r="B384" s="443"/>
      <c r="C384" s="443"/>
      <c r="D384" s="443"/>
      <c r="E384" s="1832"/>
      <c r="F384" s="885"/>
      <c r="G384" s="378"/>
      <c r="H384" s="378"/>
      <c r="I384" s="379"/>
      <c r="J384" s="380"/>
      <c r="K384" s="944"/>
      <c r="L384" s="425"/>
      <c r="M384" s="425"/>
      <c r="N384" s="425"/>
      <c r="O384" s="382"/>
      <c r="P384" s="481">
        <f t="shared" si="91"/>
        <v>0</v>
      </c>
      <c r="Q384" s="383"/>
      <c r="R384" s="383"/>
      <c r="S384" s="384"/>
      <c r="T384" s="385"/>
      <c r="U384" s="386"/>
      <c r="V384" s="383"/>
      <c r="W384" s="383"/>
      <c r="X384" s="383"/>
      <c r="Y384" s="1305">
        <f t="shared" si="92"/>
        <v>0</v>
      </c>
      <c r="Z384" s="387"/>
      <c r="AA384" s="493"/>
      <c r="AB384" s="20"/>
    </row>
    <row r="385" spans="1:28" ht="15.6" customHeight="1" x14ac:dyDescent="0.3">
      <c r="A385" s="1833"/>
      <c r="B385" s="494" t="s">
        <v>999</v>
      </c>
      <c r="C385" s="494"/>
      <c r="D385" s="494"/>
      <c r="E385" s="1466"/>
      <c r="F385" s="886"/>
      <c r="G385" s="950"/>
      <c r="H385" s="950"/>
      <c r="I385" s="390"/>
      <c r="J385" s="391"/>
      <c r="K385" s="495"/>
      <c r="L385" s="496"/>
      <c r="M385" s="497"/>
      <c r="N385" s="497"/>
      <c r="O385" s="498"/>
      <c r="P385" s="483">
        <f t="shared" si="91"/>
        <v>0</v>
      </c>
      <c r="Q385" s="499"/>
      <c r="R385" s="499"/>
      <c r="S385" s="500"/>
      <c r="T385" s="501"/>
      <c r="U385" s="502"/>
      <c r="V385" s="499"/>
      <c r="W385" s="499"/>
      <c r="X385" s="499"/>
      <c r="Y385" s="1306">
        <f t="shared" si="92"/>
        <v>0</v>
      </c>
      <c r="Z385" s="503"/>
      <c r="AA385" s="504"/>
      <c r="AB385" s="20"/>
    </row>
    <row r="386" spans="1:28" s="34" customFormat="1" ht="15.6" customHeight="1" x14ac:dyDescent="0.3">
      <c r="A386" s="213"/>
      <c r="B386" s="278"/>
      <c r="C386" s="486" t="s">
        <v>264</v>
      </c>
      <c r="D386" s="486"/>
      <c r="E386" s="599"/>
      <c r="F386" s="582"/>
      <c r="G386" s="506"/>
      <c r="H386" s="506"/>
      <c r="I386" s="584"/>
      <c r="J386" s="585"/>
      <c r="K386" s="289"/>
      <c r="L386" s="1850"/>
      <c r="M386" s="913"/>
      <c r="N386" s="913"/>
      <c r="O386" s="382"/>
      <c r="P386" s="339">
        <f t="shared" si="91"/>
        <v>29100</v>
      </c>
      <c r="Q386" s="303">
        <f>SUM(Q388:Q399)</f>
        <v>29100</v>
      </c>
      <c r="R386" s="303">
        <f t="shared" ref="R386:X386" si="95">SUM(R388:R399)</f>
        <v>0</v>
      </c>
      <c r="S386" s="303">
        <f t="shared" si="95"/>
        <v>0</v>
      </c>
      <c r="T386" s="980">
        <f t="shared" si="95"/>
        <v>0</v>
      </c>
      <c r="U386" s="1851">
        <f t="shared" si="95"/>
        <v>29084</v>
      </c>
      <c r="V386" s="303">
        <f t="shared" si="95"/>
        <v>0</v>
      </c>
      <c r="W386" s="1259">
        <f t="shared" si="95"/>
        <v>0</v>
      </c>
      <c r="X386" s="304">
        <f t="shared" si="95"/>
        <v>0</v>
      </c>
      <c r="Y386" s="1293">
        <f t="shared" si="92"/>
        <v>29084</v>
      </c>
      <c r="Z386" s="304">
        <f>SUM(Z388:Z399)</f>
        <v>0</v>
      </c>
      <c r="AA386" s="1852"/>
      <c r="AB386" s="20"/>
    </row>
    <row r="387" spans="1:28" ht="15.6" customHeight="1" x14ac:dyDescent="0.3">
      <c r="A387" s="213"/>
      <c r="B387" s="486"/>
      <c r="C387" s="486"/>
      <c r="D387" s="486"/>
      <c r="E387" s="599"/>
      <c r="F387" s="582"/>
      <c r="G387" s="287"/>
      <c r="H387" s="287"/>
      <c r="I387" s="334"/>
      <c r="J387" s="335"/>
      <c r="K387" s="507"/>
      <c r="L387" s="416"/>
      <c r="M387" s="425"/>
      <c r="N387" s="425"/>
      <c r="O387" s="382"/>
      <c r="P387" s="339">
        <f t="shared" si="91"/>
        <v>0</v>
      </c>
      <c r="Q387" s="290"/>
      <c r="R387" s="290"/>
      <c r="S387" s="365"/>
      <c r="T387" s="366"/>
      <c r="U387" s="297"/>
      <c r="V387" s="290"/>
      <c r="W387" s="383"/>
      <c r="X387" s="383"/>
      <c r="Y387" s="1293">
        <f t="shared" si="92"/>
        <v>0</v>
      </c>
      <c r="Z387" s="387"/>
      <c r="AA387" s="493"/>
      <c r="AB387" s="20"/>
    </row>
    <row r="388" spans="1:28" ht="15.6" customHeight="1" x14ac:dyDescent="0.3">
      <c r="A388" s="207"/>
      <c r="B388" s="441"/>
      <c r="C388" s="508" t="s">
        <v>1000</v>
      </c>
      <c r="D388" s="409"/>
      <c r="E388" s="523"/>
      <c r="F388" s="582"/>
      <c r="G388" s="287"/>
      <c r="H388" s="287"/>
      <c r="I388" s="334"/>
      <c r="J388" s="335"/>
      <c r="K388" s="507"/>
      <c r="L388" s="416"/>
      <c r="M388" s="425"/>
      <c r="N388" s="425"/>
      <c r="O388" s="382"/>
      <c r="P388" s="339">
        <f t="shared" ref="P388:P462" si="96">SUM(Q388:T388)</f>
        <v>0</v>
      </c>
      <c r="Q388" s="290"/>
      <c r="R388" s="290"/>
      <c r="S388" s="365"/>
      <c r="T388" s="366"/>
      <c r="U388" s="297"/>
      <c r="V388" s="417"/>
      <c r="W388" s="383"/>
      <c r="X388" s="383"/>
      <c r="Y388" s="1293">
        <f t="shared" ref="Y388:Y462" si="97">SUM(U388:X388)</f>
        <v>0</v>
      </c>
      <c r="Z388" s="387"/>
      <c r="AA388" s="493"/>
      <c r="AB388" s="20"/>
    </row>
    <row r="389" spans="1:28" ht="15.6" customHeight="1" x14ac:dyDescent="0.3">
      <c r="A389" s="207"/>
      <c r="B389" s="409"/>
      <c r="C389" s="409"/>
      <c r="D389" s="409"/>
      <c r="E389" s="600" t="s">
        <v>21</v>
      </c>
      <c r="F389" s="582">
        <v>1</v>
      </c>
      <c r="G389" s="287">
        <v>1</v>
      </c>
      <c r="H389" s="287"/>
      <c r="I389" s="334"/>
      <c r="J389" s="335"/>
      <c r="K389" s="295">
        <v>1</v>
      </c>
      <c r="L389" s="416">
        <v>1</v>
      </c>
      <c r="M389" s="425"/>
      <c r="N389" s="425"/>
      <c r="O389" s="338">
        <f t="shared" si="94"/>
        <v>2</v>
      </c>
      <c r="P389" s="339">
        <f t="shared" si="96"/>
        <v>23100</v>
      </c>
      <c r="Q389" s="290">
        <v>23100</v>
      </c>
      <c r="R389" s="290"/>
      <c r="S389" s="365"/>
      <c r="T389" s="366"/>
      <c r="U389" s="297">
        <v>23084</v>
      </c>
      <c r="V389" s="417"/>
      <c r="W389" s="383"/>
      <c r="X389" s="383"/>
      <c r="Y389" s="1293">
        <f t="shared" si="97"/>
        <v>23084</v>
      </c>
      <c r="Z389" s="387"/>
      <c r="AA389" s="493"/>
      <c r="AB389" s="20"/>
    </row>
    <row r="390" spans="1:28" ht="15.6" customHeight="1" x14ac:dyDescent="0.3">
      <c r="A390" s="207"/>
      <c r="B390" s="409"/>
      <c r="C390" s="409"/>
      <c r="D390" s="409"/>
      <c r="E390" s="600"/>
      <c r="F390" s="582"/>
      <c r="G390" s="287"/>
      <c r="H390" s="287"/>
      <c r="I390" s="334"/>
      <c r="J390" s="335"/>
      <c r="K390" s="295"/>
      <c r="L390" s="416"/>
      <c r="M390" s="425"/>
      <c r="N390" s="425"/>
      <c r="O390" s="338">
        <f t="shared" si="94"/>
        <v>0</v>
      </c>
      <c r="P390" s="339">
        <f t="shared" si="96"/>
        <v>0</v>
      </c>
      <c r="Q390" s="290"/>
      <c r="R390" s="290"/>
      <c r="S390" s="365"/>
      <c r="T390" s="366"/>
      <c r="U390" s="297"/>
      <c r="V390" s="417"/>
      <c r="W390" s="383"/>
      <c r="X390" s="383"/>
      <c r="Y390" s="1293">
        <f t="shared" si="97"/>
        <v>0</v>
      </c>
      <c r="Z390" s="387"/>
      <c r="AA390" s="493"/>
      <c r="AB390" s="20"/>
    </row>
    <row r="391" spans="1:28" ht="15.6" customHeight="1" x14ac:dyDescent="0.3">
      <c r="A391" s="207"/>
      <c r="B391" s="409"/>
      <c r="C391" s="508" t="s">
        <v>1001</v>
      </c>
      <c r="D391" s="409"/>
      <c r="E391" s="523"/>
      <c r="F391" s="582"/>
      <c r="G391" s="287"/>
      <c r="H391" s="287"/>
      <c r="I391" s="334"/>
      <c r="J391" s="335"/>
      <c r="K391" s="295"/>
      <c r="L391" s="416"/>
      <c r="M391" s="425"/>
      <c r="N391" s="425"/>
      <c r="O391" s="338">
        <f t="shared" si="94"/>
        <v>0</v>
      </c>
      <c r="P391" s="339">
        <f t="shared" si="96"/>
        <v>0</v>
      </c>
      <c r="Q391" s="290"/>
      <c r="R391" s="290"/>
      <c r="S391" s="365"/>
      <c r="T391" s="366"/>
      <c r="U391" s="297"/>
      <c r="V391" s="417"/>
      <c r="W391" s="383"/>
      <c r="X391" s="383"/>
      <c r="Y391" s="1293">
        <f t="shared" si="97"/>
        <v>0</v>
      </c>
      <c r="Z391" s="387"/>
      <c r="AA391" s="493"/>
      <c r="AB391" s="20"/>
    </row>
    <row r="392" spans="1:28" ht="15.6" customHeight="1" x14ac:dyDescent="0.3">
      <c r="A392" s="207"/>
      <c r="B392" s="409"/>
      <c r="C392" s="508"/>
      <c r="D392" s="409"/>
      <c r="E392" s="600" t="s">
        <v>549</v>
      </c>
      <c r="F392" s="582">
        <v>1</v>
      </c>
      <c r="G392" s="287">
        <v>1</v>
      </c>
      <c r="H392" s="287"/>
      <c r="I392" s="334"/>
      <c r="J392" s="335"/>
      <c r="K392" s="295">
        <v>2</v>
      </c>
      <c r="L392" s="509">
        <v>1</v>
      </c>
      <c r="M392" s="425"/>
      <c r="N392" s="425"/>
      <c r="O392" s="338">
        <f t="shared" si="94"/>
        <v>3</v>
      </c>
      <c r="P392" s="339">
        <f t="shared" si="96"/>
        <v>6000</v>
      </c>
      <c r="Q392" s="290">
        <v>6000</v>
      </c>
      <c r="R392" s="290"/>
      <c r="S392" s="365"/>
      <c r="T392" s="366"/>
      <c r="U392" s="297">
        <v>6000</v>
      </c>
      <c r="V392" s="417"/>
      <c r="W392" s="383"/>
      <c r="X392" s="383"/>
      <c r="Y392" s="1293">
        <f t="shared" si="97"/>
        <v>6000</v>
      </c>
      <c r="Z392" s="387"/>
      <c r="AA392" s="493"/>
      <c r="AB392" s="20"/>
    </row>
    <row r="393" spans="1:28" ht="15.6" customHeight="1" x14ac:dyDescent="0.3">
      <c r="A393" s="207"/>
      <c r="B393" s="441"/>
      <c r="C393" s="409"/>
      <c r="D393" s="409"/>
      <c r="E393" s="1180"/>
      <c r="F393" s="582"/>
      <c r="G393" s="287"/>
      <c r="H393" s="287"/>
      <c r="I393" s="334"/>
      <c r="J393" s="335"/>
      <c r="K393" s="507"/>
      <c r="L393" s="416"/>
      <c r="M393" s="425"/>
      <c r="N393" s="425"/>
      <c r="O393" s="338">
        <f t="shared" si="94"/>
        <v>0</v>
      </c>
      <c r="P393" s="339">
        <f t="shared" si="96"/>
        <v>0</v>
      </c>
      <c r="Q393" s="290"/>
      <c r="R393" s="290"/>
      <c r="S393" s="365"/>
      <c r="T393" s="366"/>
      <c r="U393" s="386"/>
      <c r="V393" s="383"/>
      <c r="W393" s="383"/>
      <c r="X393" s="383"/>
      <c r="Y393" s="1293">
        <f t="shared" si="97"/>
        <v>0</v>
      </c>
      <c r="Z393" s="387"/>
      <c r="AA393" s="493"/>
      <c r="AB393" s="20"/>
    </row>
    <row r="394" spans="1:28" ht="15.6" customHeight="1" x14ac:dyDescent="0.3">
      <c r="A394" s="207"/>
      <c r="B394" s="441"/>
      <c r="C394" s="508" t="s">
        <v>1002</v>
      </c>
      <c r="D394" s="409"/>
      <c r="E394" s="523"/>
      <c r="F394" s="582"/>
      <c r="G394" s="287"/>
      <c r="H394" s="287"/>
      <c r="I394" s="334"/>
      <c r="J394" s="335"/>
      <c r="K394" s="507"/>
      <c r="L394" s="416"/>
      <c r="M394" s="425"/>
      <c r="N394" s="425"/>
      <c r="O394" s="338">
        <f t="shared" si="94"/>
        <v>0</v>
      </c>
      <c r="P394" s="339">
        <f t="shared" si="96"/>
        <v>0</v>
      </c>
      <c r="Q394" s="1372"/>
      <c r="R394" s="290"/>
      <c r="S394" s="365"/>
      <c r="T394" s="366"/>
      <c r="U394" s="386"/>
      <c r="V394" s="383"/>
      <c r="W394" s="383"/>
      <c r="X394" s="383"/>
      <c r="Y394" s="1293">
        <f t="shared" si="97"/>
        <v>0</v>
      </c>
      <c r="Z394" s="387"/>
      <c r="AA394" s="493"/>
      <c r="AB394" s="20"/>
    </row>
    <row r="395" spans="1:28" ht="15.6" customHeight="1" x14ac:dyDescent="0.3">
      <c r="A395" s="207"/>
      <c r="B395" s="441"/>
      <c r="C395" s="409"/>
      <c r="D395" s="409"/>
      <c r="E395" s="600" t="s">
        <v>1003</v>
      </c>
      <c r="F395" s="1251" t="s">
        <v>1004</v>
      </c>
      <c r="G395" s="287"/>
      <c r="H395" s="1853" t="s">
        <v>1004</v>
      </c>
      <c r="I395" s="334"/>
      <c r="J395" s="335"/>
      <c r="K395" s="507"/>
      <c r="L395" s="511" t="s">
        <v>1004</v>
      </c>
      <c r="M395" s="425"/>
      <c r="N395" s="425"/>
      <c r="O395" s="1270" t="s">
        <v>1004</v>
      </c>
      <c r="P395" s="339">
        <f t="shared" si="96"/>
        <v>0</v>
      </c>
      <c r="Q395" s="290"/>
      <c r="R395" s="290"/>
      <c r="S395" s="365"/>
      <c r="T395" s="366"/>
      <c r="U395" s="386"/>
      <c r="V395" s="383"/>
      <c r="W395" s="383"/>
      <c r="X395" s="383"/>
      <c r="Y395" s="1293">
        <f t="shared" si="97"/>
        <v>0</v>
      </c>
      <c r="Z395" s="387"/>
      <c r="AA395" s="493"/>
      <c r="AB395" s="20"/>
    </row>
    <row r="396" spans="1:28" ht="15.6" customHeight="1" x14ac:dyDescent="0.3">
      <c r="A396" s="115"/>
      <c r="B396" s="371"/>
      <c r="C396" s="371"/>
      <c r="D396" s="371"/>
      <c r="E396" s="1179"/>
      <c r="F396" s="582"/>
      <c r="G396" s="287"/>
      <c r="H396" s="510"/>
      <c r="I396" s="334"/>
      <c r="J396" s="335"/>
      <c r="K396" s="507"/>
      <c r="L396" s="416"/>
      <c r="M396" s="425"/>
      <c r="N396" s="425"/>
      <c r="O396" s="338">
        <f t="shared" si="94"/>
        <v>0</v>
      </c>
      <c r="P396" s="339">
        <f t="shared" si="96"/>
        <v>0</v>
      </c>
      <c r="Q396" s="290"/>
      <c r="R396" s="290"/>
      <c r="S396" s="365"/>
      <c r="T396" s="366"/>
      <c r="U396" s="386"/>
      <c r="V396" s="383"/>
      <c r="W396" s="383"/>
      <c r="X396" s="383"/>
      <c r="Y396" s="1293">
        <f t="shared" si="97"/>
        <v>0</v>
      </c>
      <c r="Z396" s="387"/>
      <c r="AA396" s="493"/>
      <c r="AB396" s="20"/>
    </row>
    <row r="397" spans="1:28" ht="15.6" customHeight="1" x14ac:dyDescent="0.3">
      <c r="A397" s="207"/>
      <c r="B397" s="441"/>
      <c r="C397" s="508" t="s">
        <v>1005</v>
      </c>
      <c r="D397" s="409"/>
      <c r="E397" s="523"/>
      <c r="F397" s="582"/>
      <c r="G397" s="333"/>
      <c r="H397" s="333"/>
      <c r="I397" s="334"/>
      <c r="J397" s="335"/>
      <c r="K397" s="507"/>
      <c r="L397" s="273"/>
      <c r="M397" s="425"/>
      <c r="N397" s="425"/>
      <c r="O397" s="338">
        <f t="shared" si="94"/>
        <v>0</v>
      </c>
      <c r="P397" s="339">
        <f t="shared" si="96"/>
        <v>0</v>
      </c>
      <c r="Q397" s="383"/>
      <c r="R397" s="383"/>
      <c r="S397" s="384"/>
      <c r="T397" s="385"/>
      <c r="U397" s="386"/>
      <c r="V397" s="383"/>
      <c r="W397" s="383"/>
      <c r="X397" s="383"/>
      <c r="Y397" s="1293">
        <f t="shared" si="97"/>
        <v>0</v>
      </c>
      <c r="Z397" s="387"/>
      <c r="AA397" s="493"/>
      <c r="AB397" s="20"/>
    </row>
    <row r="398" spans="1:28" ht="15.6" customHeight="1" x14ac:dyDescent="0.3">
      <c r="A398" s="207"/>
      <c r="B398" s="441"/>
      <c r="C398" s="409"/>
      <c r="D398" s="409"/>
      <c r="E398" s="600" t="s">
        <v>21</v>
      </c>
      <c r="F398" s="582"/>
      <c r="G398" s="333"/>
      <c r="H398" s="333"/>
      <c r="I398" s="334"/>
      <c r="J398" s="335"/>
      <c r="K398" s="944"/>
      <c r="L398" s="425">
        <v>1</v>
      </c>
      <c r="M398" s="425"/>
      <c r="N398" s="425"/>
      <c r="O398" s="338">
        <f t="shared" si="94"/>
        <v>1</v>
      </c>
      <c r="P398" s="339">
        <f t="shared" si="96"/>
        <v>0</v>
      </c>
      <c r="Q398" s="383"/>
      <c r="R398" s="383"/>
      <c r="S398" s="384"/>
      <c r="T398" s="385"/>
      <c r="U398" s="386"/>
      <c r="V398" s="383"/>
      <c r="W398" s="383"/>
      <c r="X398" s="383"/>
      <c r="Y398" s="1293">
        <f t="shared" si="97"/>
        <v>0</v>
      </c>
      <c r="Z398" s="387"/>
      <c r="AA398" s="493"/>
      <c r="AB398" s="20"/>
    </row>
    <row r="399" spans="1:28" ht="16.2" thickBot="1" x14ac:dyDescent="0.35">
      <c r="A399" s="119"/>
      <c r="B399" s="306"/>
      <c r="C399" s="306"/>
      <c r="D399" s="306"/>
      <c r="E399" s="1834"/>
      <c r="F399" s="881">
        <f t="shared" si="93"/>
        <v>0</v>
      </c>
      <c r="G399" s="307"/>
      <c r="H399" s="307"/>
      <c r="I399" s="308"/>
      <c r="J399" s="309"/>
      <c r="K399" s="941"/>
      <c r="L399" s="310"/>
      <c r="M399" s="310"/>
      <c r="N399" s="310"/>
      <c r="O399" s="311">
        <f t="shared" si="94"/>
        <v>0</v>
      </c>
      <c r="P399" s="484">
        <f t="shared" si="96"/>
        <v>0</v>
      </c>
      <c r="Q399" s="349"/>
      <c r="R399" s="349"/>
      <c r="S399" s="314"/>
      <c r="T399" s="315"/>
      <c r="U399" s="350"/>
      <c r="V399" s="349"/>
      <c r="W399" s="349"/>
      <c r="X399" s="349"/>
      <c r="Y399" s="1307">
        <f t="shared" si="97"/>
        <v>0</v>
      </c>
      <c r="Z399" s="317"/>
      <c r="AA399" s="318"/>
      <c r="AB399" s="20"/>
    </row>
    <row r="400" spans="1:28" ht="16.2" customHeight="1" x14ac:dyDescent="0.3">
      <c r="A400" s="206"/>
      <c r="B400" s="1375" t="s">
        <v>1126</v>
      </c>
      <c r="C400" s="1375"/>
      <c r="D400" s="1375"/>
      <c r="E400" s="1376"/>
      <c r="F400" s="886">
        <f t="shared" si="93"/>
        <v>0</v>
      </c>
      <c r="G400" s="389"/>
      <c r="H400" s="389"/>
      <c r="I400" s="390"/>
      <c r="J400" s="391"/>
      <c r="K400" s="945"/>
      <c r="L400" s="447"/>
      <c r="M400" s="447"/>
      <c r="N400" s="447"/>
      <c r="O400" s="394">
        <f t="shared" si="94"/>
        <v>0</v>
      </c>
      <c r="P400" s="483">
        <f t="shared" si="96"/>
        <v>0</v>
      </c>
      <c r="Q400" s="395"/>
      <c r="R400" s="395"/>
      <c r="S400" s="478"/>
      <c r="T400" s="479"/>
      <c r="U400" s="398"/>
      <c r="V400" s="395"/>
      <c r="W400" s="395"/>
      <c r="X400" s="395"/>
      <c r="Y400" s="1306">
        <f t="shared" si="97"/>
        <v>0</v>
      </c>
      <c r="Z400" s="565" t="s">
        <v>116</v>
      </c>
      <c r="AA400" s="449"/>
      <c r="AB400" s="20"/>
    </row>
    <row r="401" spans="1:28" ht="16.2" customHeight="1" x14ac:dyDescent="0.3">
      <c r="A401" s="117"/>
      <c r="B401" s="513"/>
      <c r="C401" s="513" t="s">
        <v>869</v>
      </c>
      <c r="D401" s="513"/>
      <c r="E401" s="1181"/>
      <c r="F401" s="582"/>
      <c r="G401" s="333"/>
      <c r="H401" s="333"/>
      <c r="I401" s="334"/>
      <c r="J401" s="335"/>
      <c r="K401" s="942"/>
      <c r="L401" s="337"/>
      <c r="M401" s="337"/>
      <c r="N401" s="337"/>
      <c r="O401" s="338"/>
      <c r="P401" s="339">
        <f t="shared" si="96"/>
        <v>0</v>
      </c>
      <c r="Q401" s="364"/>
      <c r="R401" s="364"/>
      <c r="S401" s="365"/>
      <c r="T401" s="366"/>
      <c r="U401" s="367"/>
      <c r="V401" s="364"/>
      <c r="W401" s="364"/>
      <c r="X401" s="364"/>
      <c r="Y401" s="1293">
        <f t="shared" si="97"/>
        <v>0</v>
      </c>
      <c r="Z401" s="340"/>
      <c r="AA401" s="370"/>
      <c r="AB401" s="20"/>
    </row>
    <row r="402" spans="1:28" s="34" customFormat="1" x14ac:dyDescent="0.3">
      <c r="A402" s="118"/>
      <c r="B402" s="331" t="s">
        <v>271</v>
      </c>
      <c r="C402" s="331"/>
      <c r="D402" s="331"/>
      <c r="E402" s="1166"/>
      <c r="F402" s="582">
        <f t="shared" si="93"/>
        <v>0</v>
      </c>
      <c r="G402" s="583"/>
      <c r="H402" s="583"/>
      <c r="I402" s="584"/>
      <c r="J402" s="585"/>
      <c r="K402" s="336"/>
      <c r="L402" s="586"/>
      <c r="M402" s="586"/>
      <c r="N402" s="586"/>
      <c r="O402" s="338">
        <f>4800000-P402</f>
        <v>0</v>
      </c>
      <c r="P402" s="1359">
        <f>SUM(P404:P424)</f>
        <v>4800000</v>
      </c>
      <c r="Q402" s="401">
        <f t="shared" ref="Q402:Y402" si="98">SUM(Q404:Q424)</f>
        <v>0</v>
      </c>
      <c r="R402" s="401">
        <f t="shared" si="98"/>
        <v>0</v>
      </c>
      <c r="S402" s="401">
        <f t="shared" si="98"/>
        <v>4650000</v>
      </c>
      <c r="T402" s="1262">
        <f t="shared" si="98"/>
        <v>150000</v>
      </c>
      <c r="U402" s="1359">
        <f t="shared" si="98"/>
        <v>0</v>
      </c>
      <c r="V402" s="401">
        <f t="shared" si="98"/>
        <v>0</v>
      </c>
      <c r="W402" s="1260">
        <f t="shared" si="98"/>
        <v>0</v>
      </c>
      <c r="X402" s="339">
        <f t="shared" si="98"/>
        <v>0</v>
      </c>
      <c r="Y402" s="1286">
        <f t="shared" si="98"/>
        <v>0</v>
      </c>
      <c r="Z402" s="438"/>
      <c r="AA402" s="480"/>
      <c r="AB402" s="20"/>
    </row>
    <row r="403" spans="1:28" x14ac:dyDescent="0.3">
      <c r="A403" s="118"/>
      <c r="B403" s="331"/>
      <c r="C403" s="331"/>
      <c r="D403" s="331"/>
      <c r="E403" s="1164"/>
      <c r="F403" s="582">
        <f t="shared" si="93"/>
        <v>0</v>
      </c>
      <c r="G403" s="333"/>
      <c r="H403" s="333"/>
      <c r="I403" s="334"/>
      <c r="J403" s="335"/>
      <c r="K403" s="942"/>
      <c r="L403" s="337"/>
      <c r="M403" s="337"/>
      <c r="N403" s="337"/>
      <c r="O403" s="338"/>
      <c r="P403" s="339">
        <f t="shared" si="96"/>
        <v>0</v>
      </c>
      <c r="Q403" s="364"/>
      <c r="R403" s="364"/>
      <c r="S403" s="365"/>
      <c r="T403" s="366"/>
      <c r="U403" s="367"/>
      <c r="V403" s="364"/>
      <c r="W403" s="364"/>
      <c r="X403" s="364"/>
      <c r="Y403" s="1293">
        <f t="shared" si="97"/>
        <v>0</v>
      </c>
      <c r="Z403" s="340"/>
      <c r="AA403" s="480"/>
      <c r="AB403" s="20"/>
    </row>
    <row r="404" spans="1:28" x14ac:dyDescent="0.3">
      <c r="A404" s="124"/>
      <c r="B404" s="441"/>
      <c r="C404" s="513" t="s">
        <v>712</v>
      </c>
      <c r="D404" s="441"/>
      <c r="E404" s="1178"/>
      <c r="F404" s="582">
        <f t="shared" si="93"/>
        <v>0</v>
      </c>
      <c r="G404" s="333"/>
      <c r="H404" s="333"/>
      <c r="I404" s="334"/>
      <c r="J404" s="335"/>
      <c r="K404" s="942"/>
      <c r="L404" s="337"/>
      <c r="M404" s="337"/>
      <c r="N404" s="337"/>
      <c r="O404" s="338">
        <f t="shared" ref="O404:O407" si="99">SUM(K404:N404)</f>
        <v>0</v>
      </c>
      <c r="P404" s="339">
        <f t="shared" si="96"/>
        <v>0</v>
      </c>
      <c r="Q404" s="364"/>
      <c r="R404" s="364"/>
      <c r="S404" s="365"/>
      <c r="T404" s="366"/>
      <c r="U404" s="367"/>
      <c r="V404" s="364"/>
      <c r="W404" s="364"/>
      <c r="X404" s="364"/>
      <c r="Y404" s="1293">
        <f t="shared" si="97"/>
        <v>0</v>
      </c>
      <c r="Z404" s="340"/>
      <c r="AA404" s="370" t="s">
        <v>833</v>
      </c>
      <c r="AB404" s="20"/>
    </row>
    <row r="405" spans="1:28" x14ac:dyDescent="0.3">
      <c r="A405" s="124"/>
      <c r="B405" s="441"/>
      <c r="C405" s="441"/>
      <c r="D405" s="441"/>
      <c r="E405" s="1182" t="s">
        <v>713</v>
      </c>
      <c r="F405" s="582">
        <f t="shared" si="93"/>
        <v>1</v>
      </c>
      <c r="G405" s="333"/>
      <c r="H405" s="333"/>
      <c r="I405" s="334">
        <v>1</v>
      </c>
      <c r="J405" s="335"/>
      <c r="K405" s="633"/>
      <c r="L405" s="337"/>
      <c r="M405" s="337"/>
      <c r="N405" s="337"/>
      <c r="O405" s="338">
        <f t="shared" si="99"/>
        <v>0</v>
      </c>
      <c r="P405" s="339">
        <f t="shared" si="96"/>
        <v>150000</v>
      </c>
      <c r="Q405" s="364"/>
      <c r="R405" s="364"/>
      <c r="S405" s="365">
        <v>100000</v>
      </c>
      <c r="T405" s="366">
        <v>50000</v>
      </c>
      <c r="U405" s="367"/>
      <c r="V405" s="364"/>
      <c r="W405" s="364"/>
      <c r="X405" s="364"/>
      <c r="Y405" s="1293">
        <f t="shared" si="97"/>
        <v>0</v>
      </c>
      <c r="Z405" s="340"/>
      <c r="AA405" s="370"/>
      <c r="AB405" s="20"/>
    </row>
    <row r="406" spans="1:28" x14ac:dyDescent="0.3">
      <c r="A406" s="115"/>
      <c r="B406" s="332"/>
      <c r="C406" s="332"/>
      <c r="D406" s="332"/>
      <c r="E406" s="1182"/>
      <c r="F406" s="582">
        <f t="shared" si="93"/>
        <v>0</v>
      </c>
      <c r="G406" s="333"/>
      <c r="H406" s="333"/>
      <c r="I406" s="334"/>
      <c r="J406" s="335"/>
      <c r="K406" s="942"/>
      <c r="L406" s="337"/>
      <c r="M406" s="337"/>
      <c r="N406" s="337"/>
      <c r="O406" s="338">
        <f t="shared" si="99"/>
        <v>0</v>
      </c>
      <c r="P406" s="339">
        <f t="shared" si="96"/>
        <v>0</v>
      </c>
      <c r="Q406" s="364"/>
      <c r="R406" s="364"/>
      <c r="S406" s="365"/>
      <c r="T406" s="366"/>
      <c r="U406" s="367"/>
      <c r="V406" s="364"/>
      <c r="W406" s="364"/>
      <c r="X406" s="364"/>
      <c r="Y406" s="1293">
        <f t="shared" si="97"/>
        <v>0</v>
      </c>
      <c r="Z406" s="340"/>
      <c r="AA406" s="370"/>
      <c r="AB406" s="20"/>
    </row>
    <row r="407" spans="1:28" x14ac:dyDescent="0.3">
      <c r="A407" s="207"/>
      <c r="B407" s="409"/>
      <c r="C407" s="508" t="s">
        <v>929</v>
      </c>
      <c r="D407" s="409"/>
      <c r="E407" s="523"/>
      <c r="F407" s="880">
        <f t="shared" ref="F407:F484" si="100">SUM(G407:J407)</f>
        <v>0</v>
      </c>
      <c r="G407" s="270"/>
      <c r="H407" s="270"/>
      <c r="I407" s="287"/>
      <c r="J407" s="288"/>
      <c r="K407" s="507"/>
      <c r="L407" s="273"/>
      <c r="M407" s="273"/>
      <c r="N407" s="273"/>
      <c r="O407" s="338">
        <f t="shared" si="99"/>
        <v>0</v>
      </c>
      <c r="P407" s="304">
        <f t="shared" si="96"/>
        <v>1500000</v>
      </c>
      <c r="Q407" s="413"/>
      <c r="R407" s="413"/>
      <c r="S407" s="290">
        <v>1500000</v>
      </c>
      <c r="T407" s="514"/>
      <c r="U407" s="515"/>
      <c r="V407" s="413"/>
      <c r="W407" s="413"/>
      <c r="X407" s="413"/>
      <c r="Y407" s="299">
        <f t="shared" si="97"/>
        <v>0</v>
      </c>
      <c r="Z407" s="291"/>
      <c r="AA407" s="516" t="s">
        <v>760</v>
      </c>
      <c r="AB407" s="20"/>
    </row>
    <row r="408" spans="1:28" x14ac:dyDescent="0.3">
      <c r="A408" s="207"/>
      <c r="B408" s="409"/>
      <c r="C408" s="508"/>
      <c r="D408" s="508" t="s">
        <v>930</v>
      </c>
      <c r="E408" s="523"/>
      <c r="F408" s="880">
        <f t="shared" si="100"/>
        <v>0</v>
      </c>
      <c r="G408" s="270"/>
      <c r="H408" s="270"/>
      <c r="I408" s="287"/>
      <c r="J408" s="288"/>
      <c r="K408" s="507"/>
      <c r="L408" s="273"/>
      <c r="M408" s="273"/>
      <c r="N408" s="273"/>
      <c r="O408" s="338"/>
      <c r="P408" s="304">
        <f t="shared" si="96"/>
        <v>0</v>
      </c>
      <c r="Q408" s="413"/>
      <c r="R408" s="413"/>
      <c r="S408" s="290"/>
      <c r="T408" s="514"/>
      <c r="U408" s="515"/>
      <c r="V408" s="413"/>
      <c r="W408" s="413"/>
      <c r="X408" s="413"/>
      <c r="Y408" s="299">
        <f t="shared" si="97"/>
        <v>0</v>
      </c>
      <c r="Z408" s="291"/>
      <c r="AA408" s="516"/>
      <c r="AB408" s="20"/>
    </row>
    <row r="409" spans="1:28" x14ac:dyDescent="0.3">
      <c r="A409" s="207"/>
      <c r="B409" s="409"/>
      <c r="C409" s="508"/>
      <c r="D409" s="508" t="s">
        <v>931</v>
      </c>
      <c r="E409" s="523"/>
      <c r="F409" s="880">
        <f t="shared" ref="F409" si="101">SUM(G409:J409)</f>
        <v>0</v>
      </c>
      <c r="G409" s="270"/>
      <c r="H409" s="270"/>
      <c r="I409" s="287"/>
      <c r="J409" s="288"/>
      <c r="K409" s="507"/>
      <c r="L409" s="273"/>
      <c r="M409" s="273"/>
      <c r="N409" s="273"/>
      <c r="O409" s="338"/>
      <c r="P409" s="304">
        <f t="shared" si="96"/>
        <v>0</v>
      </c>
      <c r="Q409" s="413"/>
      <c r="R409" s="413"/>
      <c r="S409" s="290"/>
      <c r="T409" s="514"/>
      <c r="U409" s="515"/>
      <c r="V409" s="413"/>
      <c r="W409" s="413"/>
      <c r="X409" s="413"/>
      <c r="Y409" s="299">
        <f t="shared" si="97"/>
        <v>0</v>
      </c>
      <c r="Z409" s="291"/>
      <c r="AA409" s="516"/>
      <c r="AB409" s="20"/>
    </row>
    <row r="410" spans="1:28" x14ac:dyDescent="0.3">
      <c r="A410" s="207"/>
      <c r="B410" s="409"/>
      <c r="C410" s="508"/>
      <c r="D410" s="508" t="s">
        <v>932</v>
      </c>
      <c r="E410" s="523"/>
      <c r="F410" s="880">
        <f t="shared" si="100"/>
        <v>0</v>
      </c>
      <c r="G410" s="270"/>
      <c r="H410" s="270"/>
      <c r="I410" s="287"/>
      <c r="J410" s="288"/>
      <c r="K410" s="507"/>
      <c r="L410" s="273"/>
      <c r="M410" s="273"/>
      <c r="N410" s="273"/>
      <c r="O410" s="338"/>
      <c r="P410" s="304">
        <f t="shared" si="96"/>
        <v>0</v>
      </c>
      <c r="Q410" s="413"/>
      <c r="R410" s="413"/>
      <c r="S410" s="290"/>
      <c r="T410" s="514"/>
      <c r="U410" s="515"/>
      <c r="V410" s="413"/>
      <c r="W410" s="413"/>
      <c r="X410" s="413"/>
      <c r="Y410" s="299">
        <f t="shared" si="97"/>
        <v>0</v>
      </c>
      <c r="Z410" s="291"/>
      <c r="AA410" s="516"/>
      <c r="AB410" s="20"/>
    </row>
    <row r="411" spans="1:28" x14ac:dyDescent="0.3">
      <c r="A411" s="207"/>
      <c r="B411" s="409"/>
      <c r="C411" s="508"/>
      <c r="D411" s="508" t="s">
        <v>933</v>
      </c>
      <c r="E411" s="523"/>
      <c r="F411" s="880">
        <f t="shared" si="100"/>
        <v>0</v>
      </c>
      <c r="G411" s="270"/>
      <c r="H411" s="270"/>
      <c r="I411" s="287"/>
      <c r="J411" s="288"/>
      <c r="K411" s="507"/>
      <c r="L411" s="273"/>
      <c r="M411" s="273"/>
      <c r="N411" s="273"/>
      <c r="O411" s="338"/>
      <c r="P411" s="304">
        <f t="shared" si="96"/>
        <v>0</v>
      </c>
      <c r="Q411" s="413"/>
      <c r="R411" s="413"/>
      <c r="S411" s="290"/>
      <c r="T411" s="514"/>
      <c r="U411" s="515"/>
      <c r="V411" s="413"/>
      <c r="W411" s="413"/>
      <c r="X411" s="413"/>
      <c r="Y411" s="299">
        <f t="shared" si="97"/>
        <v>0</v>
      </c>
      <c r="Z411" s="291"/>
      <c r="AA411" s="516"/>
      <c r="AB411" s="20"/>
    </row>
    <row r="412" spans="1:28" x14ac:dyDescent="0.3">
      <c r="A412" s="207"/>
      <c r="B412" s="409"/>
      <c r="C412" s="508"/>
      <c r="D412" s="508" t="s">
        <v>934</v>
      </c>
      <c r="E412" s="523"/>
      <c r="F412" s="880">
        <f t="shared" ref="F412" si="102">SUM(G412:J412)</f>
        <v>0</v>
      </c>
      <c r="G412" s="270"/>
      <c r="H412" s="270"/>
      <c r="I412" s="287"/>
      <c r="J412" s="288"/>
      <c r="K412" s="507"/>
      <c r="L412" s="273"/>
      <c r="M412" s="273"/>
      <c r="N412" s="273"/>
      <c r="O412" s="338"/>
      <c r="P412" s="304">
        <f t="shared" si="96"/>
        <v>0</v>
      </c>
      <c r="Q412" s="413"/>
      <c r="R412" s="413"/>
      <c r="S412" s="290"/>
      <c r="T412" s="514"/>
      <c r="U412" s="515"/>
      <c r="V412" s="413"/>
      <c r="W412" s="413"/>
      <c r="X412" s="413"/>
      <c r="Y412" s="299">
        <f t="shared" si="97"/>
        <v>0</v>
      </c>
      <c r="Z412" s="291"/>
      <c r="AA412" s="516"/>
      <c r="AB412" s="20"/>
    </row>
    <row r="413" spans="1:28" x14ac:dyDescent="0.3">
      <c r="A413" s="207"/>
      <c r="B413" s="409"/>
      <c r="C413" s="409"/>
      <c r="D413" s="409"/>
      <c r="E413" s="600" t="s">
        <v>21</v>
      </c>
      <c r="F413" s="880">
        <f t="shared" si="100"/>
        <v>1</v>
      </c>
      <c r="G413" s="270"/>
      <c r="H413" s="270"/>
      <c r="I413" s="287">
        <v>1</v>
      </c>
      <c r="J413" s="288"/>
      <c r="K413" s="951"/>
      <c r="L413" s="273"/>
      <c r="M413" s="273"/>
      <c r="N413" s="273"/>
      <c r="O413" s="338"/>
      <c r="P413" s="304">
        <f t="shared" si="96"/>
        <v>0</v>
      </c>
      <c r="Q413" s="413"/>
      <c r="R413" s="413"/>
      <c r="S413" s="290"/>
      <c r="T413" s="514"/>
      <c r="U413" s="515"/>
      <c r="V413" s="413"/>
      <c r="W413" s="413"/>
      <c r="X413" s="413"/>
      <c r="Y413" s="299">
        <f t="shared" si="97"/>
        <v>0</v>
      </c>
      <c r="Z413" s="291"/>
      <c r="AA413" s="516"/>
      <c r="AB413" s="20"/>
    </row>
    <row r="414" spans="1:28" x14ac:dyDescent="0.3">
      <c r="A414" s="207"/>
      <c r="B414" s="409"/>
      <c r="C414" s="409"/>
      <c r="D414" s="409"/>
      <c r="E414" s="600"/>
      <c r="F414" s="880"/>
      <c r="G414" s="270"/>
      <c r="H414" s="270"/>
      <c r="I414" s="287"/>
      <c r="J414" s="288"/>
      <c r="K414" s="951"/>
      <c r="L414" s="273"/>
      <c r="M414" s="273"/>
      <c r="N414" s="273"/>
      <c r="O414" s="338"/>
      <c r="P414" s="304"/>
      <c r="Q414" s="413"/>
      <c r="R414" s="413"/>
      <c r="S414" s="290"/>
      <c r="T414" s="514"/>
      <c r="U414" s="515"/>
      <c r="V414" s="413"/>
      <c r="W414" s="413"/>
      <c r="X414" s="413"/>
      <c r="Y414" s="299"/>
      <c r="Z414" s="291"/>
      <c r="AA414" s="516"/>
      <c r="AB414" s="20"/>
    </row>
    <row r="415" spans="1:28" x14ac:dyDescent="0.3">
      <c r="A415" s="207"/>
      <c r="B415" s="409"/>
      <c r="C415" s="508" t="s">
        <v>1125</v>
      </c>
      <c r="D415" s="409"/>
      <c r="E415" s="523"/>
      <c r="F415" s="880">
        <f t="shared" ref="F415" si="103">SUM(G415:J415)</f>
        <v>0</v>
      </c>
      <c r="G415" s="270"/>
      <c r="H415" s="270"/>
      <c r="I415" s="287"/>
      <c r="J415" s="288"/>
      <c r="K415" s="507"/>
      <c r="L415" s="273"/>
      <c r="M415" s="273"/>
      <c r="N415" s="273"/>
      <c r="O415" s="338"/>
      <c r="P415" s="304">
        <f t="shared" ref="P415:P417" si="104">SUM(Q415:T415)</f>
        <v>0</v>
      </c>
      <c r="Q415" s="413"/>
      <c r="R415" s="413"/>
      <c r="S415" s="290"/>
      <c r="T415" s="514"/>
      <c r="U415" s="515"/>
      <c r="V415" s="413"/>
      <c r="W415" s="413"/>
      <c r="X415" s="413"/>
      <c r="Y415" s="299">
        <f t="shared" ref="Y415:Y417" si="105">SUM(U415:X415)</f>
        <v>0</v>
      </c>
      <c r="Z415" s="291"/>
      <c r="AA415" s="516" t="s">
        <v>760</v>
      </c>
      <c r="AB415" s="20"/>
    </row>
    <row r="416" spans="1:28" x14ac:dyDescent="0.3">
      <c r="A416" s="207"/>
      <c r="B416" s="409"/>
      <c r="C416" s="508"/>
      <c r="D416" s="409"/>
      <c r="E416" s="523"/>
      <c r="F416" s="880"/>
      <c r="G416" s="270"/>
      <c r="H416" s="270"/>
      <c r="I416" s="287"/>
      <c r="J416" s="288"/>
      <c r="K416" s="507"/>
      <c r="L416" s="273"/>
      <c r="M416" s="273"/>
      <c r="N416" s="273"/>
      <c r="O416" s="338"/>
      <c r="P416" s="304"/>
      <c r="Q416" s="413"/>
      <c r="R416" s="413"/>
      <c r="S416" s="290"/>
      <c r="T416" s="514"/>
      <c r="U416" s="515"/>
      <c r="V416" s="413"/>
      <c r="W416" s="413"/>
      <c r="X416" s="413"/>
      <c r="Y416" s="299"/>
      <c r="Z416" s="291"/>
      <c r="AA416" s="516"/>
      <c r="AB416" s="20"/>
    </row>
    <row r="417" spans="1:31" x14ac:dyDescent="0.3">
      <c r="A417" s="207"/>
      <c r="B417" s="409"/>
      <c r="C417" s="409"/>
      <c r="D417" s="409"/>
      <c r="E417" s="600" t="s">
        <v>21</v>
      </c>
      <c r="F417" s="880">
        <v>1</v>
      </c>
      <c r="G417" s="270"/>
      <c r="H417" s="270"/>
      <c r="I417" s="287">
        <v>1</v>
      </c>
      <c r="J417" s="288">
        <v>-1</v>
      </c>
      <c r="K417" s="951"/>
      <c r="L417" s="273"/>
      <c r="M417" s="273"/>
      <c r="N417" s="273"/>
      <c r="O417" s="338"/>
      <c r="P417" s="304">
        <f t="shared" si="104"/>
        <v>700000</v>
      </c>
      <c r="Q417" s="413"/>
      <c r="R417" s="413"/>
      <c r="S417" s="290">
        <v>700000</v>
      </c>
      <c r="T417" s="514"/>
      <c r="U417" s="515"/>
      <c r="V417" s="413"/>
      <c r="W417" s="413"/>
      <c r="X417" s="413"/>
      <c r="Y417" s="299">
        <f t="shared" si="105"/>
        <v>0</v>
      </c>
      <c r="Z417" s="291"/>
      <c r="AA417" s="516"/>
      <c r="AB417" s="20"/>
    </row>
    <row r="418" spans="1:31" x14ac:dyDescent="0.3">
      <c r="A418" s="207"/>
      <c r="B418" s="409"/>
      <c r="C418" s="409"/>
      <c r="D418" s="409"/>
      <c r="E418" s="600"/>
      <c r="F418" s="880"/>
      <c r="G418" s="270"/>
      <c r="H418" s="270"/>
      <c r="I418" s="287"/>
      <c r="J418" s="288"/>
      <c r="K418" s="951"/>
      <c r="L418" s="273"/>
      <c r="M418" s="273"/>
      <c r="N418" s="273"/>
      <c r="O418" s="338"/>
      <c r="P418" s="304"/>
      <c r="Q418" s="413"/>
      <c r="R418" s="413"/>
      <c r="S418" s="290"/>
      <c r="T418" s="514"/>
      <c r="U418" s="515"/>
      <c r="V418" s="413"/>
      <c r="W418" s="413"/>
      <c r="X418" s="413"/>
      <c r="Y418" s="299"/>
      <c r="Z418" s="291"/>
      <c r="AA418" s="516"/>
      <c r="AB418" s="20"/>
    </row>
    <row r="419" spans="1:31" x14ac:dyDescent="0.3">
      <c r="A419" s="207"/>
      <c r="B419" s="409"/>
      <c r="C419" s="508" t="s">
        <v>1127</v>
      </c>
      <c r="D419" s="409"/>
      <c r="E419" s="523"/>
      <c r="F419" s="880">
        <f t="shared" si="100"/>
        <v>0</v>
      </c>
      <c r="G419" s="270"/>
      <c r="H419" s="270"/>
      <c r="I419" s="287"/>
      <c r="J419" s="288"/>
      <c r="K419" s="507"/>
      <c r="L419" s="273"/>
      <c r="M419" s="273"/>
      <c r="N419" s="273"/>
      <c r="O419" s="338"/>
      <c r="P419" s="304">
        <f t="shared" si="96"/>
        <v>0</v>
      </c>
      <c r="Q419" s="413"/>
      <c r="R419" s="413"/>
      <c r="S419" s="290"/>
      <c r="T419" s="514"/>
      <c r="U419" s="515"/>
      <c r="V419" s="413"/>
      <c r="W419" s="413"/>
      <c r="X419" s="413"/>
      <c r="Y419" s="299">
        <f t="shared" si="97"/>
        <v>0</v>
      </c>
      <c r="Z419" s="291"/>
      <c r="AA419" s="516"/>
      <c r="AB419" s="20"/>
    </row>
    <row r="420" spans="1:31" x14ac:dyDescent="0.3">
      <c r="A420" s="207"/>
      <c r="B420" s="409"/>
      <c r="C420" s="409"/>
      <c r="D420" s="409"/>
      <c r="E420" s="600" t="s">
        <v>21</v>
      </c>
      <c r="F420" s="880">
        <v>1</v>
      </c>
      <c r="G420" s="270"/>
      <c r="H420" s="270"/>
      <c r="I420" s="287">
        <v>1</v>
      </c>
      <c r="J420" s="288">
        <v>-1</v>
      </c>
      <c r="K420" s="951"/>
      <c r="L420" s="273"/>
      <c r="M420" s="273"/>
      <c r="N420" s="273"/>
      <c r="O420" s="338"/>
      <c r="P420" s="304">
        <f t="shared" si="96"/>
        <v>2350000</v>
      </c>
      <c r="Q420" s="413"/>
      <c r="R420" s="413"/>
      <c r="S420" s="290">
        <v>2350000</v>
      </c>
      <c r="T420" s="514"/>
      <c r="U420" s="515"/>
      <c r="V420" s="413"/>
      <c r="W420" s="413"/>
      <c r="X420" s="413"/>
      <c r="Y420" s="299">
        <f t="shared" si="97"/>
        <v>0</v>
      </c>
      <c r="Z420" s="291"/>
      <c r="AA420" s="516"/>
      <c r="AB420" s="20"/>
    </row>
    <row r="421" spans="1:31" x14ac:dyDescent="0.3">
      <c r="A421" s="207"/>
      <c r="B421" s="409"/>
      <c r="C421" s="409"/>
      <c r="D421" s="409"/>
      <c r="E421" s="600"/>
      <c r="F421" s="880"/>
      <c r="G421" s="270"/>
      <c r="H421" s="270"/>
      <c r="I421" s="287"/>
      <c r="J421" s="288"/>
      <c r="K421" s="951"/>
      <c r="L421" s="273"/>
      <c r="M421" s="273"/>
      <c r="N421" s="273"/>
      <c r="O421" s="338"/>
      <c r="P421" s="304"/>
      <c r="Q421" s="413"/>
      <c r="R421" s="413"/>
      <c r="S421" s="290"/>
      <c r="T421" s="514"/>
      <c r="U421" s="515"/>
      <c r="V421" s="413"/>
      <c r="W421" s="413"/>
      <c r="X421" s="413"/>
      <c r="Y421" s="299"/>
      <c r="Z421" s="291"/>
      <c r="AA421" s="516"/>
      <c r="AB421" s="20"/>
    </row>
    <row r="422" spans="1:31" x14ac:dyDescent="0.3">
      <c r="A422" s="207"/>
      <c r="B422" s="409"/>
      <c r="C422" s="269"/>
      <c r="D422" s="508" t="s">
        <v>1088</v>
      </c>
      <c r="E422" s="523"/>
      <c r="F422" s="880">
        <f t="shared" ref="F422" si="106">SUM(G422:J422)</f>
        <v>0</v>
      </c>
      <c r="G422" s="270"/>
      <c r="H422" s="270"/>
      <c r="I422" s="287"/>
      <c r="J422" s="288"/>
      <c r="K422" s="507"/>
      <c r="L422" s="273"/>
      <c r="M422" s="273"/>
      <c r="N422" s="273"/>
      <c r="O422" s="338"/>
      <c r="P422" s="304">
        <f t="shared" ref="P422" si="107">SUM(Q422:T422)</f>
        <v>0</v>
      </c>
      <c r="Q422" s="413"/>
      <c r="R422" s="413"/>
      <c r="S422" s="290"/>
      <c r="T422" s="514"/>
      <c r="U422" s="515"/>
      <c r="V422" s="413"/>
      <c r="W422" s="413"/>
      <c r="X422" s="413"/>
      <c r="Y422" s="299">
        <f t="shared" ref="Y422:Y423" si="108">SUM(U422:X422)</f>
        <v>0</v>
      </c>
      <c r="Z422" s="291"/>
      <c r="AA422" s="516"/>
      <c r="AB422" s="20"/>
    </row>
    <row r="423" spans="1:31" x14ac:dyDescent="0.3">
      <c r="A423" s="207"/>
      <c r="B423" s="409"/>
      <c r="C423" s="409"/>
      <c r="D423" s="409"/>
      <c r="E423" s="600" t="s">
        <v>21</v>
      </c>
      <c r="F423" s="880">
        <v>1</v>
      </c>
      <c r="G423" s="270"/>
      <c r="H423" s="270"/>
      <c r="I423" s="270"/>
      <c r="J423" s="288">
        <v>1</v>
      </c>
      <c r="K423" s="951"/>
      <c r="L423" s="273"/>
      <c r="M423" s="273"/>
      <c r="N423" s="273"/>
      <c r="O423" s="338"/>
      <c r="P423" s="304">
        <f>SUM(Q423:T423)</f>
        <v>100000</v>
      </c>
      <c r="Q423" s="413"/>
      <c r="R423" s="413"/>
      <c r="S423" s="414"/>
      <c r="T423" s="514">
        <v>100000</v>
      </c>
      <c r="U423" s="515"/>
      <c r="V423" s="413"/>
      <c r="W423" s="413"/>
      <c r="X423" s="413"/>
      <c r="Y423" s="299">
        <f t="shared" si="108"/>
        <v>0</v>
      </c>
      <c r="Z423" s="291"/>
      <c r="AA423" s="516"/>
      <c r="AB423" s="20"/>
    </row>
    <row r="424" spans="1:31" ht="16.2" thickBot="1" x14ac:dyDescent="0.35">
      <c r="A424" s="119"/>
      <c r="B424" s="306"/>
      <c r="C424" s="306"/>
      <c r="D424" s="306"/>
      <c r="E424" s="1377"/>
      <c r="F424" s="881">
        <f t="shared" si="100"/>
        <v>0</v>
      </c>
      <c r="G424" s="307"/>
      <c r="H424" s="307"/>
      <c r="I424" s="308"/>
      <c r="J424" s="309"/>
      <c r="K424" s="941"/>
      <c r="L424" s="310"/>
      <c r="M424" s="310"/>
      <c r="N424" s="310"/>
      <c r="O424" s="311"/>
      <c r="P424" s="484">
        <f t="shared" si="96"/>
        <v>0</v>
      </c>
      <c r="Q424" s="349"/>
      <c r="R424" s="349"/>
      <c r="S424" s="314"/>
      <c r="T424" s="315"/>
      <c r="U424" s="350"/>
      <c r="V424" s="349"/>
      <c r="W424" s="349"/>
      <c r="X424" s="349"/>
      <c r="Y424" s="1307">
        <f t="shared" si="97"/>
        <v>0</v>
      </c>
      <c r="Z424" s="317"/>
      <c r="AA424" s="427"/>
      <c r="AB424" s="20"/>
    </row>
    <row r="425" spans="1:31" s="1658" customFormat="1" x14ac:dyDescent="0.3">
      <c r="A425" s="1396" t="s">
        <v>56</v>
      </c>
      <c r="B425" s="1397"/>
      <c r="C425" s="1397"/>
      <c r="D425" s="1397"/>
      <c r="E425" s="1398"/>
      <c r="F425" s="1399">
        <f t="shared" si="100"/>
        <v>0</v>
      </c>
      <c r="G425" s="1400"/>
      <c r="H425" s="1400"/>
      <c r="I425" s="1401"/>
      <c r="J425" s="1402"/>
      <c r="K425" s="1403"/>
      <c r="L425" s="1404"/>
      <c r="M425" s="1404"/>
      <c r="N425" s="1404"/>
      <c r="O425" s="1405"/>
      <c r="P425" s="1406">
        <f t="shared" si="96"/>
        <v>0</v>
      </c>
      <c r="Q425" s="1407"/>
      <c r="R425" s="1407"/>
      <c r="S425" s="1408"/>
      <c r="T425" s="1409"/>
      <c r="U425" s="1410"/>
      <c r="V425" s="1408"/>
      <c r="W425" s="1408"/>
      <c r="X425" s="1411"/>
      <c r="Y425" s="1412">
        <f t="shared" si="97"/>
        <v>0</v>
      </c>
      <c r="Z425" s="1410"/>
      <c r="AA425" s="1413"/>
      <c r="AB425" s="1651" t="e">
        <f>#REF!+AA425</f>
        <v>#REF!</v>
      </c>
      <c r="AC425" s="1655"/>
      <c r="AD425" s="1656"/>
      <c r="AE425" s="1657"/>
    </row>
    <row r="426" spans="1:31" s="34" customFormat="1" x14ac:dyDescent="0.3">
      <c r="A426" s="17"/>
      <c r="B426" s="293" t="s">
        <v>267</v>
      </c>
      <c r="C426" s="293"/>
      <c r="D426" s="293"/>
      <c r="E426" s="562"/>
      <c r="F426" s="880">
        <f t="shared" si="100"/>
        <v>0</v>
      </c>
      <c r="G426" s="890"/>
      <c r="H426" s="890"/>
      <c r="I426" s="506"/>
      <c r="J426" s="918"/>
      <c r="K426" s="289"/>
      <c r="L426" s="914"/>
      <c r="M426" s="914"/>
      <c r="N426" s="914"/>
      <c r="O426" s="274"/>
      <c r="P426" s="1000">
        <f>P432</f>
        <v>350000</v>
      </c>
      <c r="Q426" s="978">
        <f t="shared" ref="Q426:Y426" si="109">Q432</f>
        <v>67100</v>
      </c>
      <c r="R426" s="978">
        <f t="shared" si="109"/>
        <v>73350</v>
      </c>
      <c r="S426" s="978">
        <f t="shared" si="109"/>
        <v>26000</v>
      </c>
      <c r="T426" s="299">
        <f t="shared" si="109"/>
        <v>183550</v>
      </c>
      <c r="U426" s="1000">
        <f t="shared" si="109"/>
        <v>62039.05</v>
      </c>
      <c r="V426" s="978">
        <f t="shared" si="109"/>
        <v>77238.3</v>
      </c>
      <c r="W426" s="978">
        <f t="shared" si="109"/>
        <v>0</v>
      </c>
      <c r="X426" s="978">
        <f t="shared" si="109"/>
        <v>0</v>
      </c>
      <c r="Y426" s="299">
        <f t="shared" si="109"/>
        <v>131157.35</v>
      </c>
      <c r="Z426" s="517"/>
      <c r="AA426" s="518"/>
      <c r="AB426" s="20"/>
    </row>
    <row r="427" spans="1:31" s="34" customFormat="1" x14ac:dyDescent="0.3">
      <c r="A427" s="17"/>
      <c r="B427" s="293" t="s">
        <v>271</v>
      </c>
      <c r="C427" s="293"/>
      <c r="D427" s="293"/>
      <c r="E427" s="562"/>
      <c r="F427" s="880">
        <f t="shared" si="100"/>
        <v>0</v>
      </c>
      <c r="G427" s="890"/>
      <c r="H427" s="890"/>
      <c r="I427" s="506"/>
      <c r="J427" s="918"/>
      <c r="K427" s="289"/>
      <c r="L427" s="280"/>
      <c r="M427" s="280"/>
      <c r="N427" s="280"/>
      <c r="O427" s="274"/>
      <c r="P427" s="1000">
        <f t="shared" ref="P427:Y427" si="110">P433+P511+P606+P559+P578+P614</f>
        <v>19638603.600000001</v>
      </c>
      <c r="Q427" s="978">
        <f t="shared" si="110"/>
        <v>9214538.0700000003</v>
      </c>
      <c r="R427" s="978">
        <f t="shared" si="110"/>
        <v>627831.71</v>
      </c>
      <c r="S427" s="978">
        <f t="shared" si="110"/>
        <v>2769021.4</v>
      </c>
      <c r="T427" s="299">
        <f t="shared" si="110"/>
        <v>876605</v>
      </c>
      <c r="U427" s="1000">
        <f t="shared" si="110"/>
        <v>0</v>
      </c>
      <c r="V427" s="978">
        <f t="shared" si="110"/>
        <v>9916383.7800000012</v>
      </c>
      <c r="W427" s="978">
        <f t="shared" si="110"/>
        <v>0</v>
      </c>
      <c r="X427" s="978">
        <f t="shared" si="110"/>
        <v>0</v>
      </c>
      <c r="Y427" s="299">
        <f t="shared" si="110"/>
        <v>9916383.7800000012</v>
      </c>
      <c r="Z427" s="304"/>
      <c r="AA427" s="518"/>
      <c r="AB427" s="20"/>
    </row>
    <row r="428" spans="1:31" ht="16.2" thickBot="1" x14ac:dyDescent="0.35">
      <c r="A428" s="119"/>
      <c r="B428" s="306"/>
      <c r="C428" s="306"/>
      <c r="D428" s="306"/>
      <c r="E428" s="1414"/>
      <c r="F428" s="881">
        <f t="shared" si="100"/>
        <v>0</v>
      </c>
      <c r="G428" s="307"/>
      <c r="H428" s="307"/>
      <c r="I428" s="308"/>
      <c r="J428" s="309"/>
      <c r="K428" s="941"/>
      <c r="L428" s="310"/>
      <c r="M428" s="310"/>
      <c r="N428" s="310"/>
      <c r="O428" s="311"/>
      <c r="P428" s="484">
        <f t="shared" si="96"/>
        <v>0</v>
      </c>
      <c r="Q428" s="349"/>
      <c r="R428" s="349"/>
      <c r="S428" s="314"/>
      <c r="T428" s="315"/>
      <c r="U428" s="350"/>
      <c r="V428" s="349"/>
      <c r="W428" s="349"/>
      <c r="X428" s="349"/>
      <c r="Y428" s="1307">
        <f t="shared" si="97"/>
        <v>0</v>
      </c>
      <c r="Z428" s="317"/>
      <c r="AA428" s="318"/>
      <c r="AB428" s="20"/>
    </row>
    <row r="429" spans="1:31" x14ac:dyDescent="0.3">
      <c r="A429" s="1393"/>
      <c r="B429" s="1047" t="s">
        <v>1128</v>
      </c>
      <c r="C429" s="1047"/>
      <c r="D429" s="1047"/>
      <c r="E429" s="1394"/>
      <c r="F429" s="1041">
        <f t="shared" si="100"/>
        <v>0</v>
      </c>
      <c r="G429" s="551"/>
      <c r="H429" s="551"/>
      <c r="I429" s="1048"/>
      <c r="J429" s="1049"/>
      <c r="K429" s="1057"/>
      <c r="L429" s="552"/>
      <c r="M429" s="552"/>
      <c r="N429" s="552"/>
      <c r="O429" s="1042"/>
      <c r="P429" s="1043">
        <f t="shared" si="96"/>
        <v>0</v>
      </c>
      <c r="Q429" s="1051"/>
      <c r="R429" s="1051"/>
      <c r="S429" s="1052"/>
      <c r="T429" s="1053"/>
      <c r="U429" s="1054"/>
      <c r="V429" s="1051"/>
      <c r="W429" s="1051"/>
      <c r="X429" s="1051"/>
      <c r="Y429" s="1311">
        <f t="shared" si="97"/>
        <v>0</v>
      </c>
      <c r="Z429" s="1055"/>
      <c r="AA429" s="1395"/>
      <c r="AB429" s="20"/>
    </row>
    <row r="430" spans="1:31" x14ac:dyDescent="0.3">
      <c r="A430" s="215"/>
      <c r="B430" s="278"/>
      <c r="C430" s="278" t="s">
        <v>1304</v>
      </c>
      <c r="D430" s="278"/>
      <c r="E430" s="554"/>
      <c r="F430" s="880">
        <f t="shared" si="100"/>
        <v>0</v>
      </c>
      <c r="G430" s="270"/>
      <c r="H430" s="270"/>
      <c r="I430" s="287"/>
      <c r="J430" s="288"/>
      <c r="K430" s="507"/>
      <c r="L430" s="273"/>
      <c r="M430" s="273"/>
      <c r="N430" s="273"/>
      <c r="O430" s="274"/>
      <c r="P430" s="304">
        <f t="shared" si="96"/>
        <v>0</v>
      </c>
      <c r="Q430" s="413"/>
      <c r="R430" s="413"/>
      <c r="S430" s="290"/>
      <c r="T430" s="514"/>
      <c r="U430" s="515"/>
      <c r="V430" s="413"/>
      <c r="W430" s="413"/>
      <c r="X430" s="413"/>
      <c r="Y430" s="299">
        <f t="shared" si="97"/>
        <v>0</v>
      </c>
      <c r="Z430" s="291"/>
      <c r="AA430" s="1020"/>
      <c r="AB430" s="28"/>
    </row>
    <row r="431" spans="1:31" x14ac:dyDescent="0.3">
      <c r="A431" s="215"/>
      <c r="B431" s="278"/>
      <c r="C431" s="278" t="s">
        <v>1305</v>
      </c>
      <c r="D431" s="278"/>
      <c r="E431" s="554"/>
      <c r="F431" s="880">
        <f t="shared" ref="F431" si="111">SUM(G431:J431)</f>
        <v>0</v>
      </c>
      <c r="G431" s="270"/>
      <c r="H431" s="270"/>
      <c r="I431" s="287"/>
      <c r="J431" s="288"/>
      <c r="K431" s="507"/>
      <c r="L431" s="273"/>
      <c r="M431" s="273"/>
      <c r="N431" s="273"/>
      <c r="O431" s="274"/>
      <c r="P431" s="304">
        <f t="shared" ref="P431" si="112">SUM(Q431:T431)</f>
        <v>0</v>
      </c>
      <c r="Q431" s="413"/>
      <c r="R431" s="413"/>
      <c r="S431" s="290"/>
      <c r="T431" s="514"/>
      <c r="U431" s="515"/>
      <c r="V431" s="413"/>
      <c r="W431" s="413"/>
      <c r="X431" s="413"/>
      <c r="Y431" s="299">
        <f t="shared" ref="Y431" si="113">SUM(U431:X431)</f>
        <v>0</v>
      </c>
      <c r="Z431" s="291"/>
      <c r="AA431" s="1020"/>
      <c r="AB431" s="28"/>
    </row>
    <row r="432" spans="1:31" s="34" customFormat="1" x14ac:dyDescent="0.3">
      <c r="A432" s="17"/>
      <c r="B432" s="293" t="s">
        <v>267</v>
      </c>
      <c r="C432" s="293"/>
      <c r="D432" s="293"/>
      <c r="E432" s="562"/>
      <c r="F432" s="880">
        <f t="shared" ref="F432:F433" si="114">SUM(G432:J432)</f>
        <v>0</v>
      </c>
      <c r="G432" s="890"/>
      <c r="H432" s="890"/>
      <c r="I432" s="506"/>
      <c r="J432" s="918"/>
      <c r="K432" s="289"/>
      <c r="L432" s="914"/>
      <c r="M432" s="914"/>
      <c r="N432" s="914"/>
      <c r="O432" s="274"/>
      <c r="P432" s="1000">
        <f t="shared" ref="P432:R432" si="115">P437+P500+P503+P504+P505</f>
        <v>350000</v>
      </c>
      <c r="Q432" s="978">
        <f t="shared" si="115"/>
        <v>67100</v>
      </c>
      <c r="R432" s="978">
        <f t="shared" si="115"/>
        <v>73350</v>
      </c>
      <c r="S432" s="978">
        <f>S437+S500+S503+S504+S505</f>
        <v>26000</v>
      </c>
      <c r="T432" s="299">
        <f t="shared" ref="T432:Y432" si="116">T437+T500+T503+T504+T505</f>
        <v>183550</v>
      </c>
      <c r="U432" s="1000">
        <f t="shared" si="116"/>
        <v>62039.05</v>
      </c>
      <c r="V432" s="978">
        <f t="shared" si="116"/>
        <v>77238.3</v>
      </c>
      <c r="W432" s="978">
        <f t="shared" si="116"/>
        <v>0</v>
      </c>
      <c r="X432" s="978">
        <f t="shared" si="116"/>
        <v>0</v>
      </c>
      <c r="Y432" s="299">
        <f t="shared" si="116"/>
        <v>131157.35</v>
      </c>
      <c r="Z432" s="517"/>
      <c r="AA432" s="518"/>
      <c r="AB432" s="20"/>
    </row>
    <row r="433" spans="1:28" s="34" customFormat="1" x14ac:dyDescent="0.3">
      <c r="A433" s="17"/>
      <c r="B433" s="293" t="s">
        <v>271</v>
      </c>
      <c r="C433" s="293"/>
      <c r="D433" s="293"/>
      <c r="E433" s="562"/>
      <c r="F433" s="880">
        <f t="shared" si="114"/>
        <v>0</v>
      </c>
      <c r="G433" s="890"/>
      <c r="H433" s="890"/>
      <c r="I433" s="506"/>
      <c r="J433" s="918"/>
      <c r="K433" s="289"/>
      <c r="L433" s="280"/>
      <c r="M433" s="280"/>
      <c r="N433" s="280"/>
      <c r="O433" s="274"/>
      <c r="P433" s="1000">
        <f>P463+P464+P494+P496+P499</f>
        <v>332878</v>
      </c>
      <c r="Q433" s="978">
        <f t="shared" ref="Q433:R433" si="117">Q464+Q494+Q496+Q463</f>
        <v>0</v>
      </c>
      <c r="R433" s="978">
        <f t="shared" si="117"/>
        <v>85378</v>
      </c>
      <c r="S433" s="978">
        <f>S464+S494+S496+S463</f>
        <v>247500</v>
      </c>
      <c r="T433" s="299">
        <f t="shared" ref="T433:Y433" si="118">T464+T494+T496+T463</f>
        <v>0</v>
      </c>
      <c r="U433" s="1000">
        <f t="shared" si="118"/>
        <v>0</v>
      </c>
      <c r="V433" s="978">
        <f t="shared" si="118"/>
        <v>159392</v>
      </c>
      <c r="W433" s="978">
        <f t="shared" si="118"/>
        <v>0</v>
      </c>
      <c r="X433" s="978">
        <f t="shared" si="118"/>
        <v>0</v>
      </c>
      <c r="Y433" s="299">
        <f t="shared" si="118"/>
        <v>159392</v>
      </c>
      <c r="Z433" s="304"/>
      <c r="AA433" s="518"/>
      <c r="AB433" s="20"/>
    </row>
    <row r="434" spans="1:28" x14ac:dyDescent="0.3">
      <c r="A434" s="17"/>
      <c r="B434" s="293"/>
      <c r="C434" s="293"/>
      <c r="D434" s="293"/>
      <c r="E434" s="554"/>
      <c r="F434" s="880"/>
      <c r="G434" s="270"/>
      <c r="H434" s="270"/>
      <c r="I434" s="287"/>
      <c r="J434" s="288"/>
      <c r="K434" s="507"/>
      <c r="L434" s="296"/>
      <c r="M434" s="296"/>
      <c r="N434" s="296"/>
      <c r="O434" s="274"/>
      <c r="P434" s="304"/>
      <c r="Q434" s="413"/>
      <c r="R434" s="413"/>
      <c r="S434" s="413"/>
      <c r="T434" s="1290"/>
      <c r="U434" s="515"/>
      <c r="V434" s="413"/>
      <c r="W434" s="413"/>
      <c r="X434" s="413"/>
      <c r="Y434" s="299"/>
      <c r="Z434" s="304"/>
      <c r="AA434" s="518"/>
      <c r="AB434" s="20"/>
    </row>
    <row r="435" spans="1:28" x14ac:dyDescent="0.3">
      <c r="A435" s="215"/>
      <c r="B435" s="269"/>
      <c r="C435" s="278" t="s">
        <v>935</v>
      </c>
      <c r="D435" s="269"/>
      <c r="E435" s="554"/>
      <c r="F435" s="880">
        <f t="shared" si="100"/>
        <v>0</v>
      </c>
      <c r="G435" s="270"/>
      <c r="H435" s="270"/>
      <c r="I435" s="287"/>
      <c r="J435" s="288"/>
      <c r="K435" s="507"/>
      <c r="L435" s="273"/>
      <c r="M435" s="273"/>
      <c r="N435" s="273"/>
      <c r="O435" s="274"/>
      <c r="P435" s="304">
        <f t="shared" si="96"/>
        <v>0</v>
      </c>
      <c r="Q435" s="413"/>
      <c r="R435" s="413"/>
      <c r="S435" s="290"/>
      <c r="T435" s="514"/>
      <c r="U435" s="515"/>
      <c r="V435" s="413"/>
      <c r="W435" s="413"/>
      <c r="X435" s="413"/>
      <c r="Y435" s="299">
        <f t="shared" si="97"/>
        <v>0</v>
      </c>
      <c r="Z435" s="291"/>
      <c r="AA435" s="1020"/>
      <c r="AB435" s="28"/>
    </row>
    <row r="436" spans="1:28" x14ac:dyDescent="0.3">
      <c r="A436" s="215"/>
      <c r="B436" s="269"/>
      <c r="C436" s="278"/>
      <c r="D436" s="279" t="s">
        <v>1129</v>
      </c>
      <c r="E436" s="554"/>
      <c r="F436" s="880"/>
      <c r="G436" s="270"/>
      <c r="H436" s="270"/>
      <c r="I436" s="287"/>
      <c r="J436" s="288"/>
      <c r="K436" s="507"/>
      <c r="L436" s="273"/>
      <c r="M436" s="273"/>
      <c r="N436" s="273"/>
      <c r="O436" s="274"/>
      <c r="P436" s="304">
        <f t="shared" si="96"/>
        <v>0</v>
      </c>
      <c r="Q436" s="413"/>
      <c r="R436" s="413"/>
      <c r="S436" s="290"/>
      <c r="T436" s="514"/>
      <c r="U436" s="515"/>
      <c r="V436" s="413"/>
      <c r="W436" s="413"/>
      <c r="X436" s="413"/>
      <c r="Y436" s="299">
        <f t="shared" si="97"/>
        <v>0</v>
      </c>
      <c r="Z436" s="291"/>
      <c r="AA436" s="1020"/>
      <c r="AB436" s="28"/>
    </row>
    <row r="437" spans="1:28" x14ac:dyDescent="0.3">
      <c r="A437" s="215"/>
      <c r="B437" s="269"/>
      <c r="C437" s="269"/>
      <c r="D437" s="269"/>
      <c r="E437" s="522" t="s">
        <v>21</v>
      </c>
      <c r="F437" s="880">
        <f t="shared" si="100"/>
        <v>4</v>
      </c>
      <c r="G437" s="287">
        <v>1</v>
      </c>
      <c r="H437" s="288">
        <v>1</v>
      </c>
      <c r="I437" s="287">
        <v>1</v>
      </c>
      <c r="J437" s="288">
        <v>1</v>
      </c>
      <c r="K437" s="295">
        <v>1</v>
      </c>
      <c r="L437" s="1021">
        <v>1</v>
      </c>
      <c r="M437" s="273"/>
      <c r="N437" s="273"/>
      <c r="O437" s="274">
        <f t="shared" ref="O437:O496" si="119">SUM(K437:N437)</f>
        <v>2</v>
      </c>
      <c r="P437" s="304">
        <f t="shared" si="96"/>
        <v>40000</v>
      </c>
      <c r="Q437" s="413"/>
      <c r="R437" s="413"/>
      <c r="S437" s="290">
        <v>20000</v>
      </c>
      <c r="T437" s="514">
        <v>20000</v>
      </c>
      <c r="U437" s="515"/>
      <c r="V437" s="413"/>
      <c r="W437" s="413"/>
      <c r="X437" s="413"/>
      <c r="Y437" s="299">
        <f t="shared" si="97"/>
        <v>0</v>
      </c>
      <c r="Z437" s="291" t="s">
        <v>53</v>
      </c>
      <c r="AA437" s="1022"/>
      <c r="AB437" s="28"/>
    </row>
    <row r="438" spans="1:28" ht="15.6" hidden="1" customHeight="1" x14ac:dyDescent="0.3">
      <c r="A438" s="215"/>
      <c r="B438" s="269"/>
      <c r="C438" s="269"/>
      <c r="D438" s="269"/>
      <c r="E438" s="522"/>
      <c r="F438" s="880">
        <f t="shared" si="100"/>
        <v>0</v>
      </c>
      <c r="G438" s="270"/>
      <c r="H438" s="270"/>
      <c r="I438" s="287"/>
      <c r="J438" s="288"/>
      <c r="K438" s="951"/>
      <c r="L438" s="273"/>
      <c r="M438" s="273"/>
      <c r="N438" s="273"/>
      <c r="O438" s="274">
        <f t="shared" si="119"/>
        <v>0</v>
      </c>
      <c r="P438" s="304">
        <f t="shared" si="96"/>
        <v>0</v>
      </c>
      <c r="Q438" s="413"/>
      <c r="R438" s="413"/>
      <c r="S438" s="290"/>
      <c r="T438" s="514"/>
      <c r="U438" s="515"/>
      <c r="V438" s="413"/>
      <c r="W438" s="413"/>
      <c r="X438" s="413"/>
      <c r="Y438" s="299">
        <f t="shared" si="97"/>
        <v>0</v>
      </c>
      <c r="Z438" s="291"/>
      <c r="AA438" s="516"/>
      <c r="AB438" s="28"/>
    </row>
    <row r="439" spans="1:28" ht="15.6" hidden="1" customHeight="1" x14ac:dyDescent="0.3">
      <c r="A439" s="215"/>
      <c r="B439" s="269"/>
      <c r="C439" s="269"/>
      <c r="D439" s="269"/>
      <c r="E439" s="555" t="s">
        <v>231</v>
      </c>
      <c r="F439" s="880">
        <f t="shared" si="100"/>
        <v>0</v>
      </c>
      <c r="G439" s="270"/>
      <c r="H439" s="270"/>
      <c r="I439" s="287"/>
      <c r="J439" s="288"/>
      <c r="K439" s="951"/>
      <c r="L439" s="273"/>
      <c r="M439" s="273"/>
      <c r="N439" s="273"/>
      <c r="O439" s="274">
        <f t="shared" si="119"/>
        <v>0</v>
      </c>
      <c r="P439" s="304">
        <f t="shared" si="96"/>
        <v>0</v>
      </c>
      <c r="Q439" s="413"/>
      <c r="R439" s="413"/>
      <c r="S439" s="290"/>
      <c r="T439" s="514"/>
      <c r="U439" s="515"/>
      <c r="V439" s="413"/>
      <c r="W439" s="413"/>
      <c r="X439" s="413"/>
      <c r="Y439" s="299">
        <f t="shared" si="97"/>
        <v>0</v>
      </c>
      <c r="Z439" s="291"/>
      <c r="AA439" s="516"/>
      <c r="AB439" s="28"/>
    </row>
    <row r="440" spans="1:28" ht="15.6" hidden="1" customHeight="1" x14ac:dyDescent="0.3">
      <c r="A440" s="215"/>
      <c r="B440" s="269"/>
      <c r="C440" s="269"/>
      <c r="D440" s="269"/>
      <c r="E440" s="555" t="s">
        <v>232</v>
      </c>
      <c r="F440" s="880">
        <f t="shared" si="100"/>
        <v>0</v>
      </c>
      <c r="G440" s="270"/>
      <c r="H440" s="270"/>
      <c r="I440" s="287"/>
      <c r="J440" s="288"/>
      <c r="K440" s="951"/>
      <c r="L440" s="273"/>
      <c r="M440" s="273"/>
      <c r="N440" s="273"/>
      <c r="O440" s="274">
        <f t="shared" si="119"/>
        <v>0</v>
      </c>
      <c r="P440" s="304">
        <f t="shared" si="96"/>
        <v>0</v>
      </c>
      <c r="Q440" s="413"/>
      <c r="R440" s="413"/>
      <c r="S440" s="290"/>
      <c r="T440" s="514"/>
      <c r="U440" s="515"/>
      <c r="V440" s="413"/>
      <c r="W440" s="413"/>
      <c r="X440" s="413"/>
      <c r="Y440" s="299">
        <f t="shared" si="97"/>
        <v>0</v>
      </c>
      <c r="Z440" s="291"/>
      <c r="AA440" s="1020"/>
      <c r="AB440" s="28"/>
    </row>
    <row r="441" spans="1:28" ht="15.6" hidden="1" customHeight="1" x14ac:dyDescent="0.3">
      <c r="A441" s="215"/>
      <c r="B441" s="269"/>
      <c r="C441" s="269"/>
      <c r="D441" s="269"/>
      <c r="E441" s="555"/>
      <c r="F441" s="880">
        <f t="shared" si="100"/>
        <v>0</v>
      </c>
      <c r="G441" s="270"/>
      <c r="H441" s="270"/>
      <c r="I441" s="287"/>
      <c r="J441" s="288"/>
      <c r="K441" s="951"/>
      <c r="L441" s="273"/>
      <c r="M441" s="273"/>
      <c r="N441" s="273"/>
      <c r="O441" s="274">
        <f t="shared" si="119"/>
        <v>0</v>
      </c>
      <c r="P441" s="304">
        <f t="shared" si="96"/>
        <v>0</v>
      </c>
      <c r="Q441" s="413"/>
      <c r="R441" s="413"/>
      <c r="S441" s="290"/>
      <c r="T441" s="514"/>
      <c r="U441" s="515"/>
      <c r="V441" s="413"/>
      <c r="W441" s="413"/>
      <c r="X441" s="413"/>
      <c r="Y441" s="299">
        <f t="shared" si="97"/>
        <v>0</v>
      </c>
      <c r="Z441" s="291"/>
      <c r="AA441" s="1020"/>
      <c r="AB441" s="4"/>
    </row>
    <row r="442" spans="1:28" ht="15.6" hidden="1" customHeight="1" x14ac:dyDescent="0.3">
      <c r="A442" s="215"/>
      <c r="B442" s="269"/>
      <c r="C442" s="269"/>
      <c r="D442" s="269"/>
      <c r="E442" s="555" t="s">
        <v>412</v>
      </c>
      <c r="F442" s="880">
        <f t="shared" si="100"/>
        <v>0</v>
      </c>
      <c r="G442" s="270"/>
      <c r="H442" s="270"/>
      <c r="I442" s="287"/>
      <c r="J442" s="288"/>
      <c r="K442" s="951"/>
      <c r="L442" s="273"/>
      <c r="M442" s="273"/>
      <c r="N442" s="273"/>
      <c r="O442" s="274">
        <f t="shared" si="119"/>
        <v>0</v>
      </c>
      <c r="P442" s="304">
        <f t="shared" si="96"/>
        <v>0</v>
      </c>
      <c r="Q442" s="413"/>
      <c r="R442" s="413"/>
      <c r="S442" s="290"/>
      <c r="T442" s="514"/>
      <c r="U442" s="515"/>
      <c r="V442" s="413"/>
      <c r="W442" s="413"/>
      <c r="X442" s="413"/>
      <c r="Y442" s="299">
        <f t="shared" si="97"/>
        <v>0</v>
      </c>
      <c r="Z442" s="291"/>
      <c r="AA442" s="516"/>
      <c r="AB442" s="4"/>
    </row>
    <row r="443" spans="1:28" ht="15.6" hidden="1" customHeight="1" x14ac:dyDescent="0.3">
      <c r="A443" s="215"/>
      <c r="B443" s="269"/>
      <c r="C443" s="269"/>
      <c r="D443" s="269"/>
      <c r="E443" s="555" t="s">
        <v>413</v>
      </c>
      <c r="F443" s="880">
        <f t="shared" si="100"/>
        <v>0</v>
      </c>
      <c r="G443" s="270"/>
      <c r="H443" s="270"/>
      <c r="I443" s="287"/>
      <c r="J443" s="288"/>
      <c r="K443" s="951"/>
      <c r="L443" s="273"/>
      <c r="M443" s="273"/>
      <c r="N443" s="273"/>
      <c r="O443" s="274">
        <f t="shared" si="119"/>
        <v>0</v>
      </c>
      <c r="P443" s="304">
        <f t="shared" si="96"/>
        <v>0</v>
      </c>
      <c r="Q443" s="413"/>
      <c r="R443" s="413"/>
      <c r="S443" s="290"/>
      <c r="T443" s="514"/>
      <c r="U443" s="515"/>
      <c r="V443" s="413"/>
      <c r="W443" s="413"/>
      <c r="X443" s="413"/>
      <c r="Y443" s="299">
        <f t="shared" si="97"/>
        <v>0</v>
      </c>
      <c r="Z443" s="291"/>
      <c r="AA443" s="516"/>
      <c r="AB443" s="4"/>
    </row>
    <row r="444" spans="1:28" x14ac:dyDescent="0.3">
      <c r="A444" s="215"/>
      <c r="B444" s="269"/>
      <c r="C444" s="269"/>
      <c r="D444" s="269"/>
      <c r="E444" s="555"/>
      <c r="F444" s="880">
        <f t="shared" si="100"/>
        <v>0</v>
      </c>
      <c r="G444" s="270"/>
      <c r="H444" s="270"/>
      <c r="I444" s="287"/>
      <c r="J444" s="288"/>
      <c r="K444" s="507"/>
      <c r="L444" s="273"/>
      <c r="M444" s="273"/>
      <c r="N444" s="273"/>
      <c r="O444" s="274"/>
      <c r="P444" s="304">
        <f t="shared" si="96"/>
        <v>0</v>
      </c>
      <c r="Q444" s="413"/>
      <c r="R444" s="413"/>
      <c r="S444" s="290"/>
      <c r="T444" s="514"/>
      <c r="U444" s="515"/>
      <c r="V444" s="413"/>
      <c r="W444" s="413"/>
      <c r="X444" s="413"/>
      <c r="Y444" s="299">
        <f t="shared" si="97"/>
        <v>0</v>
      </c>
      <c r="Z444" s="291"/>
      <c r="AA444" s="1022"/>
      <c r="AB444" s="4"/>
    </row>
    <row r="445" spans="1:28" x14ac:dyDescent="0.3">
      <c r="A445" s="215"/>
      <c r="B445" s="269"/>
      <c r="C445" s="269"/>
      <c r="D445" s="269"/>
      <c r="E445" s="522" t="s">
        <v>18</v>
      </c>
      <c r="F445" s="880">
        <f t="shared" si="100"/>
        <v>0</v>
      </c>
      <c r="G445" s="270"/>
      <c r="H445" s="270"/>
      <c r="I445" s="287"/>
      <c r="J445" s="288"/>
      <c r="K445" s="507"/>
      <c r="L445" s="273"/>
      <c r="M445" s="273"/>
      <c r="N445" s="273"/>
      <c r="O445" s="274"/>
      <c r="P445" s="304">
        <f t="shared" si="96"/>
        <v>0</v>
      </c>
      <c r="Q445" s="413"/>
      <c r="R445" s="413"/>
      <c r="S445" s="290"/>
      <c r="T445" s="514"/>
      <c r="U445" s="515"/>
      <c r="V445" s="413"/>
      <c r="W445" s="413"/>
      <c r="X445" s="413"/>
      <c r="Y445" s="299">
        <f t="shared" si="97"/>
        <v>0</v>
      </c>
      <c r="Z445" s="291"/>
      <c r="AA445" s="1023"/>
      <c r="AB445" s="20"/>
    </row>
    <row r="446" spans="1:28" x14ac:dyDescent="0.3">
      <c r="A446" s="215"/>
      <c r="B446" s="269"/>
      <c r="C446" s="269"/>
      <c r="D446" s="269"/>
      <c r="E446" s="555" t="s">
        <v>8</v>
      </c>
      <c r="F446" s="505">
        <v>5</v>
      </c>
      <c r="G446" s="270"/>
      <c r="H446" s="270"/>
      <c r="I446" s="287">
        <v>5</v>
      </c>
      <c r="J446" s="288">
        <v>5</v>
      </c>
      <c r="K446" s="295">
        <v>5</v>
      </c>
      <c r="L446" s="295">
        <v>5</v>
      </c>
      <c r="M446" s="273"/>
      <c r="N446" s="273"/>
      <c r="O446" s="1271">
        <v>5</v>
      </c>
      <c r="P446" s="304">
        <f t="shared" si="96"/>
        <v>0</v>
      </c>
      <c r="Q446" s="413"/>
      <c r="R446" s="413"/>
      <c r="S446" s="290"/>
      <c r="T446" s="514"/>
      <c r="U446" s="515"/>
      <c r="V446" s="413"/>
      <c r="W446" s="413"/>
      <c r="X446" s="413"/>
      <c r="Y446" s="299">
        <f t="shared" si="97"/>
        <v>0</v>
      </c>
      <c r="Z446" s="291"/>
      <c r="AA446" s="1023"/>
      <c r="AB446" s="20"/>
    </row>
    <row r="447" spans="1:28" x14ac:dyDescent="0.3">
      <c r="A447" s="215"/>
      <c r="B447" s="269"/>
      <c r="C447" s="269"/>
      <c r="D447" s="269"/>
      <c r="E447" s="555" t="s">
        <v>9</v>
      </c>
      <c r="F447" s="505">
        <v>19</v>
      </c>
      <c r="G447" s="270"/>
      <c r="H447" s="270"/>
      <c r="I447" s="287">
        <v>19</v>
      </c>
      <c r="J447" s="288">
        <v>19</v>
      </c>
      <c r="K447" s="295">
        <v>19</v>
      </c>
      <c r="L447" s="295">
        <v>19</v>
      </c>
      <c r="M447" s="273"/>
      <c r="N447" s="273"/>
      <c r="O447" s="1271">
        <v>19</v>
      </c>
      <c r="P447" s="304">
        <f t="shared" si="96"/>
        <v>0</v>
      </c>
      <c r="Q447" s="413"/>
      <c r="R447" s="413"/>
      <c r="S447" s="290"/>
      <c r="T447" s="514"/>
      <c r="U447" s="515"/>
      <c r="V447" s="413"/>
      <c r="W447" s="413"/>
      <c r="X447" s="413"/>
      <c r="Y447" s="299">
        <f t="shared" si="97"/>
        <v>0</v>
      </c>
      <c r="Z447" s="291"/>
      <c r="AA447" s="1023"/>
      <c r="AB447" s="20"/>
    </row>
    <row r="448" spans="1:28" ht="15.6" hidden="1" customHeight="1" x14ac:dyDescent="0.3">
      <c r="A448" s="215"/>
      <c r="B448" s="269"/>
      <c r="C448" s="269"/>
      <c r="D448" s="269"/>
      <c r="E448" s="555" t="s">
        <v>411</v>
      </c>
      <c r="F448" s="505"/>
      <c r="G448" s="270"/>
      <c r="H448" s="270"/>
      <c r="I448" s="287"/>
      <c r="J448" s="288"/>
      <c r="K448" s="295"/>
      <c r="L448" s="295"/>
      <c r="M448" s="273"/>
      <c r="N448" s="273"/>
      <c r="O448" s="1271"/>
      <c r="P448" s="304">
        <f t="shared" si="96"/>
        <v>0</v>
      </c>
      <c r="Q448" s="413"/>
      <c r="R448" s="413"/>
      <c r="S448" s="290"/>
      <c r="T448" s="514"/>
      <c r="U448" s="515"/>
      <c r="V448" s="413"/>
      <c r="W448" s="413"/>
      <c r="X448" s="413"/>
      <c r="Y448" s="299">
        <f t="shared" si="97"/>
        <v>0</v>
      </c>
      <c r="Z448" s="291"/>
      <c r="AA448" s="1023"/>
      <c r="AB448" s="20"/>
    </row>
    <row r="449" spans="1:28" ht="15.6" hidden="1" customHeight="1" x14ac:dyDescent="0.3">
      <c r="A449" s="215"/>
      <c r="B449" s="269"/>
      <c r="C449" s="269"/>
      <c r="D449" s="269"/>
      <c r="E449" s="555" t="s">
        <v>231</v>
      </c>
      <c r="F449" s="505"/>
      <c r="G449" s="270"/>
      <c r="H449" s="270"/>
      <c r="I449" s="287"/>
      <c r="J449" s="288"/>
      <c r="K449" s="295"/>
      <c r="L449" s="295"/>
      <c r="M449" s="273"/>
      <c r="N449" s="273"/>
      <c r="O449" s="1271"/>
      <c r="P449" s="304">
        <f t="shared" si="96"/>
        <v>0</v>
      </c>
      <c r="Q449" s="413"/>
      <c r="R449" s="413"/>
      <c r="S449" s="290"/>
      <c r="T449" s="514"/>
      <c r="U449" s="515"/>
      <c r="V449" s="413"/>
      <c r="W449" s="413"/>
      <c r="X449" s="413"/>
      <c r="Y449" s="299">
        <f t="shared" si="97"/>
        <v>0</v>
      </c>
      <c r="Z449" s="291"/>
      <c r="AA449" s="516"/>
      <c r="AB449" s="20"/>
    </row>
    <row r="450" spans="1:28" ht="15.6" hidden="1" customHeight="1" x14ac:dyDescent="0.3">
      <c r="A450" s="215"/>
      <c r="B450" s="269"/>
      <c r="C450" s="269"/>
      <c r="D450" s="269"/>
      <c r="E450" s="555" t="s">
        <v>232</v>
      </c>
      <c r="F450" s="505"/>
      <c r="G450" s="270"/>
      <c r="H450" s="270"/>
      <c r="I450" s="287"/>
      <c r="J450" s="288"/>
      <c r="K450" s="295"/>
      <c r="L450" s="295"/>
      <c r="M450" s="273"/>
      <c r="N450" s="273"/>
      <c r="O450" s="1271"/>
      <c r="P450" s="304">
        <f t="shared" si="96"/>
        <v>0</v>
      </c>
      <c r="Q450" s="413"/>
      <c r="R450" s="413"/>
      <c r="S450" s="290"/>
      <c r="T450" s="514"/>
      <c r="U450" s="515"/>
      <c r="V450" s="413"/>
      <c r="W450" s="413"/>
      <c r="X450" s="413"/>
      <c r="Y450" s="299">
        <f t="shared" si="97"/>
        <v>0</v>
      </c>
      <c r="Z450" s="291"/>
      <c r="AA450" s="1023"/>
      <c r="AB450" s="20"/>
    </row>
    <row r="451" spans="1:28" ht="15.6" hidden="1" customHeight="1" x14ac:dyDescent="0.3">
      <c r="A451" s="215"/>
      <c r="B451" s="269"/>
      <c r="C451" s="269"/>
      <c r="D451" s="269"/>
      <c r="E451" s="555" t="s">
        <v>412</v>
      </c>
      <c r="F451" s="505"/>
      <c r="G451" s="270"/>
      <c r="H451" s="270"/>
      <c r="I451" s="287"/>
      <c r="J451" s="288"/>
      <c r="K451" s="295"/>
      <c r="L451" s="295"/>
      <c r="M451" s="273"/>
      <c r="N451" s="273"/>
      <c r="O451" s="1271"/>
      <c r="P451" s="304">
        <f t="shared" si="96"/>
        <v>0</v>
      </c>
      <c r="Q451" s="413"/>
      <c r="R451" s="413"/>
      <c r="S451" s="290"/>
      <c r="T451" s="514"/>
      <c r="U451" s="515"/>
      <c r="V451" s="413"/>
      <c r="W451" s="413"/>
      <c r="X451" s="413"/>
      <c r="Y451" s="299">
        <f t="shared" si="97"/>
        <v>0</v>
      </c>
      <c r="Z451" s="291"/>
      <c r="AA451" s="1023"/>
      <c r="AB451" s="20"/>
    </row>
    <row r="452" spans="1:28" ht="15.6" hidden="1" customHeight="1" x14ac:dyDescent="0.3">
      <c r="A452" s="215"/>
      <c r="B452" s="269"/>
      <c r="C452" s="269"/>
      <c r="D452" s="269"/>
      <c r="E452" s="555" t="s">
        <v>233</v>
      </c>
      <c r="F452" s="505"/>
      <c r="G452" s="270"/>
      <c r="H452" s="270"/>
      <c r="I452" s="287"/>
      <c r="J452" s="288"/>
      <c r="K452" s="295"/>
      <c r="L452" s="295"/>
      <c r="M452" s="273"/>
      <c r="N452" s="273"/>
      <c r="O452" s="1271"/>
      <c r="P452" s="304">
        <f t="shared" si="96"/>
        <v>0</v>
      </c>
      <c r="Q452" s="413"/>
      <c r="R452" s="413"/>
      <c r="S452" s="290"/>
      <c r="T452" s="514"/>
      <c r="U452" s="515"/>
      <c r="V452" s="413"/>
      <c r="W452" s="413"/>
      <c r="X452" s="413"/>
      <c r="Y452" s="299">
        <f t="shared" si="97"/>
        <v>0</v>
      </c>
      <c r="Z452" s="291"/>
      <c r="AA452" s="1023"/>
      <c r="AB452" s="20"/>
    </row>
    <row r="453" spans="1:28" ht="15.6" hidden="1" customHeight="1" x14ac:dyDescent="0.3">
      <c r="A453" s="215"/>
      <c r="B453" s="269"/>
      <c r="C453" s="269"/>
      <c r="D453" s="269"/>
      <c r="E453" s="555" t="s">
        <v>413</v>
      </c>
      <c r="F453" s="505"/>
      <c r="G453" s="270"/>
      <c r="H453" s="270"/>
      <c r="I453" s="287"/>
      <c r="J453" s="288"/>
      <c r="K453" s="295"/>
      <c r="L453" s="295"/>
      <c r="M453" s="273"/>
      <c r="N453" s="273"/>
      <c r="O453" s="1271"/>
      <c r="P453" s="304">
        <f t="shared" si="96"/>
        <v>0</v>
      </c>
      <c r="Q453" s="413"/>
      <c r="R453" s="413"/>
      <c r="S453" s="290"/>
      <c r="T453" s="514"/>
      <c r="U453" s="515"/>
      <c r="V453" s="413"/>
      <c r="W453" s="413"/>
      <c r="X453" s="413"/>
      <c r="Y453" s="299">
        <f t="shared" si="97"/>
        <v>0</v>
      </c>
      <c r="Z453" s="291"/>
      <c r="AA453" s="1023"/>
      <c r="AB453" s="20"/>
    </row>
    <row r="454" spans="1:28" ht="15.6" hidden="1" customHeight="1" x14ac:dyDescent="0.3">
      <c r="A454" s="215"/>
      <c r="B454" s="269"/>
      <c r="C454" s="269"/>
      <c r="D454" s="269"/>
      <c r="E454" s="555"/>
      <c r="F454" s="505"/>
      <c r="G454" s="270"/>
      <c r="H454" s="270"/>
      <c r="I454" s="287"/>
      <c r="J454" s="288"/>
      <c r="K454" s="295"/>
      <c r="L454" s="295"/>
      <c r="M454" s="273"/>
      <c r="N454" s="273"/>
      <c r="O454" s="1271"/>
      <c r="P454" s="304">
        <f t="shared" si="96"/>
        <v>0</v>
      </c>
      <c r="Q454" s="413"/>
      <c r="R454" s="413"/>
      <c r="S454" s="290"/>
      <c r="T454" s="514"/>
      <c r="U454" s="515"/>
      <c r="V454" s="413"/>
      <c r="W454" s="413"/>
      <c r="X454" s="413"/>
      <c r="Y454" s="299">
        <f t="shared" si="97"/>
        <v>0</v>
      </c>
      <c r="Z454" s="291"/>
      <c r="AA454" s="1023"/>
      <c r="AB454" s="20"/>
    </row>
    <row r="455" spans="1:28" x14ac:dyDescent="0.3">
      <c r="A455" s="215"/>
      <c r="B455" s="269"/>
      <c r="C455" s="269"/>
      <c r="D455" s="269"/>
      <c r="E455" s="555" t="s">
        <v>10</v>
      </c>
      <c r="F455" s="505">
        <v>123</v>
      </c>
      <c r="G455" s="270"/>
      <c r="H455" s="270"/>
      <c r="I455" s="287">
        <v>123</v>
      </c>
      <c r="J455" s="288">
        <v>123</v>
      </c>
      <c r="K455" s="295">
        <v>123</v>
      </c>
      <c r="L455" s="295">
        <v>123</v>
      </c>
      <c r="M455" s="273"/>
      <c r="N455" s="273"/>
      <c r="O455" s="1271">
        <v>123</v>
      </c>
      <c r="P455" s="304">
        <f t="shared" si="96"/>
        <v>0</v>
      </c>
      <c r="Q455" s="413"/>
      <c r="R455" s="413"/>
      <c r="S455" s="290"/>
      <c r="T455" s="514"/>
      <c r="U455" s="515"/>
      <c r="V455" s="413"/>
      <c r="W455" s="413"/>
      <c r="X455" s="413"/>
      <c r="Y455" s="299">
        <f t="shared" si="97"/>
        <v>0</v>
      </c>
      <c r="Z455" s="291"/>
      <c r="AA455" s="1023"/>
      <c r="AB455" s="20"/>
    </row>
    <row r="456" spans="1:28" ht="15.6" hidden="1" customHeight="1" x14ac:dyDescent="0.3">
      <c r="A456" s="215"/>
      <c r="B456" s="269"/>
      <c r="C456" s="269"/>
      <c r="D456" s="269"/>
      <c r="E456" s="555" t="s">
        <v>411</v>
      </c>
      <c r="F456" s="880">
        <f t="shared" si="100"/>
        <v>0</v>
      </c>
      <c r="G456" s="270"/>
      <c r="H456" s="270"/>
      <c r="I456" s="287"/>
      <c r="J456" s="288"/>
      <c r="K456" s="951"/>
      <c r="L456" s="273"/>
      <c r="M456" s="273"/>
      <c r="N456" s="273"/>
      <c r="O456" s="274">
        <f t="shared" si="119"/>
        <v>0</v>
      </c>
      <c r="P456" s="304">
        <f t="shared" si="96"/>
        <v>0</v>
      </c>
      <c r="Q456" s="413"/>
      <c r="R456" s="413"/>
      <c r="S456" s="290"/>
      <c r="T456" s="514"/>
      <c r="U456" s="515"/>
      <c r="V456" s="413"/>
      <c r="W456" s="413"/>
      <c r="X456" s="413"/>
      <c r="Y456" s="299">
        <f t="shared" si="97"/>
        <v>0</v>
      </c>
      <c r="Z456" s="291"/>
      <c r="AA456" s="1023"/>
      <c r="AB456" s="20"/>
    </row>
    <row r="457" spans="1:28" ht="15.6" hidden="1" customHeight="1" x14ac:dyDescent="0.3">
      <c r="A457" s="215"/>
      <c r="B457" s="269"/>
      <c r="C457" s="269"/>
      <c r="D457" s="269"/>
      <c r="E457" s="555" t="s">
        <v>231</v>
      </c>
      <c r="F457" s="880">
        <f t="shared" si="100"/>
        <v>0</v>
      </c>
      <c r="G457" s="270"/>
      <c r="H457" s="270"/>
      <c r="I457" s="287"/>
      <c r="J457" s="288"/>
      <c r="K457" s="951"/>
      <c r="L457" s="273"/>
      <c r="M457" s="273"/>
      <c r="N457" s="273"/>
      <c r="O457" s="274">
        <f t="shared" si="119"/>
        <v>0</v>
      </c>
      <c r="P457" s="304">
        <f t="shared" si="96"/>
        <v>0</v>
      </c>
      <c r="Q457" s="413"/>
      <c r="R457" s="413"/>
      <c r="S457" s="290"/>
      <c r="T457" s="514"/>
      <c r="U457" s="515"/>
      <c r="V457" s="413"/>
      <c r="W457" s="413"/>
      <c r="X457" s="413"/>
      <c r="Y457" s="299">
        <f t="shared" si="97"/>
        <v>0</v>
      </c>
      <c r="Z457" s="291"/>
      <c r="AA457" s="516"/>
      <c r="AB457" s="20"/>
    </row>
    <row r="458" spans="1:28" ht="15.6" hidden="1" customHeight="1" x14ac:dyDescent="0.3">
      <c r="A458" s="215"/>
      <c r="B458" s="269"/>
      <c r="C458" s="269"/>
      <c r="D458" s="269"/>
      <c r="E458" s="555" t="s">
        <v>232</v>
      </c>
      <c r="F458" s="880">
        <f t="shared" si="100"/>
        <v>0</v>
      </c>
      <c r="G458" s="270"/>
      <c r="H458" s="270"/>
      <c r="I458" s="287"/>
      <c r="J458" s="288"/>
      <c r="K458" s="951"/>
      <c r="L458" s="273"/>
      <c r="M458" s="273"/>
      <c r="N458" s="273"/>
      <c r="O458" s="274">
        <f t="shared" si="119"/>
        <v>0</v>
      </c>
      <c r="P458" s="304">
        <f t="shared" si="96"/>
        <v>0</v>
      </c>
      <c r="Q458" s="413"/>
      <c r="R458" s="413"/>
      <c r="S458" s="290"/>
      <c r="T458" s="514"/>
      <c r="U458" s="515"/>
      <c r="V458" s="413"/>
      <c r="W458" s="413"/>
      <c r="X458" s="413"/>
      <c r="Y458" s="299">
        <f t="shared" si="97"/>
        <v>0</v>
      </c>
      <c r="Z458" s="291"/>
      <c r="AA458" s="1023"/>
      <c r="AB458" s="20"/>
    </row>
    <row r="459" spans="1:28" ht="15.6" hidden="1" customHeight="1" x14ac:dyDescent="0.3">
      <c r="A459" s="215"/>
      <c r="B459" s="269"/>
      <c r="C459" s="269"/>
      <c r="D459" s="269"/>
      <c r="E459" s="555" t="s">
        <v>412</v>
      </c>
      <c r="F459" s="880">
        <f t="shared" si="100"/>
        <v>0</v>
      </c>
      <c r="G459" s="270"/>
      <c r="H459" s="270"/>
      <c r="I459" s="287"/>
      <c r="J459" s="288"/>
      <c r="K459" s="951"/>
      <c r="L459" s="273"/>
      <c r="M459" s="273"/>
      <c r="N459" s="273"/>
      <c r="O459" s="274">
        <f t="shared" si="119"/>
        <v>0</v>
      </c>
      <c r="P459" s="304">
        <f t="shared" si="96"/>
        <v>0</v>
      </c>
      <c r="Q459" s="413"/>
      <c r="R459" s="413"/>
      <c r="S459" s="290"/>
      <c r="T459" s="514"/>
      <c r="U459" s="515"/>
      <c r="V459" s="413"/>
      <c r="W459" s="413"/>
      <c r="X459" s="413"/>
      <c r="Y459" s="299">
        <f t="shared" si="97"/>
        <v>0</v>
      </c>
      <c r="Z459" s="291"/>
      <c r="AA459" s="1023"/>
      <c r="AB459" s="20"/>
    </row>
    <row r="460" spans="1:28" ht="15.6" hidden="1" customHeight="1" x14ac:dyDescent="0.3">
      <c r="A460" s="215"/>
      <c r="B460" s="269"/>
      <c r="C460" s="269"/>
      <c r="D460" s="269"/>
      <c r="E460" s="555" t="s">
        <v>233</v>
      </c>
      <c r="F460" s="880">
        <f t="shared" si="100"/>
        <v>0</v>
      </c>
      <c r="G460" s="270"/>
      <c r="H460" s="270"/>
      <c r="I460" s="287"/>
      <c r="J460" s="288"/>
      <c r="K460" s="951"/>
      <c r="L460" s="273"/>
      <c r="M460" s="273"/>
      <c r="N460" s="273"/>
      <c r="O460" s="274">
        <f t="shared" si="119"/>
        <v>0</v>
      </c>
      <c r="P460" s="304">
        <f t="shared" si="96"/>
        <v>0</v>
      </c>
      <c r="Q460" s="413"/>
      <c r="R460" s="413"/>
      <c r="S460" s="290"/>
      <c r="T460" s="514"/>
      <c r="U460" s="515"/>
      <c r="V460" s="413"/>
      <c r="W460" s="413"/>
      <c r="X460" s="413"/>
      <c r="Y460" s="299">
        <f t="shared" si="97"/>
        <v>0</v>
      </c>
      <c r="Z460" s="291"/>
      <c r="AA460" s="1023"/>
      <c r="AB460" s="20"/>
    </row>
    <row r="461" spans="1:28" x14ac:dyDescent="0.3">
      <c r="A461" s="215"/>
      <c r="B461" s="269"/>
      <c r="C461" s="269"/>
      <c r="D461" s="269"/>
      <c r="E461" s="554"/>
      <c r="F461" s="880">
        <f t="shared" si="100"/>
        <v>0</v>
      </c>
      <c r="G461" s="270"/>
      <c r="H461" s="270"/>
      <c r="I461" s="287"/>
      <c r="J461" s="288"/>
      <c r="K461" s="507"/>
      <c r="L461" s="273"/>
      <c r="M461" s="273"/>
      <c r="N461" s="273"/>
      <c r="O461" s="274"/>
      <c r="P461" s="304">
        <f t="shared" si="96"/>
        <v>0</v>
      </c>
      <c r="Q461" s="413"/>
      <c r="R461" s="413"/>
      <c r="S461" s="290"/>
      <c r="T461" s="514"/>
      <c r="U461" s="515"/>
      <c r="V461" s="413"/>
      <c r="W461" s="413"/>
      <c r="X461" s="413"/>
      <c r="Y461" s="299">
        <f t="shared" si="97"/>
        <v>0</v>
      </c>
      <c r="Z461" s="291"/>
      <c r="AA461" s="1023"/>
      <c r="AB461" s="20"/>
    </row>
    <row r="462" spans="1:28" x14ac:dyDescent="0.3">
      <c r="A462" s="215"/>
      <c r="B462" s="269"/>
      <c r="C462" s="282" t="s">
        <v>572</v>
      </c>
      <c r="D462" s="269"/>
      <c r="E462" s="524"/>
      <c r="F462" s="880">
        <f t="shared" si="100"/>
        <v>0</v>
      </c>
      <c r="G462" s="270"/>
      <c r="H462" s="270"/>
      <c r="I462" s="287"/>
      <c r="J462" s="288"/>
      <c r="K462" s="507"/>
      <c r="L462" s="273"/>
      <c r="M462" s="273"/>
      <c r="N462" s="273"/>
      <c r="O462" s="274"/>
      <c r="P462" s="304">
        <f t="shared" si="96"/>
        <v>0</v>
      </c>
      <c r="Q462" s="413"/>
      <c r="R462" s="413"/>
      <c r="S462" s="290"/>
      <c r="T462" s="514"/>
      <c r="U462" s="515"/>
      <c r="V462" s="413"/>
      <c r="W462" s="413"/>
      <c r="X462" s="413"/>
      <c r="Y462" s="299">
        <f t="shared" si="97"/>
        <v>0</v>
      </c>
      <c r="Z462" s="275"/>
      <c r="AA462" s="1020"/>
      <c r="AB462" s="20"/>
    </row>
    <row r="463" spans="1:28" x14ac:dyDescent="0.3">
      <c r="A463" s="215"/>
      <c r="B463" s="269"/>
      <c r="C463" s="269"/>
      <c r="D463" s="269"/>
      <c r="E463" s="522" t="s">
        <v>17</v>
      </c>
      <c r="F463" s="880">
        <f t="shared" si="100"/>
        <v>4</v>
      </c>
      <c r="G463" s="287">
        <v>1</v>
      </c>
      <c r="H463" s="288">
        <v>1</v>
      </c>
      <c r="I463" s="287">
        <v>1</v>
      </c>
      <c r="J463" s="288">
        <v>1</v>
      </c>
      <c r="K463" s="951">
        <v>1</v>
      </c>
      <c r="L463" s="273">
        <v>2</v>
      </c>
      <c r="M463" s="273"/>
      <c r="N463" s="273"/>
      <c r="O463" s="274">
        <f t="shared" si="119"/>
        <v>3</v>
      </c>
      <c r="P463" s="304">
        <f t="shared" ref="P463:P501" si="120">SUM(Q463:T463)</f>
        <v>200000</v>
      </c>
      <c r="Q463" s="413"/>
      <c r="R463" s="413"/>
      <c r="S463" s="290">
        <v>200000</v>
      </c>
      <c r="T463" s="514"/>
      <c r="U463" s="515"/>
      <c r="V463" s="413"/>
      <c r="W463" s="413"/>
      <c r="X463" s="413"/>
      <c r="Y463" s="299">
        <f t="shared" ref="Y463:Y501" si="121">SUM(U463:X463)</f>
        <v>0</v>
      </c>
      <c r="Z463" s="291" t="s">
        <v>32</v>
      </c>
      <c r="AA463" s="516" t="s">
        <v>573</v>
      </c>
      <c r="AB463" s="20"/>
    </row>
    <row r="464" spans="1:28" x14ac:dyDescent="0.3">
      <c r="A464" s="215"/>
      <c r="B464" s="269"/>
      <c r="C464" s="269"/>
      <c r="D464" s="269"/>
      <c r="E464" s="555"/>
      <c r="F464" s="880">
        <f t="shared" si="100"/>
        <v>0</v>
      </c>
      <c r="G464" s="270"/>
      <c r="H464" s="270"/>
      <c r="I464" s="287"/>
      <c r="J464" s="288"/>
      <c r="K464" s="507"/>
      <c r="L464" s="296"/>
      <c r="M464" s="296"/>
      <c r="N464" s="296"/>
      <c r="O464" s="274"/>
      <c r="P464" s="304">
        <f t="shared" si="120"/>
        <v>47500</v>
      </c>
      <c r="Q464" s="413"/>
      <c r="R464" s="413"/>
      <c r="S464" s="290">
        <v>47500</v>
      </c>
      <c r="T464" s="514"/>
      <c r="U464" s="515"/>
      <c r="V464" s="413">
        <v>74014</v>
      </c>
      <c r="W464" s="413"/>
      <c r="X464" s="413"/>
      <c r="Y464" s="299">
        <f t="shared" si="121"/>
        <v>74014</v>
      </c>
      <c r="Z464" s="291" t="s">
        <v>32</v>
      </c>
      <c r="AA464" s="516" t="s">
        <v>1130</v>
      </c>
      <c r="AB464" s="20"/>
    </row>
    <row r="465" spans="1:28" x14ac:dyDescent="0.3">
      <c r="A465" s="215"/>
      <c r="B465" s="269"/>
      <c r="C465" s="269"/>
      <c r="D465" s="269"/>
      <c r="E465" s="555"/>
      <c r="F465" s="880">
        <f t="shared" si="100"/>
        <v>0</v>
      </c>
      <c r="G465" s="270"/>
      <c r="H465" s="270"/>
      <c r="I465" s="287"/>
      <c r="J465" s="288"/>
      <c r="K465" s="507"/>
      <c r="L465" s="273"/>
      <c r="M465" s="273"/>
      <c r="N465" s="273"/>
      <c r="O465" s="274"/>
      <c r="P465" s="304">
        <f t="shared" si="120"/>
        <v>0</v>
      </c>
      <c r="Q465" s="413"/>
      <c r="R465" s="413"/>
      <c r="S465" s="290"/>
      <c r="T465" s="514"/>
      <c r="U465" s="515"/>
      <c r="V465" s="413"/>
      <c r="W465" s="413"/>
      <c r="X465" s="413"/>
      <c r="Y465" s="299">
        <f t="shared" si="121"/>
        <v>0</v>
      </c>
      <c r="Z465" s="275"/>
      <c r="AA465" s="516" t="s">
        <v>1131</v>
      </c>
      <c r="AB465" s="20"/>
    </row>
    <row r="466" spans="1:28" x14ac:dyDescent="0.3">
      <c r="A466" s="215"/>
      <c r="B466" s="269"/>
      <c r="C466" s="269"/>
      <c r="D466" s="269"/>
      <c r="E466" s="555"/>
      <c r="F466" s="880">
        <f t="shared" si="100"/>
        <v>0</v>
      </c>
      <c r="G466" s="270"/>
      <c r="H466" s="270"/>
      <c r="I466" s="287"/>
      <c r="J466" s="288"/>
      <c r="K466" s="507"/>
      <c r="L466" s="273"/>
      <c r="M466" s="273"/>
      <c r="N466" s="273"/>
      <c r="O466" s="274"/>
      <c r="P466" s="304">
        <f t="shared" si="120"/>
        <v>0</v>
      </c>
      <c r="Q466" s="413"/>
      <c r="R466" s="413"/>
      <c r="S466" s="290"/>
      <c r="T466" s="514"/>
      <c r="U466" s="515"/>
      <c r="V466" s="413"/>
      <c r="W466" s="413"/>
      <c r="X466" s="413"/>
      <c r="Y466" s="299">
        <f t="shared" si="121"/>
        <v>0</v>
      </c>
      <c r="Z466" s="275"/>
      <c r="AA466" s="516" t="s">
        <v>1132</v>
      </c>
      <c r="AB466" s="20"/>
    </row>
    <row r="467" spans="1:28" x14ac:dyDescent="0.3">
      <c r="A467" s="215"/>
      <c r="B467" s="269"/>
      <c r="C467" s="269"/>
      <c r="D467" s="269"/>
      <c r="E467" s="555"/>
      <c r="F467" s="880">
        <f t="shared" si="100"/>
        <v>0</v>
      </c>
      <c r="G467" s="270"/>
      <c r="H467" s="270"/>
      <c r="I467" s="287"/>
      <c r="J467" s="288"/>
      <c r="K467" s="507"/>
      <c r="L467" s="273"/>
      <c r="M467" s="273"/>
      <c r="N467" s="273"/>
      <c r="O467" s="274"/>
      <c r="P467" s="304">
        <f t="shared" si="120"/>
        <v>0</v>
      </c>
      <c r="Q467" s="413"/>
      <c r="R467" s="413"/>
      <c r="S467" s="290"/>
      <c r="T467" s="514"/>
      <c r="U467" s="515"/>
      <c r="V467" s="413"/>
      <c r="W467" s="413"/>
      <c r="X467" s="413"/>
      <c r="Y467" s="299">
        <f t="shared" si="121"/>
        <v>0</v>
      </c>
      <c r="Z467" s="275"/>
      <c r="AA467" s="1020"/>
      <c r="AB467" s="20"/>
    </row>
    <row r="468" spans="1:28" x14ac:dyDescent="0.3">
      <c r="A468" s="215"/>
      <c r="B468" s="269"/>
      <c r="C468" s="269"/>
      <c r="D468" s="269"/>
      <c r="E468" s="522" t="s">
        <v>19</v>
      </c>
      <c r="F468" s="880">
        <f t="shared" si="100"/>
        <v>0</v>
      </c>
      <c r="G468" s="270"/>
      <c r="H468" s="270"/>
      <c r="I468" s="287"/>
      <c r="J468" s="288"/>
      <c r="K468" s="507"/>
      <c r="L468" s="273"/>
      <c r="M468" s="273"/>
      <c r="N468" s="273"/>
      <c r="O468" s="274"/>
      <c r="P468" s="304">
        <f t="shared" si="120"/>
        <v>0</v>
      </c>
      <c r="Q468" s="413"/>
      <c r="R468" s="413"/>
      <c r="S468" s="290"/>
      <c r="T468" s="514"/>
      <c r="U468" s="515"/>
      <c r="V468" s="413"/>
      <c r="W468" s="413"/>
      <c r="X468" s="413"/>
      <c r="Y468" s="299">
        <f t="shared" si="121"/>
        <v>0</v>
      </c>
      <c r="Z468" s="291"/>
      <c r="AA468" s="1023"/>
      <c r="AB468" s="20"/>
    </row>
    <row r="469" spans="1:28" x14ac:dyDescent="0.3">
      <c r="A469" s="215"/>
      <c r="B469" s="269"/>
      <c r="C469" s="269"/>
      <c r="D469" s="269"/>
      <c r="E469" s="555" t="s">
        <v>8</v>
      </c>
      <c r="F469" s="505">
        <v>5</v>
      </c>
      <c r="G469" s="270"/>
      <c r="H469" s="270"/>
      <c r="I469" s="287">
        <v>5</v>
      </c>
      <c r="J469" s="288">
        <v>5</v>
      </c>
      <c r="K469" s="295">
        <v>5</v>
      </c>
      <c r="L469" s="295">
        <v>5</v>
      </c>
      <c r="M469" s="273"/>
      <c r="N469" s="273"/>
      <c r="O469" s="1271">
        <v>5</v>
      </c>
      <c r="P469" s="304">
        <f t="shared" si="120"/>
        <v>0</v>
      </c>
      <c r="Q469" s="413"/>
      <c r="R469" s="413"/>
      <c r="S469" s="290"/>
      <c r="T469" s="514"/>
      <c r="U469" s="515"/>
      <c r="V469" s="413"/>
      <c r="W469" s="413"/>
      <c r="X469" s="413"/>
      <c r="Y469" s="299">
        <f t="shared" si="121"/>
        <v>0</v>
      </c>
      <c r="Z469" s="291"/>
      <c r="AA469" s="1023"/>
      <c r="AB469" s="20"/>
    </row>
    <row r="470" spans="1:28" x14ac:dyDescent="0.3">
      <c r="A470" s="215"/>
      <c r="B470" s="269"/>
      <c r="C470" s="269"/>
      <c r="D470" s="269"/>
      <c r="E470" s="555" t="s">
        <v>9</v>
      </c>
      <c r="F470" s="505">
        <v>19</v>
      </c>
      <c r="G470" s="270"/>
      <c r="H470" s="270"/>
      <c r="I470" s="287">
        <v>19</v>
      </c>
      <c r="J470" s="288">
        <v>19</v>
      </c>
      <c r="K470" s="295">
        <v>19</v>
      </c>
      <c r="L470" s="295">
        <v>19</v>
      </c>
      <c r="M470" s="273"/>
      <c r="N470" s="273"/>
      <c r="O470" s="1271">
        <v>19</v>
      </c>
      <c r="P470" s="304">
        <f t="shared" si="120"/>
        <v>0</v>
      </c>
      <c r="Q470" s="413"/>
      <c r="R470" s="413"/>
      <c r="S470" s="290"/>
      <c r="T470" s="514"/>
      <c r="U470" s="515"/>
      <c r="V470" s="413"/>
      <c r="W470" s="413"/>
      <c r="X470" s="413"/>
      <c r="Y470" s="299">
        <f t="shared" si="121"/>
        <v>0</v>
      </c>
      <c r="Z470" s="291"/>
      <c r="AA470" s="1023"/>
      <c r="AB470" s="20"/>
    </row>
    <row r="471" spans="1:28" ht="15.6" hidden="1" customHeight="1" x14ac:dyDescent="0.3">
      <c r="A471" s="215"/>
      <c r="B471" s="269"/>
      <c r="C471" s="269"/>
      <c r="D471" s="269"/>
      <c r="E471" s="555" t="s">
        <v>411</v>
      </c>
      <c r="F471" s="505"/>
      <c r="G471" s="270"/>
      <c r="H471" s="270"/>
      <c r="I471" s="287"/>
      <c r="J471" s="288"/>
      <c r="K471" s="295"/>
      <c r="L471" s="295"/>
      <c r="M471" s="273"/>
      <c r="N471" s="273"/>
      <c r="O471" s="1271"/>
      <c r="P471" s="304">
        <f t="shared" si="120"/>
        <v>0</v>
      </c>
      <c r="Q471" s="413"/>
      <c r="R471" s="413"/>
      <c r="S471" s="290"/>
      <c r="T471" s="514"/>
      <c r="U471" s="515"/>
      <c r="V471" s="413"/>
      <c r="W471" s="413"/>
      <c r="X471" s="413"/>
      <c r="Y471" s="299">
        <f t="shared" si="121"/>
        <v>0</v>
      </c>
      <c r="Z471" s="291"/>
      <c r="AA471" s="1023"/>
      <c r="AB471" s="20"/>
    </row>
    <row r="472" spans="1:28" ht="15.6" hidden="1" customHeight="1" x14ac:dyDescent="0.3">
      <c r="A472" s="215"/>
      <c r="B472" s="269"/>
      <c r="C472" s="269"/>
      <c r="D472" s="269"/>
      <c r="E472" s="555" t="s">
        <v>231</v>
      </c>
      <c r="F472" s="505"/>
      <c r="G472" s="270"/>
      <c r="H472" s="270"/>
      <c r="I472" s="287"/>
      <c r="J472" s="288"/>
      <c r="K472" s="295"/>
      <c r="L472" s="295"/>
      <c r="M472" s="273"/>
      <c r="N472" s="273"/>
      <c r="O472" s="1271"/>
      <c r="P472" s="304">
        <f t="shared" si="120"/>
        <v>0</v>
      </c>
      <c r="Q472" s="413"/>
      <c r="R472" s="413"/>
      <c r="S472" s="290"/>
      <c r="T472" s="514"/>
      <c r="U472" s="515"/>
      <c r="V472" s="413"/>
      <c r="W472" s="413"/>
      <c r="X472" s="413"/>
      <c r="Y472" s="299">
        <f t="shared" si="121"/>
        <v>0</v>
      </c>
      <c r="Z472" s="291"/>
      <c r="AA472" s="1023"/>
      <c r="AB472" s="20"/>
    </row>
    <row r="473" spans="1:28" ht="15.6" hidden="1" customHeight="1" x14ac:dyDescent="0.3">
      <c r="A473" s="215"/>
      <c r="B473" s="269"/>
      <c r="C473" s="269"/>
      <c r="D473" s="269"/>
      <c r="E473" s="555" t="s">
        <v>232</v>
      </c>
      <c r="F473" s="505"/>
      <c r="G473" s="270"/>
      <c r="H473" s="270"/>
      <c r="I473" s="287"/>
      <c r="J473" s="288"/>
      <c r="K473" s="295"/>
      <c r="L473" s="295"/>
      <c r="M473" s="273"/>
      <c r="N473" s="273"/>
      <c r="O473" s="1271"/>
      <c r="P473" s="304">
        <f t="shared" si="120"/>
        <v>0</v>
      </c>
      <c r="Q473" s="413"/>
      <c r="R473" s="413"/>
      <c r="S473" s="290"/>
      <c r="T473" s="514"/>
      <c r="U473" s="515"/>
      <c r="V473" s="413"/>
      <c r="W473" s="413"/>
      <c r="X473" s="413"/>
      <c r="Y473" s="299">
        <f t="shared" si="121"/>
        <v>0</v>
      </c>
      <c r="Z473" s="291"/>
      <c r="AA473" s="1023"/>
      <c r="AB473" s="20"/>
    </row>
    <row r="474" spans="1:28" ht="15.6" hidden="1" customHeight="1" x14ac:dyDescent="0.3">
      <c r="A474" s="215"/>
      <c r="B474" s="269"/>
      <c r="C474" s="269"/>
      <c r="D474" s="269"/>
      <c r="E474" s="555" t="s">
        <v>412</v>
      </c>
      <c r="F474" s="505"/>
      <c r="G474" s="270"/>
      <c r="H474" s="270"/>
      <c r="I474" s="287"/>
      <c r="J474" s="288"/>
      <c r="K474" s="295"/>
      <c r="L474" s="295"/>
      <c r="M474" s="273"/>
      <c r="N474" s="273"/>
      <c r="O474" s="1271"/>
      <c r="P474" s="304">
        <f t="shared" si="120"/>
        <v>0</v>
      </c>
      <c r="Q474" s="413"/>
      <c r="R474" s="413"/>
      <c r="S474" s="290"/>
      <c r="T474" s="514"/>
      <c r="U474" s="515"/>
      <c r="V474" s="413"/>
      <c r="W474" s="413"/>
      <c r="X474" s="413"/>
      <c r="Y474" s="299">
        <f t="shared" si="121"/>
        <v>0</v>
      </c>
      <c r="Z474" s="291"/>
      <c r="AA474" s="1023"/>
      <c r="AB474" s="20"/>
    </row>
    <row r="475" spans="1:28" ht="15.6" hidden="1" customHeight="1" x14ac:dyDescent="0.3">
      <c r="A475" s="215"/>
      <c r="B475" s="269"/>
      <c r="C475" s="269"/>
      <c r="D475" s="269"/>
      <c r="E475" s="555" t="s">
        <v>233</v>
      </c>
      <c r="F475" s="505"/>
      <c r="G475" s="270"/>
      <c r="H475" s="270"/>
      <c r="I475" s="287"/>
      <c r="J475" s="288"/>
      <c r="K475" s="295"/>
      <c r="L475" s="295"/>
      <c r="M475" s="273"/>
      <c r="N475" s="273"/>
      <c r="O475" s="1271"/>
      <c r="P475" s="304">
        <f t="shared" si="120"/>
        <v>0</v>
      </c>
      <c r="Q475" s="413"/>
      <c r="R475" s="413"/>
      <c r="S475" s="290"/>
      <c r="T475" s="514"/>
      <c r="U475" s="515"/>
      <c r="V475" s="413"/>
      <c r="W475" s="413"/>
      <c r="X475" s="413"/>
      <c r="Y475" s="299">
        <f t="shared" si="121"/>
        <v>0</v>
      </c>
      <c r="Z475" s="291"/>
      <c r="AA475" s="1023"/>
      <c r="AB475" s="20"/>
    </row>
    <row r="476" spans="1:28" ht="15.6" hidden="1" customHeight="1" x14ac:dyDescent="0.3">
      <c r="A476" s="215"/>
      <c r="B476" s="269"/>
      <c r="C476" s="269"/>
      <c r="D476" s="269"/>
      <c r="E476" s="555"/>
      <c r="F476" s="505"/>
      <c r="G476" s="270"/>
      <c r="H476" s="270"/>
      <c r="I476" s="287"/>
      <c r="J476" s="288"/>
      <c r="K476" s="295"/>
      <c r="L476" s="295"/>
      <c r="M476" s="273"/>
      <c r="N476" s="273"/>
      <c r="O476" s="1271"/>
      <c r="P476" s="304">
        <f t="shared" si="120"/>
        <v>0</v>
      </c>
      <c r="Q476" s="413"/>
      <c r="R476" s="413"/>
      <c r="S476" s="290"/>
      <c r="T476" s="514"/>
      <c r="U476" s="515"/>
      <c r="V476" s="413"/>
      <c r="W476" s="413"/>
      <c r="X476" s="413"/>
      <c r="Y476" s="299">
        <f t="shared" si="121"/>
        <v>0</v>
      </c>
      <c r="Z476" s="291"/>
      <c r="AA476" s="1023"/>
      <c r="AB476" s="20"/>
    </row>
    <row r="477" spans="1:28" x14ac:dyDescent="0.3">
      <c r="A477" s="215"/>
      <c r="B477" s="269"/>
      <c r="C477" s="269"/>
      <c r="D477" s="269"/>
      <c r="E477" s="555" t="s">
        <v>10</v>
      </c>
      <c r="F477" s="505">
        <v>123</v>
      </c>
      <c r="G477" s="270"/>
      <c r="H477" s="270"/>
      <c r="I477" s="287">
        <v>123</v>
      </c>
      <c r="J477" s="288">
        <v>123</v>
      </c>
      <c r="K477" s="295">
        <v>123</v>
      </c>
      <c r="L477" s="295">
        <v>123</v>
      </c>
      <c r="M477" s="273"/>
      <c r="N477" s="273"/>
      <c r="O477" s="1271">
        <v>123</v>
      </c>
      <c r="P477" s="304">
        <f t="shared" si="120"/>
        <v>0</v>
      </c>
      <c r="Q477" s="413"/>
      <c r="R477" s="413"/>
      <c r="S477" s="290"/>
      <c r="T477" s="514"/>
      <c r="U477" s="515"/>
      <c r="V477" s="413"/>
      <c r="W477" s="413"/>
      <c r="X477" s="413"/>
      <c r="Y477" s="299">
        <f t="shared" si="121"/>
        <v>0</v>
      </c>
      <c r="Z477" s="291"/>
      <c r="AA477" s="1023"/>
      <c r="AB477" s="20"/>
    </row>
    <row r="478" spans="1:28" ht="15.6" hidden="1" customHeight="1" x14ac:dyDescent="0.3">
      <c r="A478" s="215"/>
      <c r="B478" s="269"/>
      <c r="C478" s="269"/>
      <c r="D478" s="269"/>
      <c r="E478" s="555" t="s">
        <v>411</v>
      </c>
      <c r="F478" s="880">
        <f t="shared" si="100"/>
        <v>0</v>
      </c>
      <c r="G478" s="270"/>
      <c r="H478" s="270"/>
      <c r="I478" s="287"/>
      <c r="J478" s="288"/>
      <c r="K478" s="951"/>
      <c r="L478" s="273"/>
      <c r="M478" s="273"/>
      <c r="N478" s="273"/>
      <c r="O478" s="274">
        <f t="shared" si="119"/>
        <v>0</v>
      </c>
      <c r="P478" s="304">
        <f t="shared" si="120"/>
        <v>0</v>
      </c>
      <c r="Q478" s="413"/>
      <c r="R478" s="413"/>
      <c r="S478" s="290"/>
      <c r="T478" s="514"/>
      <c r="U478" s="515"/>
      <c r="V478" s="413"/>
      <c r="W478" s="413"/>
      <c r="X478" s="413"/>
      <c r="Y478" s="299">
        <f t="shared" si="121"/>
        <v>0</v>
      </c>
      <c r="Z478" s="291"/>
      <c r="AA478" s="1023"/>
      <c r="AB478" s="20"/>
    </row>
    <row r="479" spans="1:28" ht="15.6" hidden="1" customHeight="1" x14ac:dyDescent="0.3">
      <c r="A479" s="215"/>
      <c r="B479" s="269"/>
      <c r="C479" s="269"/>
      <c r="D479" s="269"/>
      <c r="E479" s="555" t="s">
        <v>231</v>
      </c>
      <c r="F479" s="880">
        <f t="shared" si="100"/>
        <v>0</v>
      </c>
      <c r="G479" s="270"/>
      <c r="H479" s="270"/>
      <c r="I479" s="287"/>
      <c r="J479" s="288"/>
      <c r="K479" s="951"/>
      <c r="L479" s="273"/>
      <c r="M479" s="273"/>
      <c r="N479" s="273"/>
      <c r="O479" s="274">
        <f t="shared" si="119"/>
        <v>0</v>
      </c>
      <c r="P479" s="304">
        <f t="shared" si="120"/>
        <v>0</v>
      </c>
      <c r="Q479" s="413"/>
      <c r="R479" s="413"/>
      <c r="S479" s="290"/>
      <c r="T479" s="514"/>
      <c r="U479" s="515"/>
      <c r="V479" s="413"/>
      <c r="W479" s="413"/>
      <c r="X479" s="413"/>
      <c r="Y479" s="299">
        <f t="shared" si="121"/>
        <v>0</v>
      </c>
      <c r="Z479" s="291"/>
      <c r="AA479" s="516" t="s">
        <v>445</v>
      </c>
      <c r="AB479" s="20"/>
    </row>
    <row r="480" spans="1:28" ht="15.6" hidden="1" customHeight="1" x14ac:dyDescent="0.3">
      <c r="A480" s="215"/>
      <c r="B480" s="269"/>
      <c r="C480" s="269"/>
      <c r="D480" s="269"/>
      <c r="E480" s="555" t="s">
        <v>232</v>
      </c>
      <c r="F480" s="880">
        <f t="shared" si="100"/>
        <v>0</v>
      </c>
      <c r="G480" s="270"/>
      <c r="H480" s="270"/>
      <c r="I480" s="287"/>
      <c r="J480" s="288"/>
      <c r="K480" s="951"/>
      <c r="L480" s="273"/>
      <c r="M480" s="273"/>
      <c r="N480" s="273"/>
      <c r="O480" s="274">
        <f t="shared" si="119"/>
        <v>0</v>
      </c>
      <c r="P480" s="304">
        <f t="shared" si="120"/>
        <v>0</v>
      </c>
      <c r="Q480" s="413"/>
      <c r="R480" s="413"/>
      <c r="S480" s="290"/>
      <c r="T480" s="514"/>
      <c r="U480" s="515"/>
      <c r="V480" s="413"/>
      <c r="W480" s="413"/>
      <c r="X480" s="413"/>
      <c r="Y480" s="299">
        <f t="shared" si="121"/>
        <v>0</v>
      </c>
      <c r="Z480" s="291"/>
      <c r="AA480" s="1023"/>
      <c r="AB480" s="20"/>
    </row>
    <row r="481" spans="1:28" ht="15.6" hidden="1" customHeight="1" x14ac:dyDescent="0.3">
      <c r="A481" s="215"/>
      <c r="B481" s="269"/>
      <c r="C481" s="269"/>
      <c r="D481" s="269"/>
      <c r="E481" s="555" t="s">
        <v>412</v>
      </c>
      <c r="F481" s="880">
        <f t="shared" si="100"/>
        <v>0</v>
      </c>
      <c r="G481" s="270"/>
      <c r="H481" s="270"/>
      <c r="I481" s="287"/>
      <c r="J481" s="288"/>
      <c r="K481" s="951"/>
      <c r="L481" s="273"/>
      <c r="M481" s="273"/>
      <c r="N481" s="273"/>
      <c r="O481" s="274">
        <f t="shared" si="119"/>
        <v>0</v>
      </c>
      <c r="P481" s="304">
        <f t="shared" si="120"/>
        <v>0</v>
      </c>
      <c r="Q481" s="413"/>
      <c r="R481" s="413"/>
      <c r="S481" s="290"/>
      <c r="T481" s="514"/>
      <c r="U481" s="515"/>
      <c r="V481" s="413"/>
      <c r="W481" s="413"/>
      <c r="X481" s="413"/>
      <c r="Y481" s="299">
        <f t="shared" si="121"/>
        <v>0</v>
      </c>
      <c r="Z481" s="291"/>
      <c r="AA481" s="1023"/>
      <c r="AB481" s="20"/>
    </row>
    <row r="482" spans="1:28" ht="15.6" hidden="1" customHeight="1" x14ac:dyDescent="0.3">
      <c r="A482" s="215"/>
      <c r="B482" s="269"/>
      <c r="C482" s="269"/>
      <c r="D482" s="269"/>
      <c r="E482" s="555" t="s">
        <v>233</v>
      </c>
      <c r="F482" s="880">
        <f t="shared" si="100"/>
        <v>0</v>
      </c>
      <c r="G482" s="270"/>
      <c r="H482" s="270"/>
      <c r="I482" s="287"/>
      <c r="J482" s="288"/>
      <c r="K482" s="951"/>
      <c r="L482" s="273"/>
      <c r="M482" s="273"/>
      <c r="N482" s="273"/>
      <c r="O482" s="274">
        <f t="shared" si="119"/>
        <v>0</v>
      </c>
      <c r="P482" s="304">
        <f t="shared" si="120"/>
        <v>0</v>
      </c>
      <c r="Q482" s="413"/>
      <c r="R482" s="413"/>
      <c r="S482" s="290"/>
      <c r="T482" s="514"/>
      <c r="U482" s="515"/>
      <c r="V482" s="413"/>
      <c r="W482" s="413"/>
      <c r="X482" s="413"/>
      <c r="Y482" s="299">
        <f t="shared" si="121"/>
        <v>0</v>
      </c>
      <c r="Z482" s="291"/>
      <c r="AA482" s="1023"/>
      <c r="AB482" s="20"/>
    </row>
    <row r="483" spans="1:28" ht="15.6" hidden="1" customHeight="1" x14ac:dyDescent="0.3">
      <c r="A483" s="215"/>
      <c r="B483" s="269"/>
      <c r="C483" s="269"/>
      <c r="D483" s="269"/>
      <c r="E483" s="555" t="s">
        <v>413</v>
      </c>
      <c r="F483" s="880">
        <f t="shared" si="100"/>
        <v>0</v>
      </c>
      <c r="G483" s="270"/>
      <c r="H483" s="270"/>
      <c r="I483" s="287"/>
      <c r="J483" s="288"/>
      <c r="K483" s="951"/>
      <c r="L483" s="273"/>
      <c r="M483" s="273"/>
      <c r="N483" s="273"/>
      <c r="O483" s="274">
        <f t="shared" si="119"/>
        <v>0</v>
      </c>
      <c r="P483" s="304">
        <f t="shared" si="120"/>
        <v>0</v>
      </c>
      <c r="Q483" s="413"/>
      <c r="R483" s="413"/>
      <c r="S483" s="290"/>
      <c r="T483" s="514"/>
      <c r="U483" s="515"/>
      <c r="V483" s="413"/>
      <c r="W483" s="413"/>
      <c r="X483" s="413"/>
      <c r="Y483" s="299">
        <f t="shared" si="121"/>
        <v>0</v>
      </c>
      <c r="Z483" s="291"/>
      <c r="AA483" s="1023"/>
      <c r="AB483" s="20"/>
    </row>
    <row r="484" spans="1:28" s="9" customFormat="1" x14ac:dyDescent="0.3">
      <c r="A484" s="215"/>
      <c r="B484" s="269"/>
      <c r="C484" s="269"/>
      <c r="D484" s="269"/>
      <c r="E484" s="555"/>
      <c r="F484" s="880">
        <f t="shared" si="100"/>
        <v>0</v>
      </c>
      <c r="G484" s="270"/>
      <c r="H484" s="270"/>
      <c r="I484" s="287"/>
      <c r="J484" s="288"/>
      <c r="K484" s="507"/>
      <c r="L484" s="296"/>
      <c r="M484" s="296"/>
      <c r="N484" s="296"/>
      <c r="O484" s="274"/>
      <c r="P484" s="304">
        <f t="shared" si="120"/>
        <v>0</v>
      </c>
      <c r="Q484" s="413"/>
      <c r="R484" s="413"/>
      <c r="S484" s="290"/>
      <c r="T484" s="514"/>
      <c r="U484" s="515"/>
      <c r="V484" s="413"/>
      <c r="W484" s="413"/>
      <c r="X484" s="413"/>
      <c r="Y484" s="299">
        <f t="shared" si="121"/>
        <v>0</v>
      </c>
      <c r="Z484" s="291"/>
      <c r="AA484" s="1023"/>
      <c r="AB484" s="20"/>
    </row>
    <row r="485" spans="1:28" ht="15.6" hidden="1" customHeight="1" x14ac:dyDescent="0.3">
      <c r="A485" s="215"/>
      <c r="B485" s="269"/>
      <c r="C485" s="278" t="s">
        <v>723</v>
      </c>
      <c r="D485" s="412"/>
      <c r="E485" s="554"/>
      <c r="F485" s="880">
        <f t="shared" ref="F485:F580" si="122">SUM(G485:J485)</f>
        <v>0</v>
      </c>
      <c r="G485" s="270"/>
      <c r="H485" s="270"/>
      <c r="I485" s="287"/>
      <c r="J485" s="288"/>
      <c r="K485" s="507"/>
      <c r="L485" s="273"/>
      <c r="M485" s="273"/>
      <c r="N485" s="273"/>
      <c r="O485" s="274"/>
      <c r="P485" s="304">
        <f t="shared" si="120"/>
        <v>0</v>
      </c>
      <c r="Q485" s="413"/>
      <c r="R485" s="413"/>
      <c r="S485" s="290"/>
      <c r="T485" s="514"/>
      <c r="U485" s="515"/>
      <c r="V485" s="413"/>
      <c r="W485" s="413"/>
      <c r="X485" s="413"/>
      <c r="Y485" s="299">
        <f t="shared" si="121"/>
        <v>0</v>
      </c>
      <c r="Z485" s="291"/>
      <c r="AA485" s="1024" t="s">
        <v>582</v>
      </c>
      <c r="AB485" s="20"/>
    </row>
    <row r="486" spans="1:28" ht="15.6" hidden="1" customHeight="1" x14ac:dyDescent="0.3">
      <c r="A486" s="215"/>
      <c r="B486" s="269"/>
      <c r="C486" s="278"/>
      <c r="D486" s="282" t="s">
        <v>724</v>
      </c>
      <c r="E486" s="554"/>
      <c r="F486" s="880">
        <f t="shared" si="122"/>
        <v>0</v>
      </c>
      <c r="G486" s="270"/>
      <c r="H486" s="270"/>
      <c r="I486" s="287"/>
      <c r="J486" s="288"/>
      <c r="K486" s="507"/>
      <c r="L486" s="273"/>
      <c r="M486" s="273"/>
      <c r="N486" s="273"/>
      <c r="O486" s="274"/>
      <c r="P486" s="304">
        <f t="shared" si="120"/>
        <v>0</v>
      </c>
      <c r="Q486" s="413"/>
      <c r="R486" s="413"/>
      <c r="S486" s="290"/>
      <c r="T486" s="514"/>
      <c r="U486" s="515"/>
      <c r="V486" s="413"/>
      <c r="W486" s="413"/>
      <c r="X486" s="413"/>
      <c r="Y486" s="299">
        <f t="shared" si="121"/>
        <v>0</v>
      </c>
      <c r="Z486" s="291"/>
      <c r="AA486" s="1024" t="s">
        <v>583</v>
      </c>
      <c r="AB486" s="20"/>
    </row>
    <row r="487" spans="1:28" ht="15.6" hidden="1" customHeight="1" x14ac:dyDescent="0.3">
      <c r="A487" s="215"/>
      <c r="B487" s="269"/>
      <c r="C487" s="269"/>
      <c r="D487" s="278"/>
      <c r="E487" s="522" t="s">
        <v>431</v>
      </c>
      <c r="F487" s="880">
        <f t="shared" si="122"/>
        <v>0</v>
      </c>
      <c r="G487" s="270"/>
      <c r="H487" s="270"/>
      <c r="I487" s="270"/>
      <c r="J487" s="1024"/>
      <c r="K487" s="507"/>
      <c r="L487" s="273"/>
      <c r="M487" s="273"/>
      <c r="N487" s="273"/>
      <c r="O487" s="274"/>
      <c r="P487" s="304">
        <f t="shared" si="120"/>
        <v>0</v>
      </c>
      <c r="Q487" s="413"/>
      <c r="R487" s="413"/>
      <c r="S487" s="290"/>
      <c r="T487" s="514"/>
      <c r="U487" s="515"/>
      <c r="V487" s="413"/>
      <c r="W487" s="413"/>
      <c r="X487" s="413"/>
      <c r="Y487" s="299">
        <f t="shared" si="121"/>
        <v>0</v>
      </c>
      <c r="Z487" s="291"/>
      <c r="AA487" s="1024" t="s">
        <v>584</v>
      </c>
      <c r="AB487" s="20"/>
    </row>
    <row r="488" spans="1:28" ht="15.6" hidden="1" customHeight="1" x14ac:dyDescent="0.3">
      <c r="A488" s="215"/>
      <c r="B488" s="269"/>
      <c r="C488" s="269"/>
      <c r="D488" s="269"/>
      <c r="E488" s="524"/>
      <c r="F488" s="880">
        <f t="shared" si="122"/>
        <v>0</v>
      </c>
      <c r="G488" s="270"/>
      <c r="H488" s="270"/>
      <c r="I488" s="287"/>
      <c r="J488" s="272"/>
      <c r="K488" s="507"/>
      <c r="L488" s="273"/>
      <c r="M488" s="273"/>
      <c r="N488" s="273"/>
      <c r="O488" s="274"/>
      <c r="P488" s="304">
        <f t="shared" si="120"/>
        <v>0</v>
      </c>
      <c r="Q488" s="413"/>
      <c r="R488" s="413"/>
      <c r="S488" s="290"/>
      <c r="T488" s="514"/>
      <c r="U488" s="515"/>
      <c r="V488" s="413"/>
      <c r="W488" s="413"/>
      <c r="X488" s="413"/>
      <c r="Y488" s="299">
        <f t="shared" si="121"/>
        <v>0</v>
      </c>
      <c r="Z488" s="291"/>
      <c r="AA488" s="1024" t="s">
        <v>585</v>
      </c>
      <c r="AB488" s="20"/>
    </row>
    <row r="489" spans="1:28" ht="15.6" hidden="1" customHeight="1" x14ac:dyDescent="0.3">
      <c r="A489" s="215"/>
      <c r="B489" s="269"/>
      <c r="C489" s="269"/>
      <c r="D489" s="269"/>
      <c r="E489" s="524"/>
      <c r="F489" s="880">
        <f t="shared" si="122"/>
        <v>0</v>
      </c>
      <c r="G489" s="270"/>
      <c r="H489" s="270"/>
      <c r="I489" s="287"/>
      <c r="J489" s="272"/>
      <c r="K489" s="507"/>
      <c r="L489" s="273"/>
      <c r="M489" s="273"/>
      <c r="N489" s="273"/>
      <c r="O489" s="274"/>
      <c r="P489" s="304">
        <f t="shared" si="120"/>
        <v>0</v>
      </c>
      <c r="Q489" s="413"/>
      <c r="R489" s="413"/>
      <c r="S489" s="290"/>
      <c r="T489" s="514"/>
      <c r="U489" s="515"/>
      <c r="V489" s="413"/>
      <c r="W489" s="413"/>
      <c r="X489" s="413"/>
      <c r="Y489" s="299">
        <f t="shared" si="121"/>
        <v>0</v>
      </c>
      <c r="Z489" s="291"/>
      <c r="AA489" s="1024" t="s">
        <v>586</v>
      </c>
      <c r="AB489" s="20"/>
    </row>
    <row r="490" spans="1:28" ht="15.6" hidden="1" customHeight="1" x14ac:dyDescent="0.3">
      <c r="A490" s="215"/>
      <c r="B490" s="269"/>
      <c r="C490" s="269"/>
      <c r="D490" s="269"/>
      <c r="E490" s="524"/>
      <c r="F490" s="880">
        <f t="shared" si="122"/>
        <v>0</v>
      </c>
      <c r="G490" s="270"/>
      <c r="H490" s="270"/>
      <c r="I490" s="287"/>
      <c r="J490" s="272"/>
      <c r="K490" s="507"/>
      <c r="L490" s="273"/>
      <c r="M490" s="273"/>
      <c r="N490" s="273"/>
      <c r="O490" s="274"/>
      <c r="P490" s="304">
        <f t="shared" si="120"/>
        <v>0</v>
      </c>
      <c r="Q490" s="413"/>
      <c r="R490" s="413"/>
      <c r="S490" s="290"/>
      <c r="T490" s="514"/>
      <c r="U490" s="515"/>
      <c r="V490" s="413"/>
      <c r="W490" s="413"/>
      <c r="X490" s="413"/>
      <c r="Y490" s="299">
        <f t="shared" si="121"/>
        <v>0</v>
      </c>
      <c r="Z490" s="291"/>
      <c r="AA490" s="1024"/>
      <c r="AB490" s="20"/>
    </row>
    <row r="491" spans="1:28" ht="15.6" customHeight="1" x14ac:dyDescent="0.3">
      <c r="A491" s="207"/>
      <c r="B491" s="409"/>
      <c r="C491" s="278" t="s">
        <v>835</v>
      </c>
      <c r="D491" s="278"/>
      <c r="E491" s="522"/>
      <c r="F491" s="880">
        <f t="shared" si="122"/>
        <v>0</v>
      </c>
      <c r="G491" s="270"/>
      <c r="H491" s="270"/>
      <c r="I491" s="287"/>
      <c r="J491" s="288"/>
      <c r="K491" s="951"/>
      <c r="L491" s="273"/>
      <c r="M491" s="273"/>
      <c r="N491" s="273"/>
      <c r="O491" s="274"/>
      <c r="P491" s="304">
        <f t="shared" si="120"/>
        <v>0</v>
      </c>
      <c r="Q491" s="413"/>
      <c r="R491" s="413"/>
      <c r="S491" s="290"/>
      <c r="T491" s="514"/>
      <c r="U491" s="515"/>
      <c r="V491" s="413"/>
      <c r="W491" s="413"/>
      <c r="X491" s="413"/>
      <c r="Y491" s="299">
        <f t="shared" si="121"/>
        <v>0</v>
      </c>
      <c r="Z491" s="291"/>
      <c r="AA491" s="516"/>
      <c r="AB491" s="28"/>
    </row>
    <row r="492" spans="1:28" ht="15.6" customHeight="1" x14ac:dyDescent="0.3">
      <c r="A492" s="207"/>
      <c r="B492" s="409"/>
      <c r="C492" s="278"/>
      <c r="D492" s="278"/>
      <c r="E492" s="522" t="s">
        <v>447</v>
      </c>
      <c r="F492" s="880">
        <v>1</v>
      </c>
      <c r="G492" s="270"/>
      <c r="H492" s="270"/>
      <c r="I492" s="287">
        <v>1</v>
      </c>
      <c r="J492" s="288">
        <v>-1</v>
      </c>
      <c r="K492" s="951"/>
      <c r="L492" s="273"/>
      <c r="M492" s="273"/>
      <c r="N492" s="273"/>
      <c r="O492" s="274"/>
      <c r="P492" s="304">
        <f t="shared" si="120"/>
        <v>0</v>
      </c>
      <c r="Q492" s="413"/>
      <c r="R492" s="413"/>
      <c r="S492" s="290"/>
      <c r="T492" s="514"/>
      <c r="U492" s="515"/>
      <c r="V492" s="413"/>
      <c r="W492" s="413"/>
      <c r="X492" s="413"/>
      <c r="Y492" s="299">
        <f t="shared" si="121"/>
        <v>0</v>
      </c>
      <c r="Z492" s="291"/>
      <c r="AA492" s="516"/>
      <c r="AB492" s="28"/>
    </row>
    <row r="493" spans="1:28" ht="15.6" customHeight="1" x14ac:dyDescent="0.3">
      <c r="A493" s="207"/>
      <c r="B493" s="409"/>
      <c r="C493" s="278"/>
      <c r="D493" s="278"/>
      <c r="E493" s="522"/>
      <c r="F493" s="880"/>
      <c r="G493" s="270"/>
      <c r="H493" s="270"/>
      <c r="I493" s="287"/>
      <c r="J493" s="288"/>
      <c r="K493" s="951"/>
      <c r="L493" s="273"/>
      <c r="M493" s="273"/>
      <c r="N493" s="273"/>
      <c r="O493" s="274"/>
      <c r="P493" s="304">
        <f t="shared" si="120"/>
        <v>0</v>
      </c>
      <c r="Q493" s="413"/>
      <c r="R493" s="413"/>
      <c r="S493" s="290"/>
      <c r="T493" s="514"/>
      <c r="U493" s="515"/>
      <c r="V493" s="413"/>
      <c r="W493" s="413"/>
      <c r="X493" s="413"/>
      <c r="Y493" s="299">
        <f t="shared" si="121"/>
        <v>0</v>
      </c>
      <c r="Z493" s="291"/>
      <c r="AA493" s="516"/>
      <c r="AB493" s="4"/>
    </row>
    <row r="494" spans="1:28" ht="15.6" customHeight="1" x14ac:dyDescent="0.3">
      <c r="A494" s="215"/>
      <c r="B494" s="269"/>
      <c r="C494" s="269"/>
      <c r="D494" s="278" t="s">
        <v>1133</v>
      </c>
      <c r="E494" s="522"/>
      <c r="F494" s="880"/>
      <c r="G494" s="270"/>
      <c r="H494" s="270"/>
      <c r="I494" s="287"/>
      <c r="J494" s="288"/>
      <c r="K494" s="951"/>
      <c r="L494" s="273"/>
      <c r="M494" s="273"/>
      <c r="N494" s="273"/>
      <c r="O494" s="274"/>
      <c r="P494" s="304">
        <f t="shared" si="120"/>
        <v>1128</v>
      </c>
      <c r="Q494" s="413"/>
      <c r="R494" s="301">
        <v>1128</v>
      </c>
      <c r="S494" s="290"/>
      <c r="T494" s="514"/>
      <c r="U494" s="515"/>
      <c r="V494" s="301">
        <v>1128</v>
      </c>
      <c r="W494" s="413"/>
      <c r="X494" s="413"/>
      <c r="Y494" s="299">
        <f t="shared" si="121"/>
        <v>1128</v>
      </c>
      <c r="Z494" s="291" t="s">
        <v>32</v>
      </c>
      <c r="AA494" s="1024" t="s">
        <v>582</v>
      </c>
      <c r="AB494" s="4"/>
    </row>
    <row r="495" spans="1:28" ht="15.6" customHeight="1" x14ac:dyDescent="0.3">
      <c r="A495" s="215"/>
      <c r="B495" s="269"/>
      <c r="C495" s="269"/>
      <c r="D495" s="278"/>
      <c r="E495" s="524" t="s">
        <v>1010</v>
      </c>
      <c r="F495" s="880"/>
      <c r="G495" s="270"/>
      <c r="H495" s="270"/>
      <c r="I495" s="287"/>
      <c r="J495" s="288"/>
      <c r="K495" s="951"/>
      <c r="L495" s="273"/>
      <c r="M495" s="273"/>
      <c r="N495" s="273"/>
      <c r="O495" s="274"/>
      <c r="P495" s="304">
        <f t="shared" si="120"/>
        <v>0</v>
      </c>
      <c r="Q495" s="413"/>
      <c r="R495" s="301"/>
      <c r="S495" s="290"/>
      <c r="T495" s="514"/>
      <c r="U495" s="515"/>
      <c r="V495" s="301"/>
      <c r="W495" s="413"/>
      <c r="X495" s="413"/>
      <c r="Y495" s="299">
        <f t="shared" si="121"/>
        <v>0</v>
      </c>
      <c r="Z495" s="291"/>
      <c r="AA495" s="1024" t="s">
        <v>583</v>
      </c>
      <c r="AB495" s="4"/>
    </row>
    <row r="496" spans="1:28" ht="15.6" customHeight="1" x14ac:dyDescent="0.3">
      <c r="A496" s="215"/>
      <c r="B496" s="269"/>
      <c r="C496" s="269"/>
      <c r="D496" s="278"/>
      <c r="E496" s="522" t="s">
        <v>431</v>
      </c>
      <c r="F496" s="880"/>
      <c r="G496" s="270"/>
      <c r="H496" s="270"/>
      <c r="I496" s="287"/>
      <c r="J496" s="288"/>
      <c r="K496" s="951"/>
      <c r="L496" s="273">
        <v>2</v>
      </c>
      <c r="M496" s="273"/>
      <c r="N496" s="273"/>
      <c r="O496" s="274">
        <f t="shared" si="119"/>
        <v>2</v>
      </c>
      <c r="P496" s="304">
        <f t="shared" si="120"/>
        <v>84250</v>
      </c>
      <c r="Q496" s="413"/>
      <c r="R496" s="301">
        <v>84250</v>
      </c>
      <c r="S496" s="290"/>
      <c r="T496" s="514"/>
      <c r="U496" s="515"/>
      <c r="V496" s="301">
        <v>84250</v>
      </c>
      <c r="W496" s="413"/>
      <c r="X496" s="413"/>
      <c r="Y496" s="299">
        <f t="shared" si="121"/>
        <v>84250</v>
      </c>
      <c r="Z496" s="291" t="s">
        <v>32</v>
      </c>
      <c r="AA496" s="1024" t="s">
        <v>584</v>
      </c>
      <c r="AB496" s="4"/>
    </row>
    <row r="497" spans="1:28" ht="15.6" customHeight="1" x14ac:dyDescent="0.3">
      <c r="A497" s="215"/>
      <c r="B497" s="269"/>
      <c r="C497" s="269"/>
      <c r="D497" s="269"/>
      <c r="E497" s="524"/>
      <c r="F497" s="880"/>
      <c r="G497" s="270"/>
      <c r="H497" s="270"/>
      <c r="I497" s="287"/>
      <c r="J497" s="288"/>
      <c r="K497" s="951"/>
      <c r="L497" s="273"/>
      <c r="M497" s="273"/>
      <c r="N497" s="273"/>
      <c r="O497" s="274"/>
      <c r="P497" s="304">
        <f t="shared" si="120"/>
        <v>0</v>
      </c>
      <c r="Q497" s="413"/>
      <c r="R497" s="413"/>
      <c r="S497" s="290"/>
      <c r="T497" s="514"/>
      <c r="U497" s="515"/>
      <c r="V497" s="413"/>
      <c r="W497" s="413"/>
      <c r="X497" s="413"/>
      <c r="Y497" s="299">
        <f t="shared" si="121"/>
        <v>0</v>
      </c>
      <c r="Z497" s="291"/>
      <c r="AA497" s="1024" t="s">
        <v>585</v>
      </c>
      <c r="AB497" s="4"/>
    </row>
    <row r="498" spans="1:28" ht="15.6" customHeight="1" x14ac:dyDescent="0.3">
      <c r="A498" s="207"/>
      <c r="B498" s="409"/>
      <c r="C498" s="278"/>
      <c r="D498" s="278"/>
      <c r="E498" s="522"/>
      <c r="F498" s="880"/>
      <c r="G498" s="270"/>
      <c r="H498" s="270"/>
      <c r="I498" s="287"/>
      <c r="J498" s="288"/>
      <c r="K498" s="951"/>
      <c r="L498" s="273"/>
      <c r="M498" s="273"/>
      <c r="N498" s="273"/>
      <c r="O498" s="274"/>
      <c r="P498" s="304">
        <f t="shared" si="120"/>
        <v>0</v>
      </c>
      <c r="Q498" s="413"/>
      <c r="R498" s="413"/>
      <c r="S498" s="290"/>
      <c r="T498" s="514"/>
      <c r="U498" s="515"/>
      <c r="V498" s="413"/>
      <c r="W498" s="413"/>
      <c r="X498" s="413"/>
      <c r="Y498" s="299">
        <f t="shared" si="121"/>
        <v>0</v>
      </c>
      <c r="Z498" s="291"/>
      <c r="AA498" s="1024" t="s">
        <v>586</v>
      </c>
      <c r="AB498" s="4"/>
    </row>
    <row r="499" spans="1:28" s="29" customFormat="1" ht="15.6" customHeight="1" x14ac:dyDescent="0.3">
      <c r="A499" s="207"/>
      <c r="B499" s="409"/>
      <c r="C499" s="278"/>
      <c r="D499" s="278" t="s">
        <v>1134</v>
      </c>
      <c r="E499" s="522"/>
      <c r="F499" s="880"/>
      <c r="G499" s="270"/>
      <c r="H499" s="270"/>
      <c r="I499" s="287"/>
      <c r="J499" s="288"/>
      <c r="K499" s="951"/>
      <c r="L499" s="273"/>
      <c r="M499" s="273"/>
      <c r="N499" s="273"/>
      <c r="O499" s="274"/>
      <c r="P499" s="304">
        <f t="shared" si="120"/>
        <v>0</v>
      </c>
      <c r="Q499" s="413"/>
      <c r="R499" s="413"/>
      <c r="S499" s="290"/>
      <c r="T499" s="514"/>
      <c r="U499" s="515"/>
      <c r="V499" s="413"/>
      <c r="W499" s="413"/>
      <c r="X499" s="413"/>
      <c r="Y499" s="299">
        <f t="shared" si="121"/>
        <v>0</v>
      </c>
      <c r="Z499" s="291"/>
      <c r="AA499" s="516"/>
      <c r="AB499" s="257"/>
    </row>
    <row r="500" spans="1:28" s="29" customFormat="1" ht="15.6" customHeight="1" x14ac:dyDescent="0.3">
      <c r="A500" s="207"/>
      <c r="B500" s="409"/>
      <c r="C500" s="278"/>
      <c r="D500" s="278"/>
      <c r="E500" s="1183" t="s">
        <v>1075</v>
      </c>
      <c r="F500" s="880">
        <v>1</v>
      </c>
      <c r="G500" s="270"/>
      <c r="H500" s="270"/>
      <c r="I500" s="287">
        <v>1</v>
      </c>
      <c r="J500" s="288"/>
      <c r="K500" s="951"/>
      <c r="L500" s="273"/>
      <c r="M500" s="273"/>
      <c r="N500" s="273"/>
      <c r="O500" s="274"/>
      <c r="P500" s="304">
        <f>SUM(Q500:T500)</f>
        <v>157550</v>
      </c>
      <c r="Q500" s="413"/>
      <c r="R500" s="413"/>
      <c r="S500" s="414"/>
      <c r="T500" s="514">
        <v>157550</v>
      </c>
      <c r="U500" s="515"/>
      <c r="V500" s="413"/>
      <c r="W500" s="413"/>
      <c r="X500" s="413"/>
      <c r="Y500" s="299">
        <f t="shared" si="121"/>
        <v>0</v>
      </c>
      <c r="Z500" s="291"/>
      <c r="AA500" s="516"/>
      <c r="AB500" s="257"/>
    </row>
    <row r="501" spans="1:28" ht="15.6" customHeight="1" x14ac:dyDescent="0.3">
      <c r="A501" s="207"/>
      <c r="B501" s="409"/>
      <c r="C501" s="278"/>
      <c r="D501" s="278"/>
      <c r="E501" s="522"/>
      <c r="F501" s="880"/>
      <c r="G501" s="270"/>
      <c r="H501" s="270"/>
      <c r="I501" s="287"/>
      <c r="J501" s="288"/>
      <c r="K501" s="951"/>
      <c r="L501" s="273"/>
      <c r="M501" s="273"/>
      <c r="N501" s="273"/>
      <c r="O501" s="274"/>
      <c r="P501" s="304">
        <f t="shared" si="120"/>
        <v>0</v>
      </c>
      <c r="Q501" s="413"/>
      <c r="R501" s="413"/>
      <c r="S501" s="290"/>
      <c r="T501" s="514"/>
      <c r="U501" s="515"/>
      <c r="V501" s="413"/>
      <c r="W501" s="413"/>
      <c r="X501" s="413"/>
      <c r="Y501" s="299">
        <f t="shared" si="121"/>
        <v>0</v>
      </c>
      <c r="Z501" s="291"/>
      <c r="AA501" s="516"/>
      <c r="AB501" s="4"/>
    </row>
    <row r="502" spans="1:28" x14ac:dyDescent="0.3">
      <c r="A502" s="215"/>
      <c r="B502" s="282" t="s">
        <v>1135</v>
      </c>
      <c r="C502" s="269"/>
      <c r="D502" s="269"/>
      <c r="E502" s="524"/>
      <c r="F502" s="880">
        <f t="shared" ref="F502:F507" si="123">SUM(G502:J502)</f>
        <v>0</v>
      </c>
      <c r="G502" s="270"/>
      <c r="H502" s="270"/>
      <c r="I502" s="287"/>
      <c r="J502" s="288"/>
      <c r="K502" s="507"/>
      <c r="L502" s="273"/>
      <c r="M502" s="273"/>
      <c r="N502" s="273"/>
      <c r="O502" s="274"/>
      <c r="P502" s="304">
        <f t="shared" ref="P502:P507" si="124">SUM(Q502:T502)</f>
        <v>0</v>
      </c>
      <c r="Q502" s="413"/>
      <c r="R502" s="413"/>
      <c r="S502" s="290"/>
      <c r="T502" s="514"/>
      <c r="U502" s="515"/>
      <c r="V502" s="413"/>
      <c r="W502" s="413"/>
      <c r="X502" s="413"/>
      <c r="Y502" s="299">
        <f>SUM(U502:X502)</f>
        <v>0</v>
      </c>
      <c r="Z502" s="291"/>
      <c r="AA502" s="1024"/>
      <c r="AB502" s="33"/>
    </row>
    <row r="503" spans="1:28" x14ac:dyDescent="0.3">
      <c r="A503" s="215"/>
      <c r="B503" s="269"/>
      <c r="C503" s="269"/>
      <c r="D503" s="269"/>
      <c r="E503" s="522" t="s">
        <v>193</v>
      </c>
      <c r="F503" s="880">
        <f t="shared" si="123"/>
        <v>0</v>
      </c>
      <c r="G503" s="270"/>
      <c r="H503" s="270"/>
      <c r="I503" s="287"/>
      <c r="J503" s="288"/>
      <c r="K503" s="507"/>
      <c r="L503" s="273"/>
      <c r="M503" s="273"/>
      <c r="N503" s="273"/>
      <c r="O503" s="274"/>
      <c r="P503" s="304">
        <f t="shared" si="124"/>
        <v>129100</v>
      </c>
      <c r="Q503" s="413">
        <v>62000</v>
      </c>
      <c r="R503" s="413">
        <v>67100</v>
      </c>
      <c r="S503" s="290"/>
      <c r="T503" s="514"/>
      <c r="U503" s="515">
        <v>61036.05</v>
      </c>
      <c r="V503" s="413">
        <v>67057.3</v>
      </c>
      <c r="W503" s="413"/>
      <c r="X503" s="413"/>
      <c r="Y503" s="299">
        <f>SUM(U503:X503)</f>
        <v>128093.35</v>
      </c>
      <c r="Z503" s="291"/>
      <c r="AA503" s="673" t="s">
        <v>53</v>
      </c>
      <c r="AB503" s="33"/>
    </row>
    <row r="504" spans="1:28" x14ac:dyDescent="0.3">
      <c r="A504" s="215"/>
      <c r="B504" s="269"/>
      <c r="C504" s="269"/>
      <c r="D504" s="269"/>
      <c r="E504" s="522" t="s">
        <v>66</v>
      </c>
      <c r="F504" s="880">
        <f t="shared" si="123"/>
        <v>0</v>
      </c>
      <c r="G504" s="270"/>
      <c r="H504" s="270"/>
      <c r="I504" s="287"/>
      <c r="J504" s="288"/>
      <c r="K504" s="507"/>
      <c r="L504" s="273"/>
      <c r="M504" s="273"/>
      <c r="N504" s="273"/>
      <c r="O504" s="274"/>
      <c r="P504" s="304">
        <f t="shared" si="124"/>
        <v>7200</v>
      </c>
      <c r="Q504" s="413">
        <v>1100</v>
      </c>
      <c r="R504" s="413">
        <v>2100</v>
      </c>
      <c r="S504" s="290">
        <v>2000</v>
      </c>
      <c r="T504" s="514">
        <v>2000</v>
      </c>
      <c r="U504" s="515">
        <v>1003</v>
      </c>
      <c r="V504" s="413">
        <v>2061</v>
      </c>
      <c r="W504" s="413"/>
      <c r="X504" s="413"/>
      <c r="Y504" s="299">
        <f>SUM(U504:X504)</f>
        <v>3064</v>
      </c>
      <c r="Z504" s="291"/>
      <c r="AA504" s="673" t="s">
        <v>53</v>
      </c>
      <c r="AB504" s="20"/>
    </row>
    <row r="505" spans="1:28" x14ac:dyDescent="0.3">
      <c r="A505" s="215"/>
      <c r="B505" s="269"/>
      <c r="C505" s="269"/>
      <c r="D505" s="269"/>
      <c r="E505" s="522" t="s">
        <v>237</v>
      </c>
      <c r="F505" s="880">
        <f t="shared" si="123"/>
        <v>0</v>
      </c>
      <c r="G505" s="270"/>
      <c r="H505" s="270"/>
      <c r="I505" s="287"/>
      <c r="J505" s="288"/>
      <c r="K505" s="507"/>
      <c r="L505" s="273"/>
      <c r="M505" s="273"/>
      <c r="N505" s="273"/>
      <c r="O505" s="274"/>
      <c r="P505" s="304">
        <f t="shared" si="124"/>
        <v>16150</v>
      </c>
      <c r="Q505" s="290">
        <v>4000</v>
      </c>
      <c r="R505" s="514">
        <v>4150</v>
      </c>
      <c r="S505" s="290">
        <v>4000</v>
      </c>
      <c r="T505" s="514">
        <v>4000</v>
      </c>
      <c r="U505" s="515"/>
      <c r="V505" s="413">
        <v>8120</v>
      </c>
      <c r="W505" s="413"/>
      <c r="X505" s="413"/>
      <c r="Y505" s="299">
        <f>SUM(U506:X506)</f>
        <v>0</v>
      </c>
      <c r="Z505" s="291" t="s">
        <v>53</v>
      </c>
      <c r="AA505" s="1020" t="s">
        <v>587</v>
      </c>
      <c r="AB505" s="20"/>
    </row>
    <row r="506" spans="1:28" ht="15.6" customHeight="1" x14ac:dyDescent="0.3">
      <c r="A506" s="215"/>
      <c r="B506" s="269"/>
      <c r="C506" s="269"/>
      <c r="D506" s="269"/>
      <c r="E506" s="555"/>
      <c r="F506" s="880">
        <f t="shared" si="123"/>
        <v>0</v>
      </c>
      <c r="G506" s="270"/>
      <c r="H506" s="270"/>
      <c r="I506" s="287"/>
      <c r="J506" s="288"/>
      <c r="K506" s="507"/>
      <c r="L506" s="273"/>
      <c r="M506" s="273"/>
      <c r="N506" s="273"/>
      <c r="O506" s="274"/>
      <c r="P506" s="304">
        <f t="shared" si="124"/>
        <v>0</v>
      </c>
      <c r="Q506" s="413"/>
      <c r="R506" s="413"/>
      <c r="S506" s="290"/>
      <c r="T506" s="514"/>
      <c r="U506" s="515"/>
      <c r="V506" s="413"/>
      <c r="W506" s="413"/>
      <c r="X506" s="413"/>
      <c r="Y506" s="299">
        <f>SUM(U507:X507)</f>
        <v>0</v>
      </c>
      <c r="Z506" s="291"/>
      <c r="AA506" s="1020" t="s">
        <v>588</v>
      </c>
      <c r="AB506" s="20"/>
    </row>
    <row r="507" spans="1:28" ht="15.6" customHeight="1" x14ac:dyDescent="0.3">
      <c r="A507" s="215"/>
      <c r="B507" s="269"/>
      <c r="C507" s="269"/>
      <c r="D507" s="269"/>
      <c r="E507" s="555"/>
      <c r="F507" s="880">
        <f t="shared" si="123"/>
        <v>0</v>
      </c>
      <c r="G507" s="270"/>
      <c r="H507" s="270"/>
      <c r="I507" s="287"/>
      <c r="J507" s="288"/>
      <c r="K507" s="507"/>
      <c r="L507" s="273"/>
      <c r="M507" s="273"/>
      <c r="N507" s="273"/>
      <c r="O507" s="274"/>
      <c r="P507" s="304">
        <f t="shared" si="124"/>
        <v>0</v>
      </c>
      <c r="Q507" s="413"/>
      <c r="R507" s="413"/>
      <c r="S507" s="290"/>
      <c r="T507" s="514"/>
      <c r="U507" s="515"/>
      <c r="V507" s="413"/>
      <c r="W507" s="413"/>
      <c r="X507" s="413"/>
      <c r="Y507" s="299"/>
      <c r="Z507" s="291"/>
      <c r="AA507" s="1020" t="s">
        <v>589</v>
      </c>
      <c r="AB507" s="33"/>
    </row>
    <row r="508" spans="1:28" ht="15.6" customHeight="1" thickBot="1" x14ac:dyDescent="0.35">
      <c r="A508" s="1415"/>
      <c r="B508" s="1416"/>
      <c r="C508" s="1417"/>
      <c r="D508" s="568"/>
      <c r="E508" s="1063"/>
      <c r="F508" s="1418">
        <f t="shared" si="122"/>
        <v>0</v>
      </c>
      <c r="G508" s="1419"/>
      <c r="H508" s="1419"/>
      <c r="I508" s="1420"/>
      <c r="J508" s="1421"/>
      <c r="K508" s="1422"/>
      <c r="L508" s="1423"/>
      <c r="M508" s="1423"/>
      <c r="N508" s="1423"/>
      <c r="O508" s="1424"/>
      <c r="P508" s="1425">
        <f t="shared" ref="P508:P556" si="125">SUM(Q508:T508)</f>
        <v>0</v>
      </c>
      <c r="Q508" s="1426"/>
      <c r="R508" s="1426"/>
      <c r="S508" s="1427"/>
      <c r="T508" s="1428"/>
      <c r="U508" s="1429"/>
      <c r="V508" s="1426"/>
      <c r="W508" s="1426"/>
      <c r="X508" s="1426"/>
      <c r="Y508" s="1430">
        <f t="shared" ref="Y508:Y556" si="126">SUM(U508:X508)</f>
        <v>0</v>
      </c>
      <c r="Z508" s="1329"/>
      <c r="AA508" s="1431"/>
      <c r="AB508" s="20"/>
    </row>
    <row r="509" spans="1:28" s="34" customFormat="1" x14ac:dyDescent="0.3">
      <c r="A509" s="1432"/>
      <c r="B509" s="1433" t="s">
        <v>821</v>
      </c>
      <c r="C509" s="1434"/>
      <c r="D509" s="1434"/>
      <c r="E509" s="1435"/>
      <c r="F509" s="1016">
        <f t="shared" si="122"/>
        <v>0</v>
      </c>
      <c r="G509" s="1436"/>
      <c r="H509" s="1436"/>
      <c r="I509" s="1437"/>
      <c r="J509" s="1438"/>
      <c r="K509" s="1439"/>
      <c r="L509" s="1440"/>
      <c r="M509" s="1440"/>
      <c r="N509" s="1440"/>
      <c r="O509" s="1017"/>
      <c r="P509" s="1018">
        <f t="shared" si="125"/>
        <v>0</v>
      </c>
      <c r="Q509" s="1441"/>
      <c r="R509" s="1441"/>
      <c r="S509" s="1442"/>
      <c r="T509" s="1443"/>
      <c r="U509" s="1444"/>
      <c r="V509" s="1441"/>
      <c r="W509" s="1441"/>
      <c r="X509" s="1441"/>
      <c r="Y509" s="1309">
        <f t="shared" si="126"/>
        <v>0</v>
      </c>
      <c r="Z509" s="1445" t="s">
        <v>114</v>
      </c>
      <c r="AA509" s="1446"/>
      <c r="AB509" s="20"/>
    </row>
    <row r="510" spans="1:28" s="34" customFormat="1" x14ac:dyDescent="0.3">
      <c r="A510" s="17"/>
      <c r="B510" s="1044"/>
      <c r="C510" s="279" t="s">
        <v>822</v>
      </c>
      <c r="D510" s="279"/>
      <c r="E510" s="524"/>
      <c r="F510" s="880">
        <f t="shared" si="122"/>
        <v>0</v>
      </c>
      <c r="G510" s="890"/>
      <c r="H510" s="890"/>
      <c r="I510" s="506"/>
      <c r="J510" s="918"/>
      <c r="K510" s="289"/>
      <c r="L510" s="914"/>
      <c r="M510" s="914"/>
      <c r="N510" s="914"/>
      <c r="O510" s="274"/>
      <c r="P510" s="304">
        <f t="shared" si="125"/>
        <v>0</v>
      </c>
      <c r="Q510" s="978"/>
      <c r="R510" s="978"/>
      <c r="S510" s="303"/>
      <c r="T510" s="980"/>
      <c r="U510" s="1000"/>
      <c r="V510" s="978"/>
      <c r="W510" s="978"/>
      <c r="X510" s="978"/>
      <c r="Y510" s="299">
        <f t="shared" si="126"/>
        <v>0</v>
      </c>
      <c r="Z510" s="517"/>
      <c r="AA510" s="1045"/>
      <c r="AB510" s="20"/>
    </row>
    <row r="511" spans="1:28" s="34" customFormat="1" x14ac:dyDescent="0.3">
      <c r="A511" s="17"/>
      <c r="B511" s="293" t="s">
        <v>271</v>
      </c>
      <c r="C511" s="293"/>
      <c r="D511" s="293"/>
      <c r="E511" s="562"/>
      <c r="F511" s="880">
        <f t="shared" ref="F511" si="127">SUM(G511:J511)</f>
        <v>0</v>
      </c>
      <c r="G511" s="890"/>
      <c r="H511" s="890"/>
      <c r="I511" s="506"/>
      <c r="J511" s="918"/>
      <c r="K511" s="289"/>
      <c r="L511" s="280"/>
      <c r="M511" s="280"/>
      <c r="N511" s="280"/>
      <c r="O511" s="274"/>
      <c r="P511" s="304">
        <f>SUM(P512:P555)</f>
        <v>8838039.2199999988</v>
      </c>
      <c r="Q511" s="978">
        <f t="shared" ref="Q511:Y511" si="128">Q548+Q573+Q575+Q597+Q598+Q619+Q620+Q621+Q625+Q627+Q628+Q648+Q649+Q650+Q651+Q655+Q656+Q665+Q666+Q671+Q674+Q682</f>
        <v>1980000</v>
      </c>
      <c r="R511" s="978">
        <f t="shared" si="128"/>
        <v>0</v>
      </c>
      <c r="S511" s="978">
        <f t="shared" si="128"/>
        <v>355733.8</v>
      </c>
      <c r="T511" s="299">
        <f t="shared" si="128"/>
        <v>351698</v>
      </c>
      <c r="U511" s="1000">
        <f t="shared" si="128"/>
        <v>0</v>
      </c>
      <c r="V511" s="978">
        <f t="shared" si="128"/>
        <v>1980000</v>
      </c>
      <c r="W511" s="978">
        <f t="shared" si="128"/>
        <v>0</v>
      </c>
      <c r="X511" s="978">
        <f t="shared" si="128"/>
        <v>0</v>
      </c>
      <c r="Y511" s="299">
        <f t="shared" si="128"/>
        <v>1980000</v>
      </c>
      <c r="Z511" s="304"/>
      <c r="AA511" s="518"/>
      <c r="AB511" s="20"/>
    </row>
    <row r="512" spans="1:28" x14ac:dyDescent="0.3">
      <c r="A512" s="17"/>
      <c r="B512" s="293"/>
      <c r="C512" s="293"/>
      <c r="D512" s="293"/>
      <c r="E512" s="554"/>
      <c r="F512" s="880"/>
      <c r="G512" s="270"/>
      <c r="H512" s="270"/>
      <c r="I512" s="287"/>
      <c r="J512" s="288"/>
      <c r="K512" s="507"/>
      <c r="L512" s="296"/>
      <c r="M512" s="296"/>
      <c r="N512" s="296"/>
      <c r="O512" s="274"/>
      <c r="P512" s="304"/>
      <c r="Q512" s="413"/>
      <c r="R512" s="413"/>
      <c r="S512" s="413"/>
      <c r="T512" s="1290"/>
      <c r="U512" s="515"/>
      <c r="V512" s="413"/>
      <c r="W512" s="413"/>
      <c r="X512" s="413"/>
      <c r="Y512" s="299"/>
      <c r="Z512" s="304"/>
      <c r="AA512" s="518"/>
      <c r="AB512" s="20"/>
    </row>
    <row r="513" spans="1:28" x14ac:dyDescent="0.3">
      <c r="A513" s="215"/>
      <c r="B513" s="269"/>
      <c r="C513" s="278" t="s">
        <v>721</v>
      </c>
      <c r="D513" s="412"/>
      <c r="E513" s="554"/>
      <c r="F513" s="880">
        <f t="shared" si="122"/>
        <v>0</v>
      </c>
      <c r="G513" s="270"/>
      <c r="H513" s="270"/>
      <c r="I513" s="287"/>
      <c r="J513" s="288"/>
      <c r="K513" s="507"/>
      <c r="L513" s="296"/>
      <c r="M513" s="296"/>
      <c r="N513" s="296"/>
      <c r="O513" s="274"/>
      <c r="P513" s="304">
        <f>SUM(Q513:T513)</f>
        <v>0</v>
      </c>
      <c r="Q513" s="413"/>
      <c r="R513" s="413"/>
      <c r="S513" s="290"/>
      <c r="T513" s="514"/>
      <c r="U513" s="515"/>
      <c r="V513" s="413"/>
      <c r="W513" s="413"/>
      <c r="X513" s="413"/>
      <c r="Y513" s="299">
        <f t="shared" si="126"/>
        <v>0</v>
      </c>
      <c r="Z513" s="291"/>
      <c r="AA513" s="516" t="s">
        <v>579</v>
      </c>
      <c r="AB513" s="33"/>
    </row>
    <row r="514" spans="1:28" x14ac:dyDescent="0.3">
      <c r="A514" s="215"/>
      <c r="B514" s="269"/>
      <c r="C514" s="278"/>
      <c r="D514" s="278" t="s">
        <v>581</v>
      </c>
      <c r="E514" s="554"/>
      <c r="F514" s="880">
        <f t="shared" si="122"/>
        <v>0</v>
      </c>
      <c r="G514" s="270"/>
      <c r="H514" s="270"/>
      <c r="I514" s="287"/>
      <c r="J514" s="288"/>
      <c r="K514" s="507"/>
      <c r="L514" s="296"/>
      <c r="M514" s="296"/>
      <c r="N514" s="296"/>
      <c r="O514" s="274"/>
      <c r="P514" s="304">
        <f t="shared" ref="P514:P555" si="129">SUM(Q514:T514)</f>
        <v>2940000</v>
      </c>
      <c r="Q514" s="413"/>
      <c r="R514" s="413">
        <v>2940000</v>
      </c>
      <c r="S514" s="290"/>
      <c r="T514" s="514"/>
      <c r="U514" s="515"/>
      <c r="V514" s="413">
        <v>2940000</v>
      </c>
      <c r="W514" s="413"/>
      <c r="X514" s="413"/>
      <c r="Y514" s="299">
        <f t="shared" si="126"/>
        <v>2940000</v>
      </c>
      <c r="Z514" s="291" t="s">
        <v>32</v>
      </c>
      <c r="AA514" s="516" t="s">
        <v>580</v>
      </c>
      <c r="AB514" s="33"/>
    </row>
    <row r="515" spans="1:28" x14ac:dyDescent="0.3">
      <c r="A515" s="215"/>
      <c r="B515" s="269"/>
      <c r="C515" s="278"/>
      <c r="D515" s="278"/>
      <c r="E515" s="522" t="s">
        <v>21</v>
      </c>
      <c r="F515" s="880">
        <f t="shared" si="122"/>
        <v>5</v>
      </c>
      <c r="G515" s="270"/>
      <c r="H515" s="270"/>
      <c r="I515" s="556">
        <v>5</v>
      </c>
      <c r="J515" s="288"/>
      <c r="K515" s="507"/>
      <c r="L515" s="296">
        <v>1</v>
      </c>
      <c r="M515" s="296"/>
      <c r="N515" s="296"/>
      <c r="O515" s="274">
        <f t="shared" ref="O515:O577" si="130">SUM(K515:N515)</f>
        <v>1</v>
      </c>
      <c r="P515" s="304">
        <f t="shared" si="129"/>
        <v>65093</v>
      </c>
      <c r="Q515" s="413"/>
      <c r="R515" s="413">
        <v>65093</v>
      </c>
      <c r="S515" s="290"/>
      <c r="T515" s="514"/>
      <c r="U515" s="515"/>
      <c r="V515" s="413">
        <v>65093</v>
      </c>
      <c r="W515" s="413"/>
      <c r="X515" s="413"/>
      <c r="Y515" s="299">
        <f t="shared" si="126"/>
        <v>65093</v>
      </c>
      <c r="Z515" s="291" t="s">
        <v>32</v>
      </c>
      <c r="AA515" s="1022"/>
      <c r="AB515" s="33"/>
    </row>
    <row r="516" spans="1:28" ht="15.6" customHeight="1" x14ac:dyDescent="0.3">
      <c r="A516" s="215"/>
      <c r="B516" s="269"/>
      <c r="C516" s="269"/>
      <c r="D516" s="269"/>
      <c r="E516" s="522"/>
      <c r="F516" s="880">
        <f t="shared" si="122"/>
        <v>0</v>
      </c>
      <c r="G516" s="270"/>
      <c r="H516" s="270"/>
      <c r="I516" s="287"/>
      <c r="J516" s="288"/>
      <c r="K516" s="507"/>
      <c r="L516" s="296"/>
      <c r="M516" s="296"/>
      <c r="N516" s="296"/>
      <c r="O516" s="274"/>
      <c r="P516" s="304">
        <f t="shared" si="129"/>
        <v>0</v>
      </c>
      <c r="Q516" s="413"/>
      <c r="R516" s="413"/>
      <c r="S516" s="290"/>
      <c r="T516" s="514"/>
      <c r="U516" s="515"/>
      <c r="V516" s="413"/>
      <c r="W516" s="413"/>
      <c r="X516" s="413"/>
      <c r="Y516" s="299">
        <f t="shared" si="126"/>
        <v>0</v>
      </c>
      <c r="Z516" s="291"/>
      <c r="AA516" s="1046"/>
      <c r="AB516" s="33"/>
    </row>
    <row r="517" spans="1:28" x14ac:dyDescent="0.3">
      <c r="A517" s="207"/>
      <c r="B517" s="409"/>
      <c r="C517" s="278" t="s">
        <v>722</v>
      </c>
      <c r="D517" s="269"/>
      <c r="E517" s="599"/>
      <c r="F517" s="880">
        <f t="shared" si="122"/>
        <v>0</v>
      </c>
      <c r="G517" s="270"/>
      <c r="H517" s="270"/>
      <c r="I517" s="287"/>
      <c r="J517" s="288"/>
      <c r="K517" s="951"/>
      <c r="L517" s="296"/>
      <c r="M517" s="296"/>
      <c r="N517" s="296"/>
      <c r="O517" s="274"/>
      <c r="P517" s="304">
        <f t="shared" si="129"/>
        <v>0</v>
      </c>
      <c r="Q517" s="413"/>
      <c r="R517" s="413"/>
      <c r="S517" s="290"/>
      <c r="T517" s="514"/>
      <c r="U517" s="515"/>
      <c r="V517" s="413"/>
      <c r="W517" s="413"/>
      <c r="X517" s="413"/>
      <c r="Y517" s="299">
        <f t="shared" si="126"/>
        <v>0</v>
      </c>
      <c r="Z517" s="291"/>
      <c r="AA517" s="1024" t="s">
        <v>574</v>
      </c>
      <c r="AB517" s="28"/>
    </row>
    <row r="518" spans="1:28" x14ac:dyDescent="0.3">
      <c r="A518" s="207"/>
      <c r="B518" s="409"/>
      <c r="C518" s="269"/>
      <c r="D518" s="269"/>
      <c r="E518" s="599" t="s">
        <v>720</v>
      </c>
      <c r="F518" s="880">
        <f t="shared" si="122"/>
        <v>0</v>
      </c>
      <c r="G518" s="270"/>
      <c r="H518" s="270"/>
      <c r="I518" s="287"/>
      <c r="J518" s="288"/>
      <c r="K518" s="951"/>
      <c r="L518" s="296"/>
      <c r="M518" s="296"/>
      <c r="N518" s="296"/>
      <c r="O518" s="274"/>
      <c r="P518" s="304">
        <f t="shared" si="129"/>
        <v>0</v>
      </c>
      <c r="Q518" s="413"/>
      <c r="R518" s="413"/>
      <c r="S518" s="290"/>
      <c r="T518" s="514"/>
      <c r="U518" s="515"/>
      <c r="V518" s="413"/>
      <c r="W518" s="413"/>
      <c r="X518" s="413"/>
      <c r="Y518" s="299">
        <f t="shared" si="126"/>
        <v>0</v>
      </c>
      <c r="Z518" s="291"/>
      <c r="AA518" s="1024" t="s">
        <v>824</v>
      </c>
      <c r="AB518" s="28"/>
    </row>
    <row r="519" spans="1:28" x14ac:dyDescent="0.3">
      <c r="A519" s="207"/>
      <c r="B519" s="409"/>
      <c r="C519" s="278"/>
      <c r="D519" s="278"/>
      <c r="E519" s="522" t="s">
        <v>21</v>
      </c>
      <c r="F519" s="880">
        <f t="shared" si="122"/>
        <v>5</v>
      </c>
      <c r="G519" s="270"/>
      <c r="H519" s="270"/>
      <c r="I519" s="556">
        <v>5</v>
      </c>
      <c r="J519" s="288"/>
      <c r="K519" s="951"/>
      <c r="L519" s="296"/>
      <c r="M519" s="296"/>
      <c r="N519" s="296"/>
      <c r="O519" s="274"/>
      <c r="P519" s="304">
        <f t="shared" si="129"/>
        <v>0</v>
      </c>
      <c r="Q519" s="413"/>
      <c r="R519" s="413"/>
      <c r="S519" s="290"/>
      <c r="T519" s="514"/>
      <c r="U519" s="515"/>
      <c r="V519" s="413"/>
      <c r="W519" s="413"/>
      <c r="X519" s="413"/>
      <c r="Y519" s="299">
        <f t="shared" si="126"/>
        <v>0</v>
      </c>
      <c r="Z519" s="291"/>
      <c r="AA519" s="1046" t="s">
        <v>575</v>
      </c>
      <c r="AB519" s="28"/>
    </row>
    <row r="520" spans="1:28" x14ac:dyDescent="0.3">
      <c r="A520" s="207"/>
      <c r="B520" s="409"/>
      <c r="C520" s="278"/>
      <c r="D520" s="278"/>
      <c r="E520" s="522" t="s">
        <v>812</v>
      </c>
      <c r="F520" s="880">
        <f t="shared" si="122"/>
        <v>1356</v>
      </c>
      <c r="G520" s="270"/>
      <c r="H520" s="270"/>
      <c r="I520" s="287">
        <v>1356</v>
      </c>
      <c r="J520" s="288"/>
      <c r="K520" s="951"/>
      <c r="L520" s="296"/>
      <c r="M520" s="296"/>
      <c r="N520" s="296"/>
      <c r="O520" s="274"/>
      <c r="P520" s="304">
        <f t="shared" si="129"/>
        <v>0</v>
      </c>
      <c r="Q520" s="413"/>
      <c r="R520" s="413"/>
      <c r="S520" s="290"/>
      <c r="T520" s="514"/>
      <c r="U520" s="515"/>
      <c r="V520" s="413"/>
      <c r="W520" s="413"/>
      <c r="X520" s="413"/>
      <c r="Y520" s="299">
        <f t="shared" si="126"/>
        <v>0</v>
      </c>
      <c r="Z520" s="291"/>
      <c r="AA520" s="1024" t="s">
        <v>576</v>
      </c>
      <c r="AB520" s="28"/>
    </row>
    <row r="521" spans="1:28" x14ac:dyDescent="0.3">
      <c r="A521" s="207"/>
      <c r="B521" s="409"/>
      <c r="C521" s="278"/>
      <c r="D521" s="278"/>
      <c r="E521" s="522"/>
      <c r="F521" s="880">
        <f t="shared" si="122"/>
        <v>0</v>
      </c>
      <c r="G521" s="270"/>
      <c r="H521" s="270"/>
      <c r="I521" s="287"/>
      <c r="J521" s="288"/>
      <c r="K521" s="951"/>
      <c r="L521" s="296"/>
      <c r="M521" s="296"/>
      <c r="N521" s="296"/>
      <c r="O521" s="274"/>
      <c r="P521" s="304">
        <f t="shared" si="129"/>
        <v>0</v>
      </c>
      <c r="Q521" s="413"/>
      <c r="R521" s="413"/>
      <c r="S521" s="290"/>
      <c r="T521" s="514"/>
      <c r="U521" s="515"/>
      <c r="V521" s="413"/>
      <c r="W521" s="413"/>
      <c r="X521" s="413"/>
      <c r="Y521" s="299">
        <f t="shared" si="126"/>
        <v>0</v>
      </c>
      <c r="Z521" s="291"/>
      <c r="AA521" s="1046"/>
      <c r="AB521" s="28"/>
    </row>
    <row r="522" spans="1:28" x14ac:dyDescent="0.3">
      <c r="A522" s="207"/>
      <c r="B522" s="409"/>
      <c r="C522" s="278"/>
      <c r="D522" s="409"/>
      <c r="E522" s="554"/>
      <c r="F522" s="880">
        <f t="shared" si="122"/>
        <v>0</v>
      </c>
      <c r="G522" s="270"/>
      <c r="H522" s="270"/>
      <c r="I522" s="287"/>
      <c r="J522" s="288"/>
      <c r="K522" s="951"/>
      <c r="L522" s="296"/>
      <c r="M522" s="296"/>
      <c r="N522" s="296"/>
      <c r="O522" s="274"/>
      <c r="P522" s="304">
        <f t="shared" si="129"/>
        <v>0</v>
      </c>
      <c r="Q522" s="413"/>
      <c r="R522" s="413"/>
      <c r="S522" s="290"/>
      <c r="T522" s="514"/>
      <c r="U522" s="515"/>
      <c r="V522" s="413"/>
      <c r="W522" s="413"/>
      <c r="X522" s="413"/>
      <c r="Y522" s="299">
        <f t="shared" si="126"/>
        <v>0</v>
      </c>
      <c r="Z522" s="291"/>
      <c r="AA522" s="1024"/>
      <c r="AB522" s="28"/>
    </row>
    <row r="523" spans="1:28" x14ac:dyDescent="0.3">
      <c r="A523" s="207"/>
      <c r="B523" s="409"/>
      <c r="C523" s="269"/>
      <c r="D523" s="409"/>
      <c r="E523" s="599"/>
      <c r="F523" s="880">
        <f t="shared" si="122"/>
        <v>0</v>
      </c>
      <c r="G523" s="270"/>
      <c r="H523" s="270"/>
      <c r="I523" s="287"/>
      <c r="J523" s="288"/>
      <c r="K523" s="951"/>
      <c r="L523" s="296"/>
      <c r="M523" s="296"/>
      <c r="N523" s="296"/>
      <c r="O523" s="274"/>
      <c r="P523" s="304">
        <f t="shared" si="129"/>
        <v>4746000</v>
      </c>
      <c r="Q523" s="413"/>
      <c r="R523" s="413">
        <v>4746000</v>
      </c>
      <c r="S523" s="290"/>
      <c r="T523" s="514"/>
      <c r="U523" s="515"/>
      <c r="V523" s="413">
        <v>4746000</v>
      </c>
      <c r="W523" s="413"/>
      <c r="X523" s="413"/>
      <c r="Y523" s="299">
        <f t="shared" si="126"/>
        <v>4746000</v>
      </c>
      <c r="Z523" s="291" t="s">
        <v>32</v>
      </c>
      <c r="AA523" s="1024" t="s">
        <v>577</v>
      </c>
      <c r="AB523" s="28"/>
    </row>
    <row r="524" spans="1:28" x14ac:dyDescent="0.3">
      <c r="A524" s="207"/>
      <c r="B524" s="409"/>
      <c r="C524" s="278"/>
      <c r="D524" s="409"/>
      <c r="E524" s="522"/>
      <c r="F524" s="880">
        <f t="shared" si="122"/>
        <v>0</v>
      </c>
      <c r="G524" s="270"/>
      <c r="H524" s="270"/>
      <c r="I524" s="287"/>
      <c r="J524" s="288"/>
      <c r="K524" s="951"/>
      <c r="L524" s="296"/>
      <c r="M524" s="296"/>
      <c r="N524" s="296"/>
      <c r="O524" s="274"/>
      <c r="P524" s="304">
        <f t="shared" si="129"/>
        <v>81773.22</v>
      </c>
      <c r="Q524" s="413"/>
      <c r="R524" s="413">
        <v>81773.22</v>
      </c>
      <c r="S524" s="290"/>
      <c r="T524" s="514"/>
      <c r="U524" s="515"/>
      <c r="V524" s="413">
        <v>81773.22</v>
      </c>
      <c r="W524" s="413"/>
      <c r="X524" s="413"/>
      <c r="Y524" s="299">
        <f t="shared" si="126"/>
        <v>81773.22</v>
      </c>
      <c r="Z524" s="291" t="s">
        <v>32</v>
      </c>
      <c r="AA524" s="1024" t="s">
        <v>578</v>
      </c>
      <c r="AB524" s="28"/>
    </row>
    <row r="525" spans="1:28" x14ac:dyDescent="0.3">
      <c r="A525" s="207"/>
      <c r="B525" s="409"/>
      <c r="C525" s="278"/>
      <c r="D525" s="278"/>
      <c r="E525" s="522"/>
      <c r="F525" s="880">
        <f t="shared" si="122"/>
        <v>5</v>
      </c>
      <c r="G525" s="270"/>
      <c r="H525" s="270"/>
      <c r="I525" s="556">
        <v>5</v>
      </c>
      <c r="J525" s="288"/>
      <c r="K525" s="951"/>
      <c r="L525" s="296"/>
      <c r="M525" s="296"/>
      <c r="N525" s="296"/>
      <c r="O525" s="274"/>
      <c r="P525" s="304">
        <f t="shared" si="129"/>
        <v>33333</v>
      </c>
      <c r="Q525" s="413"/>
      <c r="R525" s="413">
        <v>33333</v>
      </c>
      <c r="S525" s="290"/>
      <c r="T525" s="514"/>
      <c r="U525" s="515"/>
      <c r="V525" s="413">
        <v>33333</v>
      </c>
      <c r="W525" s="413"/>
      <c r="X525" s="413"/>
      <c r="Y525" s="299">
        <f t="shared" si="126"/>
        <v>33333</v>
      </c>
      <c r="Z525" s="291" t="s">
        <v>32</v>
      </c>
      <c r="AA525" s="1024"/>
      <c r="AB525" s="28"/>
    </row>
    <row r="526" spans="1:28" x14ac:dyDescent="0.3">
      <c r="A526" s="207"/>
      <c r="B526" s="409"/>
      <c r="C526" s="278" t="s">
        <v>967</v>
      </c>
      <c r="D526" s="278"/>
      <c r="E526" s="522"/>
      <c r="F526" s="880">
        <f t="shared" si="122"/>
        <v>0</v>
      </c>
      <c r="G526" s="270"/>
      <c r="H526" s="270"/>
      <c r="I526" s="287"/>
      <c r="J526" s="288"/>
      <c r="K526" s="951"/>
      <c r="L526" s="296"/>
      <c r="M526" s="296"/>
      <c r="N526" s="296"/>
      <c r="O526" s="274"/>
      <c r="P526" s="304">
        <f t="shared" si="129"/>
        <v>0</v>
      </c>
      <c r="Q526" s="413"/>
      <c r="R526" s="413"/>
      <c r="S526" s="290"/>
      <c r="T526" s="514"/>
      <c r="U526" s="515"/>
      <c r="V526" s="413"/>
      <c r="W526" s="413"/>
      <c r="X526" s="413"/>
      <c r="Y526" s="299">
        <f t="shared" si="126"/>
        <v>0</v>
      </c>
      <c r="Z526" s="291"/>
      <c r="AA526" s="1024"/>
      <c r="AB526" s="28"/>
    </row>
    <row r="527" spans="1:28" x14ac:dyDescent="0.3">
      <c r="A527" s="207"/>
      <c r="B527" s="409"/>
      <c r="C527" s="278"/>
      <c r="D527" s="278"/>
      <c r="E527" s="524" t="s">
        <v>936</v>
      </c>
      <c r="F527" s="880">
        <f t="shared" si="122"/>
        <v>0</v>
      </c>
      <c r="G527" s="270"/>
      <c r="H527" s="270"/>
      <c r="I527" s="287"/>
      <c r="J527" s="288"/>
      <c r="K527" s="951"/>
      <c r="L527" s="296"/>
      <c r="M527" s="296"/>
      <c r="N527" s="296"/>
      <c r="O527" s="274"/>
      <c r="P527" s="304">
        <f t="shared" si="129"/>
        <v>0</v>
      </c>
      <c r="Q527" s="413"/>
      <c r="R527" s="413"/>
      <c r="S527" s="290"/>
      <c r="T527" s="514"/>
      <c r="U527" s="515"/>
      <c r="V527" s="413"/>
      <c r="W527" s="413"/>
      <c r="X527" s="413"/>
      <c r="Y527" s="299">
        <f t="shared" si="126"/>
        <v>0</v>
      </c>
      <c r="Z527" s="291"/>
      <c r="AA527" s="516"/>
      <c r="AB527" s="28"/>
    </row>
    <row r="528" spans="1:28" x14ac:dyDescent="0.3">
      <c r="A528" s="207"/>
      <c r="B528" s="409"/>
      <c r="C528" s="278"/>
      <c r="D528" s="278"/>
      <c r="E528" s="524" t="s">
        <v>937</v>
      </c>
      <c r="F528" s="880">
        <f t="shared" si="122"/>
        <v>0</v>
      </c>
      <c r="G528" s="270"/>
      <c r="H528" s="270"/>
      <c r="I528" s="287"/>
      <c r="J528" s="288"/>
      <c r="K528" s="951"/>
      <c r="L528" s="296"/>
      <c r="M528" s="296"/>
      <c r="N528" s="296"/>
      <c r="O528" s="274"/>
      <c r="P528" s="304">
        <f t="shared" si="129"/>
        <v>0</v>
      </c>
      <c r="Q528" s="413"/>
      <c r="R528" s="413"/>
      <c r="S528" s="290"/>
      <c r="T528" s="514"/>
      <c r="U528" s="515"/>
      <c r="V528" s="413"/>
      <c r="W528" s="413"/>
      <c r="X528" s="413"/>
      <c r="Y528" s="299">
        <f t="shared" si="126"/>
        <v>0</v>
      </c>
      <c r="Z528" s="291"/>
      <c r="AA528" s="516"/>
      <c r="AB528" s="4"/>
    </row>
    <row r="529" spans="1:28" x14ac:dyDescent="0.3">
      <c r="A529" s="207"/>
      <c r="B529" s="409"/>
      <c r="C529" s="269"/>
      <c r="D529" s="269"/>
      <c r="E529" s="522" t="s">
        <v>811</v>
      </c>
      <c r="F529" s="880">
        <f>SUM(G529:J529)</f>
        <v>1741</v>
      </c>
      <c r="G529" s="270"/>
      <c r="H529" s="270"/>
      <c r="I529" s="287">
        <v>1741</v>
      </c>
      <c r="J529" s="288"/>
      <c r="K529" s="951"/>
      <c r="L529" s="296"/>
      <c r="M529" s="296"/>
      <c r="N529" s="296"/>
      <c r="O529" s="274"/>
      <c r="P529" s="304">
        <f t="shared" si="129"/>
        <v>348200</v>
      </c>
      <c r="Q529" s="413"/>
      <c r="R529" s="413"/>
      <c r="S529" s="290">
        <v>348200</v>
      </c>
      <c r="T529" s="514"/>
      <c r="U529" s="515"/>
      <c r="V529" s="413"/>
      <c r="W529" s="413"/>
      <c r="X529" s="413"/>
      <c r="Y529" s="299">
        <f t="shared" si="126"/>
        <v>0</v>
      </c>
      <c r="Z529" s="291"/>
      <c r="AA529" s="1046" t="s">
        <v>32</v>
      </c>
      <c r="AB529" s="4"/>
    </row>
    <row r="530" spans="1:28" x14ac:dyDescent="0.3">
      <c r="A530" s="215"/>
      <c r="B530" s="269"/>
      <c r="C530" s="269"/>
      <c r="D530" s="269"/>
      <c r="E530" s="522"/>
      <c r="F530" s="880">
        <f>SUM(G530:J530)</f>
        <v>0</v>
      </c>
      <c r="G530" s="270"/>
      <c r="H530" s="270"/>
      <c r="I530" s="287"/>
      <c r="J530" s="288"/>
      <c r="K530" s="951"/>
      <c r="L530" s="296"/>
      <c r="M530" s="296"/>
      <c r="N530" s="296"/>
      <c r="O530" s="274"/>
      <c r="P530" s="304">
        <f t="shared" si="129"/>
        <v>0</v>
      </c>
      <c r="Q530" s="413"/>
      <c r="R530" s="413"/>
      <c r="S530" s="290"/>
      <c r="T530" s="514"/>
      <c r="U530" s="515"/>
      <c r="V530" s="413"/>
      <c r="W530" s="413"/>
      <c r="X530" s="413"/>
      <c r="Y530" s="299">
        <f t="shared" si="126"/>
        <v>0</v>
      </c>
      <c r="Z530" s="291"/>
      <c r="AA530" s="1022"/>
      <c r="AB530" s="33"/>
    </row>
    <row r="531" spans="1:28" x14ac:dyDescent="0.3">
      <c r="A531" s="215"/>
      <c r="B531" s="269"/>
      <c r="C531" s="282" t="s">
        <v>1136</v>
      </c>
      <c r="D531" s="269"/>
      <c r="E531" s="1184"/>
      <c r="F531" s="880"/>
      <c r="G531" s="270"/>
      <c r="H531" s="270"/>
      <c r="I531" s="287"/>
      <c r="J531" s="1252"/>
      <c r="K531" s="951"/>
      <c r="L531" s="296"/>
      <c r="M531" s="296"/>
      <c r="N531" s="296"/>
      <c r="O531" s="274"/>
      <c r="P531" s="85"/>
      <c r="T531" s="1252"/>
      <c r="U531" s="515"/>
      <c r="V531" s="413"/>
      <c r="W531" s="413"/>
      <c r="X531" s="413"/>
      <c r="Y531" s="299">
        <f t="shared" si="126"/>
        <v>0</v>
      </c>
      <c r="Z531" s="291"/>
      <c r="AA531" s="1022"/>
      <c r="AB531" s="33"/>
    </row>
    <row r="532" spans="1:28" x14ac:dyDescent="0.3">
      <c r="A532" s="215"/>
      <c r="B532" s="269"/>
      <c r="C532" s="282"/>
      <c r="D532" s="269"/>
      <c r="E532" s="522" t="s">
        <v>21</v>
      </c>
      <c r="F532" s="880">
        <v>1</v>
      </c>
      <c r="G532" s="270"/>
      <c r="H532" s="270"/>
      <c r="I532" s="287"/>
      <c r="J532" s="288">
        <v>1</v>
      </c>
      <c r="K532" s="951"/>
      <c r="L532" s="296"/>
      <c r="M532" s="296"/>
      <c r="N532" s="296"/>
      <c r="O532" s="274"/>
      <c r="P532" s="304">
        <f>SUM(Q532:T532)</f>
        <v>100000</v>
      </c>
      <c r="Q532" s="413"/>
      <c r="R532" s="413"/>
      <c r="S532" s="290"/>
      <c r="T532" s="514">
        <v>100000</v>
      </c>
      <c r="U532" s="515"/>
      <c r="V532" s="413"/>
      <c r="W532" s="413"/>
      <c r="X532" s="413"/>
      <c r="Y532" s="299"/>
      <c r="Z532" s="291"/>
      <c r="AA532" s="1022"/>
      <c r="AB532" s="33"/>
    </row>
    <row r="533" spans="1:28" x14ac:dyDescent="0.3">
      <c r="A533" s="215"/>
      <c r="B533" s="269"/>
      <c r="C533" s="282"/>
      <c r="D533" s="269"/>
      <c r="E533" s="522"/>
      <c r="F533" s="880"/>
      <c r="G533" s="270"/>
      <c r="H533" s="270"/>
      <c r="I533" s="287"/>
      <c r="J533" s="288"/>
      <c r="K533" s="951"/>
      <c r="L533" s="296"/>
      <c r="M533" s="296"/>
      <c r="N533" s="296"/>
      <c r="O533" s="274"/>
      <c r="P533" s="304"/>
      <c r="Q533" s="413"/>
      <c r="R533" s="413"/>
      <c r="S533" s="290"/>
      <c r="T533" s="514"/>
      <c r="U533" s="515"/>
      <c r="V533" s="413"/>
      <c r="W533" s="413"/>
      <c r="X533" s="413"/>
      <c r="Y533" s="299"/>
      <c r="Z533" s="291"/>
      <c r="AA533" s="1022"/>
      <c r="AB533" s="33"/>
    </row>
    <row r="534" spans="1:28" x14ac:dyDescent="0.3">
      <c r="A534" s="215"/>
      <c r="B534" s="269"/>
      <c r="C534" s="282" t="s">
        <v>1137</v>
      </c>
      <c r="D534" s="269"/>
      <c r="E534" s="1184"/>
      <c r="F534" s="880"/>
      <c r="G534" s="270"/>
      <c r="H534" s="270"/>
      <c r="I534" s="287"/>
      <c r="J534" s="288">
        <v>1</v>
      </c>
      <c r="K534" s="951"/>
      <c r="L534" s="296"/>
      <c r="M534" s="296"/>
      <c r="N534" s="296"/>
      <c r="O534" s="274"/>
      <c r="P534" s="304">
        <f t="shared" si="129"/>
        <v>0</v>
      </c>
      <c r="Q534" s="413"/>
      <c r="R534" s="413"/>
      <c r="S534" s="290"/>
      <c r="T534" s="1252"/>
      <c r="U534" s="515"/>
      <c r="V534" s="413"/>
      <c r="W534" s="413"/>
      <c r="X534" s="413"/>
      <c r="Y534" s="299">
        <f t="shared" si="126"/>
        <v>0</v>
      </c>
      <c r="Z534" s="291"/>
      <c r="AA534" s="1022"/>
      <c r="AB534" s="33"/>
    </row>
    <row r="535" spans="1:28" x14ac:dyDescent="0.3">
      <c r="A535" s="215"/>
      <c r="B535" s="269"/>
      <c r="C535" s="269"/>
      <c r="D535" s="282" t="s">
        <v>1138</v>
      </c>
      <c r="E535" s="1184"/>
      <c r="F535" s="880"/>
      <c r="G535" s="270"/>
      <c r="H535" s="270"/>
      <c r="I535" s="287"/>
      <c r="J535" s="288"/>
      <c r="K535" s="951"/>
      <c r="L535" s="296"/>
      <c r="M535" s="296"/>
      <c r="N535" s="296"/>
      <c r="O535" s="274"/>
      <c r="P535" s="304">
        <f t="shared" si="129"/>
        <v>0</v>
      </c>
      <c r="Q535" s="413"/>
      <c r="R535" s="413"/>
      <c r="S535" s="290"/>
      <c r="T535" s="514"/>
      <c r="U535" s="515"/>
      <c r="V535" s="413"/>
      <c r="W535" s="413"/>
      <c r="X535" s="413"/>
      <c r="Y535" s="299">
        <f t="shared" si="126"/>
        <v>0</v>
      </c>
      <c r="Z535" s="291"/>
      <c r="AA535" s="1022"/>
      <c r="AB535" s="33"/>
    </row>
    <row r="536" spans="1:28" x14ac:dyDescent="0.3">
      <c r="A536" s="215"/>
      <c r="B536" s="269"/>
      <c r="C536" s="269"/>
      <c r="D536" s="282" t="s">
        <v>1139</v>
      </c>
      <c r="E536" s="1184"/>
      <c r="F536" s="880"/>
      <c r="G536" s="270"/>
      <c r="H536" s="270"/>
      <c r="I536" s="287"/>
      <c r="J536" s="288"/>
      <c r="K536" s="951"/>
      <c r="L536" s="296"/>
      <c r="M536" s="296"/>
      <c r="N536" s="296"/>
      <c r="O536" s="274"/>
      <c r="P536" s="304">
        <f t="shared" si="129"/>
        <v>0</v>
      </c>
      <c r="Q536" s="413"/>
      <c r="R536" s="413"/>
      <c r="S536" s="290"/>
      <c r="T536" s="514"/>
      <c r="U536" s="515"/>
      <c r="V536" s="413"/>
      <c r="W536" s="413"/>
      <c r="X536" s="413"/>
      <c r="Y536" s="299">
        <f t="shared" si="126"/>
        <v>0</v>
      </c>
      <c r="Z536" s="291"/>
      <c r="AA536" s="1022"/>
      <c r="AB536" s="33"/>
    </row>
    <row r="537" spans="1:28" x14ac:dyDescent="0.3">
      <c r="A537" s="215"/>
      <c r="B537" s="269"/>
      <c r="C537" s="282"/>
      <c r="D537" s="269"/>
      <c r="E537" s="522" t="s">
        <v>21</v>
      </c>
      <c r="F537" s="880">
        <v>1</v>
      </c>
      <c r="G537" s="270"/>
      <c r="H537" s="270"/>
      <c r="I537" s="287"/>
      <c r="J537" s="288">
        <v>1</v>
      </c>
      <c r="K537" s="951"/>
      <c r="L537" s="296"/>
      <c r="M537" s="296"/>
      <c r="N537" s="296"/>
      <c r="O537" s="274"/>
      <c r="P537" s="304">
        <f>SUM(Q537:T537)</f>
        <v>120000</v>
      </c>
      <c r="Q537" s="413"/>
      <c r="R537" s="413"/>
      <c r="S537" s="290"/>
      <c r="T537" s="514">
        <v>120000</v>
      </c>
      <c r="U537" s="515"/>
      <c r="V537" s="413"/>
      <c r="W537" s="413"/>
      <c r="X537" s="413"/>
      <c r="Y537" s="299"/>
      <c r="Z537" s="291"/>
      <c r="AA537" s="1022"/>
      <c r="AB537" s="33"/>
    </row>
    <row r="538" spans="1:28" x14ac:dyDescent="0.3">
      <c r="A538" s="215"/>
      <c r="B538" s="269"/>
      <c r="C538" s="269"/>
      <c r="D538" s="269"/>
      <c r="E538" s="522"/>
      <c r="F538" s="880"/>
      <c r="G538" s="270"/>
      <c r="H538" s="270"/>
      <c r="I538" s="287"/>
      <c r="J538" s="288"/>
      <c r="K538" s="951"/>
      <c r="L538" s="296"/>
      <c r="M538" s="296"/>
      <c r="N538" s="296"/>
      <c r="O538" s="274"/>
      <c r="P538" s="304">
        <f t="shared" si="129"/>
        <v>0</v>
      </c>
      <c r="Q538" s="413"/>
      <c r="R538" s="413"/>
      <c r="S538" s="290"/>
      <c r="T538" s="514"/>
      <c r="U538" s="515"/>
      <c r="V538" s="413"/>
      <c r="W538" s="413"/>
      <c r="X538" s="413"/>
      <c r="Y538" s="299">
        <f t="shared" si="126"/>
        <v>0</v>
      </c>
      <c r="Z538" s="291"/>
      <c r="AA538" s="1022"/>
      <c r="AB538" s="33"/>
    </row>
    <row r="539" spans="1:28" x14ac:dyDescent="0.3">
      <c r="A539" s="215"/>
      <c r="B539" s="269"/>
      <c r="C539" s="278" t="s">
        <v>1140</v>
      </c>
      <c r="D539" s="278"/>
      <c r="E539" s="522"/>
      <c r="F539" s="880">
        <f>SUM(G539:J539)</f>
        <v>0</v>
      </c>
      <c r="G539" s="270"/>
      <c r="H539" s="270"/>
      <c r="I539" s="287"/>
      <c r="J539" s="288"/>
      <c r="K539" s="951"/>
      <c r="L539" s="296"/>
      <c r="M539" s="296"/>
      <c r="N539" s="296"/>
      <c r="O539" s="274"/>
      <c r="P539" s="304">
        <f t="shared" si="129"/>
        <v>0</v>
      </c>
      <c r="Q539" s="413"/>
      <c r="R539" s="413"/>
      <c r="S539" s="290"/>
      <c r="T539" s="514"/>
      <c r="U539" s="515"/>
      <c r="V539" s="413"/>
      <c r="W539" s="413"/>
      <c r="X539" s="413"/>
      <c r="Y539" s="299">
        <f t="shared" si="126"/>
        <v>0</v>
      </c>
      <c r="Z539" s="291"/>
      <c r="AA539" s="1046"/>
      <c r="AB539" s="33"/>
    </row>
    <row r="540" spans="1:28" x14ac:dyDescent="0.3">
      <c r="A540" s="207"/>
      <c r="B540" s="409"/>
      <c r="C540" s="269"/>
      <c r="D540" s="269"/>
      <c r="E540" s="522" t="s">
        <v>446</v>
      </c>
      <c r="F540" s="880">
        <f>SUM(G540:J540)</f>
        <v>0</v>
      </c>
      <c r="G540" s="270"/>
      <c r="H540" s="270"/>
      <c r="I540" s="287"/>
      <c r="J540" s="288"/>
      <c r="K540" s="951"/>
      <c r="L540" s="273"/>
      <c r="M540" s="273"/>
      <c r="N540" s="273"/>
      <c r="O540" s="274"/>
      <c r="P540" s="304">
        <f t="shared" si="129"/>
        <v>0</v>
      </c>
      <c r="Q540" s="413"/>
      <c r="R540" s="413"/>
      <c r="S540" s="290"/>
      <c r="T540" s="514"/>
      <c r="U540" s="515"/>
      <c r="V540" s="413"/>
      <c r="W540" s="413"/>
      <c r="X540" s="413"/>
      <c r="Y540" s="299">
        <f t="shared" si="126"/>
        <v>0</v>
      </c>
      <c r="Z540" s="291"/>
      <c r="AA540" s="516"/>
      <c r="AB540" s="28"/>
    </row>
    <row r="541" spans="1:28" x14ac:dyDescent="0.3">
      <c r="A541" s="215"/>
      <c r="B541" s="269"/>
      <c r="C541" s="269"/>
      <c r="D541" s="269"/>
      <c r="E541" s="555" t="s">
        <v>8</v>
      </c>
      <c r="F541" s="505">
        <v>5</v>
      </c>
      <c r="G541" s="270"/>
      <c r="H541" s="270"/>
      <c r="I541" s="287">
        <v>5</v>
      </c>
      <c r="J541" s="288">
        <v>5</v>
      </c>
      <c r="K541" s="295"/>
      <c r="L541" s="273"/>
      <c r="M541" s="273"/>
      <c r="N541" s="273"/>
      <c r="O541" s="274"/>
      <c r="P541" s="304">
        <f t="shared" si="129"/>
        <v>0</v>
      </c>
      <c r="Q541" s="413"/>
      <c r="R541" s="413"/>
      <c r="S541" s="290"/>
      <c r="T541" s="514"/>
      <c r="U541" s="515"/>
      <c r="V541" s="413"/>
      <c r="W541" s="413"/>
      <c r="X541" s="413"/>
      <c r="Y541" s="299">
        <f t="shared" si="126"/>
        <v>0</v>
      </c>
      <c r="Z541" s="291"/>
      <c r="AA541" s="1046"/>
      <c r="AB541" s="33"/>
    </row>
    <row r="542" spans="1:28" x14ac:dyDescent="0.3">
      <c r="A542" s="215"/>
      <c r="B542" s="269"/>
      <c r="C542" s="269"/>
      <c r="D542" s="269"/>
      <c r="E542" s="555" t="s">
        <v>9</v>
      </c>
      <c r="F542" s="505">
        <v>19</v>
      </c>
      <c r="G542" s="270"/>
      <c r="H542" s="270"/>
      <c r="I542" s="287">
        <v>19</v>
      </c>
      <c r="J542" s="288">
        <v>19</v>
      </c>
      <c r="K542" s="295"/>
      <c r="L542" s="273"/>
      <c r="M542" s="273"/>
      <c r="N542" s="273"/>
      <c r="O542" s="274"/>
      <c r="P542" s="304">
        <f t="shared" si="129"/>
        <v>0</v>
      </c>
      <c r="Q542" s="413"/>
      <c r="R542" s="413"/>
      <c r="S542" s="290"/>
      <c r="T542" s="514"/>
      <c r="U542" s="515"/>
      <c r="V542" s="413"/>
      <c r="W542" s="413"/>
      <c r="X542" s="413"/>
      <c r="Y542" s="299">
        <f t="shared" si="126"/>
        <v>0</v>
      </c>
      <c r="Z542" s="291"/>
      <c r="AA542" s="1046"/>
      <c r="AB542" s="33"/>
    </row>
    <row r="543" spans="1:28" ht="15.6" hidden="1" customHeight="1" x14ac:dyDescent="0.3">
      <c r="A543" s="215"/>
      <c r="B543" s="269"/>
      <c r="C543" s="269"/>
      <c r="D543" s="269"/>
      <c r="E543" s="555"/>
      <c r="F543" s="505"/>
      <c r="G543" s="270"/>
      <c r="H543" s="270"/>
      <c r="I543" s="287"/>
      <c r="J543" s="288"/>
      <c r="K543" s="951"/>
      <c r="L543" s="273"/>
      <c r="M543" s="273"/>
      <c r="N543" s="273"/>
      <c r="O543" s="274"/>
      <c r="P543" s="304">
        <f t="shared" si="129"/>
        <v>0</v>
      </c>
      <c r="Q543" s="413"/>
      <c r="R543" s="413"/>
      <c r="S543" s="290"/>
      <c r="T543" s="514"/>
      <c r="U543" s="515"/>
      <c r="V543" s="413"/>
      <c r="W543" s="413"/>
      <c r="X543" s="413"/>
      <c r="Y543" s="299">
        <f t="shared" si="126"/>
        <v>0</v>
      </c>
      <c r="Z543" s="291"/>
      <c r="AA543" s="1046"/>
      <c r="AB543" s="33"/>
    </row>
    <row r="544" spans="1:28" ht="15.6" hidden="1" customHeight="1" x14ac:dyDescent="0.3">
      <c r="A544" s="215"/>
      <c r="B544" s="269"/>
      <c r="C544" s="269"/>
      <c r="D544" s="269"/>
      <c r="E544" s="555" t="s">
        <v>416</v>
      </c>
      <c r="F544" s="505">
        <v>123</v>
      </c>
      <c r="G544" s="270"/>
      <c r="H544" s="270"/>
      <c r="I544" s="287">
        <v>123</v>
      </c>
      <c r="J544" s="288">
        <v>123</v>
      </c>
      <c r="K544" s="295"/>
      <c r="L544" s="273"/>
      <c r="M544" s="273"/>
      <c r="N544" s="273"/>
      <c r="O544" s="274"/>
      <c r="P544" s="304">
        <f t="shared" si="129"/>
        <v>0</v>
      </c>
      <c r="Q544" s="413"/>
      <c r="R544" s="413"/>
      <c r="S544" s="290"/>
      <c r="T544" s="514"/>
      <c r="U544" s="515"/>
      <c r="V544" s="413"/>
      <c r="W544" s="413"/>
      <c r="X544" s="413"/>
      <c r="Y544" s="299">
        <f t="shared" si="126"/>
        <v>0</v>
      </c>
      <c r="Z544" s="291"/>
      <c r="AA544" s="1046"/>
      <c r="AB544" s="33"/>
    </row>
    <row r="545" spans="1:28" x14ac:dyDescent="0.3">
      <c r="A545" s="215"/>
      <c r="B545" s="269"/>
      <c r="C545" s="269"/>
      <c r="D545" s="269"/>
      <c r="E545" s="555"/>
      <c r="F545" s="880"/>
      <c r="G545" s="270"/>
      <c r="H545" s="270"/>
      <c r="I545" s="287"/>
      <c r="J545" s="288"/>
      <c r="K545" s="951"/>
      <c r="L545" s="273"/>
      <c r="M545" s="273"/>
      <c r="N545" s="273"/>
      <c r="O545" s="274"/>
      <c r="P545" s="304">
        <f t="shared" si="129"/>
        <v>0</v>
      </c>
      <c r="Q545" s="413"/>
      <c r="R545" s="413"/>
      <c r="S545" s="290"/>
      <c r="T545" s="514"/>
      <c r="U545" s="515"/>
      <c r="V545" s="413"/>
      <c r="W545" s="413"/>
      <c r="X545" s="413"/>
      <c r="Y545" s="299">
        <f t="shared" si="126"/>
        <v>0</v>
      </c>
      <c r="Z545" s="291"/>
      <c r="AA545" s="1046"/>
      <c r="AB545" s="33"/>
    </row>
    <row r="546" spans="1:28" ht="15.6" hidden="1" customHeight="1" x14ac:dyDescent="0.3">
      <c r="A546" s="215"/>
      <c r="B546" s="269"/>
      <c r="C546" s="269"/>
      <c r="D546" s="269"/>
      <c r="E546" s="555"/>
      <c r="F546" s="880">
        <f>SUM(G546:J546)</f>
        <v>0</v>
      </c>
      <c r="G546" s="270"/>
      <c r="H546" s="270"/>
      <c r="I546" s="287"/>
      <c r="J546" s="288"/>
      <c r="K546" s="507"/>
      <c r="L546" s="273"/>
      <c r="M546" s="273"/>
      <c r="N546" s="273"/>
      <c r="O546" s="274">
        <f t="shared" si="130"/>
        <v>0</v>
      </c>
      <c r="P546" s="304">
        <f t="shared" si="129"/>
        <v>0</v>
      </c>
      <c r="Q546" s="413"/>
      <c r="R546" s="413"/>
      <c r="S546" s="290"/>
      <c r="T546" s="514"/>
      <c r="U546" s="515"/>
      <c r="V546" s="413"/>
      <c r="W546" s="413"/>
      <c r="X546" s="413"/>
      <c r="Y546" s="299">
        <f t="shared" si="126"/>
        <v>0</v>
      </c>
      <c r="Z546" s="291"/>
      <c r="AA546" s="294"/>
      <c r="AB546" s="33"/>
    </row>
    <row r="547" spans="1:28" x14ac:dyDescent="0.3">
      <c r="A547" s="215"/>
      <c r="B547" s="269"/>
      <c r="C547" s="278" t="s">
        <v>1141</v>
      </c>
      <c r="D547" s="278"/>
      <c r="E547" s="522"/>
      <c r="F547" s="1253"/>
      <c r="G547" s="270"/>
      <c r="H547" s="270"/>
      <c r="I547" s="270"/>
      <c r="J547" s="1024"/>
      <c r="K547" s="507"/>
      <c r="L547" s="296"/>
      <c r="M547" s="296"/>
      <c r="N547" s="296"/>
      <c r="O547" s="274"/>
      <c r="P547" s="304">
        <f t="shared" si="129"/>
        <v>0</v>
      </c>
      <c r="Q547" s="413"/>
      <c r="R547" s="413"/>
      <c r="S547" s="413"/>
      <c r="T547" s="1290"/>
      <c r="U547" s="515"/>
      <c r="V547" s="413"/>
      <c r="W547" s="413"/>
      <c r="X547" s="413"/>
      <c r="Y547" s="299">
        <f t="shared" si="126"/>
        <v>0</v>
      </c>
      <c r="Z547" s="291"/>
      <c r="AA547" s="294"/>
      <c r="AB547" s="33"/>
    </row>
    <row r="548" spans="1:28" ht="15.6" customHeight="1" x14ac:dyDescent="0.3">
      <c r="A548" s="207"/>
      <c r="B548" s="409"/>
      <c r="C548" s="278"/>
      <c r="D548" s="278"/>
      <c r="E548" s="522" t="s">
        <v>447</v>
      </c>
      <c r="F548" s="880">
        <v>1</v>
      </c>
      <c r="G548" s="270"/>
      <c r="H548" s="270"/>
      <c r="I548" s="287">
        <v>1</v>
      </c>
      <c r="J548" s="288">
        <v>-1</v>
      </c>
      <c r="K548" s="951"/>
      <c r="L548" s="273">
        <v>3</v>
      </c>
      <c r="M548" s="273"/>
      <c r="N548" s="273"/>
      <c r="O548" s="274">
        <f t="shared" si="130"/>
        <v>3</v>
      </c>
      <c r="P548" s="304">
        <f t="shared" si="129"/>
        <v>0</v>
      </c>
      <c r="Q548" s="413"/>
      <c r="R548" s="413"/>
      <c r="S548" s="290"/>
      <c r="T548" s="514"/>
      <c r="U548" s="515"/>
      <c r="V548" s="413"/>
      <c r="W548" s="413"/>
      <c r="X548" s="413"/>
      <c r="Y548" s="299">
        <f t="shared" si="126"/>
        <v>0</v>
      </c>
      <c r="Z548" s="291"/>
      <c r="AA548" s="516"/>
      <c r="AB548" s="28"/>
    </row>
    <row r="549" spans="1:28" ht="15.6" customHeight="1" x14ac:dyDescent="0.3">
      <c r="A549" s="207"/>
      <c r="B549" s="409"/>
      <c r="C549" s="278"/>
      <c r="D549" s="278"/>
      <c r="E549" s="522"/>
      <c r="F549" s="1041"/>
      <c r="G549" s="551"/>
      <c r="H549" s="551"/>
      <c r="I549" s="1048"/>
      <c r="J549" s="1049"/>
      <c r="K549" s="1050"/>
      <c r="L549" s="552"/>
      <c r="M549" s="552"/>
      <c r="N549" s="552"/>
      <c r="O549" s="274"/>
      <c r="P549" s="304">
        <f t="shared" si="129"/>
        <v>0</v>
      </c>
      <c r="Q549" s="1051"/>
      <c r="R549" s="1051"/>
      <c r="S549" s="1052"/>
      <c r="T549" s="1053"/>
      <c r="U549" s="1054"/>
      <c r="V549" s="1051"/>
      <c r="W549" s="1051"/>
      <c r="X549" s="1051"/>
      <c r="Y549" s="299">
        <f t="shared" si="126"/>
        <v>0</v>
      </c>
      <c r="Z549" s="1055"/>
      <c r="AA549" s="1056"/>
      <c r="AB549" s="4"/>
    </row>
    <row r="550" spans="1:28" s="29" customFormat="1" x14ac:dyDescent="0.3">
      <c r="A550" s="215"/>
      <c r="B550" s="269"/>
      <c r="C550" s="282" t="s">
        <v>1142</v>
      </c>
      <c r="D550" s="269"/>
      <c r="E550" s="524"/>
      <c r="F550" s="1041">
        <f t="shared" ref="F550:F554" si="131">SUM(G550:J550)</f>
        <v>0</v>
      </c>
      <c r="G550" s="551"/>
      <c r="H550" s="551"/>
      <c r="I550" s="1048"/>
      <c r="J550" s="1049"/>
      <c r="K550" s="1057"/>
      <c r="L550" s="552"/>
      <c r="M550" s="552"/>
      <c r="N550" s="552"/>
      <c r="O550" s="274"/>
      <c r="P550" s="304">
        <f t="shared" si="129"/>
        <v>0</v>
      </c>
      <c r="Q550" s="1051"/>
      <c r="R550" s="1051"/>
      <c r="S550" s="1052"/>
      <c r="T550" s="1053"/>
      <c r="U550" s="1054"/>
      <c r="V550" s="1051"/>
      <c r="W550" s="1051"/>
      <c r="X550" s="1051"/>
      <c r="Y550" s="299">
        <f t="shared" si="126"/>
        <v>0</v>
      </c>
      <c r="Z550" s="1055"/>
      <c r="AA550" s="1058"/>
      <c r="AB550" s="258"/>
    </row>
    <row r="551" spans="1:28" s="29" customFormat="1" x14ac:dyDescent="0.3">
      <c r="A551" s="215"/>
      <c r="B551" s="269"/>
      <c r="C551" s="269"/>
      <c r="D551" s="269"/>
      <c r="E551" s="522" t="s">
        <v>1055</v>
      </c>
      <c r="F551" s="880">
        <f t="shared" si="131"/>
        <v>0</v>
      </c>
      <c r="G551" s="270"/>
      <c r="H551" s="270"/>
      <c r="I551" s="287"/>
      <c r="J551" s="288"/>
      <c r="K551" s="507"/>
      <c r="L551" s="273"/>
      <c r="M551" s="273"/>
      <c r="N551" s="273"/>
      <c r="O551" s="274"/>
      <c r="P551" s="304">
        <f t="shared" si="129"/>
        <v>0</v>
      </c>
      <c r="Q551" s="413"/>
      <c r="R551" s="413"/>
      <c r="S551" s="290"/>
      <c r="T551" s="514"/>
      <c r="U551" s="515"/>
      <c r="V551" s="413"/>
      <c r="W551" s="413"/>
      <c r="X551" s="413"/>
      <c r="Y551" s="299">
        <f t="shared" si="126"/>
        <v>0</v>
      </c>
      <c r="Z551" s="1059"/>
      <c r="AA551" s="673"/>
      <c r="AB551" s="258"/>
    </row>
    <row r="552" spans="1:28" x14ac:dyDescent="0.3">
      <c r="A552" s="215"/>
      <c r="B552" s="269"/>
      <c r="C552" s="269"/>
      <c r="D552" s="269"/>
      <c r="E552" s="1185" t="s">
        <v>69</v>
      </c>
      <c r="F552" s="880">
        <f t="shared" ref="F552:F553" si="132">SUM(G552:J552)</f>
        <v>1</v>
      </c>
      <c r="G552" s="287"/>
      <c r="H552" s="287"/>
      <c r="I552" s="1450">
        <v>1</v>
      </c>
      <c r="J552" s="288" t="s">
        <v>200</v>
      </c>
      <c r="K552" s="507"/>
      <c r="L552" s="273"/>
      <c r="M552" s="273"/>
      <c r="N552" s="273"/>
      <c r="O552" s="274"/>
      <c r="P552" s="304">
        <f t="shared" si="129"/>
        <v>138000</v>
      </c>
      <c r="Q552" s="297"/>
      <c r="R552" s="290"/>
      <c r="S552" s="290">
        <f>23000*3</f>
        <v>69000</v>
      </c>
      <c r="T552" s="514">
        <f>23000*3</f>
        <v>69000</v>
      </c>
      <c r="U552" s="530"/>
      <c r="V552" s="301"/>
      <c r="W552" s="301"/>
      <c r="X552" s="301"/>
      <c r="Y552" s="299">
        <f t="shared" si="126"/>
        <v>0</v>
      </c>
      <c r="Z552" s="291"/>
      <c r="AA552" s="1023"/>
      <c r="AB552" s="20"/>
    </row>
    <row r="553" spans="1:28" x14ac:dyDescent="0.3">
      <c r="A553" s="215"/>
      <c r="B553" s="269"/>
      <c r="C553" s="269"/>
      <c r="D553" s="269"/>
      <c r="E553" s="1185" t="s">
        <v>69</v>
      </c>
      <c r="F553" s="880">
        <f t="shared" si="132"/>
        <v>1</v>
      </c>
      <c r="G553" s="287"/>
      <c r="H553" s="287"/>
      <c r="I553" s="1450">
        <v>1</v>
      </c>
      <c r="J553" s="288" t="s">
        <v>200</v>
      </c>
      <c r="K553" s="507"/>
      <c r="L553" s="273"/>
      <c r="M553" s="273"/>
      <c r="N553" s="273"/>
      <c r="O553" s="274"/>
      <c r="P553" s="304">
        <f t="shared" si="129"/>
        <v>138000</v>
      </c>
      <c r="Q553" s="297"/>
      <c r="R553" s="290"/>
      <c r="S553" s="290">
        <f>23000*3</f>
        <v>69000</v>
      </c>
      <c r="T553" s="514">
        <f>23000*3</f>
        <v>69000</v>
      </c>
      <c r="U553" s="530"/>
      <c r="V553" s="301"/>
      <c r="W553" s="301"/>
      <c r="X553" s="301"/>
      <c r="Y553" s="299">
        <f t="shared" si="126"/>
        <v>0</v>
      </c>
      <c r="Z553" s="291"/>
      <c r="AA553" s="1023"/>
      <c r="AB553" s="20"/>
    </row>
    <row r="554" spans="1:28" s="29" customFormat="1" x14ac:dyDescent="0.3">
      <c r="A554" s="215"/>
      <c r="B554" s="269"/>
      <c r="C554" s="269"/>
      <c r="D554" s="269"/>
      <c r="E554" s="522" t="s">
        <v>66</v>
      </c>
      <c r="F554" s="880">
        <f t="shared" si="131"/>
        <v>0</v>
      </c>
      <c r="G554" s="270"/>
      <c r="H554" s="270"/>
      <c r="I554" s="287"/>
      <c r="J554" s="288"/>
      <c r="K554" s="507"/>
      <c r="L554" s="273"/>
      <c r="M554" s="273"/>
      <c r="N554" s="273"/>
      <c r="O554" s="274"/>
      <c r="P554" s="304">
        <f t="shared" si="129"/>
        <v>60974</v>
      </c>
      <c r="Q554" s="413"/>
      <c r="R554" s="413"/>
      <c r="S554" s="290">
        <v>30487</v>
      </c>
      <c r="T554" s="514">
        <v>30487</v>
      </c>
      <c r="U554" s="515"/>
      <c r="V554" s="413"/>
      <c r="W554" s="413"/>
      <c r="X554" s="413"/>
      <c r="Y554" s="299">
        <f t="shared" si="126"/>
        <v>0</v>
      </c>
      <c r="Z554" s="1059"/>
      <c r="AA554" s="673"/>
      <c r="AB554" s="218"/>
    </row>
    <row r="555" spans="1:28" s="29" customFormat="1" x14ac:dyDescent="0.3">
      <c r="A555" s="215"/>
      <c r="B555" s="269"/>
      <c r="C555" s="269"/>
      <c r="D555" s="269"/>
      <c r="E555" s="522" t="s">
        <v>1056</v>
      </c>
      <c r="F555" s="880">
        <f t="shared" ref="F555" si="133">SUM(G555:J555)</f>
        <v>0</v>
      </c>
      <c r="G555" s="270"/>
      <c r="H555" s="270"/>
      <c r="I555" s="287"/>
      <c r="J555" s="288"/>
      <c r="K555" s="507"/>
      <c r="L555" s="273"/>
      <c r="M555" s="273"/>
      <c r="N555" s="273"/>
      <c r="O555" s="274"/>
      <c r="P555" s="304">
        <f t="shared" si="129"/>
        <v>66666</v>
      </c>
      <c r="Q555" s="413"/>
      <c r="R555" s="413"/>
      <c r="S555" s="290">
        <v>33333</v>
      </c>
      <c r="T555" s="514">
        <v>33333</v>
      </c>
      <c r="U555" s="515"/>
      <c r="V555" s="413"/>
      <c r="W555" s="413"/>
      <c r="X555" s="413"/>
      <c r="Y555" s="299">
        <f t="shared" si="126"/>
        <v>0</v>
      </c>
      <c r="Z555" s="1059"/>
      <c r="AA555" s="673"/>
      <c r="AB555" s="218"/>
    </row>
    <row r="556" spans="1:28" ht="15.6" customHeight="1" thickBot="1" x14ac:dyDescent="0.35">
      <c r="A556" s="1025"/>
      <c r="B556" s="1026"/>
      <c r="C556" s="1027"/>
      <c r="D556" s="1027"/>
      <c r="E556" s="1447"/>
      <c r="F556" s="1029">
        <f t="shared" si="122"/>
        <v>0</v>
      </c>
      <c r="G556" s="1030"/>
      <c r="H556" s="1030"/>
      <c r="I556" s="1031"/>
      <c r="J556" s="1060"/>
      <c r="K556" s="1061"/>
      <c r="L556" s="1032"/>
      <c r="M556" s="1032"/>
      <c r="N556" s="1032"/>
      <c r="O556" s="1033"/>
      <c r="P556" s="1034">
        <f t="shared" si="125"/>
        <v>0</v>
      </c>
      <c r="Q556" s="1035"/>
      <c r="R556" s="1035"/>
      <c r="S556" s="1036"/>
      <c r="T556" s="1037"/>
      <c r="U556" s="1038"/>
      <c r="V556" s="1035"/>
      <c r="W556" s="1035"/>
      <c r="X556" s="1035"/>
      <c r="Y556" s="1310">
        <f t="shared" si="126"/>
        <v>0</v>
      </c>
      <c r="Z556" s="1040"/>
      <c r="AA556" s="1062"/>
      <c r="AB556" s="4"/>
    </row>
    <row r="557" spans="1:28" s="34" customFormat="1" x14ac:dyDescent="0.3">
      <c r="A557" s="118"/>
      <c r="B557" s="529" t="s">
        <v>1306</v>
      </c>
      <c r="C557" s="442"/>
      <c r="D557" s="442"/>
      <c r="E557" s="1181"/>
      <c r="F557" s="886">
        <f t="shared" si="122"/>
        <v>0</v>
      </c>
      <c r="G557" s="924"/>
      <c r="H557" s="924"/>
      <c r="I557" s="931"/>
      <c r="J557" s="932"/>
      <c r="K557" s="392"/>
      <c r="L557" s="930"/>
      <c r="M557" s="930"/>
      <c r="N557" s="930"/>
      <c r="O557" s="394"/>
      <c r="P557" s="339">
        <f t="shared" ref="P557:P634" si="134">SUM(Q557:T557)</f>
        <v>0</v>
      </c>
      <c r="Q557" s="977"/>
      <c r="R557" s="977"/>
      <c r="S557" s="396"/>
      <c r="T557" s="397"/>
      <c r="U557" s="999"/>
      <c r="V557" s="977"/>
      <c r="W557" s="977"/>
      <c r="X557" s="977"/>
      <c r="Y557" s="1293">
        <f t="shared" ref="Y557:Y634" si="135">SUM(U557:X557)</f>
        <v>0</v>
      </c>
      <c r="Z557" s="683"/>
      <c r="AA557" s="1064"/>
      <c r="AB557" s="20"/>
    </row>
    <row r="558" spans="1:28" s="34" customFormat="1" x14ac:dyDescent="0.3">
      <c r="A558" s="118"/>
      <c r="B558" s="529"/>
      <c r="C558" s="442" t="s">
        <v>871</v>
      </c>
      <c r="D558" s="442"/>
      <c r="E558" s="1181"/>
      <c r="F558" s="582"/>
      <c r="G558" s="583"/>
      <c r="H558" s="583"/>
      <c r="I558" s="889"/>
      <c r="J558" s="929"/>
      <c r="K558" s="336"/>
      <c r="L558" s="586"/>
      <c r="M558" s="586"/>
      <c r="N558" s="586"/>
      <c r="O558" s="338"/>
      <c r="P558" s="339">
        <f t="shared" si="134"/>
        <v>0</v>
      </c>
      <c r="Q558" s="436"/>
      <c r="R558" s="436"/>
      <c r="S558" s="401"/>
      <c r="T558" s="402"/>
      <c r="U558" s="437"/>
      <c r="V558" s="436"/>
      <c r="W558" s="436"/>
      <c r="X558" s="436"/>
      <c r="Y558" s="1293">
        <f t="shared" si="135"/>
        <v>0</v>
      </c>
      <c r="Z558" s="438"/>
      <c r="AA558" s="373"/>
      <c r="AB558" s="20"/>
    </row>
    <row r="559" spans="1:28" s="34" customFormat="1" x14ac:dyDescent="0.3">
      <c r="A559" s="17"/>
      <c r="B559" s="293" t="s">
        <v>271</v>
      </c>
      <c r="C559" s="293"/>
      <c r="D559" s="293"/>
      <c r="E559" s="562"/>
      <c r="F559" s="880">
        <f t="shared" ref="F559" si="136">SUM(G559:J559)</f>
        <v>0</v>
      </c>
      <c r="G559" s="890"/>
      <c r="H559" s="890"/>
      <c r="I559" s="506"/>
      <c r="J559" s="918"/>
      <c r="K559" s="289"/>
      <c r="L559" s="280"/>
      <c r="M559" s="280"/>
      <c r="N559" s="280"/>
      <c r="O559" s="274"/>
      <c r="P559" s="1359">
        <f>SUM(P560:P575)</f>
        <v>7234538.0700000003</v>
      </c>
      <c r="Q559" s="401">
        <f t="shared" ref="Q559:Y559" si="137">SUM(Q560:Q575)</f>
        <v>7234538.0700000003</v>
      </c>
      <c r="R559" s="401">
        <f t="shared" si="137"/>
        <v>0</v>
      </c>
      <c r="S559" s="401">
        <f t="shared" si="137"/>
        <v>0</v>
      </c>
      <c r="T559" s="1262">
        <f t="shared" si="137"/>
        <v>0</v>
      </c>
      <c r="U559" s="1359">
        <f t="shared" si="137"/>
        <v>0</v>
      </c>
      <c r="V559" s="401">
        <f t="shared" si="137"/>
        <v>7234538.0700000003</v>
      </c>
      <c r="W559" s="1260">
        <f t="shared" si="137"/>
        <v>0</v>
      </c>
      <c r="X559" s="339">
        <f t="shared" si="137"/>
        <v>0</v>
      </c>
      <c r="Y559" s="1286">
        <f t="shared" si="137"/>
        <v>7234538.0700000003</v>
      </c>
      <c r="Z559" s="304"/>
      <c r="AA559" s="518"/>
      <c r="AB559" s="20"/>
    </row>
    <row r="560" spans="1:28" x14ac:dyDescent="0.3">
      <c r="A560" s="17"/>
      <c r="B560" s="293"/>
      <c r="C560" s="293"/>
      <c r="D560" s="293"/>
      <c r="E560" s="554"/>
      <c r="F560" s="880"/>
      <c r="G560" s="270"/>
      <c r="H560" s="270"/>
      <c r="I560" s="287"/>
      <c r="J560" s="288"/>
      <c r="K560" s="507"/>
      <c r="L560" s="296"/>
      <c r="M560" s="296"/>
      <c r="N560" s="296"/>
      <c r="O560" s="274"/>
      <c r="P560" s="339">
        <f t="shared" si="134"/>
        <v>0</v>
      </c>
      <c r="Q560" s="413"/>
      <c r="R560" s="413"/>
      <c r="S560" s="413"/>
      <c r="T560" s="1290"/>
      <c r="U560" s="515"/>
      <c r="V560" s="413"/>
      <c r="W560" s="413"/>
      <c r="X560" s="413"/>
      <c r="Y560" s="299"/>
      <c r="Z560" s="304"/>
      <c r="AA560" s="518"/>
      <c r="AB560" s="20"/>
    </row>
    <row r="561" spans="1:28" x14ac:dyDescent="0.3">
      <c r="A561" s="115"/>
      <c r="B561" s="441"/>
      <c r="C561" s="442" t="s">
        <v>1307</v>
      </c>
      <c r="D561" s="442"/>
      <c r="E561" s="1168"/>
      <c r="F561" s="582">
        <f t="shared" si="122"/>
        <v>0</v>
      </c>
      <c r="G561" s="333"/>
      <c r="H561" s="333"/>
      <c r="I561" s="433"/>
      <c r="J561" s="434"/>
      <c r="K561" s="942"/>
      <c r="L561" s="337"/>
      <c r="M561" s="337"/>
      <c r="N561" s="337"/>
      <c r="O561" s="338"/>
      <c r="P561" s="339">
        <f t="shared" si="134"/>
        <v>0</v>
      </c>
      <c r="Q561" s="364"/>
      <c r="R561" s="364"/>
      <c r="S561" s="365"/>
      <c r="T561" s="366"/>
      <c r="U561" s="367"/>
      <c r="V561" s="364"/>
      <c r="W561" s="364"/>
      <c r="X561" s="364"/>
      <c r="Y561" s="1293">
        <f t="shared" si="135"/>
        <v>0</v>
      </c>
      <c r="Z561" s="340"/>
      <c r="AA561" s="422"/>
      <c r="AB561" s="20"/>
    </row>
    <row r="562" spans="1:28" x14ac:dyDescent="0.3">
      <c r="A562" s="115"/>
      <c r="B562" s="441"/>
      <c r="C562" s="332"/>
      <c r="D562" s="442" t="s">
        <v>872</v>
      </c>
      <c r="E562" s="1168"/>
      <c r="F562" s="582">
        <f t="shared" si="122"/>
        <v>0</v>
      </c>
      <c r="G562" s="333"/>
      <c r="H562" s="333"/>
      <c r="I562" s="433"/>
      <c r="J562" s="434"/>
      <c r="K562" s="942"/>
      <c r="L562" s="337"/>
      <c r="M562" s="337"/>
      <c r="N562" s="337"/>
      <c r="O562" s="338"/>
      <c r="P562" s="339">
        <f t="shared" si="134"/>
        <v>0</v>
      </c>
      <c r="Q562" s="364"/>
      <c r="R562" s="364"/>
      <c r="S562" s="365"/>
      <c r="T562" s="366"/>
      <c r="U562" s="367"/>
      <c r="V562" s="364"/>
      <c r="W562" s="364"/>
      <c r="X562" s="364"/>
      <c r="Y562" s="1293">
        <f t="shared" si="135"/>
        <v>0</v>
      </c>
      <c r="Z562" s="340"/>
      <c r="AA562" s="422"/>
      <c r="AB562" s="20"/>
    </row>
    <row r="563" spans="1:28" x14ac:dyDescent="0.3">
      <c r="A563" s="115"/>
      <c r="B563" s="441"/>
      <c r="C563" s="332"/>
      <c r="D563" s="442" t="s">
        <v>1146</v>
      </c>
      <c r="E563" s="1168"/>
      <c r="F563" s="582">
        <f t="shared" si="122"/>
        <v>0</v>
      </c>
      <c r="G563" s="333"/>
      <c r="H563" s="333"/>
      <c r="I563" s="433"/>
      <c r="J563" s="434"/>
      <c r="K563" s="942"/>
      <c r="L563" s="337"/>
      <c r="M563" s="337"/>
      <c r="N563" s="337"/>
      <c r="O563" s="338"/>
      <c r="P563" s="339">
        <f t="shared" si="134"/>
        <v>0</v>
      </c>
      <c r="Q563" s="364"/>
      <c r="R563" s="364"/>
      <c r="S563" s="365"/>
      <c r="T563" s="366"/>
      <c r="U563" s="367"/>
      <c r="V563" s="364"/>
      <c r="W563" s="364"/>
      <c r="X563" s="364"/>
      <c r="Y563" s="1293">
        <f t="shared" si="135"/>
        <v>0</v>
      </c>
      <c r="Z563" s="340"/>
      <c r="AA563" s="422"/>
      <c r="AB563" s="20"/>
    </row>
    <row r="564" spans="1:28" x14ac:dyDescent="0.3">
      <c r="A564" s="115"/>
      <c r="B564" s="441"/>
      <c r="C564" s="441"/>
      <c r="D564" s="442"/>
      <c r="E564" s="1168" t="s">
        <v>21</v>
      </c>
      <c r="F564" s="582">
        <f t="shared" si="122"/>
        <v>1</v>
      </c>
      <c r="G564" s="333"/>
      <c r="H564" s="333"/>
      <c r="I564" s="433">
        <v>1</v>
      </c>
      <c r="J564" s="434"/>
      <c r="K564" s="942"/>
      <c r="L564" s="337"/>
      <c r="M564" s="337"/>
      <c r="N564" s="337"/>
      <c r="O564" s="338"/>
      <c r="P564" s="339">
        <f t="shared" si="134"/>
        <v>1412900</v>
      </c>
      <c r="Q564" s="364">
        <v>1412900</v>
      </c>
      <c r="R564" s="364"/>
      <c r="S564" s="365"/>
      <c r="T564" s="366"/>
      <c r="U564" s="367"/>
      <c r="V564" s="364">
        <v>1412900</v>
      </c>
      <c r="W564" s="364"/>
      <c r="X564" s="364"/>
      <c r="Y564" s="1293">
        <f t="shared" si="135"/>
        <v>1412900</v>
      </c>
      <c r="Z564" s="340" t="s">
        <v>32</v>
      </c>
      <c r="AA564" s="370" t="s">
        <v>590</v>
      </c>
      <c r="AB564" s="20"/>
    </row>
    <row r="565" spans="1:28" x14ac:dyDescent="0.3">
      <c r="A565" s="115"/>
      <c r="B565" s="441"/>
      <c r="C565" s="441"/>
      <c r="D565" s="442"/>
      <c r="E565" s="1168"/>
      <c r="F565" s="582">
        <f t="shared" si="122"/>
        <v>0</v>
      </c>
      <c r="G565" s="333"/>
      <c r="H565" s="333"/>
      <c r="I565" s="433"/>
      <c r="J565" s="434"/>
      <c r="K565" s="942"/>
      <c r="L565" s="337"/>
      <c r="M565" s="337"/>
      <c r="N565" s="337"/>
      <c r="O565" s="338"/>
      <c r="P565" s="339">
        <f t="shared" si="134"/>
        <v>3237600</v>
      </c>
      <c r="Q565" s="364">
        <v>3237600</v>
      </c>
      <c r="R565" s="364"/>
      <c r="S565" s="365"/>
      <c r="T565" s="366"/>
      <c r="U565" s="367"/>
      <c r="V565" s="364">
        <v>3237600</v>
      </c>
      <c r="W565" s="364"/>
      <c r="X565" s="364"/>
      <c r="Y565" s="1293">
        <f t="shared" si="135"/>
        <v>3237600</v>
      </c>
      <c r="Z565" s="340" t="s">
        <v>32</v>
      </c>
      <c r="AA565" s="370" t="s">
        <v>591</v>
      </c>
      <c r="AB565" s="20"/>
    </row>
    <row r="566" spans="1:28" x14ac:dyDescent="0.3">
      <c r="A566" s="115"/>
      <c r="B566" s="441"/>
      <c r="C566" s="442" t="s">
        <v>1308</v>
      </c>
      <c r="D566" s="442"/>
      <c r="E566" s="1168"/>
      <c r="F566" s="582">
        <f t="shared" si="122"/>
        <v>0</v>
      </c>
      <c r="G566" s="333"/>
      <c r="H566" s="333"/>
      <c r="I566" s="433"/>
      <c r="J566" s="434"/>
      <c r="K566" s="942"/>
      <c r="L566" s="337"/>
      <c r="M566" s="337"/>
      <c r="N566" s="337"/>
      <c r="O566" s="338"/>
      <c r="P566" s="339">
        <f t="shared" si="134"/>
        <v>0</v>
      </c>
      <c r="Q566" s="364"/>
      <c r="R566" s="364"/>
      <c r="S566" s="365"/>
      <c r="T566" s="366"/>
      <c r="U566" s="367"/>
      <c r="V566" s="364"/>
      <c r="W566" s="364"/>
      <c r="X566" s="364"/>
      <c r="Y566" s="1293">
        <f t="shared" si="135"/>
        <v>0</v>
      </c>
      <c r="Z566" s="340"/>
      <c r="AA566" s="370" t="s">
        <v>592</v>
      </c>
      <c r="AB566" s="20"/>
    </row>
    <row r="567" spans="1:28" x14ac:dyDescent="0.3">
      <c r="A567" s="115"/>
      <c r="B567" s="441"/>
      <c r="C567" s="442" t="s">
        <v>719</v>
      </c>
      <c r="D567" s="442"/>
      <c r="E567" s="1168"/>
      <c r="F567" s="582">
        <f t="shared" si="122"/>
        <v>0</v>
      </c>
      <c r="G567" s="333"/>
      <c r="H567" s="333"/>
      <c r="I567" s="433"/>
      <c r="J567" s="434"/>
      <c r="K567" s="942"/>
      <c r="L567" s="337"/>
      <c r="M567" s="337"/>
      <c r="N567" s="337"/>
      <c r="O567" s="338"/>
      <c r="P567" s="339">
        <f t="shared" si="134"/>
        <v>0</v>
      </c>
      <c r="Q567" s="364"/>
      <c r="R567" s="364"/>
      <c r="S567" s="365"/>
      <c r="T567" s="366"/>
      <c r="U567" s="367"/>
      <c r="V567" s="364"/>
      <c r="W567" s="364"/>
      <c r="X567" s="364"/>
      <c r="Y567" s="1293">
        <f t="shared" si="135"/>
        <v>0</v>
      </c>
      <c r="Z567" s="340"/>
      <c r="AA567" s="370" t="s">
        <v>593</v>
      </c>
      <c r="AB567" s="20"/>
    </row>
    <row r="568" spans="1:28" x14ac:dyDescent="0.3">
      <c r="A568" s="115"/>
      <c r="B568" s="441"/>
      <c r="C568" s="442"/>
      <c r="D568" s="442"/>
      <c r="E568" s="1168" t="s">
        <v>21</v>
      </c>
      <c r="F568" s="582">
        <f t="shared" si="122"/>
        <v>5</v>
      </c>
      <c r="G568" s="333"/>
      <c r="H568" s="333"/>
      <c r="I568" s="433">
        <v>5</v>
      </c>
      <c r="J568" s="434"/>
      <c r="K568" s="942"/>
      <c r="L568" s="337"/>
      <c r="M568" s="337"/>
      <c r="N568" s="337"/>
      <c r="O568" s="338"/>
      <c r="P568" s="339">
        <f t="shared" si="134"/>
        <v>0</v>
      </c>
      <c r="Q568" s="364"/>
      <c r="R568" s="364"/>
      <c r="S568" s="365"/>
      <c r="T568" s="366"/>
      <c r="U568" s="367"/>
      <c r="V568" s="364"/>
      <c r="W568" s="364"/>
      <c r="X568" s="364"/>
      <c r="Y568" s="1293">
        <f t="shared" si="135"/>
        <v>0</v>
      </c>
      <c r="Z568" s="340"/>
      <c r="AA568" s="422"/>
      <c r="AB568" s="20"/>
    </row>
    <row r="569" spans="1:28" x14ac:dyDescent="0.3">
      <c r="A569" s="115"/>
      <c r="B569" s="441"/>
      <c r="C569" s="441"/>
      <c r="D569" s="442"/>
      <c r="E569" s="1168"/>
      <c r="F569" s="582">
        <f t="shared" si="122"/>
        <v>0</v>
      </c>
      <c r="G569" s="333"/>
      <c r="H569" s="333"/>
      <c r="I569" s="433"/>
      <c r="J569" s="434"/>
      <c r="K569" s="633"/>
      <c r="L569" s="337"/>
      <c r="M569" s="337"/>
      <c r="N569" s="337"/>
      <c r="O569" s="338"/>
      <c r="P569" s="339">
        <f t="shared" si="134"/>
        <v>0</v>
      </c>
      <c r="Q569" s="364"/>
      <c r="R569" s="364"/>
      <c r="S569" s="365"/>
      <c r="T569" s="366"/>
      <c r="U569" s="367"/>
      <c r="V569" s="364"/>
      <c r="W569" s="364"/>
      <c r="X569" s="364"/>
      <c r="Y569" s="1293">
        <f t="shared" si="135"/>
        <v>0</v>
      </c>
      <c r="Z569" s="340"/>
      <c r="AA569" s="370"/>
      <c r="AB569" s="20"/>
    </row>
    <row r="570" spans="1:28" s="31" customFormat="1" ht="15.6" customHeight="1" x14ac:dyDescent="0.3">
      <c r="A570" s="115"/>
      <c r="B570" s="332"/>
      <c r="C570" s="374" t="s">
        <v>1309</v>
      </c>
      <c r="D570" s="332"/>
      <c r="E570" s="1172"/>
      <c r="F570" s="582">
        <f t="shared" si="122"/>
        <v>0</v>
      </c>
      <c r="G570" s="333"/>
      <c r="H570" s="333"/>
      <c r="I570" s="334"/>
      <c r="J570" s="335"/>
      <c r="K570" s="942"/>
      <c r="L570" s="337"/>
      <c r="M570" s="337"/>
      <c r="N570" s="337"/>
      <c r="O570" s="338"/>
      <c r="P570" s="339">
        <f t="shared" si="134"/>
        <v>604038.06999999995</v>
      </c>
      <c r="Q570" s="301">
        <v>604038.06999999995</v>
      </c>
      <c r="R570" s="364"/>
      <c r="S570" s="365"/>
      <c r="T570" s="366"/>
      <c r="U570" s="367"/>
      <c r="V570" s="301">
        <v>604038.06999999995</v>
      </c>
      <c r="W570" s="364"/>
      <c r="X570" s="364"/>
      <c r="Y570" s="1293">
        <f t="shared" si="135"/>
        <v>604038.06999999995</v>
      </c>
      <c r="Z570" s="340" t="s">
        <v>32</v>
      </c>
      <c r="AA570" s="516" t="s">
        <v>1012</v>
      </c>
      <c r="AB570" s="33"/>
    </row>
    <row r="571" spans="1:28" ht="15.6" customHeight="1" x14ac:dyDescent="0.3">
      <c r="A571" s="115"/>
      <c r="B571" s="332"/>
      <c r="C571" s="374"/>
      <c r="D571" s="332"/>
      <c r="E571" s="1168" t="s">
        <v>431</v>
      </c>
      <c r="F571" s="582">
        <v>1</v>
      </c>
      <c r="G571" s="333"/>
      <c r="H571" s="333"/>
      <c r="I571" s="433">
        <v>1</v>
      </c>
      <c r="J571" s="434">
        <v>-1</v>
      </c>
      <c r="K571" s="633"/>
      <c r="L571" s="337">
        <v>1</v>
      </c>
      <c r="M571" s="337"/>
      <c r="N571" s="337"/>
      <c r="O571" s="338">
        <f t="shared" si="130"/>
        <v>1</v>
      </c>
      <c r="P571" s="339">
        <f t="shared" si="134"/>
        <v>0</v>
      </c>
      <c r="Q571" s="413"/>
      <c r="R571" s="364"/>
      <c r="S571" s="365"/>
      <c r="T571" s="366"/>
      <c r="U571" s="367"/>
      <c r="V571" s="413"/>
      <c r="W571" s="364"/>
      <c r="X571" s="364"/>
      <c r="Y571" s="1293">
        <f t="shared" si="135"/>
        <v>0</v>
      </c>
      <c r="Z571" s="340"/>
      <c r="AA571" s="516" t="s">
        <v>1013</v>
      </c>
      <c r="AB571" s="135"/>
    </row>
    <row r="572" spans="1:28" ht="15.6" customHeight="1" x14ac:dyDescent="0.3">
      <c r="A572" s="115"/>
      <c r="B572" s="332"/>
      <c r="C572" s="374"/>
      <c r="D572" s="332"/>
      <c r="E572" s="1168" t="s">
        <v>1011</v>
      </c>
      <c r="F572" s="582">
        <v>1</v>
      </c>
      <c r="G572" s="333"/>
      <c r="H572" s="333"/>
      <c r="I572" s="433">
        <v>1</v>
      </c>
      <c r="J572" s="434">
        <v>-1</v>
      </c>
      <c r="K572" s="633"/>
      <c r="L572" s="273"/>
      <c r="M572" s="337"/>
      <c r="N572" s="337"/>
      <c r="O572" s="338"/>
      <c r="P572" s="339">
        <f t="shared" si="134"/>
        <v>0</v>
      </c>
      <c r="Q572" s="364"/>
      <c r="R572" s="364"/>
      <c r="S572" s="365"/>
      <c r="T572" s="366"/>
      <c r="U572" s="367"/>
      <c r="V572" s="364"/>
      <c r="W572" s="364"/>
      <c r="X572" s="364"/>
      <c r="Y572" s="1293">
        <f t="shared" si="135"/>
        <v>0</v>
      </c>
      <c r="Z572" s="340"/>
      <c r="AA572" s="516" t="s">
        <v>1014</v>
      </c>
      <c r="AB572" s="135"/>
    </row>
    <row r="573" spans="1:28" s="19" customFormat="1" ht="15.6" customHeight="1" x14ac:dyDescent="0.3">
      <c r="A573" s="115"/>
      <c r="B573" s="332"/>
      <c r="C573" s="374"/>
      <c r="D573" s="332"/>
      <c r="E573" s="1168"/>
      <c r="F573" s="582"/>
      <c r="G573" s="333"/>
      <c r="H573" s="333"/>
      <c r="I573" s="433"/>
      <c r="J573" s="434"/>
      <c r="K573" s="633"/>
      <c r="L573" s="337">
        <v>18</v>
      </c>
      <c r="M573" s="337"/>
      <c r="N573" s="337"/>
      <c r="O573" s="338">
        <f t="shared" si="130"/>
        <v>18</v>
      </c>
      <c r="P573" s="339">
        <f t="shared" si="134"/>
        <v>1980000</v>
      </c>
      <c r="Q573" s="301">
        <v>1980000</v>
      </c>
      <c r="R573" s="364"/>
      <c r="S573" s="365"/>
      <c r="T573" s="366"/>
      <c r="U573" s="367"/>
      <c r="V573" s="301">
        <v>1980000</v>
      </c>
      <c r="W573" s="364"/>
      <c r="X573" s="364"/>
      <c r="Y573" s="1293">
        <f t="shared" si="135"/>
        <v>1980000</v>
      </c>
      <c r="Z573" s="340"/>
      <c r="AA573" s="516" t="s">
        <v>1015</v>
      </c>
      <c r="AB573" s="180"/>
    </row>
    <row r="574" spans="1:28" s="19" customFormat="1" ht="15.6" customHeight="1" x14ac:dyDescent="0.3">
      <c r="A574" s="115"/>
      <c r="B574" s="332"/>
      <c r="C574" s="374"/>
      <c r="D574" s="332"/>
      <c r="E574" s="1168"/>
      <c r="F574" s="582"/>
      <c r="G574" s="333"/>
      <c r="H574" s="333"/>
      <c r="I574" s="433"/>
      <c r="J574" s="434"/>
      <c r="K574" s="633"/>
      <c r="L574" s="337"/>
      <c r="M574" s="337"/>
      <c r="N574" s="337"/>
      <c r="O574" s="338"/>
      <c r="P574" s="339">
        <f t="shared" si="134"/>
        <v>0</v>
      </c>
      <c r="Q574" s="364"/>
      <c r="R574" s="364"/>
      <c r="S574" s="365"/>
      <c r="T574" s="366"/>
      <c r="U574" s="367"/>
      <c r="V574" s="364"/>
      <c r="W574" s="364"/>
      <c r="X574" s="364"/>
      <c r="Y574" s="1293">
        <f t="shared" si="135"/>
        <v>0</v>
      </c>
      <c r="Z574" s="340"/>
      <c r="AA574" s="516" t="s">
        <v>1016</v>
      </c>
      <c r="AB574" s="180"/>
    </row>
    <row r="575" spans="1:28" s="19" customFormat="1" ht="15.6" customHeight="1" thickBot="1" x14ac:dyDescent="0.35">
      <c r="A575" s="121"/>
      <c r="B575" s="377"/>
      <c r="C575" s="832"/>
      <c r="D575" s="377"/>
      <c r="E575" s="1366"/>
      <c r="F575" s="891"/>
      <c r="G575" s="536"/>
      <c r="H575" s="536"/>
      <c r="I575" s="537"/>
      <c r="J575" s="538"/>
      <c r="K575" s="952"/>
      <c r="L575" s="539"/>
      <c r="M575" s="539"/>
      <c r="N575" s="539"/>
      <c r="O575" s="540"/>
      <c r="P575" s="481">
        <f t="shared" si="134"/>
        <v>0</v>
      </c>
      <c r="Q575" s="541"/>
      <c r="R575" s="541"/>
      <c r="S575" s="542"/>
      <c r="T575" s="543"/>
      <c r="U575" s="544"/>
      <c r="V575" s="541"/>
      <c r="W575" s="541"/>
      <c r="X575" s="541"/>
      <c r="Y575" s="1305">
        <f t="shared" si="135"/>
        <v>0</v>
      </c>
      <c r="Z575" s="545"/>
      <c r="AA575" s="546"/>
      <c r="AB575" s="180"/>
    </row>
    <row r="576" spans="1:28" x14ac:dyDescent="0.3">
      <c r="A576" s="123"/>
      <c r="B576" s="532" t="s">
        <v>1310</v>
      </c>
      <c r="C576" s="520"/>
      <c r="D576" s="520"/>
      <c r="E576" s="1376"/>
      <c r="F576" s="886">
        <f t="shared" si="122"/>
        <v>0</v>
      </c>
      <c r="G576" s="389"/>
      <c r="H576" s="389"/>
      <c r="I576" s="533"/>
      <c r="J576" s="534"/>
      <c r="K576" s="945"/>
      <c r="L576" s="447"/>
      <c r="M576" s="447"/>
      <c r="N576" s="447"/>
      <c r="O576" s="394">
        <f t="shared" si="130"/>
        <v>0</v>
      </c>
      <c r="P576" s="483">
        <f t="shared" si="134"/>
        <v>0</v>
      </c>
      <c r="Q576" s="395"/>
      <c r="R576" s="395"/>
      <c r="S576" s="478"/>
      <c r="T576" s="479"/>
      <c r="U576" s="398"/>
      <c r="V576" s="395"/>
      <c r="W576" s="395"/>
      <c r="X576" s="395"/>
      <c r="Y576" s="1306">
        <f t="shared" si="135"/>
        <v>0</v>
      </c>
      <c r="Z576" s="399"/>
      <c r="AA576" s="535"/>
      <c r="AB576" s="20"/>
    </row>
    <row r="577" spans="1:28" x14ac:dyDescent="0.3">
      <c r="A577" s="115"/>
      <c r="B577" s="529"/>
      <c r="C577" s="442" t="s">
        <v>873</v>
      </c>
      <c r="D577" s="442"/>
      <c r="E577" s="1181"/>
      <c r="F577" s="582">
        <f t="shared" si="122"/>
        <v>0</v>
      </c>
      <c r="G577" s="333"/>
      <c r="H577" s="333"/>
      <c r="I577" s="433"/>
      <c r="J577" s="434"/>
      <c r="K577" s="942"/>
      <c r="L577" s="337"/>
      <c r="M577" s="337"/>
      <c r="N577" s="337"/>
      <c r="O577" s="338">
        <f t="shared" si="130"/>
        <v>0</v>
      </c>
      <c r="P577" s="339">
        <f t="shared" si="134"/>
        <v>0</v>
      </c>
      <c r="Q577" s="364"/>
      <c r="R577" s="364"/>
      <c r="S577" s="365"/>
      <c r="T577" s="366"/>
      <c r="U577" s="367"/>
      <c r="V577" s="364"/>
      <c r="W577" s="364"/>
      <c r="X577" s="364"/>
      <c r="Y577" s="1293">
        <f t="shared" si="135"/>
        <v>0</v>
      </c>
      <c r="Z577" s="340"/>
      <c r="AA577" s="370"/>
      <c r="AB577" s="20"/>
    </row>
    <row r="578" spans="1:28" x14ac:dyDescent="0.3">
      <c r="A578" s="17"/>
      <c r="B578" s="293" t="s">
        <v>271</v>
      </c>
      <c r="C578" s="293"/>
      <c r="D578" s="293"/>
      <c r="E578" s="554"/>
      <c r="F578" s="880">
        <f t="shared" ref="F578" si="138">SUM(G578:J578)</f>
        <v>0</v>
      </c>
      <c r="G578" s="270"/>
      <c r="H578" s="270"/>
      <c r="I578" s="287"/>
      <c r="J578" s="288"/>
      <c r="K578" s="507"/>
      <c r="L578" s="296"/>
      <c r="M578" s="296"/>
      <c r="N578" s="296"/>
      <c r="O578" s="274"/>
      <c r="P578" s="1359">
        <f>SUM(P580:P601)</f>
        <v>1632000</v>
      </c>
      <c r="Q578" s="365">
        <f t="shared" ref="Q578:Y578" si="139">SUM(Q580:Q601)</f>
        <v>0</v>
      </c>
      <c r="R578" s="365">
        <f t="shared" si="139"/>
        <v>0</v>
      </c>
      <c r="S578" s="365">
        <f t="shared" si="139"/>
        <v>1632000</v>
      </c>
      <c r="T578" s="1453">
        <f t="shared" si="139"/>
        <v>0</v>
      </c>
      <c r="U578" s="1452">
        <f t="shared" si="139"/>
        <v>0</v>
      </c>
      <c r="V578" s="365">
        <f t="shared" si="139"/>
        <v>0</v>
      </c>
      <c r="W578" s="1260">
        <f t="shared" si="139"/>
        <v>0</v>
      </c>
      <c r="X578" s="339">
        <f t="shared" si="139"/>
        <v>0</v>
      </c>
      <c r="Y578" s="1286">
        <f t="shared" si="139"/>
        <v>0</v>
      </c>
      <c r="Z578" s="304"/>
      <c r="AA578" s="518"/>
      <c r="AB578" s="20"/>
    </row>
    <row r="579" spans="1:28" x14ac:dyDescent="0.3">
      <c r="A579" s="17"/>
      <c r="B579" s="293"/>
      <c r="C579" s="293"/>
      <c r="D579" s="293"/>
      <c r="E579" s="554"/>
      <c r="F579" s="880"/>
      <c r="G579" s="270"/>
      <c r="H579" s="270"/>
      <c r="I579" s="287"/>
      <c r="J579" s="288"/>
      <c r="K579" s="507"/>
      <c r="L579" s="296"/>
      <c r="M579" s="296"/>
      <c r="N579" s="296"/>
      <c r="O579" s="274"/>
      <c r="P579" s="339"/>
      <c r="Q579" s="413"/>
      <c r="R579" s="413"/>
      <c r="S579" s="413"/>
      <c r="T579" s="1290"/>
      <c r="U579" s="515"/>
      <c r="V579" s="413"/>
      <c r="W579" s="413"/>
      <c r="X579" s="413"/>
      <c r="Y579" s="299"/>
      <c r="Z579" s="304"/>
      <c r="AA579" s="518"/>
      <c r="AB579" s="20"/>
    </row>
    <row r="580" spans="1:28" x14ac:dyDescent="0.3">
      <c r="A580" s="115"/>
      <c r="B580" s="441"/>
      <c r="C580" s="442" t="s">
        <v>1311</v>
      </c>
      <c r="D580" s="442"/>
      <c r="E580" s="1168"/>
      <c r="F580" s="582">
        <f t="shared" si="122"/>
        <v>0</v>
      </c>
      <c r="G580" s="333"/>
      <c r="H580" s="333"/>
      <c r="I580" s="433"/>
      <c r="J580" s="434"/>
      <c r="K580" s="942"/>
      <c r="L580" s="337"/>
      <c r="M580" s="337"/>
      <c r="N580" s="337"/>
      <c r="O580" s="338"/>
      <c r="P580" s="339">
        <f t="shared" si="134"/>
        <v>0</v>
      </c>
      <c r="Q580" s="364"/>
      <c r="R580" s="364"/>
      <c r="S580" s="365"/>
      <c r="T580" s="366"/>
      <c r="U580" s="367"/>
      <c r="V580" s="364"/>
      <c r="W580" s="364"/>
      <c r="X580" s="364"/>
      <c r="Y580" s="1293">
        <f t="shared" si="135"/>
        <v>0</v>
      </c>
      <c r="Z580" s="340"/>
      <c r="AA580" s="370"/>
      <c r="AB580" s="20"/>
    </row>
    <row r="581" spans="1:28" x14ac:dyDescent="0.3">
      <c r="A581" s="115"/>
      <c r="B581" s="441"/>
      <c r="C581" s="442" t="s">
        <v>1147</v>
      </c>
      <c r="D581" s="442"/>
      <c r="E581" s="1168"/>
      <c r="F581" s="582">
        <f t="shared" ref="F581:F695" si="140">SUM(G581:J581)</f>
        <v>0</v>
      </c>
      <c r="G581" s="333"/>
      <c r="H581" s="333"/>
      <c r="I581" s="433"/>
      <c r="J581" s="434"/>
      <c r="K581" s="942"/>
      <c r="L581" s="337"/>
      <c r="M581" s="337"/>
      <c r="N581" s="337"/>
      <c r="O581" s="338"/>
      <c r="P581" s="339">
        <f t="shared" si="134"/>
        <v>0</v>
      </c>
      <c r="Q581" s="364"/>
      <c r="R581" s="364"/>
      <c r="S581" s="365"/>
      <c r="T581" s="366"/>
      <c r="U581" s="367"/>
      <c r="V581" s="364"/>
      <c r="W581" s="364"/>
      <c r="X581" s="364"/>
      <c r="Y581" s="1293">
        <f t="shared" si="135"/>
        <v>0</v>
      </c>
      <c r="Z581" s="340"/>
      <c r="AA581" s="370"/>
      <c r="AB581" s="20"/>
    </row>
    <row r="582" spans="1:28" x14ac:dyDescent="0.3">
      <c r="A582" s="115"/>
      <c r="B582" s="441"/>
      <c r="C582" s="442" t="s">
        <v>1148</v>
      </c>
      <c r="D582" s="442"/>
      <c r="E582" s="1168"/>
      <c r="F582" s="582">
        <f t="shared" si="140"/>
        <v>0</v>
      </c>
      <c r="G582" s="333"/>
      <c r="H582" s="333"/>
      <c r="I582" s="433"/>
      <c r="J582" s="434"/>
      <c r="K582" s="942"/>
      <c r="L582" s="337"/>
      <c r="M582" s="337"/>
      <c r="N582" s="337"/>
      <c r="O582" s="338"/>
      <c r="P582" s="339">
        <f t="shared" si="134"/>
        <v>0</v>
      </c>
      <c r="Q582" s="364"/>
      <c r="R582" s="364"/>
      <c r="S582" s="365"/>
      <c r="T582" s="366"/>
      <c r="U582" s="367"/>
      <c r="V582" s="364"/>
      <c r="W582" s="364"/>
      <c r="X582" s="364"/>
      <c r="Y582" s="1293">
        <f t="shared" si="135"/>
        <v>0</v>
      </c>
      <c r="Z582" s="340"/>
      <c r="AA582" s="370"/>
      <c r="AB582" s="20"/>
    </row>
    <row r="583" spans="1:28" x14ac:dyDescent="0.3">
      <c r="A583" s="115"/>
      <c r="B583" s="441"/>
      <c r="C583" s="442" t="s">
        <v>1149</v>
      </c>
      <c r="D583" s="442"/>
      <c r="E583" s="1168"/>
      <c r="F583" s="582">
        <f t="shared" ref="F583" si="141">SUM(G583:J583)</f>
        <v>0</v>
      </c>
      <c r="G583" s="333"/>
      <c r="H583" s="333"/>
      <c r="I583" s="433"/>
      <c r="J583" s="434"/>
      <c r="K583" s="942"/>
      <c r="L583" s="337"/>
      <c r="M583" s="337"/>
      <c r="N583" s="337"/>
      <c r="O583" s="338"/>
      <c r="P583" s="339">
        <f t="shared" ref="P583" si="142">SUM(Q583:T583)</f>
        <v>0</v>
      </c>
      <c r="Q583" s="364"/>
      <c r="R583" s="364"/>
      <c r="S583" s="365"/>
      <c r="T583" s="366"/>
      <c r="U583" s="367"/>
      <c r="V583" s="364"/>
      <c r="W583" s="364"/>
      <c r="X583" s="364"/>
      <c r="Y583" s="1293">
        <f t="shared" ref="Y583" si="143">SUM(U583:X583)</f>
        <v>0</v>
      </c>
      <c r="Z583" s="340"/>
      <c r="AA583" s="370"/>
      <c r="AB583" s="20"/>
    </row>
    <row r="584" spans="1:28" x14ac:dyDescent="0.3">
      <c r="A584" s="115"/>
      <c r="B584" s="441"/>
      <c r="C584" s="442"/>
      <c r="D584" s="442"/>
      <c r="E584" s="1186" t="s">
        <v>874</v>
      </c>
      <c r="F584" s="1254">
        <v>0.75</v>
      </c>
      <c r="G584" s="333"/>
      <c r="H584" s="333"/>
      <c r="I584" s="547">
        <v>0.75</v>
      </c>
      <c r="J584" s="548">
        <v>0.75</v>
      </c>
      <c r="K584" s="942"/>
      <c r="L584" s="337"/>
      <c r="M584" s="337"/>
      <c r="N584" s="337"/>
      <c r="O584" s="338"/>
      <c r="P584" s="339">
        <f t="shared" si="134"/>
        <v>1632000</v>
      </c>
      <c r="Q584" s="364"/>
      <c r="R584" s="364"/>
      <c r="S584" s="365">
        <v>1632000</v>
      </c>
      <c r="T584" s="366"/>
      <c r="U584" s="367"/>
      <c r="V584" s="364"/>
      <c r="W584" s="364"/>
      <c r="X584" s="364"/>
      <c r="Y584" s="1293">
        <f t="shared" si="135"/>
        <v>0</v>
      </c>
      <c r="Z584" s="340" t="s">
        <v>1051</v>
      </c>
      <c r="AA584" s="422" t="s">
        <v>1052</v>
      </c>
      <c r="AB584" s="20"/>
    </row>
    <row r="585" spans="1:28" x14ac:dyDescent="0.3">
      <c r="A585" s="115"/>
      <c r="B585" s="441"/>
      <c r="C585" s="442"/>
      <c r="D585" s="442"/>
      <c r="E585" s="1186" t="s">
        <v>875</v>
      </c>
      <c r="F585" s="582"/>
      <c r="G585" s="333"/>
      <c r="H585" s="333"/>
      <c r="I585" s="547"/>
      <c r="J585" s="548"/>
      <c r="K585" s="942"/>
      <c r="L585" s="337"/>
      <c r="M585" s="337"/>
      <c r="N585" s="337"/>
      <c r="O585" s="338"/>
      <c r="P585" s="339">
        <f t="shared" si="134"/>
        <v>0</v>
      </c>
      <c r="Q585" s="364"/>
      <c r="R585" s="364"/>
      <c r="S585" s="365"/>
      <c r="T585" s="366"/>
      <c r="U585" s="367"/>
      <c r="V585" s="364"/>
      <c r="W585" s="364"/>
      <c r="X585" s="364"/>
      <c r="Y585" s="1293">
        <f t="shared" si="135"/>
        <v>0</v>
      </c>
      <c r="Z585" s="340"/>
      <c r="AA585" s="422" t="s">
        <v>1053</v>
      </c>
      <c r="AB585" s="20"/>
    </row>
    <row r="586" spans="1:28" x14ac:dyDescent="0.3">
      <c r="A586" s="115"/>
      <c r="B586" s="441"/>
      <c r="C586" s="441"/>
      <c r="D586" s="442"/>
      <c r="E586" s="1168" t="s">
        <v>813</v>
      </c>
      <c r="F586" s="582">
        <f t="shared" si="140"/>
        <v>0</v>
      </c>
      <c r="G586" s="333"/>
      <c r="H586" s="333"/>
      <c r="I586" s="433"/>
      <c r="J586" s="434"/>
      <c r="K586" s="633"/>
      <c r="L586" s="337"/>
      <c r="M586" s="337"/>
      <c r="N586" s="337"/>
      <c r="O586" s="338"/>
      <c r="P586" s="339">
        <f t="shared" si="134"/>
        <v>0</v>
      </c>
      <c r="Q586" s="364"/>
      <c r="R586" s="364"/>
      <c r="S586" s="365"/>
      <c r="T586" s="366"/>
      <c r="U586" s="367"/>
      <c r="V586" s="364"/>
      <c r="W586" s="364"/>
      <c r="X586" s="364"/>
      <c r="Y586" s="1293">
        <f t="shared" si="135"/>
        <v>0</v>
      </c>
      <c r="Z586" s="340"/>
      <c r="AA586" s="370"/>
      <c r="AB586" s="20"/>
    </row>
    <row r="587" spans="1:28" x14ac:dyDescent="0.3">
      <c r="A587" s="115"/>
      <c r="B587" s="332"/>
      <c r="C587" s="441"/>
      <c r="D587" s="442"/>
      <c r="E587" s="1168" t="s">
        <v>814</v>
      </c>
      <c r="F587" s="582">
        <f t="shared" si="140"/>
        <v>0</v>
      </c>
      <c r="G587" s="333"/>
      <c r="H587" s="333"/>
      <c r="I587" s="433"/>
      <c r="J587" s="434"/>
      <c r="K587" s="942"/>
      <c r="L587" s="337"/>
      <c r="M587" s="337"/>
      <c r="N587" s="337"/>
      <c r="O587" s="338"/>
      <c r="P587" s="339">
        <f t="shared" si="134"/>
        <v>0</v>
      </c>
      <c r="Q587" s="364"/>
      <c r="R587" s="364"/>
      <c r="S587" s="365"/>
      <c r="T587" s="366"/>
      <c r="U587" s="367"/>
      <c r="V587" s="364"/>
      <c r="W587" s="364"/>
      <c r="X587" s="364"/>
      <c r="Y587" s="1293">
        <f t="shared" si="135"/>
        <v>0</v>
      </c>
      <c r="Z587" s="340"/>
      <c r="AA587" s="370"/>
      <c r="AB587" s="20"/>
    </row>
    <row r="588" spans="1:28" x14ac:dyDescent="0.3">
      <c r="A588" s="115"/>
      <c r="B588" s="332"/>
      <c r="C588" s="441"/>
      <c r="D588" s="442"/>
      <c r="E588" s="1168" t="s">
        <v>815</v>
      </c>
      <c r="F588" s="582">
        <f t="shared" si="140"/>
        <v>0</v>
      </c>
      <c r="G588" s="333"/>
      <c r="H588" s="333"/>
      <c r="I588" s="433"/>
      <c r="J588" s="434"/>
      <c r="K588" s="942"/>
      <c r="L588" s="337"/>
      <c r="M588" s="337"/>
      <c r="N588" s="337"/>
      <c r="O588" s="338"/>
      <c r="P588" s="339">
        <f t="shared" si="134"/>
        <v>0</v>
      </c>
      <c r="Q588" s="364"/>
      <c r="R588" s="364"/>
      <c r="S588" s="365"/>
      <c r="T588" s="366"/>
      <c r="U588" s="367"/>
      <c r="V588" s="364"/>
      <c r="W588" s="364"/>
      <c r="X588" s="364"/>
      <c r="Y588" s="1293">
        <f t="shared" si="135"/>
        <v>0</v>
      </c>
      <c r="Z588" s="340"/>
      <c r="AA588" s="370"/>
      <c r="AB588" s="20"/>
    </row>
    <row r="589" spans="1:28" x14ac:dyDescent="0.3">
      <c r="A589" s="115"/>
      <c r="B589" s="332" t="s">
        <v>41</v>
      </c>
      <c r="C589" s="441"/>
      <c r="D589" s="442"/>
      <c r="E589" s="1168" t="s">
        <v>816</v>
      </c>
      <c r="F589" s="582">
        <f t="shared" si="140"/>
        <v>0</v>
      </c>
      <c r="G589" s="333"/>
      <c r="H589" s="333"/>
      <c r="I589" s="433"/>
      <c r="J589" s="434"/>
      <c r="K589" s="942"/>
      <c r="L589" s="337"/>
      <c r="M589" s="337"/>
      <c r="N589" s="337"/>
      <c r="O589" s="338"/>
      <c r="P589" s="339">
        <f t="shared" si="134"/>
        <v>0</v>
      </c>
      <c r="Q589" s="364"/>
      <c r="R589" s="364"/>
      <c r="S589" s="365"/>
      <c r="T589" s="366"/>
      <c r="U589" s="367"/>
      <c r="V589" s="364"/>
      <c r="W589" s="364"/>
      <c r="X589" s="364"/>
      <c r="Y589" s="1293">
        <f t="shared" si="135"/>
        <v>0</v>
      </c>
      <c r="Z589" s="340"/>
      <c r="AA589" s="370"/>
      <c r="AB589" s="20"/>
    </row>
    <row r="590" spans="1:28" x14ac:dyDescent="0.3">
      <c r="A590" s="115"/>
      <c r="B590" s="332"/>
      <c r="C590" s="441"/>
      <c r="D590" s="442"/>
      <c r="E590" s="1168"/>
      <c r="F590" s="582">
        <f t="shared" si="140"/>
        <v>0</v>
      </c>
      <c r="G590" s="333"/>
      <c r="H590" s="333"/>
      <c r="I590" s="433"/>
      <c r="J590" s="434"/>
      <c r="K590" s="942"/>
      <c r="L590" s="337"/>
      <c r="M590" s="337"/>
      <c r="N590" s="337"/>
      <c r="O590" s="338"/>
      <c r="P590" s="339">
        <f t="shared" si="134"/>
        <v>0</v>
      </c>
      <c r="Q590" s="364"/>
      <c r="R590" s="364"/>
      <c r="S590" s="365"/>
      <c r="T590" s="366"/>
      <c r="U590" s="367"/>
      <c r="V590" s="364"/>
      <c r="W590" s="364"/>
      <c r="X590" s="364"/>
      <c r="Y590" s="1293">
        <f t="shared" si="135"/>
        <v>0</v>
      </c>
      <c r="Z590" s="340"/>
      <c r="AA590" s="370"/>
      <c r="AB590" s="20"/>
    </row>
    <row r="591" spans="1:28" x14ac:dyDescent="0.3">
      <c r="A591" s="115"/>
      <c r="B591" s="441"/>
      <c r="C591" s="442" t="s">
        <v>1312</v>
      </c>
      <c r="D591" s="442"/>
      <c r="E591" s="1168"/>
      <c r="F591" s="582">
        <f t="shared" si="140"/>
        <v>0</v>
      </c>
      <c r="G591" s="333"/>
      <c r="H591" s="333"/>
      <c r="I591" s="433"/>
      <c r="J591" s="434"/>
      <c r="K591" s="942"/>
      <c r="L591" s="344"/>
      <c r="M591" s="344"/>
      <c r="N591" s="344"/>
      <c r="O591" s="338"/>
      <c r="P591" s="339">
        <f t="shared" si="134"/>
        <v>0</v>
      </c>
      <c r="Q591" s="364"/>
      <c r="R591" s="364"/>
      <c r="S591" s="365"/>
      <c r="T591" s="366"/>
      <c r="U591" s="367"/>
      <c r="V591" s="364"/>
      <c r="W591" s="364"/>
      <c r="X591" s="364"/>
      <c r="Y591" s="1293">
        <f t="shared" si="135"/>
        <v>0</v>
      </c>
      <c r="Z591" s="340"/>
      <c r="AA591" s="370" t="s">
        <v>774</v>
      </c>
      <c r="AB591" s="20"/>
    </row>
    <row r="592" spans="1:28" x14ac:dyDescent="0.3">
      <c r="A592" s="115"/>
      <c r="B592" s="441"/>
      <c r="C592" s="442"/>
      <c r="D592" s="442" t="s">
        <v>876</v>
      </c>
      <c r="E592" s="1168"/>
      <c r="F592" s="582">
        <f t="shared" si="140"/>
        <v>0</v>
      </c>
      <c r="G592" s="333"/>
      <c r="H592" s="333"/>
      <c r="I592" s="433"/>
      <c r="J592" s="434"/>
      <c r="K592" s="942"/>
      <c r="L592" s="344"/>
      <c r="M592" s="344"/>
      <c r="N592" s="344"/>
      <c r="O592" s="338"/>
      <c r="P592" s="339">
        <f t="shared" si="134"/>
        <v>0</v>
      </c>
      <c r="Q592" s="364"/>
      <c r="R592" s="364"/>
      <c r="S592" s="365"/>
      <c r="T592" s="366"/>
      <c r="U592" s="367"/>
      <c r="V592" s="364"/>
      <c r="W592" s="364"/>
      <c r="X592" s="364"/>
      <c r="Y592" s="1293">
        <f t="shared" si="135"/>
        <v>0</v>
      </c>
      <c r="Z592" s="340"/>
      <c r="AA592" s="370"/>
      <c r="AB592" s="20"/>
    </row>
    <row r="593" spans="1:28" x14ac:dyDescent="0.3">
      <c r="A593" s="115"/>
      <c r="B593" s="441"/>
      <c r="C593" s="442"/>
      <c r="D593" s="442" t="s">
        <v>877</v>
      </c>
      <c r="E593" s="1168"/>
      <c r="F593" s="582">
        <f t="shared" ref="F593" si="144">SUM(G593:J593)</f>
        <v>0</v>
      </c>
      <c r="G593" s="333"/>
      <c r="H593" s="333"/>
      <c r="I593" s="433"/>
      <c r="J593" s="434"/>
      <c r="K593" s="942"/>
      <c r="L593" s="344"/>
      <c r="M593" s="344"/>
      <c r="N593" s="344"/>
      <c r="O593" s="338"/>
      <c r="P593" s="339">
        <f t="shared" si="134"/>
        <v>0</v>
      </c>
      <c r="Q593" s="364"/>
      <c r="R593" s="364"/>
      <c r="S593" s="365"/>
      <c r="T593" s="366"/>
      <c r="U593" s="367"/>
      <c r="V593" s="364"/>
      <c r="W593" s="364"/>
      <c r="X593" s="364"/>
      <c r="Y593" s="1293">
        <f t="shared" si="135"/>
        <v>0</v>
      </c>
      <c r="Z593" s="340"/>
      <c r="AA593" s="370"/>
      <c r="AB593" s="20"/>
    </row>
    <row r="594" spans="1:28" x14ac:dyDescent="0.3">
      <c r="A594" s="115"/>
      <c r="B594" s="441"/>
      <c r="C594" s="442" t="s">
        <v>878</v>
      </c>
      <c r="D594" s="442"/>
      <c r="E594" s="1168"/>
      <c r="F594" s="582">
        <f t="shared" si="140"/>
        <v>0</v>
      </c>
      <c r="G594" s="333"/>
      <c r="H594" s="333"/>
      <c r="I594" s="433"/>
      <c r="J594" s="434"/>
      <c r="K594" s="942"/>
      <c r="L594" s="344"/>
      <c r="M594" s="344"/>
      <c r="N594" s="344"/>
      <c r="O594" s="338"/>
      <c r="P594" s="339">
        <f t="shared" si="134"/>
        <v>0</v>
      </c>
      <c r="Q594" s="364"/>
      <c r="R594" s="364"/>
      <c r="S594" s="365"/>
      <c r="T594" s="366"/>
      <c r="U594" s="367"/>
      <c r="V594" s="364"/>
      <c r="W594" s="364"/>
      <c r="X594" s="364"/>
      <c r="Y594" s="1293">
        <f t="shared" si="135"/>
        <v>0</v>
      </c>
      <c r="Z594" s="340"/>
      <c r="AA594" s="370"/>
      <c r="AB594" s="20"/>
    </row>
    <row r="595" spans="1:28" x14ac:dyDescent="0.3">
      <c r="A595" s="115"/>
      <c r="B595" s="441"/>
      <c r="C595" s="442" t="s">
        <v>879</v>
      </c>
      <c r="D595" s="442"/>
      <c r="E595" s="1168"/>
      <c r="F595" s="582">
        <f t="shared" ref="F595" si="145">SUM(G595:J595)</f>
        <v>0</v>
      </c>
      <c r="G595" s="333"/>
      <c r="H595" s="333"/>
      <c r="I595" s="433"/>
      <c r="J595" s="434"/>
      <c r="K595" s="942"/>
      <c r="L595" s="344"/>
      <c r="M595" s="344"/>
      <c r="N595" s="344"/>
      <c r="O595" s="338"/>
      <c r="P595" s="339">
        <f t="shared" si="134"/>
        <v>0</v>
      </c>
      <c r="Q595" s="364"/>
      <c r="R595" s="364"/>
      <c r="S595" s="365"/>
      <c r="T595" s="366"/>
      <c r="U595" s="367"/>
      <c r="V595" s="364"/>
      <c r="W595" s="364"/>
      <c r="X595" s="364"/>
      <c r="Y595" s="1293">
        <f t="shared" si="135"/>
        <v>0</v>
      </c>
      <c r="Z595" s="340"/>
      <c r="AA595" s="370"/>
      <c r="AB595" s="20"/>
    </row>
    <row r="596" spans="1:28" x14ac:dyDescent="0.3">
      <c r="A596" s="115"/>
      <c r="B596" s="441"/>
      <c r="C596" s="442"/>
      <c r="D596" s="442"/>
      <c r="E596" s="1168" t="s">
        <v>817</v>
      </c>
      <c r="F596" s="582">
        <f t="shared" si="140"/>
        <v>0</v>
      </c>
      <c r="G596" s="333"/>
      <c r="H596" s="333"/>
      <c r="I596" s="547"/>
      <c r="J596" s="548"/>
      <c r="K596" s="942"/>
      <c r="L596" s="344"/>
      <c r="M596" s="344"/>
      <c r="N596" s="344"/>
      <c r="O596" s="338"/>
      <c r="P596" s="339">
        <f t="shared" si="134"/>
        <v>0</v>
      </c>
      <c r="Q596" s="364"/>
      <c r="R596" s="364"/>
      <c r="S596" s="365"/>
      <c r="T596" s="366"/>
      <c r="U596" s="367"/>
      <c r="V596" s="364"/>
      <c r="W596" s="364"/>
      <c r="X596" s="364"/>
      <c r="Y596" s="1293">
        <f t="shared" si="135"/>
        <v>0</v>
      </c>
      <c r="Z596" s="340"/>
      <c r="AA596" s="422"/>
      <c r="AB596" s="20"/>
    </row>
    <row r="597" spans="1:28" x14ac:dyDescent="0.3">
      <c r="A597" s="115"/>
      <c r="B597" s="441"/>
      <c r="C597" s="441"/>
      <c r="D597" s="442"/>
      <c r="E597" s="1168"/>
      <c r="F597" s="582">
        <f t="shared" si="140"/>
        <v>0</v>
      </c>
      <c r="G597" s="333"/>
      <c r="H597" s="333"/>
      <c r="I597" s="433"/>
      <c r="J597" s="434"/>
      <c r="K597" s="633"/>
      <c r="L597" s="344"/>
      <c r="M597" s="344"/>
      <c r="N597" s="344"/>
      <c r="O597" s="338"/>
      <c r="P597" s="339">
        <f t="shared" si="134"/>
        <v>0</v>
      </c>
      <c r="Q597" s="364"/>
      <c r="R597" s="364"/>
      <c r="S597" s="365"/>
      <c r="T597" s="366"/>
      <c r="U597" s="367"/>
      <c r="V597" s="364"/>
      <c r="W597" s="364"/>
      <c r="X597" s="364"/>
      <c r="Y597" s="1293">
        <f t="shared" si="135"/>
        <v>0</v>
      </c>
      <c r="Z597" s="340"/>
      <c r="AA597" s="370"/>
      <c r="AB597" s="20"/>
    </row>
    <row r="598" spans="1:28" ht="15.6" customHeight="1" x14ac:dyDescent="0.3">
      <c r="A598" s="115"/>
      <c r="B598" s="332"/>
      <c r="C598" s="374" t="s">
        <v>1313</v>
      </c>
      <c r="D598" s="332"/>
      <c r="E598" s="1172"/>
      <c r="F598" s="582">
        <f t="shared" si="140"/>
        <v>0</v>
      </c>
      <c r="G598" s="333"/>
      <c r="H598" s="333"/>
      <c r="I598" s="334"/>
      <c r="J598" s="335"/>
      <c r="K598" s="942"/>
      <c r="L598" s="344"/>
      <c r="M598" s="344"/>
      <c r="N598" s="344"/>
      <c r="O598" s="338"/>
      <c r="P598" s="339">
        <f t="shared" si="134"/>
        <v>0</v>
      </c>
      <c r="Q598" s="364"/>
      <c r="R598" s="364"/>
      <c r="S598" s="365"/>
      <c r="T598" s="366"/>
      <c r="U598" s="367"/>
      <c r="V598" s="364"/>
      <c r="W598" s="364"/>
      <c r="X598" s="364"/>
      <c r="Y598" s="1293">
        <f t="shared" si="135"/>
        <v>0</v>
      </c>
      <c r="Z598" s="340"/>
      <c r="AA598" s="422"/>
      <c r="AB598" s="33"/>
    </row>
    <row r="599" spans="1:28" ht="15.6" customHeight="1" x14ac:dyDescent="0.3">
      <c r="A599" s="115"/>
      <c r="B599" s="332"/>
      <c r="C599" s="374"/>
      <c r="D599" s="332"/>
      <c r="E599" s="1168" t="s">
        <v>431</v>
      </c>
      <c r="F599" s="582">
        <v>1</v>
      </c>
      <c r="G599" s="333"/>
      <c r="H599" s="333"/>
      <c r="I599" s="433">
        <v>1</v>
      </c>
      <c r="J599" s="434">
        <v>-1</v>
      </c>
      <c r="K599" s="633"/>
      <c r="L599" s="344"/>
      <c r="M599" s="344"/>
      <c r="N599" s="344"/>
      <c r="O599" s="338"/>
      <c r="P599" s="339">
        <f t="shared" si="134"/>
        <v>0</v>
      </c>
      <c r="Q599" s="364"/>
      <c r="R599" s="364"/>
      <c r="S599" s="365"/>
      <c r="T599" s="366"/>
      <c r="U599" s="367"/>
      <c r="V599" s="364"/>
      <c r="W599" s="364"/>
      <c r="X599" s="364"/>
      <c r="Y599" s="1293">
        <f t="shared" si="135"/>
        <v>0</v>
      </c>
      <c r="Z599" s="340"/>
      <c r="AA599" s="370"/>
      <c r="AB599" s="1659"/>
    </row>
    <row r="600" spans="1:28" s="19" customFormat="1" ht="15.6" customHeight="1" x14ac:dyDescent="0.3">
      <c r="A600" s="115"/>
      <c r="B600" s="332"/>
      <c r="C600" s="374"/>
      <c r="D600" s="332"/>
      <c r="E600" s="1168"/>
      <c r="F600" s="891"/>
      <c r="G600" s="536"/>
      <c r="H600" s="536"/>
      <c r="I600" s="537"/>
      <c r="J600" s="538"/>
      <c r="K600" s="952"/>
      <c r="L600" s="549"/>
      <c r="M600" s="549"/>
      <c r="N600" s="549"/>
      <c r="O600" s="540"/>
      <c r="P600" s="339">
        <f t="shared" si="134"/>
        <v>0</v>
      </c>
      <c r="Q600" s="541"/>
      <c r="R600" s="541"/>
      <c r="S600" s="542"/>
      <c r="T600" s="543"/>
      <c r="U600" s="544"/>
      <c r="V600" s="541"/>
      <c r="W600" s="541"/>
      <c r="X600" s="541"/>
      <c r="Y600" s="1293">
        <f t="shared" si="135"/>
        <v>0</v>
      </c>
      <c r="Z600" s="545"/>
      <c r="AA600" s="546"/>
      <c r="AB600" s="33"/>
    </row>
    <row r="601" spans="1:28" ht="16.2" thickBot="1" x14ac:dyDescent="0.35">
      <c r="A601" s="119"/>
      <c r="B601" s="306"/>
      <c r="C601" s="306"/>
      <c r="D601" s="306"/>
      <c r="E601" s="1451"/>
      <c r="F601" s="881">
        <f t="shared" ref="F601:F613" si="146">SUM(G601:J601)</f>
        <v>0</v>
      </c>
      <c r="G601" s="307"/>
      <c r="H601" s="307"/>
      <c r="I601" s="308"/>
      <c r="J601" s="309"/>
      <c r="K601" s="941"/>
      <c r="L601" s="310"/>
      <c r="M601" s="310"/>
      <c r="N601" s="310"/>
      <c r="O601" s="311"/>
      <c r="P601" s="484">
        <f t="shared" si="134"/>
        <v>0</v>
      </c>
      <c r="Q601" s="349"/>
      <c r="R601" s="349"/>
      <c r="S601" s="314"/>
      <c r="T601" s="315"/>
      <c r="U601" s="350"/>
      <c r="V601" s="349"/>
      <c r="W601" s="349"/>
      <c r="X601" s="349"/>
      <c r="Y601" s="1307">
        <f t="shared" si="135"/>
        <v>0</v>
      </c>
      <c r="Z601" s="317"/>
      <c r="AA601" s="318"/>
      <c r="AB601" s="13"/>
    </row>
    <row r="602" spans="1:28" s="34" customFormat="1" x14ac:dyDescent="0.3">
      <c r="A602" s="206"/>
      <c r="B602" s="520" t="s">
        <v>1314</v>
      </c>
      <c r="C602" s="520"/>
      <c r="D602" s="520"/>
      <c r="E602" s="1376"/>
      <c r="F602" s="886">
        <f>SUM(G602:J602)</f>
        <v>0</v>
      </c>
      <c r="G602" s="924"/>
      <c r="H602" s="924"/>
      <c r="I602" s="931"/>
      <c r="J602" s="932"/>
      <c r="K602" s="392"/>
      <c r="L602" s="1454"/>
      <c r="M602" s="1454"/>
      <c r="N602" s="1454"/>
      <c r="O602" s="394"/>
      <c r="P602" s="483">
        <f>SUM(Q602:T602)</f>
        <v>0</v>
      </c>
      <c r="Q602" s="977"/>
      <c r="R602" s="977"/>
      <c r="S602" s="396"/>
      <c r="T602" s="397"/>
      <c r="U602" s="999"/>
      <c r="V602" s="977"/>
      <c r="W602" s="977"/>
      <c r="X602" s="977"/>
      <c r="Y602" s="1306">
        <f>SUM(U602:X602)</f>
        <v>0</v>
      </c>
      <c r="Z602" s="683"/>
      <c r="AA602" s="535" t="s">
        <v>825</v>
      </c>
      <c r="AB602" s="20"/>
    </row>
    <row r="603" spans="1:28" s="34" customFormat="1" x14ac:dyDescent="0.3">
      <c r="A603" s="117"/>
      <c r="B603" s="442"/>
      <c r="C603" s="442" t="s">
        <v>1143</v>
      </c>
      <c r="D603" s="442"/>
      <c r="E603" s="1172"/>
      <c r="F603" s="582">
        <f>SUM(G603:J603)</f>
        <v>0</v>
      </c>
      <c r="G603" s="583"/>
      <c r="H603" s="583"/>
      <c r="I603" s="889"/>
      <c r="J603" s="929"/>
      <c r="K603" s="336"/>
      <c r="L603" s="429"/>
      <c r="M603" s="429"/>
      <c r="N603" s="429"/>
      <c r="O603" s="338"/>
      <c r="P603" s="339">
        <f>SUM(Q603:T603)</f>
        <v>0</v>
      </c>
      <c r="Q603" s="436"/>
      <c r="R603" s="436"/>
      <c r="S603" s="401"/>
      <c r="T603" s="402"/>
      <c r="U603" s="437"/>
      <c r="V603" s="436"/>
      <c r="W603" s="436"/>
      <c r="X603" s="436"/>
      <c r="Y603" s="1293">
        <f>SUM(U603:X603)</f>
        <v>0</v>
      </c>
      <c r="Z603" s="438"/>
      <c r="AA603" s="373"/>
      <c r="AB603" s="20"/>
    </row>
    <row r="604" spans="1:28" s="34" customFormat="1" x14ac:dyDescent="0.3">
      <c r="A604" s="117"/>
      <c r="B604" s="442"/>
      <c r="C604" s="442" t="s">
        <v>1144</v>
      </c>
      <c r="D604" s="442"/>
      <c r="E604" s="1172"/>
      <c r="F604" s="582">
        <f t="shared" ref="F604:F606" si="147">SUM(G604:J604)</f>
        <v>0</v>
      </c>
      <c r="G604" s="583"/>
      <c r="H604" s="583"/>
      <c r="I604" s="889"/>
      <c r="J604" s="929"/>
      <c r="K604" s="336"/>
      <c r="L604" s="429"/>
      <c r="M604" s="429"/>
      <c r="N604" s="429"/>
      <c r="O604" s="338"/>
      <c r="P604" s="339">
        <f>SUM(Q604:T604)</f>
        <v>0</v>
      </c>
      <c r="Q604" s="436"/>
      <c r="R604" s="436"/>
      <c r="S604" s="401"/>
      <c r="T604" s="402"/>
      <c r="U604" s="437"/>
      <c r="V604" s="281"/>
      <c r="W604" s="436"/>
      <c r="X604" s="436"/>
      <c r="Y604" s="1293"/>
      <c r="Z604" s="438"/>
      <c r="AA604" s="1326"/>
      <c r="AB604" s="20"/>
    </row>
    <row r="605" spans="1:28" s="34" customFormat="1" x14ac:dyDescent="0.3">
      <c r="A605" s="117"/>
      <c r="B605" s="442"/>
      <c r="C605" s="442" t="s">
        <v>1145</v>
      </c>
      <c r="D605" s="442"/>
      <c r="E605" s="1172"/>
      <c r="F605" s="582">
        <f t="shared" ref="F605" si="148">SUM(G605:J605)</f>
        <v>0</v>
      </c>
      <c r="G605" s="583"/>
      <c r="H605" s="583"/>
      <c r="I605" s="889"/>
      <c r="J605" s="929"/>
      <c r="K605" s="336"/>
      <c r="L605" s="429"/>
      <c r="M605" s="429"/>
      <c r="N605" s="429"/>
      <c r="O605" s="338"/>
      <c r="P605" s="339">
        <f t="shared" ref="P605" si="149">SUM(Q605:T605)</f>
        <v>0</v>
      </c>
      <c r="Q605" s="436"/>
      <c r="R605" s="436"/>
      <c r="S605" s="401"/>
      <c r="T605" s="402"/>
      <c r="U605" s="437"/>
      <c r="V605" s="281"/>
      <c r="W605" s="436"/>
      <c r="X605" s="436"/>
      <c r="Y605" s="1293"/>
      <c r="Z605" s="438"/>
      <c r="AA605" s="1326"/>
      <c r="AB605" s="20"/>
    </row>
    <row r="606" spans="1:28" s="34" customFormat="1" x14ac:dyDescent="0.3">
      <c r="A606" s="17"/>
      <c r="B606" s="293" t="s">
        <v>271</v>
      </c>
      <c r="C606" s="293"/>
      <c r="D606" s="293"/>
      <c r="E606" s="562"/>
      <c r="F606" s="880">
        <f t="shared" si="147"/>
        <v>0</v>
      </c>
      <c r="G606" s="890"/>
      <c r="H606" s="890"/>
      <c r="I606" s="506"/>
      <c r="J606" s="918"/>
      <c r="K606" s="289"/>
      <c r="L606" s="280"/>
      <c r="M606" s="280"/>
      <c r="N606" s="280"/>
      <c r="O606" s="274"/>
      <c r="P606" s="1359">
        <f>SUM(P608:P612)</f>
        <v>542453.71</v>
      </c>
      <c r="Q606" s="401">
        <f t="shared" ref="Q606:Y606" si="150">SUM(Q608:Q612)</f>
        <v>0</v>
      </c>
      <c r="R606" s="339">
        <f t="shared" si="150"/>
        <v>542453.71</v>
      </c>
      <c r="S606" s="339">
        <f t="shared" si="150"/>
        <v>0</v>
      </c>
      <c r="T606" s="1262">
        <f t="shared" si="150"/>
        <v>0</v>
      </c>
      <c r="U606" s="1359">
        <f t="shared" si="150"/>
        <v>0</v>
      </c>
      <c r="V606" s="401">
        <f t="shared" si="150"/>
        <v>542453.71</v>
      </c>
      <c r="W606" s="1260">
        <f t="shared" si="150"/>
        <v>0</v>
      </c>
      <c r="X606" s="339">
        <f t="shared" si="150"/>
        <v>0</v>
      </c>
      <c r="Y606" s="1286">
        <f t="shared" si="150"/>
        <v>542453.71</v>
      </c>
      <c r="Z606" s="304"/>
      <c r="AA606" s="518"/>
      <c r="AB606" s="20"/>
    </row>
    <row r="607" spans="1:28" x14ac:dyDescent="0.3">
      <c r="A607" s="17"/>
      <c r="B607" s="293"/>
      <c r="C607" s="293"/>
      <c r="D607" s="293"/>
      <c r="E607" s="554"/>
      <c r="F607" s="880"/>
      <c r="G607" s="270"/>
      <c r="H607" s="270"/>
      <c r="I607" s="287"/>
      <c r="J607" s="288"/>
      <c r="K607" s="507"/>
      <c r="L607" s="296"/>
      <c r="M607" s="296"/>
      <c r="N607" s="296"/>
      <c r="O607" s="274"/>
      <c r="P607" s="339"/>
      <c r="Q607" s="413"/>
      <c r="R607" s="413"/>
      <c r="S607" s="413"/>
      <c r="T607" s="1290"/>
      <c r="U607" s="515"/>
      <c r="V607" s="413"/>
      <c r="W607" s="413"/>
      <c r="X607" s="413"/>
      <c r="Y607" s="299"/>
      <c r="Z607" s="304"/>
      <c r="AA607" s="518"/>
      <c r="AB607" s="20"/>
    </row>
    <row r="608" spans="1:28" x14ac:dyDescent="0.3">
      <c r="A608" s="17"/>
      <c r="B608" s="293"/>
      <c r="C608" s="293"/>
      <c r="D608" s="293"/>
      <c r="E608" s="554"/>
      <c r="F608" s="880"/>
      <c r="G608" s="270"/>
      <c r="H608" s="270"/>
      <c r="I608" s="287"/>
      <c r="J608" s="288"/>
      <c r="K608" s="507"/>
      <c r="L608" s="296"/>
      <c r="M608" s="296"/>
      <c r="N608" s="296"/>
      <c r="O608" s="274"/>
      <c r="P608" s="339">
        <f>SUM(Q608:T608)</f>
        <v>75253.710000000006</v>
      </c>
      <c r="Q608" s="413"/>
      <c r="R608" s="301">
        <v>75253.710000000006</v>
      </c>
      <c r="S608" s="413"/>
      <c r="T608" s="1290"/>
      <c r="U608" s="367"/>
      <c r="V608" s="301">
        <v>75253.710000000006</v>
      </c>
      <c r="W608" s="364"/>
      <c r="X608" s="364"/>
      <c r="Y608" s="1293">
        <f t="shared" ref="Y608" si="151">SUM(U608:X608)</f>
        <v>75253.710000000006</v>
      </c>
      <c r="Z608" s="340" t="s">
        <v>32</v>
      </c>
      <c r="AA608" s="1327" t="s">
        <v>1006</v>
      </c>
      <c r="AB608" s="20"/>
    </row>
    <row r="609" spans="1:28" x14ac:dyDescent="0.3">
      <c r="A609" s="124"/>
      <c r="B609" s="441"/>
      <c r="C609" s="441"/>
      <c r="D609" s="442"/>
      <c r="E609" s="1168" t="s">
        <v>21</v>
      </c>
      <c r="F609" s="582">
        <v>1</v>
      </c>
      <c r="G609" s="333"/>
      <c r="H609" s="333"/>
      <c r="I609" s="334">
        <v>1</v>
      </c>
      <c r="J609" s="335">
        <v>-1</v>
      </c>
      <c r="K609" s="942">
        <v>1</v>
      </c>
      <c r="L609" s="344">
        <v>1</v>
      </c>
      <c r="M609" s="344"/>
      <c r="N609" s="344"/>
      <c r="O609" s="338">
        <f>SUM(K609:N609)</f>
        <v>2</v>
      </c>
      <c r="P609" s="339">
        <f>SUM(Q609:T609)</f>
        <v>467200</v>
      </c>
      <c r="Q609" s="364"/>
      <c r="R609" s="301">
        <v>467200</v>
      </c>
      <c r="S609" s="365"/>
      <c r="T609" s="366"/>
      <c r="U609" s="367"/>
      <c r="V609" s="301">
        <v>467200</v>
      </c>
      <c r="W609" s="364"/>
      <c r="X609" s="364"/>
      <c r="Y609" s="1293">
        <f>SUM(U609:X609)</f>
        <v>467200</v>
      </c>
      <c r="Z609" s="340" t="s">
        <v>32</v>
      </c>
      <c r="AA609" s="1327" t="s">
        <v>1007</v>
      </c>
      <c r="AB609" s="20"/>
    </row>
    <row r="610" spans="1:28" x14ac:dyDescent="0.3">
      <c r="A610" s="124"/>
      <c r="B610" s="441"/>
      <c r="C610" s="441"/>
      <c r="D610" s="442"/>
      <c r="E610" s="1168"/>
      <c r="F610" s="885"/>
      <c r="G610" s="378"/>
      <c r="H610" s="378"/>
      <c r="I610" s="379"/>
      <c r="J610" s="380"/>
      <c r="K610" s="944"/>
      <c r="L610" s="381"/>
      <c r="M610" s="381"/>
      <c r="N610" s="381"/>
      <c r="O610" s="382"/>
      <c r="P610" s="339">
        <f>SUM(Q610:T610)</f>
        <v>0</v>
      </c>
      <c r="Q610" s="383"/>
      <c r="R610" s="383"/>
      <c r="S610" s="384"/>
      <c r="T610" s="385"/>
      <c r="U610" s="386"/>
      <c r="V610" s="383"/>
      <c r="W610" s="383"/>
      <c r="X610" s="383"/>
      <c r="Y610" s="1293">
        <f>SUM(U610:X610)</f>
        <v>0</v>
      </c>
      <c r="Z610" s="387"/>
      <c r="AA610" s="1327" t="s">
        <v>1008</v>
      </c>
      <c r="AB610" s="20"/>
    </row>
    <row r="611" spans="1:28" x14ac:dyDescent="0.3">
      <c r="A611" s="124"/>
      <c r="B611" s="441"/>
      <c r="C611" s="441"/>
      <c r="D611" s="442"/>
      <c r="E611" s="1168"/>
      <c r="F611" s="885"/>
      <c r="G611" s="378"/>
      <c r="H611" s="378"/>
      <c r="I611" s="379"/>
      <c r="J611" s="380"/>
      <c r="K611" s="944"/>
      <c r="L611" s="381"/>
      <c r="M611" s="381"/>
      <c r="N611" s="381"/>
      <c r="O611" s="382"/>
      <c r="P611" s="339">
        <f>SUM(Q611:T611)</f>
        <v>0</v>
      </c>
      <c r="Q611" s="383"/>
      <c r="R611" s="383"/>
      <c r="S611" s="384"/>
      <c r="T611" s="385"/>
      <c r="U611" s="386"/>
      <c r="V611" s="383"/>
      <c r="W611" s="383"/>
      <c r="X611" s="383"/>
      <c r="Y611" s="1293">
        <f>SUM(U611:X611)</f>
        <v>0</v>
      </c>
      <c r="Z611" s="387"/>
      <c r="AA611" s="1327" t="s">
        <v>1009</v>
      </c>
      <c r="AB611" s="20"/>
    </row>
    <row r="612" spans="1:28" ht="16.2" thickBot="1" x14ac:dyDescent="0.35">
      <c r="A612" s="119"/>
      <c r="B612" s="306"/>
      <c r="C612" s="306"/>
      <c r="D612" s="306"/>
      <c r="E612" s="1451"/>
      <c r="F612" s="881">
        <f>SUM(G612:J612)</f>
        <v>0</v>
      </c>
      <c r="G612" s="307"/>
      <c r="H612" s="307"/>
      <c r="I612" s="308"/>
      <c r="J612" s="309"/>
      <c r="K612" s="941"/>
      <c r="L612" s="310"/>
      <c r="M612" s="310"/>
      <c r="N612" s="310"/>
      <c r="O612" s="311"/>
      <c r="P612" s="484">
        <f>SUM(Q612:T612)</f>
        <v>0</v>
      </c>
      <c r="Q612" s="349"/>
      <c r="R612" s="349"/>
      <c r="S612" s="314"/>
      <c r="T612" s="315"/>
      <c r="U612" s="350"/>
      <c r="V612" s="349"/>
      <c r="W612" s="349"/>
      <c r="X612" s="349"/>
      <c r="Y612" s="1307">
        <f>SUM(U612:X612)</f>
        <v>0</v>
      </c>
      <c r="Z612" s="317"/>
      <c r="AA612" s="318"/>
      <c r="AB612" s="20"/>
    </row>
    <row r="613" spans="1:28" s="984" customFormat="1" x14ac:dyDescent="0.3">
      <c r="A613" s="1432"/>
      <c r="B613" s="1464"/>
      <c r="C613" s="1433" t="s">
        <v>1315</v>
      </c>
      <c r="D613" s="485"/>
      <c r="E613" s="1466"/>
      <c r="F613" s="1016">
        <f t="shared" si="146"/>
        <v>0</v>
      </c>
      <c r="G613" s="1436"/>
      <c r="H613" s="1436"/>
      <c r="I613" s="1457"/>
      <c r="J613" s="1469"/>
      <c r="K613" s="1468"/>
      <c r="L613" s="1440"/>
      <c r="M613" s="1440"/>
      <c r="N613" s="1440"/>
      <c r="O613" s="1472"/>
      <c r="P613" s="1018">
        <f t="shared" si="134"/>
        <v>0</v>
      </c>
      <c r="Q613" s="1441"/>
      <c r="R613" s="1441"/>
      <c r="S613" s="1442"/>
      <c r="T613" s="1443"/>
      <c r="U613" s="1476"/>
      <c r="V613" s="1441"/>
      <c r="W613" s="1441"/>
      <c r="X613" s="1441"/>
      <c r="Y613" s="1019">
        <f t="shared" si="135"/>
        <v>0</v>
      </c>
      <c r="Z613" s="1445"/>
      <c r="AA613" s="1458" t="s">
        <v>774</v>
      </c>
      <c r="AB613" s="20"/>
    </row>
    <row r="614" spans="1:28" s="34" customFormat="1" x14ac:dyDescent="0.3">
      <c r="A614" s="17"/>
      <c r="B614" s="293" t="s">
        <v>271</v>
      </c>
      <c r="C614" s="293"/>
      <c r="D614" s="293"/>
      <c r="E614" s="562"/>
      <c r="F614" s="880">
        <f t="shared" ref="F614" si="152">SUM(G614:J614)</f>
        <v>0</v>
      </c>
      <c r="G614" s="890"/>
      <c r="H614" s="890"/>
      <c r="I614" s="506"/>
      <c r="J614" s="918"/>
      <c r="K614" s="1249"/>
      <c r="L614" s="914"/>
      <c r="M614" s="914"/>
      <c r="N614" s="914"/>
      <c r="O614" s="1473"/>
      <c r="P614" s="304">
        <f>SUM(P615:P629)</f>
        <v>1058694.6000000001</v>
      </c>
      <c r="Q614" s="303">
        <f t="shared" ref="Q614:Y614" si="153">SUM(Q615:Q629)</f>
        <v>0</v>
      </c>
      <c r="R614" s="303">
        <f t="shared" si="153"/>
        <v>0</v>
      </c>
      <c r="S614" s="303">
        <f t="shared" si="153"/>
        <v>533787.6</v>
      </c>
      <c r="T614" s="980">
        <f t="shared" si="153"/>
        <v>524907</v>
      </c>
      <c r="U614" s="1259">
        <f t="shared" si="153"/>
        <v>0</v>
      </c>
      <c r="V614" s="303">
        <f t="shared" si="153"/>
        <v>0</v>
      </c>
      <c r="W614" s="303">
        <f t="shared" si="153"/>
        <v>0</v>
      </c>
      <c r="X614" s="303">
        <f t="shared" si="153"/>
        <v>0</v>
      </c>
      <c r="Y614" s="1478">
        <f t="shared" si="153"/>
        <v>0</v>
      </c>
      <c r="Z614" s="517"/>
      <c r="AA614" s="1455"/>
      <c r="AB614" s="20"/>
    </row>
    <row r="615" spans="1:28" x14ac:dyDescent="0.3">
      <c r="A615" s="17"/>
      <c r="B615" s="293"/>
      <c r="C615" s="293"/>
      <c r="D615" s="293"/>
      <c r="E615" s="554"/>
      <c r="F615" s="880"/>
      <c r="G615" s="270"/>
      <c r="H615" s="270"/>
      <c r="I615" s="287"/>
      <c r="J615" s="288"/>
      <c r="K615" s="1248"/>
      <c r="L615" s="296"/>
      <c r="M615" s="296"/>
      <c r="N615" s="296"/>
      <c r="O615" s="1473"/>
      <c r="P615" s="304">
        <f t="shared" ref="P615:P625" si="154">SUM(Q615:T615)</f>
        <v>0</v>
      </c>
      <c r="Q615" s="413"/>
      <c r="R615" s="413"/>
      <c r="S615" s="413"/>
      <c r="T615" s="1290"/>
      <c r="U615" s="419"/>
      <c r="V615" s="413"/>
      <c r="W615" s="413"/>
      <c r="X615" s="413"/>
      <c r="Y615" s="979"/>
      <c r="Z615" s="304"/>
      <c r="AA615" s="518"/>
      <c r="AB615" s="20"/>
    </row>
    <row r="616" spans="1:28" x14ac:dyDescent="0.3">
      <c r="A616" s="215"/>
      <c r="B616" s="269"/>
      <c r="C616" s="409"/>
      <c r="D616" s="278"/>
      <c r="E616" s="522" t="s">
        <v>773</v>
      </c>
      <c r="F616" s="880">
        <v>1</v>
      </c>
      <c r="G616" s="270"/>
      <c r="H616" s="270"/>
      <c r="I616" s="556">
        <v>1</v>
      </c>
      <c r="J616" s="1456">
        <v>-1</v>
      </c>
      <c r="K616" s="1248"/>
      <c r="L616" s="273"/>
      <c r="M616" s="273"/>
      <c r="N616" s="273"/>
      <c r="O616" s="1473"/>
      <c r="P616" s="304">
        <f t="shared" si="154"/>
        <v>0</v>
      </c>
      <c r="Q616" s="413"/>
      <c r="R616" s="413"/>
      <c r="S616" s="290"/>
      <c r="T616" s="514"/>
      <c r="U616" s="419"/>
      <c r="V616" s="413"/>
      <c r="W616" s="413"/>
      <c r="X616" s="413"/>
      <c r="Y616" s="979">
        <f t="shared" si="135"/>
        <v>0</v>
      </c>
      <c r="Z616" s="291"/>
      <c r="AA616" s="516"/>
      <c r="AB616" s="20"/>
    </row>
    <row r="617" spans="1:28" x14ac:dyDescent="0.3">
      <c r="A617" s="215"/>
      <c r="B617" s="269"/>
      <c r="C617" s="409"/>
      <c r="D617" s="278"/>
      <c r="E617" s="522"/>
      <c r="F617" s="880"/>
      <c r="G617" s="270"/>
      <c r="H617" s="270"/>
      <c r="I617" s="556"/>
      <c r="J617" s="1456"/>
      <c r="K617" s="1248"/>
      <c r="L617" s="273"/>
      <c r="M617" s="273"/>
      <c r="N617" s="273"/>
      <c r="O617" s="1473"/>
      <c r="P617" s="304">
        <f t="shared" si="154"/>
        <v>0</v>
      </c>
      <c r="Q617" s="413"/>
      <c r="R617" s="413"/>
      <c r="S617" s="290"/>
      <c r="T617" s="514"/>
      <c r="U617" s="419"/>
      <c r="V617" s="413"/>
      <c r="W617" s="413"/>
      <c r="X617" s="413"/>
      <c r="Y617" s="979"/>
      <c r="Z617" s="291"/>
      <c r="AA617" s="516"/>
      <c r="AB617" s="20"/>
    </row>
    <row r="618" spans="1:28" x14ac:dyDescent="0.3">
      <c r="A618" s="215"/>
      <c r="B618" s="269"/>
      <c r="C618" s="282" t="s">
        <v>938</v>
      </c>
      <c r="D618" s="269"/>
      <c r="E618" s="524"/>
      <c r="F618" s="880">
        <f>SUM(G618:J618)</f>
        <v>0</v>
      </c>
      <c r="G618" s="270"/>
      <c r="H618" s="270"/>
      <c r="I618" s="287"/>
      <c r="J618" s="288"/>
      <c r="K618" s="1248"/>
      <c r="L618" s="273"/>
      <c r="M618" s="273"/>
      <c r="N618" s="273"/>
      <c r="O618" s="1473"/>
      <c r="P618" s="304">
        <f t="shared" si="154"/>
        <v>0</v>
      </c>
      <c r="Q618" s="413"/>
      <c r="R618" s="413"/>
      <c r="S618" s="290"/>
      <c r="T618" s="514"/>
      <c r="U618" s="419"/>
      <c r="V618" s="413"/>
      <c r="W618" s="413"/>
      <c r="X618" s="413"/>
      <c r="Y618" s="979">
        <f>SUM(U618:X618)</f>
        <v>0</v>
      </c>
      <c r="Z618" s="291"/>
      <c r="AA618" s="1024"/>
      <c r="AB618" s="33"/>
    </row>
    <row r="619" spans="1:28" x14ac:dyDescent="0.3">
      <c r="A619" s="215"/>
      <c r="B619" s="269"/>
      <c r="C619" s="269"/>
      <c r="D619" s="269"/>
      <c r="E619" s="522" t="s">
        <v>1055</v>
      </c>
      <c r="F619" s="880">
        <f>SUM(G619:J619)</f>
        <v>0</v>
      </c>
      <c r="G619" s="270"/>
      <c r="H619" s="270"/>
      <c r="I619" s="287"/>
      <c r="J619" s="288"/>
      <c r="K619" s="1248"/>
      <c r="L619" s="273"/>
      <c r="M619" s="273"/>
      <c r="N619" s="273"/>
      <c r="O619" s="1473"/>
      <c r="P619" s="304">
        <f t="shared" si="154"/>
        <v>0</v>
      </c>
      <c r="Q619" s="413"/>
      <c r="R619" s="413"/>
      <c r="S619" s="290"/>
      <c r="T619" s="514"/>
      <c r="U619" s="419"/>
      <c r="V619" s="413"/>
      <c r="W619" s="413"/>
      <c r="X619" s="413"/>
      <c r="Y619" s="979">
        <f>SUM(U619:X619)</f>
        <v>0</v>
      </c>
      <c r="Z619" s="1059"/>
      <c r="AA619" s="673"/>
      <c r="AB619" s="33"/>
    </row>
    <row r="620" spans="1:28" x14ac:dyDescent="0.3">
      <c r="A620" s="215"/>
      <c r="B620" s="269"/>
      <c r="C620" s="269"/>
      <c r="D620" s="269"/>
      <c r="E620" s="1187" t="s">
        <v>1078</v>
      </c>
      <c r="F620" s="1470">
        <v>1</v>
      </c>
      <c r="G620" s="270"/>
      <c r="H620" s="270"/>
      <c r="I620" s="1459">
        <v>1</v>
      </c>
      <c r="J620" s="1471">
        <v>1</v>
      </c>
      <c r="K620" s="1248"/>
      <c r="L620" s="273"/>
      <c r="M620" s="273"/>
      <c r="N620" s="273"/>
      <c r="O620" s="1474"/>
      <c r="P620" s="304">
        <f t="shared" si="154"/>
        <v>316698</v>
      </c>
      <c r="Q620" s="414"/>
      <c r="R620" s="414"/>
      <c r="S620" s="1460">
        <v>158349</v>
      </c>
      <c r="T620" s="1477">
        <v>158349</v>
      </c>
      <c r="U620" s="418"/>
      <c r="V620" s="414"/>
      <c r="W620" s="414"/>
      <c r="X620" s="414"/>
      <c r="Y620" s="1005"/>
      <c r="Z620" s="1059"/>
      <c r="AA620" s="1022"/>
      <c r="AB620" s="28"/>
    </row>
    <row r="621" spans="1:28" x14ac:dyDescent="0.3">
      <c r="A621" s="215"/>
      <c r="B621" s="269"/>
      <c r="C621" s="269"/>
      <c r="D621" s="269"/>
      <c r="E621" s="1187" t="s">
        <v>1078</v>
      </c>
      <c r="F621" s="1470">
        <v>1</v>
      </c>
      <c r="G621" s="270"/>
      <c r="H621" s="270"/>
      <c r="I621" s="1459">
        <v>1</v>
      </c>
      <c r="J621" s="1471">
        <v>1</v>
      </c>
      <c r="K621" s="1248"/>
      <c r="L621" s="273"/>
      <c r="M621" s="273"/>
      <c r="N621" s="273"/>
      <c r="O621" s="1474"/>
      <c r="P621" s="304">
        <f t="shared" si="154"/>
        <v>316698</v>
      </c>
      <c r="Q621" s="414"/>
      <c r="R621" s="414"/>
      <c r="S621" s="1460">
        <v>158349</v>
      </c>
      <c r="T621" s="1477">
        <v>158349</v>
      </c>
      <c r="U621" s="418"/>
      <c r="V621" s="414"/>
      <c r="W621" s="414"/>
      <c r="X621" s="414"/>
      <c r="Y621" s="1005"/>
      <c r="Z621" s="1059"/>
      <c r="AA621" s="1022"/>
      <c r="AB621" s="28"/>
    </row>
    <row r="622" spans="1:28" x14ac:dyDescent="0.3">
      <c r="A622" s="215"/>
      <c r="B622" s="269"/>
      <c r="C622" s="269"/>
      <c r="D622" s="269"/>
      <c r="E622" s="1187" t="s">
        <v>1079</v>
      </c>
      <c r="F622" s="1470">
        <v>1</v>
      </c>
      <c r="G622" s="270"/>
      <c r="H622" s="270"/>
      <c r="I622" s="1459">
        <v>1</v>
      </c>
      <c r="J622" s="1471">
        <v>1</v>
      </c>
      <c r="K622" s="1248"/>
      <c r="L622" s="273"/>
      <c r="M622" s="273"/>
      <c r="N622" s="273"/>
      <c r="O622" s="1474"/>
      <c r="P622" s="304">
        <f t="shared" si="154"/>
        <v>145344</v>
      </c>
      <c r="Q622" s="414"/>
      <c r="R622" s="414"/>
      <c r="S622" s="1460">
        <v>72672</v>
      </c>
      <c r="T622" s="1477">
        <v>72672</v>
      </c>
      <c r="U622" s="418"/>
      <c r="V622" s="414"/>
      <c r="W622" s="414"/>
      <c r="X622" s="414"/>
      <c r="Y622" s="1005"/>
      <c r="Z622" s="1059"/>
      <c r="AA622" s="1022"/>
      <c r="AB622" s="28"/>
    </row>
    <row r="623" spans="1:28" x14ac:dyDescent="0.3">
      <c r="A623" s="215"/>
      <c r="B623" s="269"/>
      <c r="C623" s="269"/>
      <c r="D623" s="269"/>
      <c r="E623" s="1187"/>
      <c r="F623" s="1470"/>
      <c r="G623" s="270"/>
      <c r="H623" s="270"/>
      <c r="I623" s="1459"/>
      <c r="J623" s="1471"/>
      <c r="K623" s="1248"/>
      <c r="L623" s="273"/>
      <c r="M623" s="273"/>
      <c r="N623" s="273"/>
      <c r="O623" s="1474"/>
      <c r="P623" s="304">
        <f t="shared" si="154"/>
        <v>4844.8</v>
      </c>
      <c r="Q623" s="414"/>
      <c r="R623" s="414"/>
      <c r="S623" s="1460">
        <v>4844.8</v>
      </c>
      <c r="T623" s="1477"/>
      <c r="U623" s="418"/>
      <c r="V623" s="414"/>
      <c r="W623" s="414"/>
      <c r="X623" s="414"/>
      <c r="Y623" s="1005"/>
      <c r="Z623" s="1059"/>
      <c r="AA623" s="1461" t="s">
        <v>1081</v>
      </c>
      <c r="AB623" s="4"/>
    </row>
    <row r="624" spans="1:28" x14ac:dyDescent="0.3">
      <c r="A624" s="215"/>
      <c r="B624" s="269"/>
      <c r="C624" s="409"/>
      <c r="D624" s="278"/>
      <c r="E624" s="1187" t="s">
        <v>1080</v>
      </c>
      <c r="F624" s="1470">
        <v>1</v>
      </c>
      <c r="G624" s="270"/>
      <c r="H624" s="270"/>
      <c r="I624" s="1459">
        <v>1</v>
      </c>
      <c r="J624" s="1471">
        <v>1</v>
      </c>
      <c r="K624" s="1248"/>
      <c r="L624" s="273"/>
      <c r="M624" s="273"/>
      <c r="N624" s="273"/>
      <c r="O624" s="1473"/>
      <c r="P624" s="304">
        <f t="shared" si="154"/>
        <v>121074</v>
      </c>
      <c r="Q624" s="413"/>
      <c r="R624" s="413"/>
      <c r="S624" s="1460">
        <v>60537</v>
      </c>
      <c r="T624" s="1477">
        <v>60537</v>
      </c>
      <c r="U624" s="419"/>
      <c r="V624" s="413"/>
      <c r="W624" s="413"/>
      <c r="X624" s="413"/>
      <c r="Y624" s="979"/>
      <c r="Z624" s="291"/>
      <c r="AA624" s="1461"/>
      <c r="AB624" s="20"/>
    </row>
    <row r="625" spans="1:31" x14ac:dyDescent="0.3">
      <c r="A625" s="215"/>
      <c r="B625" s="269"/>
      <c r="C625" s="409"/>
      <c r="D625" s="278"/>
      <c r="E625" s="522"/>
      <c r="F625" s="880"/>
      <c r="G625" s="270"/>
      <c r="H625" s="270"/>
      <c r="I625" s="556"/>
      <c r="J625" s="1456"/>
      <c r="K625" s="1248"/>
      <c r="L625" s="273"/>
      <c r="M625" s="273"/>
      <c r="N625" s="273"/>
      <c r="O625" s="1473"/>
      <c r="P625" s="304">
        <f t="shared" si="154"/>
        <v>4035.8</v>
      </c>
      <c r="Q625" s="413"/>
      <c r="R625" s="413"/>
      <c r="S625" s="1460">
        <v>4035.8</v>
      </c>
      <c r="T625" s="1477"/>
      <c r="U625" s="419"/>
      <c r="V625" s="413"/>
      <c r="W625" s="413"/>
      <c r="X625" s="413"/>
      <c r="Y625" s="979"/>
      <c r="Z625" s="291"/>
      <c r="AA625" s="1461" t="s">
        <v>1081</v>
      </c>
      <c r="AB625" s="20"/>
    </row>
    <row r="626" spans="1:31" x14ac:dyDescent="0.3">
      <c r="A626" s="215"/>
      <c r="B626" s="269"/>
      <c r="C626" s="269"/>
      <c r="D626" s="269"/>
      <c r="E626" s="522" t="s">
        <v>66</v>
      </c>
      <c r="F626" s="880">
        <f>SUM(G626:J626)</f>
        <v>0</v>
      </c>
      <c r="G626" s="270"/>
      <c r="H626" s="270"/>
      <c r="I626" s="287"/>
      <c r="J626" s="288"/>
      <c r="K626" s="1248"/>
      <c r="L626" s="273"/>
      <c r="M626" s="273"/>
      <c r="N626" s="273"/>
      <c r="O626" s="1473"/>
      <c r="P626" s="304">
        <f>SUM(Q626:T626)</f>
        <v>20000</v>
      </c>
      <c r="Q626" s="413"/>
      <c r="R626" s="413"/>
      <c r="S626" s="290">
        <v>10000</v>
      </c>
      <c r="T626" s="514">
        <v>10000</v>
      </c>
      <c r="U626" s="419"/>
      <c r="V626" s="413"/>
      <c r="W626" s="413"/>
      <c r="X626" s="413"/>
      <c r="Y626" s="979">
        <f>SUM(U626:X626)</f>
        <v>0</v>
      </c>
      <c r="Z626" s="1059"/>
      <c r="AA626" s="673"/>
      <c r="AB626" s="20"/>
    </row>
    <row r="627" spans="1:31" x14ac:dyDescent="0.3">
      <c r="A627" s="215"/>
      <c r="B627" s="269"/>
      <c r="C627" s="269"/>
      <c r="D627" s="269"/>
      <c r="E627" s="522" t="s">
        <v>237</v>
      </c>
      <c r="F627" s="880">
        <f>SUM(G627:J627)</f>
        <v>0</v>
      </c>
      <c r="G627" s="270"/>
      <c r="H627" s="270"/>
      <c r="I627" s="287"/>
      <c r="J627" s="288"/>
      <c r="K627" s="1248"/>
      <c r="L627" s="273"/>
      <c r="M627" s="273"/>
      <c r="N627" s="273"/>
      <c r="O627" s="1473"/>
      <c r="P627" s="304">
        <f t="shared" ref="P627:P629" si="155">SUM(Q627:T627)</f>
        <v>10000</v>
      </c>
      <c r="Q627" s="413"/>
      <c r="R627" s="413"/>
      <c r="S627" s="290">
        <v>5000</v>
      </c>
      <c r="T627" s="514">
        <v>5000</v>
      </c>
      <c r="U627" s="419"/>
      <c r="V627" s="413"/>
      <c r="W627" s="413"/>
      <c r="X627" s="413"/>
      <c r="Y627" s="979">
        <f>SUM(U627:X627)</f>
        <v>0</v>
      </c>
      <c r="Z627" s="1059"/>
      <c r="AA627" s="673"/>
      <c r="AB627" s="20"/>
    </row>
    <row r="628" spans="1:31" x14ac:dyDescent="0.3">
      <c r="A628" s="215"/>
      <c r="B628" s="269"/>
      <c r="C628" s="409"/>
      <c r="D628" s="278"/>
      <c r="E628" s="522" t="s">
        <v>1056</v>
      </c>
      <c r="F628" s="880"/>
      <c r="G628" s="270"/>
      <c r="H628" s="270"/>
      <c r="I628" s="556"/>
      <c r="J628" s="1456"/>
      <c r="K628" s="1248"/>
      <c r="L628" s="273"/>
      <c r="M628" s="273"/>
      <c r="N628" s="273"/>
      <c r="O628" s="1473"/>
      <c r="P628" s="304">
        <f t="shared" si="155"/>
        <v>60000</v>
      </c>
      <c r="Q628" s="413"/>
      <c r="R628" s="413"/>
      <c r="S628" s="290">
        <v>30000</v>
      </c>
      <c r="T628" s="514">
        <v>30000</v>
      </c>
      <c r="U628" s="419"/>
      <c r="V628" s="413"/>
      <c r="W628" s="413"/>
      <c r="X628" s="413"/>
      <c r="Y628" s="979">
        <f>SUM(U628:X628)</f>
        <v>0</v>
      </c>
      <c r="Z628" s="291"/>
      <c r="AA628" s="516"/>
      <c r="AB628" s="20"/>
    </row>
    <row r="629" spans="1:31" x14ac:dyDescent="0.3">
      <c r="A629" s="215"/>
      <c r="B629" s="269"/>
      <c r="C629" s="409"/>
      <c r="D629" s="278"/>
      <c r="E629" s="522" t="s">
        <v>1077</v>
      </c>
      <c r="F629" s="880"/>
      <c r="G629" s="270"/>
      <c r="H629" s="270"/>
      <c r="I629" s="556"/>
      <c r="J629" s="1456"/>
      <c r="K629" s="1248"/>
      <c r="L629" s="273"/>
      <c r="M629" s="273"/>
      <c r="N629" s="273"/>
      <c r="O629" s="1473"/>
      <c r="P629" s="304">
        <f t="shared" si="155"/>
        <v>60000</v>
      </c>
      <c r="Q629" s="413"/>
      <c r="R629" s="413"/>
      <c r="S629" s="290">
        <v>30000</v>
      </c>
      <c r="T629" s="514">
        <v>30000</v>
      </c>
      <c r="U629" s="419"/>
      <c r="V629" s="413"/>
      <c r="W629" s="413"/>
      <c r="X629" s="413"/>
      <c r="Y629" s="979">
        <f>SUM(U629:X629)</f>
        <v>0</v>
      </c>
      <c r="Z629" s="291"/>
      <c r="AA629" s="516"/>
      <c r="AB629" s="20"/>
    </row>
    <row r="630" spans="1:31" ht="15.6" hidden="1" customHeight="1" x14ac:dyDescent="0.3">
      <c r="A630" s="215"/>
      <c r="B630" s="269"/>
      <c r="C630" s="269"/>
      <c r="D630" s="269"/>
      <c r="E630" s="522" t="s">
        <v>158</v>
      </c>
      <c r="F630" s="880">
        <f t="shared" ref="F630:F632" si="156">SUM(G630:J630)</f>
        <v>0</v>
      </c>
      <c r="G630" s="270"/>
      <c r="H630" s="270"/>
      <c r="I630" s="287"/>
      <c r="J630" s="288"/>
      <c r="K630" s="1248"/>
      <c r="L630" s="273"/>
      <c r="M630" s="273"/>
      <c r="N630" s="273"/>
      <c r="O630" s="1473"/>
      <c r="P630" s="304">
        <f t="shared" si="134"/>
        <v>0</v>
      </c>
      <c r="Q630" s="413"/>
      <c r="R630" s="413"/>
      <c r="S630" s="290"/>
      <c r="T630" s="514"/>
      <c r="U630" s="419"/>
      <c r="V630" s="413"/>
      <c r="W630" s="413"/>
      <c r="X630" s="413"/>
      <c r="Y630" s="979">
        <f t="shared" si="135"/>
        <v>0</v>
      </c>
      <c r="Z630" s="291" t="s">
        <v>53</v>
      </c>
      <c r="AA630" s="1020" t="s">
        <v>587</v>
      </c>
      <c r="AB630" s="20"/>
    </row>
    <row r="631" spans="1:31" ht="15.6" hidden="1" customHeight="1" x14ac:dyDescent="0.3">
      <c r="A631" s="215"/>
      <c r="B631" s="269"/>
      <c r="C631" s="269"/>
      <c r="D631" s="269"/>
      <c r="E631" s="555"/>
      <c r="F631" s="880">
        <f t="shared" si="156"/>
        <v>0</v>
      </c>
      <c r="G631" s="270"/>
      <c r="H631" s="270"/>
      <c r="I631" s="287"/>
      <c r="J631" s="288"/>
      <c r="K631" s="1248"/>
      <c r="L631" s="273"/>
      <c r="M631" s="273"/>
      <c r="N631" s="273"/>
      <c r="O631" s="1473"/>
      <c r="P631" s="304">
        <f t="shared" si="134"/>
        <v>0</v>
      </c>
      <c r="Q631" s="413"/>
      <c r="R631" s="413"/>
      <c r="S631" s="290"/>
      <c r="T631" s="514"/>
      <c r="U631" s="419"/>
      <c r="V631" s="413"/>
      <c r="W631" s="413"/>
      <c r="X631" s="413"/>
      <c r="Y631" s="979">
        <f t="shared" si="135"/>
        <v>0</v>
      </c>
      <c r="Z631" s="291"/>
      <c r="AA631" s="1020" t="s">
        <v>588</v>
      </c>
      <c r="AB631" s="33"/>
    </row>
    <row r="632" spans="1:31" ht="15.6" hidden="1" customHeight="1" x14ac:dyDescent="0.3">
      <c r="A632" s="215"/>
      <c r="B632" s="269"/>
      <c r="C632" s="269"/>
      <c r="D632" s="269"/>
      <c r="E632" s="555"/>
      <c r="F632" s="880">
        <f t="shared" si="156"/>
        <v>0</v>
      </c>
      <c r="G632" s="270"/>
      <c r="H632" s="270"/>
      <c r="I632" s="287"/>
      <c r="J632" s="288"/>
      <c r="K632" s="1248"/>
      <c r="L632" s="273"/>
      <c r="M632" s="273"/>
      <c r="N632" s="273"/>
      <c r="O632" s="1473"/>
      <c r="P632" s="304">
        <f t="shared" si="134"/>
        <v>0</v>
      </c>
      <c r="Q632" s="413"/>
      <c r="R632" s="413"/>
      <c r="S632" s="290"/>
      <c r="T632" s="514"/>
      <c r="U632" s="419"/>
      <c r="V632" s="413"/>
      <c r="W632" s="413"/>
      <c r="X632" s="413"/>
      <c r="Y632" s="979">
        <f t="shared" si="135"/>
        <v>0</v>
      </c>
      <c r="Z632" s="291"/>
      <c r="AA632" s="1020" t="s">
        <v>589</v>
      </c>
      <c r="AB632" s="33"/>
    </row>
    <row r="633" spans="1:31" ht="16.2" thickBot="1" x14ac:dyDescent="0.35">
      <c r="A633" s="1465"/>
      <c r="B633" s="1028"/>
      <c r="C633" s="1028"/>
      <c r="D633" s="1028"/>
      <c r="E633" s="1467"/>
      <c r="F633" s="1029">
        <f t="shared" si="140"/>
        <v>0</v>
      </c>
      <c r="G633" s="1030"/>
      <c r="H633" s="1030"/>
      <c r="I633" s="1031"/>
      <c r="J633" s="1060"/>
      <c r="K633" s="1250"/>
      <c r="L633" s="1462"/>
      <c r="M633" s="1462"/>
      <c r="N633" s="1462"/>
      <c r="O633" s="1475"/>
      <c r="P633" s="1034">
        <f t="shared" si="134"/>
        <v>0</v>
      </c>
      <c r="Q633" s="1035"/>
      <c r="R633" s="1035"/>
      <c r="S633" s="1036"/>
      <c r="T633" s="1037"/>
      <c r="U633" s="1281"/>
      <c r="V633" s="1035"/>
      <c r="W633" s="1035"/>
      <c r="X633" s="1035"/>
      <c r="Y633" s="1039">
        <f t="shared" si="135"/>
        <v>0</v>
      </c>
      <c r="Z633" s="1040"/>
      <c r="AA633" s="1463"/>
      <c r="AB633" s="20"/>
    </row>
    <row r="634" spans="1:31" s="1668" customFormat="1" x14ac:dyDescent="0.3">
      <c r="A634" s="1660" t="s">
        <v>57</v>
      </c>
      <c r="B634" s="1098"/>
      <c r="C634" s="1098"/>
      <c r="D634" s="1098"/>
      <c r="E634" s="1486"/>
      <c r="F634" s="1099">
        <f t="shared" si="140"/>
        <v>0</v>
      </c>
      <c r="G634" s="1100"/>
      <c r="H634" s="1100"/>
      <c r="I634" s="1101"/>
      <c r="J634" s="1102"/>
      <c r="K634" s="1103"/>
      <c r="L634" s="1104"/>
      <c r="M634" s="1104"/>
      <c r="N634" s="1104"/>
      <c r="O634" s="1105"/>
      <c r="P634" s="1106">
        <f t="shared" si="134"/>
        <v>0</v>
      </c>
      <c r="Q634" s="1107"/>
      <c r="R634" s="1107"/>
      <c r="S634" s="1108"/>
      <c r="T634" s="1109"/>
      <c r="U634" s="1106"/>
      <c r="V634" s="1108"/>
      <c r="W634" s="1108"/>
      <c r="X634" s="1110"/>
      <c r="Y634" s="1312">
        <f t="shared" si="135"/>
        <v>0</v>
      </c>
      <c r="Z634" s="1106"/>
      <c r="AA634" s="1109"/>
      <c r="AB634" s="1661" t="e">
        <f>#REF!+AA634</f>
        <v>#REF!</v>
      </c>
      <c r="AC634" s="1665"/>
      <c r="AD634" s="1666"/>
      <c r="AE634" s="1667"/>
    </row>
    <row r="635" spans="1:31" s="34" customFormat="1" x14ac:dyDescent="0.3">
      <c r="A635" s="118"/>
      <c r="B635" s="331" t="s">
        <v>264</v>
      </c>
      <c r="C635" s="331"/>
      <c r="D635" s="331"/>
      <c r="E635" s="1166"/>
      <c r="F635" s="582">
        <f t="shared" si="140"/>
        <v>0</v>
      </c>
      <c r="G635" s="583"/>
      <c r="H635" s="583"/>
      <c r="I635" s="584"/>
      <c r="J635" s="585"/>
      <c r="K635" s="336"/>
      <c r="L635" s="586"/>
      <c r="M635" s="586"/>
      <c r="N635" s="586"/>
      <c r="O635" s="338"/>
      <c r="P635" s="1359">
        <f>P636</f>
        <v>135100</v>
      </c>
      <c r="Q635" s="401">
        <f t="shared" ref="Q635:Y635" si="157">Q636</f>
        <v>11600</v>
      </c>
      <c r="R635" s="401">
        <f t="shared" si="157"/>
        <v>23500</v>
      </c>
      <c r="S635" s="401">
        <f t="shared" si="157"/>
        <v>30000</v>
      </c>
      <c r="T635" s="1262">
        <f t="shared" si="157"/>
        <v>70000</v>
      </c>
      <c r="U635" s="1359">
        <f t="shared" si="157"/>
        <v>11600</v>
      </c>
      <c r="V635" s="401">
        <f t="shared" si="157"/>
        <v>23500</v>
      </c>
      <c r="W635" s="1260">
        <f t="shared" si="157"/>
        <v>0</v>
      </c>
      <c r="X635" s="339">
        <f t="shared" si="157"/>
        <v>0</v>
      </c>
      <c r="Y635" s="1286">
        <f t="shared" si="157"/>
        <v>35100</v>
      </c>
      <c r="Z635" s="438"/>
      <c r="AA635" s="480"/>
      <c r="AB635" s="20"/>
    </row>
    <row r="636" spans="1:31" s="1008" customFormat="1" ht="15.6" hidden="1" customHeight="1" x14ac:dyDescent="0.3">
      <c r="A636" s="118"/>
      <c r="B636" s="331"/>
      <c r="C636" s="331" t="s">
        <v>117</v>
      </c>
      <c r="D636" s="331"/>
      <c r="E636" s="1166"/>
      <c r="F636" s="582">
        <f t="shared" si="140"/>
        <v>0</v>
      </c>
      <c r="G636" s="583"/>
      <c r="H636" s="583"/>
      <c r="I636" s="584"/>
      <c r="J636" s="919"/>
      <c r="K636" s="376"/>
      <c r="L636" s="429"/>
      <c r="M636" s="429"/>
      <c r="N636" s="429"/>
      <c r="O636" s="338"/>
      <c r="P636" s="1359">
        <f>P795+P874</f>
        <v>135100</v>
      </c>
      <c r="Q636" s="401">
        <f t="shared" ref="Q636:Y636" si="158">Q795+Q874</f>
        <v>11600</v>
      </c>
      <c r="R636" s="401">
        <f t="shared" si="158"/>
        <v>23500</v>
      </c>
      <c r="S636" s="401">
        <f t="shared" si="158"/>
        <v>30000</v>
      </c>
      <c r="T636" s="1262">
        <f t="shared" si="158"/>
        <v>70000</v>
      </c>
      <c r="U636" s="1359">
        <f t="shared" si="158"/>
        <v>11600</v>
      </c>
      <c r="V636" s="401">
        <f t="shared" si="158"/>
        <v>23500</v>
      </c>
      <c r="W636" s="1260">
        <f t="shared" si="158"/>
        <v>0</v>
      </c>
      <c r="X636" s="339">
        <f t="shared" si="158"/>
        <v>0</v>
      </c>
      <c r="Y636" s="1286">
        <f t="shared" si="158"/>
        <v>35100</v>
      </c>
      <c r="Z636" s="339"/>
      <c r="AA636" s="346"/>
      <c r="AB636" s="1007"/>
    </row>
    <row r="637" spans="1:31" s="34" customFormat="1" x14ac:dyDescent="0.3">
      <c r="A637" s="118"/>
      <c r="B637" s="331" t="s">
        <v>265</v>
      </c>
      <c r="C637" s="331"/>
      <c r="D637" s="331"/>
      <c r="E637" s="1166"/>
      <c r="F637" s="582">
        <f t="shared" si="140"/>
        <v>0</v>
      </c>
      <c r="G637" s="583"/>
      <c r="H637" s="583"/>
      <c r="I637" s="584"/>
      <c r="J637" s="585"/>
      <c r="K637" s="336"/>
      <c r="L637" s="586"/>
      <c r="M637" s="586"/>
      <c r="N637" s="586"/>
      <c r="O637" s="338"/>
      <c r="P637" s="1359">
        <f>P644</f>
        <v>2092440</v>
      </c>
      <c r="Q637" s="401">
        <f t="shared" ref="Q637:Y637" si="159">Q644</f>
        <v>58250</v>
      </c>
      <c r="R637" s="401">
        <f t="shared" si="159"/>
        <v>61530</v>
      </c>
      <c r="S637" s="401">
        <f t="shared" si="159"/>
        <v>1265000</v>
      </c>
      <c r="T637" s="1262">
        <f t="shared" si="159"/>
        <v>707660</v>
      </c>
      <c r="U637" s="1359">
        <f t="shared" si="159"/>
        <v>123750</v>
      </c>
      <c r="V637" s="401">
        <f t="shared" si="159"/>
        <v>1596359</v>
      </c>
      <c r="W637" s="1260">
        <f t="shared" si="159"/>
        <v>0</v>
      </c>
      <c r="X637" s="339">
        <f t="shared" si="159"/>
        <v>0</v>
      </c>
      <c r="Y637" s="1286">
        <f t="shared" si="159"/>
        <v>1720109</v>
      </c>
      <c r="Z637" s="438"/>
      <c r="AA637" s="480"/>
      <c r="AB637" s="20"/>
    </row>
    <row r="638" spans="1:31" s="34" customFormat="1" x14ac:dyDescent="0.3">
      <c r="A638" s="118"/>
      <c r="B638" s="331" t="s">
        <v>269</v>
      </c>
      <c r="C638" s="331"/>
      <c r="D638" s="331"/>
      <c r="E638" s="1166"/>
      <c r="F638" s="1074">
        <f t="shared" si="140"/>
        <v>0</v>
      </c>
      <c r="G638" s="1075"/>
      <c r="H638" s="1075"/>
      <c r="I638" s="1076"/>
      <c r="J638" s="1077"/>
      <c r="K638" s="1078"/>
      <c r="L638" s="1079"/>
      <c r="M638" s="1079"/>
      <c r="N638" s="1079"/>
      <c r="O638" s="1080"/>
      <c r="P638" s="1359">
        <f>P895</f>
        <v>0</v>
      </c>
      <c r="Q638" s="401">
        <f t="shared" ref="Q638:Y638" si="160">Q895</f>
        <v>0</v>
      </c>
      <c r="R638" s="401">
        <f t="shared" si="160"/>
        <v>0</v>
      </c>
      <c r="S638" s="401">
        <f t="shared" si="160"/>
        <v>0</v>
      </c>
      <c r="T638" s="1262">
        <f t="shared" si="160"/>
        <v>0</v>
      </c>
      <c r="U638" s="1359">
        <f t="shared" si="160"/>
        <v>0</v>
      </c>
      <c r="V638" s="401">
        <f t="shared" si="160"/>
        <v>0</v>
      </c>
      <c r="W638" s="1260">
        <f t="shared" si="160"/>
        <v>0</v>
      </c>
      <c r="X638" s="339">
        <f t="shared" si="160"/>
        <v>0</v>
      </c>
      <c r="Y638" s="1286">
        <f t="shared" si="160"/>
        <v>0</v>
      </c>
      <c r="Z638" s="438"/>
      <c r="AA638" s="480"/>
      <c r="AB638" s="20"/>
    </row>
    <row r="639" spans="1:31" s="34" customFormat="1" x14ac:dyDescent="0.3">
      <c r="A639" s="118"/>
      <c r="B639" s="331" t="s">
        <v>271</v>
      </c>
      <c r="C639" s="331"/>
      <c r="D639" s="331"/>
      <c r="E639" s="1166"/>
      <c r="F639" s="1074">
        <f t="shared" si="140"/>
        <v>0</v>
      </c>
      <c r="G639" s="1075"/>
      <c r="H639" s="1075"/>
      <c r="I639" s="1076"/>
      <c r="J639" s="1077"/>
      <c r="K639" s="1078"/>
      <c r="L639" s="1079"/>
      <c r="M639" s="1079"/>
      <c r="N639" s="1079"/>
      <c r="O639" s="1080"/>
      <c r="P639" s="1359">
        <f>P640+P641</f>
        <v>13486113.18</v>
      </c>
      <c r="Q639" s="401">
        <f t="shared" ref="Q639:Y639" si="161">Q640+Q641</f>
        <v>2943235</v>
      </c>
      <c r="R639" s="401">
        <f t="shared" si="161"/>
        <v>6482449.6799999997</v>
      </c>
      <c r="S639" s="401">
        <f t="shared" si="161"/>
        <v>2812354.5</v>
      </c>
      <c r="T639" s="1262">
        <f t="shared" si="161"/>
        <v>1248074</v>
      </c>
      <c r="U639" s="1359">
        <f t="shared" si="161"/>
        <v>2641317.73</v>
      </c>
      <c r="V639" s="401">
        <f t="shared" si="161"/>
        <v>6749575.0499999998</v>
      </c>
      <c r="W639" s="1260">
        <f t="shared" si="161"/>
        <v>0</v>
      </c>
      <c r="X639" s="339">
        <f t="shared" si="161"/>
        <v>0</v>
      </c>
      <c r="Y639" s="1286">
        <f t="shared" si="161"/>
        <v>9390892.7799999993</v>
      </c>
      <c r="Z639" s="438"/>
      <c r="AA639" s="430"/>
      <c r="AB639" s="20"/>
    </row>
    <row r="640" spans="1:31" s="1008" customFormat="1" ht="15.6" hidden="1" customHeight="1" x14ac:dyDescent="0.3">
      <c r="A640" s="118"/>
      <c r="B640" s="331"/>
      <c r="C640" s="331" t="s">
        <v>117</v>
      </c>
      <c r="D640" s="331"/>
      <c r="E640" s="1166"/>
      <c r="F640" s="1074">
        <f t="shared" si="140"/>
        <v>0</v>
      </c>
      <c r="G640" s="1075"/>
      <c r="H640" s="1075"/>
      <c r="I640" s="1076"/>
      <c r="J640" s="1081"/>
      <c r="K640" s="1082"/>
      <c r="L640" s="1083"/>
      <c r="M640" s="1083"/>
      <c r="N640" s="1083"/>
      <c r="O640" s="1080"/>
      <c r="P640" s="339">
        <f t="shared" ref="P640:Y640" si="162">P875+P1073</f>
        <v>3014655.4899999998</v>
      </c>
      <c r="Q640" s="339">
        <f t="shared" si="162"/>
        <v>0</v>
      </c>
      <c r="R640" s="339">
        <f t="shared" si="162"/>
        <v>234226.99</v>
      </c>
      <c r="S640" s="339">
        <f t="shared" si="162"/>
        <v>2049454.5</v>
      </c>
      <c r="T640" s="1286">
        <f t="shared" si="162"/>
        <v>730974</v>
      </c>
      <c r="U640" s="339">
        <f t="shared" si="162"/>
        <v>0</v>
      </c>
      <c r="V640" s="339">
        <f t="shared" si="162"/>
        <v>199435.09</v>
      </c>
      <c r="W640" s="339">
        <f t="shared" si="162"/>
        <v>0</v>
      </c>
      <c r="X640" s="339">
        <f t="shared" si="162"/>
        <v>0</v>
      </c>
      <c r="Y640" s="1286">
        <f t="shared" si="162"/>
        <v>199435.09</v>
      </c>
      <c r="Z640" s="339"/>
      <c r="AA640" s="346"/>
      <c r="AB640" s="1007"/>
    </row>
    <row r="641" spans="1:28" s="1008" customFormat="1" ht="15.6" hidden="1" customHeight="1" x14ac:dyDescent="0.3">
      <c r="A641" s="118"/>
      <c r="B641" s="331"/>
      <c r="C641" s="331" t="s">
        <v>118</v>
      </c>
      <c r="D641" s="331"/>
      <c r="E641" s="1166"/>
      <c r="F641" s="1074">
        <f t="shared" si="140"/>
        <v>0</v>
      </c>
      <c r="G641" s="1075"/>
      <c r="H641" s="1075"/>
      <c r="I641" s="1076"/>
      <c r="J641" s="1081"/>
      <c r="K641" s="1082"/>
      <c r="L641" s="1083"/>
      <c r="M641" s="1083"/>
      <c r="N641" s="1083"/>
      <c r="O641" s="1080"/>
      <c r="P641" s="339">
        <f t="shared" ref="P641:Y641" si="163">P645+P771+P896+P1017+P1098+P1101</f>
        <v>10471457.689999999</v>
      </c>
      <c r="Q641" s="401">
        <f t="shared" si="163"/>
        <v>2943235</v>
      </c>
      <c r="R641" s="401">
        <f t="shared" si="163"/>
        <v>6248222.6899999995</v>
      </c>
      <c r="S641" s="401">
        <f t="shared" si="163"/>
        <v>762900</v>
      </c>
      <c r="T641" s="402">
        <f t="shared" si="163"/>
        <v>517100</v>
      </c>
      <c r="U641" s="339">
        <f t="shared" si="163"/>
        <v>2641317.73</v>
      </c>
      <c r="V641" s="401">
        <f t="shared" si="163"/>
        <v>6550139.96</v>
      </c>
      <c r="W641" s="401">
        <f t="shared" si="163"/>
        <v>0</v>
      </c>
      <c r="X641" s="401">
        <f t="shared" si="163"/>
        <v>0</v>
      </c>
      <c r="Y641" s="402">
        <f t="shared" si="163"/>
        <v>9191457.6899999995</v>
      </c>
      <c r="Z641" s="339"/>
      <c r="AA641" s="346"/>
      <c r="AB641" s="1007"/>
    </row>
    <row r="642" spans="1:28" s="31" customFormat="1" ht="16.2" thickBot="1" x14ac:dyDescent="0.35">
      <c r="A642" s="119"/>
      <c r="B642" s="306"/>
      <c r="C642" s="306"/>
      <c r="D642" s="306"/>
      <c r="E642" s="1414"/>
      <c r="F642" s="1111">
        <f t="shared" si="140"/>
        <v>0</v>
      </c>
      <c r="G642" s="1112"/>
      <c r="H642" s="1112"/>
      <c r="I642" s="1113"/>
      <c r="J642" s="1114"/>
      <c r="K642" s="1115"/>
      <c r="L642" s="1116"/>
      <c r="M642" s="1116"/>
      <c r="N642" s="1116"/>
      <c r="O642" s="1117"/>
      <c r="P642" s="484">
        <f t="shared" ref="P642:P703" si="164">SUM(Q642:T642)</f>
        <v>0</v>
      </c>
      <c r="Q642" s="349"/>
      <c r="R642" s="349"/>
      <c r="S642" s="314"/>
      <c r="T642" s="315"/>
      <c r="U642" s="350"/>
      <c r="V642" s="349"/>
      <c r="W642" s="349"/>
      <c r="X642" s="349"/>
      <c r="Y642" s="1307">
        <f t="shared" ref="Y642:Y703" si="165">SUM(U642:X642)</f>
        <v>0</v>
      </c>
      <c r="Z642" s="317"/>
      <c r="AA642" s="318"/>
      <c r="AB642" s="20"/>
    </row>
    <row r="643" spans="1:28" s="39" customFormat="1" x14ac:dyDescent="0.3">
      <c r="A643" s="120"/>
      <c r="B643" s="527" t="s">
        <v>283</v>
      </c>
      <c r="C643" s="527"/>
      <c r="D643" s="527"/>
      <c r="E643" s="1367"/>
      <c r="F643" s="1479">
        <f t="shared" si="140"/>
        <v>0</v>
      </c>
      <c r="G643" s="1480"/>
      <c r="H643" s="1480"/>
      <c r="I643" s="1481"/>
      <c r="J643" s="1482"/>
      <c r="K643" s="1483"/>
      <c r="L643" s="1484"/>
      <c r="M643" s="1484"/>
      <c r="N643" s="1484"/>
      <c r="O643" s="1485"/>
      <c r="P643" s="488">
        <f t="shared" si="164"/>
        <v>0</v>
      </c>
      <c r="Q643" s="359"/>
      <c r="R643" s="359"/>
      <c r="S643" s="360"/>
      <c r="T643" s="361"/>
      <c r="U643" s="362"/>
      <c r="V643" s="359"/>
      <c r="W643" s="359"/>
      <c r="X643" s="359"/>
      <c r="Y643" s="1308">
        <f t="shared" si="165"/>
        <v>0</v>
      </c>
      <c r="Z643" s="1730" t="s">
        <v>114</v>
      </c>
      <c r="AB643" s="38"/>
    </row>
    <row r="644" spans="1:28" s="34" customFormat="1" x14ac:dyDescent="0.3">
      <c r="A644" s="118"/>
      <c r="B644" s="368"/>
      <c r="C644" s="368" t="s">
        <v>265</v>
      </c>
      <c r="D644" s="368"/>
      <c r="E644" s="1166"/>
      <c r="F644" s="1074">
        <f t="shared" si="140"/>
        <v>0</v>
      </c>
      <c r="G644" s="1075"/>
      <c r="H644" s="1075"/>
      <c r="I644" s="1076"/>
      <c r="J644" s="1077"/>
      <c r="K644" s="1078"/>
      <c r="L644" s="1079"/>
      <c r="M644" s="1079"/>
      <c r="N644" s="1079"/>
      <c r="O644" s="1080"/>
      <c r="P644" s="339">
        <f t="shared" ref="P644:Y644" si="166">SUM(P646:P768)-P645</f>
        <v>2092440</v>
      </c>
      <c r="Q644" s="401">
        <f t="shared" si="166"/>
        <v>58250</v>
      </c>
      <c r="R644" s="401">
        <f t="shared" si="166"/>
        <v>61530</v>
      </c>
      <c r="S644" s="401">
        <f t="shared" si="166"/>
        <v>1265000</v>
      </c>
      <c r="T644" s="402">
        <f t="shared" si="166"/>
        <v>707660</v>
      </c>
      <c r="U644" s="339">
        <f t="shared" si="166"/>
        <v>123750</v>
      </c>
      <c r="V644" s="401">
        <f t="shared" si="166"/>
        <v>1596359</v>
      </c>
      <c r="W644" s="401">
        <f t="shared" si="166"/>
        <v>0</v>
      </c>
      <c r="X644" s="401">
        <f t="shared" si="166"/>
        <v>0</v>
      </c>
      <c r="Y644" s="402">
        <f t="shared" si="166"/>
        <v>1720109</v>
      </c>
      <c r="Z644" s="438"/>
      <c r="AA644" s="480"/>
      <c r="AB644" s="40"/>
    </row>
    <row r="645" spans="1:28" s="34" customFormat="1" x14ac:dyDescent="0.3">
      <c r="A645" s="118"/>
      <c r="B645" s="368"/>
      <c r="C645" s="368" t="s">
        <v>271</v>
      </c>
      <c r="D645" s="368"/>
      <c r="E645" s="1166"/>
      <c r="F645" s="1074">
        <f t="shared" ref="F645" si="167">SUM(G645:J645)</f>
        <v>0</v>
      </c>
      <c r="G645" s="1075"/>
      <c r="H645" s="1075"/>
      <c r="I645" s="1076"/>
      <c r="J645" s="1077"/>
      <c r="K645" s="1078"/>
      <c r="L645" s="1079"/>
      <c r="M645" s="1079"/>
      <c r="N645" s="1079"/>
      <c r="O645" s="1080"/>
      <c r="P645" s="339">
        <f t="shared" ref="P645:R645" si="168">P685</f>
        <v>30000</v>
      </c>
      <c r="Q645" s="401">
        <f t="shared" si="168"/>
        <v>0</v>
      </c>
      <c r="R645" s="401">
        <f t="shared" si="168"/>
        <v>0</v>
      </c>
      <c r="S645" s="401">
        <f>S685</f>
        <v>30000</v>
      </c>
      <c r="T645" s="402">
        <f t="shared" ref="T645:Y645" si="169">T685</f>
        <v>0</v>
      </c>
      <c r="U645" s="339">
        <f t="shared" si="169"/>
        <v>0</v>
      </c>
      <c r="V645" s="401">
        <f t="shared" si="169"/>
        <v>0</v>
      </c>
      <c r="W645" s="401">
        <f t="shared" si="169"/>
        <v>0</v>
      </c>
      <c r="X645" s="401">
        <f t="shared" si="169"/>
        <v>0</v>
      </c>
      <c r="Y645" s="402">
        <f t="shared" si="169"/>
        <v>0</v>
      </c>
      <c r="Z645" s="438"/>
      <c r="AA645" s="480"/>
      <c r="AB645" s="40"/>
    </row>
    <row r="646" spans="1:28" x14ac:dyDescent="0.3">
      <c r="A646" s="115"/>
      <c r="B646" s="332"/>
      <c r="C646" s="332"/>
      <c r="D646" s="332"/>
      <c r="E646" s="1166"/>
      <c r="F646" s="1074">
        <f t="shared" si="140"/>
        <v>0</v>
      </c>
      <c r="G646" s="1084"/>
      <c r="H646" s="1084"/>
      <c r="I646" s="1085"/>
      <c r="J646" s="1086"/>
      <c r="K646" s="1087"/>
      <c r="L646" s="1088"/>
      <c r="M646" s="1088"/>
      <c r="N646" s="1088"/>
      <c r="O646" s="1080"/>
      <c r="P646" s="339">
        <f t="shared" si="164"/>
        <v>0</v>
      </c>
      <c r="Q646" s="364"/>
      <c r="R646" s="364"/>
      <c r="S646" s="365"/>
      <c r="T646" s="366"/>
      <c r="U646" s="367"/>
      <c r="V646" s="364"/>
      <c r="W646" s="364"/>
      <c r="X646" s="364"/>
      <c r="Y646" s="1293">
        <f t="shared" si="165"/>
        <v>0</v>
      </c>
      <c r="Z646" s="340"/>
      <c r="AA646" s="341"/>
      <c r="AB646" s="40"/>
    </row>
    <row r="647" spans="1:28" x14ac:dyDescent="0.3">
      <c r="A647" s="215"/>
      <c r="B647" s="269"/>
      <c r="C647" s="282" t="s">
        <v>1160</v>
      </c>
      <c r="D647" s="30"/>
      <c r="E647" s="554"/>
      <c r="F647" s="1074"/>
      <c r="G647" s="1084"/>
      <c r="H647" s="1084"/>
      <c r="I647" s="1085"/>
      <c r="J647" s="1086"/>
      <c r="K647" s="1087"/>
      <c r="L647" s="1088"/>
      <c r="M647" s="1088"/>
      <c r="N647" s="1088"/>
      <c r="O647" s="1080"/>
      <c r="P647" s="339">
        <f t="shared" si="164"/>
        <v>0</v>
      </c>
      <c r="Q647" s="364"/>
      <c r="R647" s="364"/>
      <c r="S647" s="365"/>
      <c r="T647" s="366"/>
      <c r="U647" s="367"/>
      <c r="V647" s="364"/>
      <c r="W647" s="364"/>
      <c r="X647" s="364"/>
      <c r="Y647" s="1293">
        <f t="shared" si="165"/>
        <v>0</v>
      </c>
      <c r="Z647" s="340"/>
      <c r="AA647" s="341"/>
      <c r="AB647" s="40"/>
    </row>
    <row r="648" spans="1:28" x14ac:dyDescent="0.3">
      <c r="A648" s="215"/>
      <c r="B648" s="269"/>
      <c r="C648" s="269"/>
      <c r="D648" s="269"/>
      <c r="E648" s="522" t="s">
        <v>1017</v>
      </c>
      <c r="F648" s="1074"/>
      <c r="G648" s="1084"/>
      <c r="H648" s="1084"/>
      <c r="I648" s="1085"/>
      <c r="J648" s="1086"/>
      <c r="K648" s="1087"/>
      <c r="L648" s="1088"/>
      <c r="M648" s="1088"/>
      <c r="N648" s="1088"/>
      <c r="O648" s="1080"/>
      <c r="P648" s="339">
        <f t="shared" si="164"/>
        <v>0</v>
      </c>
      <c r="Q648" s="364"/>
      <c r="R648" s="364"/>
      <c r="S648" s="365"/>
      <c r="T648" s="366"/>
      <c r="U648" s="367"/>
      <c r="V648" s="364"/>
      <c r="W648" s="364"/>
      <c r="X648" s="364"/>
      <c r="Y648" s="1293">
        <f t="shared" si="165"/>
        <v>0</v>
      </c>
      <c r="Z648" s="340"/>
      <c r="AA648" s="341"/>
      <c r="AB648" s="40"/>
    </row>
    <row r="649" spans="1:28" x14ac:dyDescent="0.3">
      <c r="A649" s="215"/>
      <c r="B649" s="269"/>
      <c r="C649" s="269"/>
      <c r="D649" s="269"/>
      <c r="E649" s="555" t="s">
        <v>8</v>
      </c>
      <c r="F649" s="1089">
        <v>5</v>
      </c>
      <c r="G649" s="1090">
        <v>5</v>
      </c>
      <c r="H649" s="1091" t="s">
        <v>353</v>
      </c>
      <c r="I649" s="1085"/>
      <c r="J649" s="1086"/>
      <c r="K649" s="1092">
        <v>5</v>
      </c>
      <c r="L649" s="1093">
        <v>4</v>
      </c>
      <c r="M649" s="1088"/>
      <c r="N649" s="1088"/>
      <c r="O649" s="1080">
        <v>5</v>
      </c>
      <c r="P649" s="339">
        <f t="shared" si="164"/>
        <v>0</v>
      </c>
      <c r="Q649" s="364"/>
      <c r="R649" s="364"/>
      <c r="S649" s="365"/>
      <c r="T649" s="366"/>
      <c r="U649" s="367"/>
      <c r="V649" s="364"/>
      <c r="W649" s="364"/>
      <c r="X649" s="364"/>
      <c r="Y649" s="1293">
        <f t="shared" si="165"/>
        <v>0</v>
      </c>
      <c r="Z649" s="340"/>
      <c r="AA649" s="341"/>
      <c r="AB649" s="40"/>
    </row>
    <row r="650" spans="1:28" x14ac:dyDescent="0.3">
      <c r="A650" s="215"/>
      <c r="B650" s="269"/>
      <c r="C650" s="269"/>
      <c r="D650" s="269"/>
      <c r="E650" s="555" t="s">
        <v>9</v>
      </c>
      <c r="F650" s="1089">
        <v>19</v>
      </c>
      <c r="G650" s="1090">
        <v>19</v>
      </c>
      <c r="H650" s="1091" t="s">
        <v>354</v>
      </c>
      <c r="I650" s="1085"/>
      <c r="J650" s="1086"/>
      <c r="K650" s="1092">
        <v>2</v>
      </c>
      <c r="L650" s="1093">
        <v>1</v>
      </c>
      <c r="M650" s="1088"/>
      <c r="N650" s="1088"/>
      <c r="O650" s="1080">
        <v>2</v>
      </c>
      <c r="P650" s="339">
        <f t="shared" si="164"/>
        <v>0</v>
      </c>
      <c r="Q650" s="364"/>
      <c r="R650" s="364"/>
      <c r="S650" s="365"/>
      <c r="T650" s="366"/>
      <c r="U650" s="367"/>
      <c r="V650" s="364"/>
      <c r="W650" s="364"/>
      <c r="X650" s="364"/>
      <c r="Y650" s="1293">
        <f t="shared" si="165"/>
        <v>0</v>
      </c>
      <c r="Z650" s="340"/>
      <c r="AA650" s="341"/>
      <c r="AB650" s="40"/>
    </row>
    <row r="651" spans="1:28" x14ac:dyDescent="0.3">
      <c r="A651" s="215"/>
      <c r="B651" s="269"/>
      <c r="C651" s="269"/>
      <c r="D651" s="269"/>
      <c r="E651" s="555" t="s">
        <v>10</v>
      </c>
      <c r="F651" s="1089">
        <v>123</v>
      </c>
      <c r="G651" s="1090">
        <v>123</v>
      </c>
      <c r="H651" s="1091" t="s">
        <v>1019</v>
      </c>
      <c r="I651" s="1085"/>
      <c r="J651" s="1086"/>
      <c r="K651" s="1092">
        <v>10</v>
      </c>
      <c r="L651" s="1093">
        <v>14</v>
      </c>
      <c r="M651" s="1088"/>
      <c r="N651" s="1088"/>
      <c r="O651" s="1080">
        <v>14</v>
      </c>
      <c r="P651" s="339">
        <f t="shared" si="164"/>
        <v>0</v>
      </c>
      <c r="Q651" s="364"/>
      <c r="R651" s="364"/>
      <c r="S651" s="365"/>
      <c r="T651" s="366"/>
      <c r="U651" s="367"/>
      <c r="V651" s="364"/>
      <c r="W651" s="364"/>
      <c r="X651" s="364"/>
      <c r="Y651" s="1293">
        <f t="shared" si="165"/>
        <v>0</v>
      </c>
      <c r="Z651" s="340"/>
      <c r="AA651" s="341"/>
      <c r="AB651" s="40"/>
    </row>
    <row r="652" spans="1:28" x14ac:dyDescent="0.3">
      <c r="A652" s="215"/>
      <c r="B652" s="269"/>
      <c r="C652" s="269"/>
      <c r="D652" s="269"/>
      <c r="E652" s="555" t="s">
        <v>1018</v>
      </c>
      <c r="F652" s="1089">
        <v>4018</v>
      </c>
      <c r="G652" s="1090">
        <v>4018</v>
      </c>
      <c r="H652" s="1091" t="s">
        <v>1022</v>
      </c>
      <c r="I652" s="1085"/>
      <c r="J652" s="1086"/>
      <c r="K652" s="1092">
        <v>84</v>
      </c>
      <c r="L652" s="1094">
        <v>144</v>
      </c>
      <c r="M652" s="1088"/>
      <c r="N652" s="1088"/>
      <c r="O652" s="1080">
        <v>144</v>
      </c>
      <c r="P652" s="339">
        <f t="shared" si="164"/>
        <v>0</v>
      </c>
      <c r="Q652" s="364"/>
      <c r="R652" s="364"/>
      <c r="S652" s="365"/>
      <c r="T652" s="366"/>
      <c r="U652" s="367"/>
      <c r="V652" s="364"/>
      <c r="W652" s="364"/>
      <c r="X652" s="364"/>
      <c r="Y652" s="1293">
        <f t="shared" si="165"/>
        <v>0</v>
      </c>
      <c r="Z652" s="340"/>
      <c r="AA652" s="430"/>
      <c r="AB652" s="40"/>
    </row>
    <row r="653" spans="1:28" x14ac:dyDescent="0.3">
      <c r="A653" s="215"/>
      <c r="B653" s="269"/>
      <c r="C653" s="269"/>
      <c r="D653" s="269"/>
      <c r="E653" s="555"/>
      <c r="F653" s="1074"/>
      <c r="G653" s="1090"/>
      <c r="H653" s="1091"/>
      <c r="I653" s="1085"/>
      <c r="J653" s="1086"/>
      <c r="K653" s="1087"/>
      <c r="L653" s="1088"/>
      <c r="M653" s="1088"/>
      <c r="N653" s="1088"/>
      <c r="O653" s="1080"/>
      <c r="P653" s="339">
        <f t="shared" si="164"/>
        <v>0</v>
      </c>
      <c r="Q653" s="364"/>
      <c r="R653" s="364"/>
      <c r="S653" s="365"/>
      <c r="T653" s="366"/>
      <c r="U653" s="367"/>
      <c r="V653" s="364"/>
      <c r="W653" s="364"/>
      <c r="X653" s="364"/>
      <c r="Y653" s="1293">
        <f t="shared" si="165"/>
        <v>0</v>
      </c>
      <c r="Z653" s="340"/>
      <c r="AA653" s="341"/>
      <c r="AB653" s="40"/>
    </row>
    <row r="654" spans="1:28" x14ac:dyDescent="0.3">
      <c r="A654" s="215"/>
      <c r="B654" s="269"/>
      <c r="C654" s="269"/>
      <c r="D654" s="282" t="s">
        <v>1161</v>
      </c>
      <c r="E654" s="554"/>
      <c r="F654" s="1074"/>
      <c r="G654" s="1090"/>
      <c r="H654" s="1091"/>
      <c r="I654" s="1085"/>
      <c r="J654" s="1086"/>
      <c r="K654" s="1087"/>
      <c r="L654" s="1088"/>
      <c r="M654" s="1088"/>
      <c r="N654" s="1088"/>
      <c r="O654" s="1080"/>
      <c r="P654" s="339">
        <f t="shared" si="164"/>
        <v>0</v>
      </c>
      <c r="Q654" s="364"/>
      <c r="R654" s="364"/>
      <c r="S654" s="365"/>
      <c r="T654" s="366"/>
      <c r="U654" s="367"/>
      <c r="V654" s="364"/>
      <c r="W654" s="364"/>
      <c r="X654" s="364"/>
      <c r="Y654" s="1293">
        <f t="shared" si="165"/>
        <v>0</v>
      </c>
      <c r="Z654" s="340"/>
      <c r="AA654" s="341"/>
      <c r="AB654" s="40"/>
    </row>
    <row r="655" spans="1:28" x14ac:dyDescent="0.3">
      <c r="A655" s="215"/>
      <c r="B655" s="269"/>
      <c r="C655" s="269"/>
      <c r="D655" s="282" t="s">
        <v>1020</v>
      </c>
      <c r="E655" s="554"/>
      <c r="F655" s="1074"/>
      <c r="G655" s="1090"/>
      <c r="H655" s="1091"/>
      <c r="I655" s="1085"/>
      <c r="J655" s="1086"/>
      <c r="K655" s="1087"/>
      <c r="L655" s="1088"/>
      <c r="M655" s="1088"/>
      <c r="N655" s="1088"/>
      <c r="O655" s="1080"/>
      <c r="P655" s="339">
        <f t="shared" si="164"/>
        <v>0</v>
      </c>
      <c r="Q655" s="364"/>
      <c r="R655" s="364"/>
      <c r="S655" s="365"/>
      <c r="T655" s="366"/>
      <c r="U655" s="367"/>
      <c r="V655" s="364"/>
      <c r="W655" s="364"/>
      <c r="X655" s="364"/>
      <c r="Y655" s="1293">
        <f t="shared" si="165"/>
        <v>0</v>
      </c>
      <c r="Z655" s="340"/>
      <c r="AA655" s="341"/>
      <c r="AB655" s="40"/>
    </row>
    <row r="656" spans="1:28" x14ac:dyDescent="0.3">
      <c r="A656" s="215"/>
      <c r="B656" s="269"/>
      <c r="C656" s="269"/>
      <c r="D656" s="282"/>
      <c r="E656" s="522" t="s">
        <v>1021</v>
      </c>
      <c r="F656" s="1074"/>
      <c r="G656" s="1090"/>
      <c r="H656" s="1091"/>
      <c r="I656" s="1085"/>
      <c r="J656" s="1086"/>
      <c r="K656" s="1087"/>
      <c r="L656" s="1088"/>
      <c r="M656" s="1088"/>
      <c r="N656" s="1088"/>
      <c r="O656" s="1080"/>
      <c r="P656" s="339">
        <f t="shared" si="164"/>
        <v>0</v>
      </c>
      <c r="Q656" s="364"/>
      <c r="R656" s="364"/>
      <c r="S656" s="365"/>
      <c r="T656" s="366"/>
      <c r="U656" s="367"/>
      <c r="V656" s="364"/>
      <c r="W656" s="364"/>
      <c r="X656" s="364"/>
      <c r="Y656" s="1293">
        <f t="shared" si="165"/>
        <v>0</v>
      </c>
      <c r="Z656" s="340"/>
      <c r="AA656" s="341"/>
      <c r="AB656" s="40"/>
    </row>
    <row r="657" spans="1:28" x14ac:dyDescent="0.3">
      <c r="A657" s="215"/>
      <c r="B657" s="269"/>
      <c r="C657" s="269"/>
      <c r="D657" s="269"/>
      <c r="E657" s="555" t="s">
        <v>8</v>
      </c>
      <c r="F657" s="1089">
        <v>5</v>
      </c>
      <c r="G657" s="1090">
        <v>5</v>
      </c>
      <c r="H657" s="1095"/>
      <c r="I657" s="1085"/>
      <c r="J657" s="1086"/>
      <c r="K657" s="1092">
        <v>5</v>
      </c>
      <c r="L657" s="1094"/>
      <c r="M657" s="1088"/>
      <c r="N657" s="1088"/>
      <c r="O657" s="1272">
        <v>5</v>
      </c>
      <c r="P657" s="339">
        <f t="shared" si="164"/>
        <v>0</v>
      </c>
      <c r="Q657" s="364"/>
      <c r="R657" s="364"/>
      <c r="S657" s="365"/>
      <c r="T657" s="366"/>
      <c r="U657" s="367"/>
      <c r="V657" s="364"/>
      <c r="W657" s="364"/>
      <c r="X657" s="364"/>
      <c r="Y657" s="1293">
        <f t="shared" si="165"/>
        <v>0</v>
      </c>
      <c r="Z657" s="340"/>
      <c r="AA657" s="341"/>
      <c r="AB657" s="40"/>
    </row>
    <row r="658" spans="1:28" x14ac:dyDescent="0.3">
      <c r="A658" s="215"/>
      <c r="B658" s="269"/>
      <c r="C658" s="269"/>
      <c r="D658" s="269"/>
      <c r="E658" s="555" t="s">
        <v>9</v>
      </c>
      <c r="F658" s="1089">
        <v>19</v>
      </c>
      <c r="G658" s="1090">
        <v>19</v>
      </c>
      <c r="H658" s="1095"/>
      <c r="I658" s="1085"/>
      <c r="J658" s="1086"/>
      <c r="K658" s="1092">
        <v>19</v>
      </c>
      <c r="L658" s="1094"/>
      <c r="M658" s="1088"/>
      <c r="N658" s="1088"/>
      <c r="O658" s="1272">
        <v>19</v>
      </c>
      <c r="P658" s="339">
        <f t="shared" si="164"/>
        <v>0</v>
      </c>
      <c r="Q658" s="364"/>
      <c r="R658" s="364"/>
      <c r="S658" s="365"/>
      <c r="T658" s="366"/>
      <c r="U658" s="367"/>
      <c r="V658" s="364"/>
      <c r="W658" s="364"/>
      <c r="X658" s="364"/>
      <c r="Y658" s="1293">
        <f t="shared" si="165"/>
        <v>0</v>
      </c>
      <c r="Z658" s="340"/>
      <c r="AA658" s="341"/>
      <c r="AB658" s="40"/>
    </row>
    <row r="659" spans="1:28" x14ac:dyDescent="0.3">
      <c r="A659" s="215"/>
      <c r="B659" s="269"/>
      <c r="C659" s="269"/>
      <c r="D659" s="269"/>
      <c r="E659" s="555" t="s">
        <v>10</v>
      </c>
      <c r="F659" s="1089">
        <v>123</v>
      </c>
      <c r="G659" s="1090">
        <v>123</v>
      </c>
      <c r="H659" s="1095"/>
      <c r="I659" s="1085"/>
      <c r="J659" s="1086"/>
      <c r="K659" s="1092">
        <v>123</v>
      </c>
      <c r="L659" s="1094"/>
      <c r="M659" s="1088"/>
      <c r="N659" s="1088"/>
      <c r="O659" s="1272">
        <v>123</v>
      </c>
      <c r="P659" s="339">
        <f t="shared" si="164"/>
        <v>0</v>
      </c>
      <c r="Q659" s="364"/>
      <c r="R659" s="364"/>
      <c r="S659" s="365"/>
      <c r="T659" s="366"/>
      <c r="U659" s="367"/>
      <c r="V659" s="364"/>
      <c r="W659" s="364"/>
      <c r="X659" s="364"/>
      <c r="Y659" s="1293">
        <f t="shared" si="165"/>
        <v>0</v>
      </c>
      <c r="Z659" s="340"/>
      <c r="AA659" s="430"/>
      <c r="AB659" s="40"/>
    </row>
    <row r="660" spans="1:28" x14ac:dyDescent="0.3">
      <c r="A660" s="215"/>
      <c r="B660" s="269"/>
      <c r="C660" s="269"/>
      <c r="D660" s="269"/>
      <c r="E660" s="555" t="s">
        <v>1018</v>
      </c>
      <c r="F660" s="1089">
        <v>4011</v>
      </c>
      <c r="G660" s="1090">
        <v>4011</v>
      </c>
      <c r="H660" s="1095"/>
      <c r="I660" s="1085"/>
      <c r="J660" s="1086"/>
      <c r="K660" s="1092">
        <v>4011</v>
      </c>
      <c r="L660" s="1094"/>
      <c r="M660" s="1088"/>
      <c r="N660" s="1088"/>
      <c r="O660" s="1272">
        <v>4011</v>
      </c>
      <c r="P660" s="339">
        <f t="shared" si="164"/>
        <v>0</v>
      </c>
      <c r="Q660" s="364"/>
      <c r="R660" s="364"/>
      <c r="S660" s="365"/>
      <c r="T660" s="366"/>
      <c r="U660" s="367"/>
      <c r="V660" s="364"/>
      <c r="W660" s="364"/>
      <c r="X660" s="364"/>
      <c r="Y660" s="1293">
        <f t="shared" si="165"/>
        <v>0</v>
      </c>
      <c r="Z660" s="340"/>
      <c r="AA660" s="430"/>
      <c r="AB660" s="40"/>
    </row>
    <row r="661" spans="1:28" x14ac:dyDescent="0.3">
      <c r="A661" s="115"/>
      <c r="B661" s="332"/>
      <c r="C661" s="374"/>
      <c r="D661" s="374"/>
      <c r="E661" s="1164"/>
      <c r="F661" s="1074"/>
      <c r="G661" s="1084"/>
      <c r="H661" s="1084"/>
      <c r="I661" s="1085"/>
      <c r="J661" s="1086"/>
      <c r="K661" s="1087"/>
      <c r="L661" s="1088"/>
      <c r="M661" s="1088"/>
      <c r="N661" s="1088"/>
      <c r="O661" s="1080"/>
      <c r="P661" s="339">
        <f t="shared" si="164"/>
        <v>0</v>
      </c>
      <c r="Q661" s="364"/>
      <c r="R661" s="364"/>
      <c r="S661" s="365"/>
      <c r="T661" s="366"/>
      <c r="U661" s="367"/>
      <c r="V661" s="364"/>
      <c r="W661" s="364"/>
      <c r="X661" s="364"/>
      <c r="Y661" s="1293">
        <f t="shared" si="165"/>
        <v>0</v>
      </c>
      <c r="Z661" s="340"/>
      <c r="AA661" s="430"/>
      <c r="AB661" s="40"/>
    </row>
    <row r="662" spans="1:28" ht="15.6" customHeight="1" x14ac:dyDescent="0.3">
      <c r="A662" s="115"/>
      <c r="B662" s="332"/>
      <c r="C662" s="332"/>
      <c r="D662" s="374" t="s">
        <v>1162</v>
      </c>
      <c r="E662" s="1164"/>
      <c r="F662" s="1074">
        <f t="shared" si="140"/>
        <v>0</v>
      </c>
      <c r="G662" s="1084"/>
      <c r="H662" s="1084"/>
      <c r="I662" s="1085"/>
      <c r="J662" s="1086"/>
      <c r="K662" s="1087"/>
      <c r="L662" s="1088"/>
      <c r="M662" s="1088"/>
      <c r="N662" s="1088"/>
      <c r="O662" s="1080"/>
      <c r="P662" s="339">
        <f t="shared" si="164"/>
        <v>0</v>
      </c>
      <c r="Q662" s="364"/>
      <c r="R662" s="364"/>
      <c r="S662" s="365"/>
      <c r="T662" s="366"/>
      <c r="U662" s="367"/>
      <c r="V662" s="364"/>
      <c r="W662" s="364"/>
      <c r="X662" s="364"/>
      <c r="Y662" s="1293">
        <f t="shared" si="165"/>
        <v>0</v>
      </c>
      <c r="Z662" s="340"/>
      <c r="AA662" s="348"/>
      <c r="AB662" s="40"/>
    </row>
    <row r="663" spans="1:28" ht="15.6" customHeight="1" x14ac:dyDescent="0.3">
      <c r="A663" s="115"/>
      <c r="B663" s="332"/>
      <c r="C663" s="332"/>
      <c r="D663" s="332"/>
      <c r="E663" s="1172" t="s">
        <v>308</v>
      </c>
      <c r="F663" s="1074">
        <f t="shared" si="140"/>
        <v>0</v>
      </c>
      <c r="G663" s="1084"/>
      <c r="H663" s="1084"/>
      <c r="I663" s="1085"/>
      <c r="J663" s="1086"/>
      <c r="K663" s="1087"/>
      <c r="L663" s="1088"/>
      <c r="M663" s="1088"/>
      <c r="N663" s="1088"/>
      <c r="O663" s="1080"/>
      <c r="P663" s="339">
        <f t="shared" si="164"/>
        <v>0</v>
      </c>
      <c r="Q663" s="364"/>
      <c r="R663" s="364"/>
      <c r="S663" s="365"/>
      <c r="T663" s="366"/>
      <c r="U663" s="367"/>
      <c r="V663" s="364"/>
      <c r="W663" s="364"/>
      <c r="X663" s="364"/>
      <c r="Y663" s="1293">
        <f t="shared" si="165"/>
        <v>0</v>
      </c>
      <c r="Z663" s="340"/>
      <c r="AA663" s="348"/>
      <c r="AB663" s="40"/>
    </row>
    <row r="664" spans="1:28" ht="15.6" customHeight="1" x14ac:dyDescent="0.3">
      <c r="A664" s="115"/>
      <c r="B664" s="332"/>
      <c r="C664" s="332"/>
      <c r="D664" s="332"/>
      <c r="E664" s="1168" t="s">
        <v>307</v>
      </c>
      <c r="F664" s="1074">
        <f t="shared" si="140"/>
        <v>4018</v>
      </c>
      <c r="G664" s="1084"/>
      <c r="H664" s="1084"/>
      <c r="I664" s="1085"/>
      <c r="J664" s="1086">
        <v>4018</v>
      </c>
      <c r="K664" s="1087"/>
      <c r="L664" s="1088"/>
      <c r="M664" s="1088"/>
      <c r="N664" s="1088"/>
      <c r="O664" s="1080"/>
      <c r="P664" s="339">
        <f t="shared" si="164"/>
        <v>0</v>
      </c>
      <c r="Q664" s="364"/>
      <c r="R664" s="364"/>
      <c r="S664" s="365"/>
      <c r="T664" s="366"/>
      <c r="U664" s="367"/>
      <c r="V664" s="364"/>
      <c r="W664" s="364"/>
      <c r="X664" s="364"/>
      <c r="Y664" s="1293">
        <f t="shared" si="165"/>
        <v>0</v>
      </c>
      <c r="Z664" s="340"/>
      <c r="AA664" s="348"/>
      <c r="AB664" s="40"/>
    </row>
    <row r="665" spans="1:28" ht="15.6" customHeight="1" x14ac:dyDescent="0.3">
      <c r="A665" s="115"/>
      <c r="B665" s="332"/>
      <c r="C665" s="332"/>
      <c r="D665" s="332"/>
      <c r="E665" s="1164"/>
      <c r="F665" s="1074">
        <f t="shared" si="140"/>
        <v>0</v>
      </c>
      <c r="G665" s="1084"/>
      <c r="H665" s="1084"/>
      <c r="I665" s="1085"/>
      <c r="J665" s="1086"/>
      <c r="K665" s="1087"/>
      <c r="L665" s="1088"/>
      <c r="M665" s="1088"/>
      <c r="N665" s="1088"/>
      <c r="O665" s="1080"/>
      <c r="P665" s="339">
        <f t="shared" si="164"/>
        <v>0</v>
      </c>
      <c r="Q665" s="364"/>
      <c r="R665" s="364"/>
      <c r="S665" s="365"/>
      <c r="T665" s="366"/>
      <c r="U665" s="367"/>
      <c r="V665" s="364"/>
      <c r="W665" s="364"/>
      <c r="X665" s="364"/>
      <c r="Y665" s="1293">
        <f t="shared" si="165"/>
        <v>0</v>
      </c>
      <c r="Z665" s="340"/>
      <c r="AA665" s="348"/>
      <c r="AB665" s="40"/>
    </row>
    <row r="666" spans="1:28" x14ac:dyDescent="0.3">
      <c r="A666" s="115"/>
      <c r="B666" s="332"/>
      <c r="C666" s="332"/>
      <c r="D666" s="368" t="s">
        <v>1163</v>
      </c>
      <c r="E666" s="1164"/>
      <c r="F666" s="1074">
        <f t="shared" si="140"/>
        <v>0</v>
      </c>
      <c r="G666" s="1084"/>
      <c r="H666" s="1084"/>
      <c r="I666" s="1085"/>
      <c r="J666" s="1086"/>
      <c r="K666" s="1087"/>
      <c r="L666" s="1088"/>
      <c r="M666" s="1088"/>
      <c r="N666" s="1088"/>
      <c r="O666" s="1080"/>
      <c r="P666" s="339">
        <f t="shared" si="164"/>
        <v>0</v>
      </c>
      <c r="Q666" s="364"/>
      <c r="R666" s="364"/>
      <c r="S666" s="365"/>
      <c r="T666" s="366"/>
      <c r="U666" s="367"/>
      <c r="V666" s="364"/>
      <c r="W666" s="364"/>
      <c r="X666" s="364"/>
      <c r="Y666" s="1293">
        <f t="shared" si="165"/>
        <v>0</v>
      </c>
      <c r="Z666" s="340"/>
      <c r="AA666" s="348"/>
      <c r="AB666" s="40"/>
    </row>
    <row r="667" spans="1:28" x14ac:dyDescent="0.3">
      <c r="A667" s="115"/>
      <c r="B667" s="332"/>
      <c r="C667" s="332"/>
      <c r="D667" s="368"/>
      <c r="E667" s="522" t="s">
        <v>1023</v>
      </c>
      <c r="F667" s="1074"/>
      <c r="G667" s="1084"/>
      <c r="H667" s="1084"/>
      <c r="I667" s="1085"/>
      <c r="J667" s="1086"/>
      <c r="K667" s="1087"/>
      <c r="L667" s="1088"/>
      <c r="M667" s="1088"/>
      <c r="N667" s="1088"/>
      <c r="O667" s="1080"/>
      <c r="P667" s="339">
        <f t="shared" si="164"/>
        <v>0</v>
      </c>
      <c r="Q667" s="364"/>
      <c r="R667" s="364"/>
      <c r="S667" s="365"/>
      <c r="T667" s="366"/>
      <c r="U667" s="367"/>
      <c r="V667" s="364"/>
      <c r="W667" s="364"/>
      <c r="X667" s="364"/>
      <c r="Y667" s="1293">
        <f t="shared" si="165"/>
        <v>0</v>
      </c>
      <c r="Z667" s="340"/>
      <c r="AA667" s="348"/>
      <c r="AB667" s="40"/>
    </row>
    <row r="668" spans="1:28" x14ac:dyDescent="0.3">
      <c r="A668" s="115"/>
      <c r="B668" s="332"/>
      <c r="C668" s="332"/>
      <c r="D668" s="368"/>
      <c r="E668" s="555" t="s">
        <v>8</v>
      </c>
      <c r="F668" s="1096">
        <v>5</v>
      </c>
      <c r="G668" s="1085">
        <v>5</v>
      </c>
      <c r="H668" s="1085">
        <v>5</v>
      </c>
      <c r="I668" s="1085"/>
      <c r="J668" s="1086"/>
      <c r="K668" s="1097">
        <v>5</v>
      </c>
      <c r="L668" s="1088">
        <v>5</v>
      </c>
      <c r="M668" s="1088"/>
      <c r="N668" s="1088"/>
      <c r="O668" s="1273">
        <v>5</v>
      </c>
      <c r="P668" s="339">
        <f t="shared" si="164"/>
        <v>0</v>
      </c>
      <c r="Q668" s="364"/>
      <c r="R668" s="364"/>
      <c r="S668" s="365"/>
      <c r="T668" s="366"/>
      <c r="U668" s="367"/>
      <c r="V668" s="364"/>
      <c r="W668" s="364"/>
      <c r="X668" s="364"/>
      <c r="Y668" s="1293">
        <f t="shared" si="165"/>
        <v>0</v>
      </c>
      <c r="Z668" s="340"/>
      <c r="AA668" s="348"/>
      <c r="AB668" s="40"/>
    </row>
    <row r="669" spans="1:28" x14ac:dyDescent="0.3">
      <c r="A669" s="115"/>
      <c r="B669" s="332"/>
      <c r="C669" s="332"/>
      <c r="D669" s="368"/>
      <c r="E669" s="555" t="s">
        <v>9</v>
      </c>
      <c r="F669" s="1096">
        <v>19</v>
      </c>
      <c r="G669" s="1085">
        <v>19</v>
      </c>
      <c r="H669" s="1085">
        <v>19</v>
      </c>
      <c r="I669" s="1085"/>
      <c r="J669" s="1086"/>
      <c r="K669" s="1097">
        <v>19</v>
      </c>
      <c r="L669" s="1088">
        <v>19</v>
      </c>
      <c r="M669" s="1088"/>
      <c r="N669" s="1088"/>
      <c r="O669" s="1273">
        <v>19</v>
      </c>
      <c r="P669" s="339">
        <f t="shared" si="164"/>
        <v>0</v>
      </c>
      <c r="Q669" s="364"/>
      <c r="R669" s="364"/>
      <c r="S669" s="365"/>
      <c r="T669" s="366"/>
      <c r="U669" s="367"/>
      <c r="V669" s="364"/>
      <c r="W669" s="364"/>
      <c r="X669" s="364"/>
      <c r="Y669" s="1293">
        <f t="shared" si="165"/>
        <v>0</v>
      </c>
      <c r="Z669" s="340"/>
      <c r="AA669" s="348"/>
      <c r="AB669" s="40"/>
    </row>
    <row r="670" spans="1:28" x14ac:dyDescent="0.3">
      <c r="A670" s="115"/>
      <c r="B670" s="332"/>
      <c r="C670" s="332"/>
      <c r="D670" s="368"/>
      <c r="E670" s="555" t="s">
        <v>20</v>
      </c>
      <c r="F670" s="1096">
        <v>123</v>
      </c>
      <c r="G670" s="1085">
        <v>123</v>
      </c>
      <c r="H670" s="1085">
        <v>123</v>
      </c>
      <c r="I670" s="1085"/>
      <c r="J670" s="1086"/>
      <c r="K670" s="1097">
        <v>123</v>
      </c>
      <c r="L670" s="1088">
        <v>123</v>
      </c>
      <c r="M670" s="1088"/>
      <c r="N670" s="1088"/>
      <c r="O670" s="1273">
        <v>123</v>
      </c>
      <c r="P670" s="339">
        <f t="shared" si="164"/>
        <v>0</v>
      </c>
      <c r="Q670" s="364"/>
      <c r="R670" s="364"/>
      <c r="S670" s="365"/>
      <c r="T670" s="366"/>
      <c r="U670" s="367"/>
      <c r="V670" s="364"/>
      <c r="W670" s="364"/>
      <c r="X670" s="364"/>
      <c r="Y670" s="1293">
        <f t="shared" si="165"/>
        <v>0</v>
      </c>
      <c r="Z670" s="340"/>
      <c r="AA670" s="348"/>
      <c r="AB670" s="40"/>
    </row>
    <row r="671" spans="1:28" x14ac:dyDescent="0.3">
      <c r="A671" s="115"/>
      <c r="B671" s="332"/>
      <c r="C671" s="332"/>
      <c r="D671" s="368"/>
      <c r="E671" s="1164"/>
      <c r="F671" s="1074"/>
      <c r="G671" s="1084"/>
      <c r="H671" s="1084"/>
      <c r="I671" s="1085"/>
      <c r="J671" s="1086"/>
      <c r="K671" s="1087"/>
      <c r="L671" s="1088"/>
      <c r="M671" s="1088"/>
      <c r="N671" s="1088"/>
      <c r="O671" s="1080"/>
      <c r="P671" s="339">
        <f t="shared" si="164"/>
        <v>0</v>
      </c>
      <c r="Q671" s="364"/>
      <c r="R671" s="364"/>
      <c r="S671" s="365"/>
      <c r="T671" s="366"/>
      <c r="U671" s="367"/>
      <c r="V671" s="364"/>
      <c r="W671" s="364"/>
      <c r="X671" s="364"/>
      <c r="Y671" s="1293">
        <f t="shared" si="165"/>
        <v>0</v>
      </c>
      <c r="Z671" s="340"/>
      <c r="AA671" s="348"/>
      <c r="AB671" s="40"/>
    </row>
    <row r="672" spans="1:28" x14ac:dyDescent="0.3">
      <c r="A672" s="115"/>
      <c r="B672" s="332"/>
      <c r="C672" s="332"/>
      <c r="D672" s="332"/>
      <c r="E672" s="1168" t="s">
        <v>111</v>
      </c>
      <c r="F672" s="1074">
        <f t="shared" si="140"/>
        <v>0</v>
      </c>
      <c r="G672" s="1084"/>
      <c r="H672" s="1084"/>
      <c r="I672" s="1085"/>
      <c r="J672" s="1086"/>
      <c r="K672" s="1087"/>
      <c r="L672" s="1088"/>
      <c r="M672" s="1088"/>
      <c r="N672" s="1088"/>
      <c r="O672" s="1080"/>
      <c r="P672" s="339">
        <f t="shared" si="164"/>
        <v>0</v>
      </c>
      <c r="Q672" s="364"/>
      <c r="R672" s="364"/>
      <c r="S672" s="365"/>
      <c r="T672" s="366"/>
      <c r="U672" s="367"/>
      <c r="V672" s="364"/>
      <c r="W672" s="364"/>
      <c r="X672" s="364"/>
      <c r="Y672" s="1293">
        <f t="shared" si="165"/>
        <v>0</v>
      </c>
      <c r="Z672" s="340"/>
      <c r="AA672" s="370" t="s">
        <v>594</v>
      </c>
      <c r="AB672" s="40"/>
    </row>
    <row r="673" spans="1:28" x14ac:dyDescent="0.3">
      <c r="A673" s="115"/>
      <c r="B673" s="332"/>
      <c r="C673" s="332"/>
      <c r="D673" s="332"/>
      <c r="E673" s="1169" t="s">
        <v>8</v>
      </c>
      <c r="F673" s="1096">
        <v>5</v>
      </c>
      <c r="G673" s="1084"/>
      <c r="H673" s="1084"/>
      <c r="I673" s="1085">
        <v>5</v>
      </c>
      <c r="J673" s="1086">
        <v>5</v>
      </c>
      <c r="K673" s="1097"/>
      <c r="L673" s="1088"/>
      <c r="M673" s="1088"/>
      <c r="N673" s="1088"/>
      <c r="O673" s="1080"/>
      <c r="P673" s="339">
        <f t="shared" si="164"/>
        <v>0</v>
      </c>
      <c r="Q673" s="364"/>
      <c r="R673" s="364"/>
      <c r="S673" s="365"/>
      <c r="T673" s="366"/>
      <c r="U673" s="367"/>
      <c r="V673" s="364"/>
      <c r="W673" s="364"/>
      <c r="X673" s="364"/>
      <c r="Y673" s="1293">
        <f t="shared" si="165"/>
        <v>0</v>
      </c>
      <c r="Z673" s="340"/>
      <c r="AA673" s="370" t="s">
        <v>595</v>
      </c>
      <c r="AB673" s="40"/>
    </row>
    <row r="674" spans="1:28" x14ac:dyDescent="0.3">
      <c r="A674" s="115"/>
      <c r="B674" s="332"/>
      <c r="C674" s="332"/>
      <c r="D674" s="332"/>
      <c r="E674" s="1169" t="s">
        <v>9</v>
      </c>
      <c r="F674" s="1096">
        <v>19</v>
      </c>
      <c r="G674" s="1084"/>
      <c r="H674" s="1084"/>
      <c r="I674" s="1085">
        <v>19</v>
      </c>
      <c r="J674" s="1086">
        <v>19</v>
      </c>
      <c r="K674" s="1097"/>
      <c r="L674" s="1088"/>
      <c r="M674" s="1088"/>
      <c r="N674" s="1088"/>
      <c r="O674" s="1080"/>
      <c r="P674" s="339">
        <f t="shared" si="164"/>
        <v>0</v>
      </c>
      <c r="Q674" s="364"/>
      <c r="R674" s="364"/>
      <c r="S674" s="365"/>
      <c r="T674" s="366"/>
      <c r="U674" s="367"/>
      <c r="V674" s="364"/>
      <c r="W674" s="364"/>
      <c r="X674" s="364"/>
      <c r="Y674" s="1293">
        <f t="shared" si="165"/>
        <v>0</v>
      </c>
      <c r="Z674" s="340"/>
      <c r="AA674" s="370" t="s">
        <v>448</v>
      </c>
      <c r="AB674" s="40"/>
    </row>
    <row r="675" spans="1:28" x14ac:dyDescent="0.3">
      <c r="A675" s="115"/>
      <c r="B675" s="332"/>
      <c r="C675" s="332"/>
      <c r="D675" s="332"/>
      <c r="E675" s="1169" t="s">
        <v>20</v>
      </c>
      <c r="F675" s="1096">
        <v>123</v>
      </c>
      <c r="G675" s="1084"/>
      <c r="H675" s="1084"/>
      <c r="I675" s="1085">
        <v>123</v>
      </c>
      <c r="J675" s="1086">
        <v>123</v>
      </c>
      <c r="K675" s="1097"/>
      <c r="L675" s="1088"/>
      <c r="M675" s="1088"/>
      <c r="N675" s="1088"/>
      <c r="O675" s="1080"/>
      <c r="P675" s="339">
        <f t="shared" si="164"/>
        <v>0</v>
      </c>
      <c r="Q675" s="364"/>
      <c r="R675" s="364"/>
      <c r="S675" s="365"/>
      <c r="T675" s="366"/>
      <c r="U675" s="367"/>
      <c r="V675" s="364"/>
      <c r="W675" s="364"/>
      <c r="X675" s="364"/>
      <c r="Y675" s="1293">
        <f t="shared" si="165"/>
        <v>0</v>
      </c>
      <c r="Z675" s="340"/>
      <c r="AA675" s="422"/>
      <c r="AB675" s="40"/>
    </row>
    <row r="676" spans="1:28" x14ac:dyDescent="0.3">
      <c r="A676" s="115"/>
      <c r="B676" s="332"/>
      <c r="C676" s="332"/>
      <c r="D676" s="332"/>
      <c r="E676" s="1169"/>
      <c r="F676" s="582">
        <f t="shared" si="140"/>
        <v>0</v>
      </c>
      <c r="G676" s="333"/>
      <c r="H676" s="333"/>
      <c r="I676" s="334"/>
      <c r="J676" s="335"/>
      <c r="K676" s="942"/>
      <c r="L676" s="337"/>
      <c r="M676" s="337"/>
      <c r="N676" s="337"/>
      <c r="O676" s="338"/>
      <c r="P676" s="339">
        <f t="shared" si="164"/>
        <v>0</v>
      </c>
      <c r="Q676" s="364"/>
      <c r="R676" s="364"/>
      <c r="S676" s="365"/>
      <c r="T676" s="366"/>
      <c r="U676" s="367"/>
      <c r="V676" s="364"/>
      <c r="W676" s="364"/>
      <c r="X676" s="364"/>
      <c r="Y676" s="1293">
        <f t="shared" si="165"/>
        <v>0</v>
      </c>
      <c r="Z676" s="340"/>
      <c r="AA676" s="422"/>
      <c r="AB676" s="40"/>
    </row>
    <row r="677" spans="1:28" ht="15.6" customHeight="1" x14ac:dyDescent="0.3">
      <c r="A677" s="115"/>
      <c r="B677" s="374"/>
      <c r="C677" s="374" t="s">
        <v>1150</v>
      </c>
      <c r="D677" s="332"/>
      <c r="E677" s="1164"/>
      <c r="F677" s="582">
        <f t="shared" si="140"/>
        <v>0</v>
      </c>
      <c r="G677" s="333"/>
      <c r="H677" s="333"/>
      <c r="I677" s="334"/>
      <c r="J677" s="335"/>
      <c r="K677" s="942"/>
      <c r="L677" s="337"/>
      <c r="M677" s="337"/>
      <c r="N677" s="337"/>
      <c r="O677" s="338"/>
      <c r="P677" s="339">
        <f t="shared" si="164"/>
        <v>0</v>
      </c>
      <c r="Q677" s="364"/>
      <c r="R677" s="364"/>
      <c r="S677" s="365"/>
      <c r="T677" s="366"/>
      <c r="U677" s="367"/>
      <c r="V677" s="364"/>
      <c r="W677" s="364"/>
      <c r="X677" s="364"/>
      <c r="Y677" s="1293">
        <f t="shared" si="165"/>
        <v>0</v>
      </c>
      <c r="Z677" s="340"/>
      <c r="AA677" s="348"/>
      <c r="AB677" s="40"/>
    </row>
    <row r="678" spans="1:28" ht="15.6" customHeight="1" x14ac:dyDescent="0.3">
      <c r="A678" s="115"/>
      <c r="B678" s="332"/>
      <c r="C678" s="374"/>
      <c r="D678" s="374" t="s">
        <v>1164</v>
      </c>
      <c r="E678" s="1164"/>
      <c r="F678" s="582">
        <f t="shared" si="140"/>
        <v>0</v>
      </c>
      <c r="G678" s="333"/>
      <c r="H678" s="333"/>
      <c r="I678" s="334"/>
      <c r="J678" s="335"/>
      <c r="K678" s="942"/>
      <c r="L678" s="337"/>
      <c r="M678" s="337"/>
      <c r="N678" s="337"/>
      <c r="O678" s="338"/>
      <c r="P678" s="339">
        <f t="shared" si="164"/>
        <v>0</v>
      </c>
      <c r="Q678" s="364"/>
      <c r="R678" s="364"/>
      <c r="S678" s="365"/>
      <c r="T678" s="366"/>
      <c r="U678" s="367"/>
      <c r="V678" s="364"/>
      <c r="W678" s="364"/>
      <c r="X678" s="364"/>
      <c r="Y678" s="1293">
        <f t="shared" si="165"/>
        <v>0</v>
      </c>
      <c r="Z678" s="340"/>
      <c r="AA678" s="348"/>
      <c r="AB678" s="40"/>
    </row>
    <row r="679" spans="1:28" ht="15.6" customHeight="1" x14ac:dyDescent="0.3">
      <c r="A679" s="115"/>
      <c r="B679" s="332"/>
      <c r="C679" s="374"/>
      <c r="D679" s="374"/>
      <c r="E679" s="522" t="s">
        <v>1024</v>
      </c>
      <c r="F679" s="582"/>
      <c r="G679" s="333"/>
      <c r="H679" s="333"/>
      <c r="I679" s="334"/>
      <c r="J679" s="335"/>
      <c r="K679" s="942"/>
      <c r="L679" s="337"/>
      <c r="M679" s="337"/>
      <c r="N679" s="337"/>
      <c r="O679" s="338"/>
      <c r="P679" s="339">
        <f t="shared" si="164"/>
        <v>0</v>
      </c>
      <c r="Q679" s="364"/>
      <c r="R679" s="364"/>
      <c r="S679" s="365"/>
      <c r="T679" s="366"/>
      <c r="U679" s="367"/>
      <c r="V679" s="364"/>
      <c r="W679" s="364"/>
      <c r="X679" s="364"/>
      <c r="Y679" s="1293">
        <f t="shared" si="165"/>
        <v>0</v>
      </c>
      <c r="Z679" s="340"/>
      <c r="AA679" s="348"/>
      <c r="AB679" s="40"/>
    </row>
    <row r="680" spans="1:28" ht="15.6" customHeight="1" x14ac:dyDescent="0.3">
      <c r="A680" s="115"/>
      <c r="B680" s="332"/>
      <c r="C680" s="374"/>
      <c r="D680" s="374"/>
      <c r="E680" s="555" t="s">
        <v>9</v>
      </c>
      <c r="F680" s="505">
        <v>19</v>
      </c>
      <c r="G680" s="333"/>
      <c r="H680" s="287">
        <v>19</v>
      </c>
      <c r="I680" s="334"/>
      <c r="J680" s="335"/>
      <c r="K680" s="942"/>
      <c r="L680" s="273">
        <v>19</v>
      </c>
      <c r="M680" s="337"/>
      <c r="N680" s="337"/>
      <c r="O680" s="1268">
        <v>19</v>
      </c>
      <c r="P680" s="339">
        <f t="shared" si="164"/>
        <v>0</v>
      </c>
      <c r="Q680" s="364"/>
      <c r="R680" s="364"/>
      <c r="S680" s="365"/>
      <c r="T680" s="366"/>
      <c r="U680" s="367"/>
      <c r="V680" s="364"/>
      <c r="W680" s="364"/>
      <c r="X680" s="364"/>
      <c r="Y680" s="1293">
        <f t="shared" si="165"/>
        <v>0</v>
      </c>
      <c r="Z680" s="340"/>
      <c r="AA680" s="348"/>
      <c r="AB680" s="40"/>
    </row>
    <row r="681" spans="1:28" ht="15.6" customHeight="1" x14ac:dyDescent="0.3">
      <c r="A681" s="115"/>
      <c r="B681" s="332"/>
      <c r="C681" s="374"/>
      <c r="D681" s="374"/>
      <c r="E681" s="555" t="s">
        <v>20</v>
      </c>
      <c r="F681" s="505">
        <v>123</v>
      </c>
      <c r="G681" s="333"/>
      <c r="H681" s="287">
        <v>123</v>
      </c>
      <c r="I681" s="334"/>
      <c r="J681" s="335"/>
      <c r="K681" s="942"/>
      <c r="L681" s="273">
        <v>123</v>
      </c>
      <c r="M681" s="337"/>
      <c r="N681" s="337"/>
      <c r="O681" s="1268">
        <v>123</v>
      </c>
      <c r="P681" s="339">
        <f t="shared" si="164"/>
        <v>0</v>
      </c>
      <c r="Q681" s="364"/>
      <c r="R681" s="364"/>
      <c r="S681" s="365"/>
      <c r="T681" s="366"/>
      <c r="U681" s="367"/>
      <c r="V681" s="364"/>
      <c r="W681" s="364"/>
      <c r="X681" s="364"/>
      <c r="Y681" s="1293">
        <f t="shared" si="165"/>
        <v>0</v>
      </c>
      <c r="Z681" s="340"/>
      <c r="AA681" s="348"/>
      <c r="AB681" s="40"/>
    </row>
    <row r="682" spans="1:28" ht="15.6" customHeight="1" x14ac:dyDescent="0.3">
      <c r="A682" s="115"/>
      <c r="B682" s="332"/>
      <c r="C682" s="374"/>
      <c r="D682" s="374"/>
      <c r="E682" s="1164"/>
      <c r="F682" s="582"/>
      <c r="G682" s="333"/>
      <c r="H682" s="333"/>
      <c r="I682" s="334"/>
      <c r="J682" s="335"/>
      <c r="K682" s="942"/>
      <c r="L682" s="337"/>
      <c r="M682" s="337"/>
      <c r="N682" s="337"/>
      <c r="O682" s="338"/>
      <c r="P682" s="339">
        <f t="shared" si="164"/>
        <v>0</v>
      </c>
      <c r="Q682" s="364"/>
      <c r="R682" s="364"/>
      <c r="S682" s="365"/>
      <c r="T682" s="366"/>
      <c r="U682" s="367"/>
      <c r="V682" s="364"/>
      <c r="W682" s="364"/>
      <c r="X682" s="364"/>
      <c r="Y682" s="1293">
        <f t="shared" si="165"/>
        <v>0</v>
      </c>
      <c r="Z682" s="340"/>
      <c r="AA682" s="348"/>
      <c r="AB682" s="40"/>
    </row>
    <row r="683" spans="1:28" ht="15.6" customHeight="1" x14ac:dyDescent="0.3">
      <c r="A683" s="115"/>
      <c r="B683" s="332"/>
      <c r="C683" s="374"/>
      <c r="D683" s="374" t="s">
        <v>387</v>
      </c>
      <c r="E683" s="1164"/>
      <c r="F683" s="582">
        <f t="shared" si="140"/>
        <v>0</v>
      </c>
      <c r="G683" s="333"/>
      <c r="H683" s="333"/>
      <c r="I683" s="334"/>
      <c r="J683" s="335"/>
      <c r="K683" s="942"/>
      <c r="L683" s="337"/>
      <c r="M683" s="337"/>
      <c r="N683" s="337"/>
      <c r="O683" s="338"/>
      <c r="P683" s="339">
        <f t="shared" si="164"/>
        <v>0</v>
      </c>
      <c r="Q683" s="364"/>
      <c r="R683" s="364"/>
      <c r="S683" s="365"/>
      <c r="T683" s="366"/>
      <c r="U683" s="367"/>
      <c r="V683" s="364"/>
      <c r="W683" s="364"/>
      <c r="X683" s="364"/>
      <c r="Y683" s="1293">
        <f t="shared" si="165"/>
        <v>0</v>
      </c>
      <c r="Z683" s="340"/>
      <c r="AA683" s="558"/>
      <c r="AB683" s="40"/>
    </row>
    <row r="684" spans="1:28" ht="15.6" customHeight="1" x14ac:dyDescent="0.3">
      <c r="A684" s="115"/>
      <c r="B684" s="332"/>
      <c r="C684" s="332"/>
      <c r="D684" s="332"/>
      <c r="E684" s="1168" t="s">
        <v>21</v>
      </c>
      <c r="F684" s="582">
        <f t="shared" si="140"/>
        <v>1</v>
      </c>
      <c r="G684" s="333"/>
      <c r="H684" s="333"/>
      <c r="I684" s="334">
        <v>1</v>
      </c>
      <c r="J684" s="335"/>
      <c r="K684" s="942"/>
      <c r="L684" s="337"/>
      <c r="M684" s="337"/>
      <c r="N684" s="337"/>
      <c r="O684" s="338"/>
      <c r="P684" s="339">
        <f t="shared" si="164"/>
        <v>60000</v>
      </c>
      <c r="Q684" s="364"/>
      <c r="R684" s="364"/>
      <c r="S684" s="365">
        <v>60000</v>
      </c>
      <c r="T684" s="366"/>
      <c r="U684" s="367"/>
      <c r="V684" s="364"/>
      <c r="W684" s="364"/>
      <c r="X684" s="364"/>
      <c r="Y684" s="1293">
        <f t="shared" si="165"/>
        <v>0</v>
      </c>
      <c r="Z684" s="340"/>
      <c r="AA684" s="558" t="s">
        <v>1086</v>
      </c>
      <c r="AB684" s="40"/>
    </row>
    <row r="685" spans="1:28" ht="15.6" customHeight="1" x14ac:dyDescent="0.3">
      <c r="A685" s="115"/>
      <c r="B685" s="332"/>
      <c r="C685" s="332"/>
      <c r="D685" s="332"/>
      <c r="E685" s="1164"/>
      <c r="F685" s="582">
        <f t="shared" si="140"/>
        <v>0</v>
      </c>
      <c r="G685" s="333"/>
      <c r="H685" s="333"/>
      <c r="I685" s="334"/>
      <c r="J685" s="335"/>
      <c r="K685" s="942"/>
      <c r="L685" s="337"/>
      <c r="M685" s="337"/>
      <c r="N685" s="337"/>
      <c r="O685" s="338"/>
      <c r="P685" s="339">
        <f t="shared" si="164"/>
        <v>30000</v>
      </c>
      <c r="Q685" s="364"/>
      <c r="R685" s="364"/>
      <c r="S685" s="365">
        <v>30000</v>
      </c>
      <c r="T685" s="366"/>
      <c r="U685" s="367"/>
      <c r="V685" s="364"/>
      <c r="W685" s="364"/>
      <c r="X685" s="364"/>
      <c r="Y685" s="1293">
        <f t="shared" si="165"/>
        <v>0</v>
      </c>
      <c r="Z685" s="340"/>
      <c r="AA685" s="558" t="s">
        <v>32</v>
      </c>
      <c r="AB685" s="40"/>
    </row>
    <row r="686" spans="1:28" x14ac:dyDescent="0.3">
      <c r="A686" s="115"/>
      <c r="B686" s="332"/>
      <c r="C686" s="374"/>
      <c r="D686" s="374" t="s">
        <v>388</v>
      </c>
      <c r="E686" s="1172"/>
      <c r="F686" s="582">
        <f t="shared" si="140"/>
        <v>0</v>
      </c>
      <c r="G686" s="333"/>
      <c r="H686" s="333"/>
      <c r="I686" s="334"/>
      <c r="J686" s="335"/>
      <c r="K686" s="942"/>
      <c r="L686" s="337"/>
      <c r="M686" s="337"/>
      <c r="N686" s="337"/>
      <c r="O686" s="338"/>
      <c r="P686" s="339">
        <f t="shared" si="164"/>
        <v>0</v>
      </c>
      <c r="Q686" s="364"/>
      <c r="R686" s="364"/>
      <c r="S686" s="365"/>
      <c r="T686" s="366"/>
      <c r="U686" s="367"/>
      <c r="V686" s="364"/>
      <c r="W686" s="364"/>
      <c r="X686" s="364"/>
      <c r="Y686" s="1293">
        <f t="shared" si="165"/>
        <v>0</v>
      </c>
      <c r="Z686" s="340"/>
      <c r="AA686" s="348"/>
      <c r="AB686" s="40"/>
    </row>
    <row r="687" spans="1:28" x14ac:dyDescent="0.3">
      <c r="A687" s="115"/>
      <c r="B687" s="332"/>
      <c r="C687" s="332"/>
      <c r="D687" s="332"/>
      <c r="E687" s="1172" t="s">
        <v>389</v>
      </c>
      <c r="F687" s="582">
        <f t="shared" si="140"/>
        <v>0</v>
      </c>
      <c r="G687" s="333"/>
      <c r="H687" s="333"/>
      <c r="I687" s="334"/>
      <c r="J687" s="335"/>
      <c r="K687" s="942"/>
      <c r="L687" s="337"/>
      <c r="M687" s="337"/>
      <c r="N687" s="337"/>
      <c r="O687" s="338"/>
      <c r="P687" s="339">
        <f t="shared" si="164"/>
        <v>0</v>
      </c>
      <c r="Q687" s="364"/>
      <c r="R687" s="364"/>
      <c r="S687" s="365"/>
      <c r="T687" s="366"/>
      <c r="U687" s="367"/>
      <c r="V687" s="364"/>
      <c r="W687" s="364"/>
      <c r="X687" s="364"/>
      <c r="Y687" s="1293">
        <f t="shared" si="165"/>
        <v>0</v>
      </c>
      <c r="Z687" s="340"/>
      <c r="AA687" s="348"/>
      <c r="AB687" s="28"/>
    </row>
    <row r="688" spans="1:28" x14ac:dyDescent="0.3">
      <c r="A688" s="115"/>
      <c r="B688" s="332"/>
      <c r="C688" s="332"/>
      <c r="D688" s="332"/>
      <c r="E688" s="1172" t="s">
        <v>390</v>
      </c>
      <c r="F688" s="582">
        <f t="shared" si="140"/>
        <v>0</v>
      </c>
      <c r="G688" s="333"/>
      <c r="H688" s="333"/>
      <c r="I688" s="334"/>
      <c r="J688" s="335"/>
      <c r="K688" s="942"/>
      <c r="L688" s="337"/>
      <c r="M688" s="337"/>
      <c r="N688" s="337"/>
      <c r="O688" s="338"/>
      <c r="P688" s="339">
        <f t="shared" si="164"/>
        <v>0</v>
      </c>
      <c r="Q688" s="364"/>
      <c r="R688" s="364"/>
      <c r="S688" s="365"/>
      <c r="T688" s="366"/>
      <c r="U688" s="367"/>
      <c r="V688" s="364"/>
      <c r="W688" s="364"/>
      <c r="X688" s="364"/>
      <c r="Y688" s="1293">
        <f t="shared" si="165"/>
        <v>0</v>
      </c>
      <c r="Z688" s="340"/>
      <c r="AA688" s="348"/>
      <c r="AB688" s="28"/>
    </row>
    <row r="689" spans="1:28" ht="15.6" customHeight="1" x14ac:dyDescent="0.3">
      <c r="A689" s="115"/>
      <c r="B689" s="332"/>
      <c r="C689" s="332"/>
      <c r="D689" s="332"/>
      <c r="E689" s="1168" t="s">
        <v>112</v>
      </c>
      <c r="F689" s="582">
        <v>4018</v>
      </c>
      <c r="G689" s="333"/>
      <c r="H689" s="333"/>
      <c r="I689" s="559">
        <v>4018</v>
      </c>
      <c r="J689" s="335">
        <v>-4018</v>
      </c>
      <c r="K689" s="507"/>
      <c r="L689" s="273">
        <v>4011</v>
      </c>
      <c r="M689" s="337"/>
      <c r="N689" s="337"/>
      <c r="O689" s="338">
        <f t="shared" ref="O689:O695" si="170">SUM(K689:N689)</f>
        <v>4011</v>
      </c>
      <c r="P689" s="339">
        <f t="shared" si="164"/>
        <v>0</v>
      </c>
      <c r="Q689" s="364"/>
      <c r="R689" s="364"/>
      <c r="S689" s="365"/>
      <c r="T689" s="366"/>
      <c r="U689" s="367"/>
      <c r="V689" s="364"/>
      <c r="W689" s="364"/>
      <c r="X689" s="364"/>
      <c r="Y689" s="1293">
        <f t="shared" si="165"/>
        <v>0</v>
      </c>
      <c r="Z689" s="340"/>
      <c r="AA689" s="348"/>
      <c r="AB689" s="28"/>
    </row>
    <row r="690" spans="1:28" ht="15.6" customHeight="1" x14ac:dyDescent="0.3">
      <c r="A690" s="115"/>
      <c r="B690" s="332"/>
      <c r="C690" s="332"/>
      <c r="D690" s="332"/>
      <c r="E690" s="1164"/>
      <c r="F690" s="582">
        <f t="shared" si="140"/>
        <v>0</v>
      </c>
      <c r="G690" s="333"/>
      <c r="H690" s="333"/>
      <c r="I690" s="334"/>
      <c r="J690" s="335"/>
      <c r="K690" s="507"/>
      <c r="L690" s="296"/>
      <c r="M690" s="337"/>
      <c r="N690" s="337"/>
      <c r="O690" s="338"/>
      <c r="P690" s="339">
        <f t="shared" si="164"/>
        <v>0</v>
      </c>
      <c r="Q690" s="364"/>
      <c r="R690" s="364"/>
      <c r="S690" s="365"/>
      <c r="T690" s="366"/>
      <c r="U690" s="367"/>
      <c r="V690" s="364"/>
      <c r="W690" s="364"/>
      <c r="X690" s="364"/>
      <c r="Y690" s="1293">
        <f t="shared" si="165"/>
        <v>0</v>
      </c>
      <c r="Z690" s="340"/>
      <c r="AA690" s="348"/>
      <c r="AB690" s="28"/>
    </row>
    <row r="691" spans="1:28" x14ac:dyDescent="0.3">
      <c r="A691" s="115"/>
      <c r="B691" s="332"/>
      <c r="C691" s="332"/>
      <c r="D691" s="332"/>
      <c r="E691" s="1168" t="s">
        <v>22</v>
      </c>
      <c r="F691" s="892">
        <v>1</v>
      </c>
      <c r="G691" s="333"/>
      <c r="H691" s="333"/>
      <c r="I691" s="560">
        <v>1</v>
      </c>
      <c r="J691" s="561">
        <v>1</v>
      </c>
      <c r="K691" s="295">
        <v>1</v>
      </c>
      <c r="L691" s="273">
        <v>1</v>
      </c>
      <c r="M691" s="337"/>
      <c r="N691" s="337"/>
      <c r="O691" s="338">
        <f t="shared" si="170"/>
        <v>2</v>
      </c>
      <c r="P691" s="339">
        <f t="shared" si="164"/>
        <v>0</v>
      </c>
      <c r="Q691" s="364"/>
      <c r="R691" s="364"/>
      <c r="S691" s="365"/>
      <c r="T691" s="366"/>
      <c r="U691" s="367"/>
      <c r="V691" s="364"/>
      <c r="W691" s="364"/>
      <c r="X691" s="364"/>
      <c r="Y691" s="1293">
        <f t="shared" si="165"/>
        <v>0</v>
      </c>
      <c r="Z691" s="340"/>
      <c r="AA691" s="373"/>
      <c r="AB691" s="28"/>
    </row>
    <row r="692" spans="1:28" x14ac:dyDescent="0.3">
      <c r="A692" s="115"/>
      <c r="B692" s="332"/>
      <c r="C692" s="332"/>
      <c r="D692" s="332"/>
      <c r="E692" s="1169"/>
      <c r="F692" s="582">
        <f t="shared" si="140"/>
        <v>0</v>
      </c>
      <c r="G692" s="333"/>
      <c r="H692" s="333"/>
      <c r="I692" s="334"/>
      <c r="J692" s="335"/>
      <c r="K692" s="942"/>
      <c r="L692" s="337"/>
      <c r="M692" s="337"/>
      <c r="N692" s="337"/>
      <c r="O692" s="338"/>
      <c r="P692" s="339">
        <f t="shared" si="164"/>
        <v>0</v>
      </c>
      <c r="Q692" s="364"/>
      <c r="R692" s="364"/>
      <c r="S692" s="365"/>
      <c r="T692" s="366"/>
      <c r="U692" s="367"/>
      <c r="V692" s="364"/>
      <c r="W692" s="364"/>
      <c r="X692" s="364"/>
      <c r="Y692" s="1293">
        <f t="shared" si="165"/>
        <v>0</v>
      </c>
      <c r="Z692" s="340"/>
      <c r="AA692" s="370"/>
      <c r="AB692" s="28"/>
    </row>
    <row r="693" spans="1:28" x14ac:dyDescent="0.3">
      <c r="A693" s="115"/>
      <c r="B693" s="332"/>
      <c r="C693" s="332"/>
      <c r="D693" s="368"/>
      <c r="E693" s="1166" t="s">
        <v>1151</v>
      </c>
      <c r="F693" s="582">
        <f t="shared" si="140"/>
        <v>0</v>
      </c>
      <c r="G693" s="333"/>
      <c r="H693" s="333"/>
      <c r="I693" s="334"/>
      <c r="J693" s="335"/>
      <c r="K693" s="942"/>
      <c r="L693" s="337"/>
      <c r="M693" s="337"/>
      <c r="N693" s="337"/>
      <c r="O693" s="338"/>
      <c r="P693" s="339">
        <f t="shared" si="164"/>
        <v>0</v>
      </c>
      <c r="Q693" s="364"/>
      <c r="R693" s="364"/>
      <c r="S693" s="365"/>
      <c r="T693" s="366"/>
      <c r="U693" s="367"/>
      <c r="V693" s="364"/>
      <c r="W693" s="364"/>
      <c r="X693" s="364"/>
      <c r="Y693" s="1293">
        <f t="shared" si="165"/>
        <v>0</v>
      </c>
      <c r="Z693" s="340"/>
      <c r="AA693" s="1328" t="s">
        <v>1029</v>
      </c>
      <c r="AB693" s="28"/>
    </row>
    <row r="694" spans="1:28" x14ac:dyDescent="0.3">
      <c r="A694" s="115"/>
      <c r="B694" s="332"/>
      <c r="C694" s="332"/>
      <c r="D694" s="368"/>
      <c r="E694" s="1166" t="s">
        <v>1152</v>
      </c>
      <c r="F694" s="582"/>
      <c r="G694" s="333"/>
      <c r="H694" s="333"/>
      <c r="I694" s="334"/>
      <c r="J694" s="335"/>
      <c r="K694" s="942"/>
      <c r="L694" s="337"/>
      <c r="M694" s="337"/>
      <c r="N694" s="337"/>
      <c r="O694" s="338"/>
      <c r="P694" s="339"/>
      <c r="Q694" s="660"/>
      <c r="R694" s="364"/>
      <c r="S694" s="365"/>
      <c r="T694" s="366"/>
      <c r="U694" s="367"/>
      <c r="V694" s="364"/>
      <c r="W694" s="364"/>
      <c r="X694" s="364"/>
      <c r="Y694" s="1293"/>
      <c r="Z694" s="340"/>
      <c r="AA694" s="1328"/>
      <c r="AB694" s="28"/>
    </row>
    <row r="695" spans="1:28" x14ac:dyDescent="0.3">
      <c r="A695" s="115"/>
      <c r="B695" s="332"/>
      <c r="C695" s="332"/>
      <c r="D695" s="332"/>
      <c r="E695" s="1168" t="s">
        <v>17</v>
      </c>
      <c r="F695" s="582">
        <f t="shared" si="140"/>
        <v>2</v>
      </c>
      <c r="G695" s="333"/>
      <c r="H695" s="333"/>
      <c r="I695" s="334">
        <v>1</v>
      </c>
      <c r="J695" s="335">
        <v>1</v>
      </c>
      <c r="K695" s="942">
        <v>1</v>
      </c>
      <c r="L695" s="337"/>
      <c r="M695" s="337"/>
      <c r="N695" s="337"/>
      <c r="O695" s="338">
        <f t="shared" si="170"/>
        <v>1</v>
      </c>
      <c r="P695" s="339">
        <f t="shared" si="164"/>
        <v>167500</v>
      </c>
      <c r="Q695" s="297">
        <v>47500</v>
      </c>
      <c r="R695" s="290"/>
      <c r="S695" s="365">
        <v>60000</v>
      </c>
      <c r="T695" s="366">
        <v>60000</v>
      </c>
      <c r="U695" s="530">
        <f t="shared" ref="U695" si="171">SUM(R695:T695)</f>
        <v>120000</v>
      </c>
      <c r="V695" s="364"/>
      <c r="W695" s="364"/>
      <c r="X695" s="364"/>
      <c r="Y695" s="1293">
        <f t="shared" si="165"/>
        <v>120000</v>
      </c>
      <c r="Z695" s="340" t="s">
        <v>54</v>
      </c>
      <c r="AA695" s="1328" t="s">
        <v>1030</v>
      </c>
      <c r="AB695" s="28"/>
    </row>
    <row r="696" spans="1:28" x14ac:dyDescent="0.3">
      <c r="A696" s="115"/>
      <c r="B696" s="332"/>
      <c r="C696" s="332"/>
      <c r="D696" s="332"/>
      <c r="E696" s="1169"/>
      <c r="F696" s="582">
        <f t="shared" ref="F696:F812" si="172">SUM(G696:J696)</f>
        <v>0</v>
      </c>
      <c r="G696" s="333"/>
      <c r="H696" s="333"/>
      <c r="I696" s="334"/>
      <c r="J696" s="335"/>
      <c r="K696" s="942"/>
      <c r="L696" s="337"/>
      <c r="M696" s="337"/>
      <c r="N696" s="337"/>
      <c r="O696" s="338"/>
      <c r="P696" s="339">
        <f t="shared" si="164"/>
        <v>0</v>
      </c>
      <c r="Q696" s="364"/>
      <c r="R696" s="364"/>
      <c r="S696" s="365"/>
      <c r="T696" s="366"/>
      <c r="U696" s="367"/>
      <c r="V696" s="364"/>
      <c r="W696" s="364"/>
      <c r="X696" s="364"/>
      <c r="Y696" s="1293">
        <f t="shared" si="165"/>
        <v>0</v>
      </c>
      <c r="Z696" s="340"/>
      <c r="AA696" s="558"/>
      <c r="AB696" s="4"/>
    </row>
    <row r="697" spans="1:28" x14ac:dyDescent="0.3">
      <c r="A697" s="115"/>
      <c r="B697" s="332"/>
      <c r="C697" s="332"/>
      <c r="D697" s="332"/>
      <c r="E697" s="562" t="s">
        <v>1153</v>
      </c>
      <c r="F697" s="582"/>
      <c r="G697" s="333"/>
      <c r="H697" s="333"/>
      <c r="I697" s="334"/>
      <c r="J697" s="335"/>
      <c r="K697" s="942"/>
      <c r="L697" s="337"/>
      <c r="M697" s="337"/>
      <c r="N697" s="337"/>
      <c r="O697" s="338"/>
      <c r="P697" s="339">
        <f t="shared" si="164"/>
        <v>0</v>
      </c>
      <c r="Q697" s="364"/>
      <c r="R697" s="364"/>
      <c r="S697" s="365"/>
      <c r="T697" s="366"/>
      <c r="U697" s="367"/>
      <c r="V697" s="364"/>
      <c r="W697" s="364"/>
      <c r="X697" s="364"/>
      <c r="Y697" s="1293">
        <f t="shared" si="165"/>
        <v>0</v>
      </c>
      <c r="Z697" s="340"/>
      <c r="AA697" s="558"/>
      <c r="AB697" s="4"/>
    </row>
    <row r="698" spans="1:28" x14ac:dyDescent="0.3">
      <c r="A698" s="115"/>
      <c r="B698" s="332"/>
      <c r="C698" s="332"/>
      <c r="D698" s="332"/>
      <c r="E698" s="562" t="s">
        <v>1154</v>
      </c>
      <c r="F698" s="582"/>
      <c r="G698" s="333"/>
      <c r="H698" s="333"/>
      <c r="I698" s="334"/>
      <c r="J698" s="335"/>
      <c r="K698" s="942"/>
      <c r="L698" s="337"/>
      <c r="M698" s="337"/>
      <c r="N698" s="337"/>
      <c r="O698" s="338"/>
      <c r="P698" s="339">
        <f t="shared" si="164"/>
        <v>0</v>
      </c>
      <c r="Q698" s="364"/>
      <c r="R698" s="364"/>
      <c r="S698" s="365"/>
      <c r="T698" s="366"/>
      <c r="U698" s="367"/>
      <c r="V698" s="364"/>
      <c r="W698" s="364"/>
      <c r="X698" s="364"/>
      <c r="Y698" s="1293">
        <f t="shared" si="165"/>
        <v>0</v>
      </c>
      <c r="Z698" s="340"/>
      <c r="AA698" s="558"/>
      <c r="AB698" s="4"/>
    </row>
    <row r="699" spans="1:28" x14ac:dyDescent="0.3">
      <c r="A699" s="115"/>
      <c r="B699" s="332"/>
      <c r="C699" s="332"/>
      <c r="D699" s="332"/>
      <c r="E699" s="522" t="s">
        <v>1025</v>
      </c>
      <c r="F699" s="582">
        <v>1</v>
      </c>
      <c r="G699" s="473">
        <v>1</v>
      </c>
      <c r="H699" s="333"/>
      <c r="I699" s="334"/>
      <c r="J699" s="335"/>
      <c r="K699" s="295">
        <v>1</v>
      </c>
      <c r="L699" s="296"/>
      <c r="M699" s="337"/>
      <c r="N699" s="337"/>
      <c r="O699" s="338">
        <f t="shared" ref="O699:O732" si="173">SUM(K699:N699)</f>
        <v>1</v>
      </c>
      <c r="P699" s="339">
        <f t="shared" si="164"/>
        <v>0</v>
      </c>
      <c r="Q699" s="364"/>
      <c r="R699" s="364"/>
      <c r="S699" s="365"/>
      <c r="T699" s="366"/>
      <c r="U699" s="367"/>
      <c r="V699" s="364"/>
      <c r="W699" s="364"/>
      <c r="X699" s="364"/>
      <c r="Y699" s="1293">
        <f t="shared" si="165"/>
        <v>0</v>
      </c>
      <c r="Z699" s="340"/>
      <c r="AA699" s="558"/>
      <c r="AB699" s="4"/>
    </row>
    <row r="700" spans="1:28" x14ac:dyDescent="0.3">
      <c r="A700" s="115"/>
      <c r="B700" s="332"/>
      <c r="C700" s="332"/>
      <c r="D700" s="332"/>
      <c r="E700" s="522" t="s">
        <v>1026</v>
      </c>
      <c r="F700" s="582"/>
      <c r="G700" s="333"/>
      <c r="H700" s="333"/>
      <c r="I700" s="334"/>
      <c r="J700" s="335"/>
      <c r="K700" s="295"/>
      <c r="L700" s="416"/>
      <c r="M700" s="337"/>
      <c r="N700" s="337"/>
      <c r="O700" s="338"/>
      <c r="P700" s="339">
        <f t="shared" si="164"/>
        <v>0</v>
      </c>
      <c r="Q700" s="364"/>
      <c r="R700" s="364"/>
      <c r="S700" s="365"/>
      <c r="T700" s="366"/>
      <c r="U700" s="367"/>
      <c r="V700" s="364"/>
      <c r="W700" s="364"/>
      <c r="X700" s="364"/>
      <c r="Y700" s="1293">
        <f t="shared" si="165"/>
        <v>0</v>
      </c>
      <c r="Z700" s="340"/>
      <c r="AA700" s="558"/>
      <c r="AB700" s="4"/>
    </row>
    <row r="701" spans="1:28" x14ac:dyDescent="0.3">
      <c r="A701" s="115"/>
      <c r="B701" s="332"/>
      <c r="C701" s="332"/>
      <c r="D701" s="332"/>
      <c r="E701" s="555" t="s">
        <v>1027</v>
      </c>
      <c r="F701" s="582"/>
      <c r="G701" s="333"/>
      <c r="H701" s="333"/>
      <c r="I701" s="334"/>
      <c r="J701" s="335"/>
      <c r="K701" s="295">
        <v>2</v>
      </c>
      <c r="L701" s="416">
        <v>3</v>
      </c>
      <c r="M701" s="337"/>
      <c r="N701" s="337"/>
      <c r="O701" s="338">
        <f t="shared" si="173"/>
        <v>5</v>
      </c>
      <c r="P701" s="339">
        <f t="shared" si="164"/>
        <v>0</v>
      </c>
      <c r="Q701" s="364"/>
      <c r="R701" s="364"/>
      <c r="S701" s="365"/>
      <c r="T701" s="366"/>
      <c r="U701" s="367"/>
      <c r="V701" s="364"/>
      <c r="W701" s="364"/>
      <c r="X701" s="364"/>
      <c r="Y701" s="1293">
        <f t="shared" si="165"/>
        <v>0</v>
      </c>
      <c r="Z701" s="340"/>
      <c r="AA701" s="558"/>
      <c r="AB701" s="4"/>
    </row>
    <row r="702" spans="1:28" ht="14.4" hidden="1" customHeight="1" x14ac:dyDescent="0.3">
      <c r="A702" s="115"/>
      <c r="B702" s="332"/>
      <c r="C702" s="332"/>
      <c r="D702" s="332"/>
      <c r="E702" s="555"/>
      <c r="F702" s="582"/>
      <c r="G702" s="333"/>
      <c r="H702" s="333"/>
      <c r="I702" s="334"/>
      <c r="J702" s="335"/>
      <c r="K702" s="295"/>
      <c r="L702" s="416"/>
      <c r="M702" s="337"/>
      <c r="N702" s="337"/>
      <c r="O702" s="338">
        <f t="shared" si="173"/>
        <v>0</v>
      </c>
      <c r="P702" s="339">
        <f t="shared" si="164"/>
        <v>0</v>
      </c>
      <c r="Q702" s="364"/>
      <c r="R702" s="364"/>
      <c r="S702" s="365"/>
      <c r="T702" s="366"/>
      <c r="U702" s="367"/>
      <c r="V702" s="364"/>
      <c r="W702" s="364"/>
      <c r="X702" s="364"/>
      <c r="Y702" s="1293">
        <f t="shared" si="165"/>
        <v>0</v>
      </c>
      <c r="Z702" s="340"/>
      <c r="AA702" s="558"/>
      <c r="AB702" s="4"/>
    </row>
    <row r="703" spans="1:28" x14ac:dyDescent="0.3">
      <c r="A703" s="115"/>
      <c r="B703" s="332"/>
      <c r="C703" s="332"/>
      <c r="D703" s="332"/>
      <c r="E703" s="555" t="s">
        <v>9</v>
      </c>
      <c r="F703" s="582"/>
      <c r="G703" s="333"/>
      <c r="H703" s="333"/>
      <c r="I703" s="334"/>
      <c r="J703" s="335"/>
      <c r="K703" s="295"/>
      <c r="L703" s="416"/>
      <c r="M703" s="337"/>
      <c r="N703" s="337"/>
      <c r="O703" s="338"/>
      <c r="P703" s="339">
        <f t="shared" si="164"/>
        <v>0</v>
      </c>
      <c r="Q703" s="364"/>
      <c r="R703" s="364"/>
      <c r="S703" s="365"/>
      <c r="T703" s="366"/>
      <c r="U703" s="367"/>
      <c r="V703" s="364"/>
      <c r="W703" s="364"/>
      <c r="X703" s="364"/>
      <c r="Y703" s="1293">
        <f t="shared" si="165"/>
        <v>0</v>
      </c>
      <c r="Z703" s="340"/>
      <c r="AA703" s="558"/>
      <c r="AB703" s="4"/>
    </row>
    <row r="704" spans="1:28" hidden="1" x14ac:dyDescent="0.3">
      <c r="A704" s="115"/>
      <c r="B704" s="332"/>
      <c r="C704" s="332"/>
      <c r="D704" s="332"/>
      <c r="E704" s="555" t="s">
        <v>411</v>
      </c>
      <c r="F704" s="582"/>
      <c r="G704" s="333"/>
      <c r="H704" s="333"/>
      <c r="I704" s="334"/>
      <c r="J704" s="335"/>
      <c r="K704" s="295">
        <v>0</v>
      </c>
      <c r="L704" s="416"/>
      <c r="M704" s="337"/>
      <c r="N704" s="337"/>
      <c r="O704" s="338"/>
      <c r="P704" s="339">
        <f t="shared" ref="P704:P762" si="174">SUM(Q704:T704)</f>
        <v>0</v>
      </c>
      <c r="Q704" s="364"/>
      <c r="R704" s="364"/>
      <c r="S704" s="365"/>
      <c r="T704" s="366"/>
      <c r="U704" s="367"/>
      <c r="V704" s="364"/>
      <c r="W704" s="364"/>
      <c r="X704" s="364"/>
      <c r="Y704" s="1293">
        <f t="shared" ref="Y704:Y762" si="175">SUM(U704:X704)</f>
        <v>0</v>
      </c>
      <c r="Z704" s="340"/>
      <c r="AA704" s="558"/>
      <c r="AB704" s="4"/>
    </row>
    <row r="705" spans="1:28" hidden="1" x14ac:dyDescent="0.3">
      <c r="A705" s="115"/>
      <c r="B705" s="332"/>
      <c r="C705" s="332"/>
      <c r="D705" s="332"/>
      <c r="E705" s="555" t="s">
        <v>231</v>
      </c>
      <c r="F705" s="582"/>
      <c r="G705" s="333"/>
      <c r="H705" s="333"/>
      <c r="I705" s="334"/>
      <c r="J705" s="335"/>
      <c r="K705" s="295"/>
      <c r="L705" s="416"/>
      <c r="M705" s="337"/>
      <c r="N705" s="337"/>
      <c r="O705" s="338"/>
      <c r="P705" s="339">
        <f t="shared" si="174"/>
        <v>0</v>
      </c>
      <c r="Q705" s="364"/>
      <c r="R705" s="364"/>
      <c r="S705" s="365"/>
      <c r="T705" s="366"/>
      <c r="U705" s="367"/>
      <c r="V705" s="364"/>
      <c r="W705" s="364"/>
      <c r="X705" s="364"/>
      <c r="Y705" s="1293">
        <f t="shared" si="175"/>
        <v>0</v>
      </c>
      <c r="Z705" s="340"/>
      <c r="AA705" s="558"/>
      <c r="AB705" s="4"/>
    </row>
    <row r="706" spans="1:28" hidden="1" x14ac:dyDescent="0.3">
      <c r="A706" s="115"/>
      <c r="B706" s="332"/>
      <c r="C706" s="332"/>
      <c r="D706" s="332"/>
      <c r="E706" s="522"/>
      <c r="F706" s="582"/>
      <c r="G706" s="333"/>
      <c r="H706" s="333"/>
      <c r="I706" s="334"/>
      <c r="J706" s="335"/>
      <c r="K706" s="295"/>
      <c r="L706" s="296"/>
      <c r="M706" s="337"/>
      <c r="N706" s="337"/>
      <c r="O706" s="338"/>
      <c r="P706" s="339">
        <f t="shared" si="174"/>
        <v>0</v>
      </c>
      <c r="Q706" s="364"/>
      <c r="R706" s="364"/>
      <c r="S706" s="365"/>
      <c r="T706" s="366"/>
      <c r="U706" s="367"/>
      <c r="V706" s="364"/>
      <c r="W706" s="364"/>
      <c r="X706" s="364"/>
      <c r="Y706" s="1293">
        <f t="shared" si="175"/>
        <v>0</v>
      </c>
      <c r="Z706" s="340"/>
      <c r="AA706" s="558"/>
      <c r="AB706" s="4"/>
    </row>
    <row r="707" spans="1:28" x14ac:dyDescent="0.3">
      <c r="A707" s="115"/>
      <c r="B707" s="332"/>
      <c r="C707" s="332"/>
      <c r="D707" s="332"/>
      <c r="E707" s="555" t="s">
        <v>416</v>
      </c>
      <c r="F707" s="582"/>
      <c r="G707" s="333"/>
      <c r="H707" s="333"/>
      <c r="I707" s="334"/>
      <c r="J707" s="335"/>
      <c r="K707" s="295"/>
      <c r="L707" s="296"/>
      <c r="M707" s="337"/>
      <c r="N707" s="337"/>
      <c r="O707" s="338"/>
      <c r="P707" s="339">
        <f t="shared" si="174"/>
        <v>0</v>
      </c>
      <c r="Q707" s="364"/>
      <c r="R707" s="364"/>
      <c r="S707" s="365"/>
      <c r="T707" s="366"/>
      <c r="U707" s="367"/>
      <c r="V707" s="364"/>
      <c r="W707" s="364"/>
      <c r="X707" s="364"/>
      <c r="Y707" s="1293">
        <f t="shared" si="175"/>
        <v>0</v>
      </c>
      <c r="Z707" s="340"/>
      <c r="AA707" s="558"/>
      <c r="AB707" s="4"/>
    </row>
    <row r="708" spans="1:28" x14ac:dyDescent="0.3">
      <c r="A708" s="115"/>
      <c r="B708" s="332"/>
      <c r="C708" s="332"/>
      <c r="D708" s="332"/>
      <c r="E708" s="555" t="s">
        <v>1028</v>
      </c>
      <c r="F708" s="582"/>
      <c r="G708" s="333"/>
      <c r="H708" s="333"/>
      <c r="I708" s="334"/>
      <c r="J708" s="335"/>
      <c r="K708" s="295">
        <v>6</v>
      </c>
      <c r="L708" s="296"/>
      <c r="M708" s="337"/>
      <c r="N708" s="337"/>
      <c r="O708" s="338">
        <f t="shared" si="173"/>
        <v>6</v>
      </c>
      <c r="P708" s="339">
        <f t="shared" si="174"/>
        <v>0</v>
      </c>
      <c r="Q708" s="364"/>
      <c r="R708" s="364"/>
      <c r="S708" s="365"/>
      <c r="T708" s="366"/>
      <c r="U708" s="367"/>
      <c r="V708" s="364"/>
      <c r="W708" s="364"/>
      <c r="X708" s="364"/>
      <c r="Y708" s="1293">
        <f t="shared" si="175"/>
        <v>0</v>
      </c>
      <c r="Z708" s="340"/>
      <c r="AA708" s="558"/>
      <c r="AB708" s="4"/>
    </row>
    <row r="709" spans="1:28" x14ac:dyDescent="0.3">
      <c r="A709" s="115"/>
      <c r="B709" s="332"/>
      <c r="C709" s="332"/>
      <c r="D709" s="332"/>
      <c r="E709" s="1169"/>
      <c r="F709" s="582"/>
      <c r="G709" s="333"/>
      <c r="H709" s="333"/>
      <c r="I709" s="334"/>
      <c r="J709" s="335"/>
      <c r="K709" s="942"/>
      <c r="L709" s="337"/>
      <c r="M709" s="337"/>
      <c r="N709" s="337"/>
      <c r="O709" s="338"/>
      <c r="P709" s="339">
        <f t="shared" si="174"/>
        <v>0</v>
      </c>
      <c r="Q709" s="364"/>
      <c r="R709" s="364"/>
      <c r="S709" s="365"/>
      <c r="T709" s="366"/>
      <c r="U709" s="367"/>
      <c r="V709" s="364"/>
      <c r="W709" s="364"/>
      <c r="X709" s="364"/>
      <c r="Y709" s="1293">
        <f t="shared" si="175"/>
        <v>0</v>
      </c>
      <c r="Z709" s="340"/>
      <c r="AA709" s="558"/>
      <c r="AB709" s="4"/>
    </row>
    <row r="710" spans="1:28" ht="15.6" customHeight="1" x14ac:dyDescent="0.3">
      <c r="A710" s="115"/>
      <c r="B710" s="332"/>
      <c r="C710" s="368" t="s">
        <v>391</v>
      </c>
      <c r="D710" s="332"/>
      <c r="E710" s="1164"/>
      <c r="F710" s="582">
        <f t="shared" si="172"/>
        <v>0</v>
      </c>
      <c r="G710" s="333"/>
      <c r="H710" s="333"/>
      <c r="I710" s="334"/>
      <c r="J710" s="335"/>
      <c r="K710" s="942"/>
      <c r="L710" s="337"/>
      <c r="M710" s="337"/>
      <c r="N710" s="337"/>
      <c r="O710" s="338"/>
      <c r="P710" s="339">
        <f t="shared" si="174"/>
        <v>0</v>
      </c>
      <c r="Q710" s="364"/>
      <c r="R710" s="364"/>
      <c r="S710" s="365"/>
      <c r="T710" s="366"/>
      <c r="U710" s="367"/>
      <c r="V710" s="364"/>
      <c r="W710" s="364"/>
      <c r="X710" s="364"/>
      <c r="Y710" s="1293">
        <f t="shared" si="175"/>
        <v>0</v>
      </c>
      <c r="Z710" s="340"/>
      <c r="AA710" s="439"/>
      <c r="AB710" s="40"/>
    </row>
    <row r="711" spans="1:28" ht="15.6" customHeight="1" x14ac:dyDescent="0.3">
      <c r="A711" s="115"/>
      <c r="B711" s="332"/>
      <c r="C711" s="332"/>
      <c r="D711" s="368" t="s">
        <v>284</v>
      </c>
      <c r="E711" s="1164"/>
      <c r="F711" s="582">
        <f t="shared" si="172"/>
        <v>0</v>
      </c>
      <c r="G711" s="333"/>
      <c r="H711" s="333"/>
      <c r="I711" s="334"/>
      <c r="J711" s="335"/>
      <c r="K711" s="942"/>
      <c r="L711" s="337"/>
      <c r="M711" s="337"/>
      <c r="N711" s="337"/>
      <c r="O711" s="338"/>
      <c r="P711" s="339">
        <f t="shared" si="174"/>
        <v>0</v>
      </c>
      <c r="Q711" s="364"/>
      <c r="R711" s="364"/>
      <c r="S711" s="365"/>
      <c r="T711" s="366"/>
      <c r="U711" s="367"/>
      <c r="V711" s="364"/>
      <c r="W711" s="364"/>
      <c r="X711" s="364"/>
      <c r="Y711" s="1293">
        <f t="shared" si="175"/>
        <v>0</v>
      </c>
      <c r="Z711" s="340"/>
      <c r="AA711" s="439"/>
      <c r="AB711" s="40"/>
    </row>
    <row r="712" spans="1:28" ht="15.6" hidden="1" customHeight="1" x14ac:dyDescent="0.3">
      <c r="A712" s="115"/>
      <c r="B712" s="332"/>
      <c r="C712" s="332"/>
      <c r="D712" s="368"/>
      <c r="E712" s="554"/>
      <c r="F712" s="582"/>
      <c r="G712" s="333"/>
      <c r="H712" s="333"/>
      <c r="I712" s="334"/>
      <c r="J712" s="335"/>
      <c r="K712" s="942"/>
      <c r="L712" s="337"/>
      <c r="M712" s="337"/>
      <c r="N712" s="337"/>
      <c r="O712" s="338">
        <f t="shared" si="173"/>
        <v>0</v>
      </c>
      <c r="P712" s="339">
        <f t="shared" si="174"/>
        <v>0</v>
      </c>
      <c r="Q712" s="364"/>
      <c r="R712" s="364"/>
      <c r="S712" s="365"/>
      <c r="T712" s="366"/>
      <c r="U712" s="367"/>
      <c r="V712" s="364"/>
      <c r="W712" s="364"/>
      <c r="X712" s="364"/>
      <c r="Y712" s="1293">
        <f t="shared" si="175"/>
        <v>0</v>
      </c>
      <c r="Z712" s="340"/>
      <c r="AA712" s="439"/>
      <c r="AB712" s="40"/>
    </row>
    <row r="713" spans="1:28" ht="15.6" customHeight="1" x14ac:dyDescent="0.3">
      <c r="A713" s="115"/>
      <c r="B713" s="332"/>
      <c r="C713" s="332"/>
      <c r="D713" s="368"/>
      <c r="E713" s="522" t="s">
        <v>21</v>
      </c>
      <c r="F713" s="582">
        <v>1</v>
      </c>
      <c r="G713" s="333">
        <v>1</v>
      </c>
      <c r="H713" s="333" t="s">
        <v>200</v>
      </c>
      <c r="I713" s="334"/>
      <c r="J713" s="335"/>
      <c r="K713" s="942">
        <v>2</v>
      </c>
      <c r="L713" s="337"/>
      <c r="M713" s="337"/>
      <c r="N713" s="337"/>
      <c r="O713" s="338">
        <f t="shared" si="173"/>
        <v>2</v>
      </c>
      <c r="P713" s="339">
        <f t="shared" si="174"/>
        <v>10750</v>
      </c>
      <c r="Q713" s="297">
        <v>10750</v>
      </c>
      <c r="R713" s="364"/>
      <c r="S713" s="365"/>
      <c r="T713" s="366"/>
      <c r="U713" s="530">
        <v>3750</v>
      </c>
      <c r="V713" s="301">
        <v>7000</v>
      </c>
      <c r="W713" s="301"/>
      <c r="X713" s="301"/>
      <c r="Y713" s="1293">
        <f t="shared" si="175"/>
        <v>10750</v>
      </c>
      <c r="Z713" s="340"/>
      <c r="AA713" s="439"/>
      <c r="AB713" s="40"/>
    </row>
    <row r="714" spans="1:28" ht="15.6" customHeight="1" x14ac:dyDescent="0.3">
      <c r="A714" s="115"/>
      <c r="B714" s="332"/>
      <c r="C714" s="332"/>
      <c r="D714" s="368"/>
      <c r="E714" s="1164"/>
      <c r="F714" s="582"/>
      <c r="G714" s="333"/>
      <c r="H714" s="333"/>
      <c r="I714" s="334"/>
      <c r="J714" s="335"/>
      <c r="K714" s="942"/>
      <c r="L714" s="337"/>
      <c r="M714" s="337"/>
      <c r="N714" s="337"/>
      <c r="O714" s="338"/>
      <c r="P714" s="339">
        <f t="shared" si="174"/>
        <v>0</v>
      </c>
      <c r="Q714" s="364"/>
      <c r="R714" s="364"/>
      <c r="S714" s="365"/>
      <c r="T714" s="366"/>
      <c r="U714" s="367"/>
      <c r="V714" s="364"/>
      <c r="W714" s="364"/>
      <c r="X714" s="364"/>
      <c r="Y714" s="1293">
        <f t="shared" si="175"/>
        <v>0</v>
      </c>
      <c r="Z714" s="340"/>
      <c r="AA714" s="439"/>
      <c r="AB714" s="40"/>
    </row>
    <row r="715" spans="1:28" ht="15.6" customHeight="1" x14ac:dyDescent="0.3">
      <c r="A715" s="115"/>
      <c r="B715" s="332"/>
      <c r="C715" s="332"/>
      <c r="D715" s="368" t="s">
        <v>836</v>
      </c>
      <c r="E715" s="1164"/>
      <c r="F715" s="582">
        <f t="shared" si="172"/>
        <v>0</v>
      </c>
      <c r="G715" s="333"/>
      <c r="H715" s="333"/>
      <c r="I715" s="334"/>
      <c r="J715" s="335"/>
      <c r="K715" s="942"/>
      <c r="L715" s="337"/>
      <c r="M715" s="337"/>
      <c r="N715" s="337"/>
      <c r="O715" s="338"/>
      <c r="P715" s="339">
        <f t="shared" si="174"/>
        <v>0</v>
      </c>
      <c r="Q715" s="364"/>
      <c r="R715" s="364"/>
      <c r="S715" s="365"/>
      <c r="T715" s="366"/>
      <c r="U715" s="367"/>
      <c r="V715" s="364"/>
      <c r="W715" s="364"/>
      <c r="X715" s="364"/>
      <c r="Y715" s="1293">
        <f t="shared" si="175"/>
        <v>0</v>
      </c>
      <c r="Z715" s="340"/>
      <c r="AA715" s="348"/>
      <c r="AB715" s="40"/>
    </row>
    <row r="716" spans="1:28" ht="15.6" customHeight="1" x14ac:dyDescent="0.3">
      <c r="A716" s="115"/>
      <c r="B716" s="332"/>
      <c r="C716" s="332"/>
      <c r="D716" s="332"/>
      <c r="E716" s="1168" t="s">
        <v>21</v>
      </c>
      <c r="F716" s="582">
        <f t="shared" si="172"/>
        <v>1</v>
      </c>
      <c r="G716" s="333"/>
      <c r="H716" s="333"/>
      <c r="I716" s="334"/>
      <c r="J716" s="335">
        <v>1</v>
      </c>
      <c r="K716" s="942"/>
      <c r="L716" s="337"/>
      <c r="M716" s="337"/>
      <c r="N716" s="337"/>
      <c r="O716" s="338"/>
      <c r="P716" s="339">
        <f t="shared" si="174"/>
        <v>30000</v>
      </c>
      <c r="Q716" s="364"/>
      <c r="R716" s="364"/>
      <c r="S716" s="365"/>
      <c r="T716" s="366">
        <v>30000</v>
      </c>
      <c r="U716" s="367"/>
      <c r="V716" s="364"/>
      <c r="W716" s="364"/>
      <c r="X716" s="364"/>
      <c r="Y716" s="1293">
        <f t="shared" si="175"/>
        <v>0</v>
      </c>
      <c r="Z716" s="340" t="s">
        <v>54</v>
      </c>
      <c r="AA716" s="348"/>
      <c r="AB716" s="40"/>
    </row>
    <row r="717" spans="1:28" ht="15.6" customHeight="1" x14ac:dyDescent="0.3">
      <c r="A717" s="115"/>
      <c r="B717" s="332"/>
      <c r="C717" s="332"/>
      <c r="D717" s="332"/>
      <c r="E717" s="1164"/>
      <c r="F717" s="582">
        <f t="shared" si="172"/>
        <v>0</v>
      </c>
      <c r="G717" s="333"/>
      <c r="H717" s="333"/>
      <c r="I717" s="334"/>
      <c r="J717" s="335"/>
      <c r="K717" s="942"/>
      <c r="L717" s="337"/>
      <c r="M717" s="337"/>
      <c r="N717" s="337"/>
      <c r="O717" s="338"/>
      <c r="P717" s="339">
        <f t="shared" si="174"/>
        <v>0</v>
      </c>
      <c r="Q717" s="364"/>
      <c r="R717" s="364"/>
      <c r="S717" s="365"/>
      <c r="T717" s="366"/>
      <c r="U717" s="367"/>
      <c r="V717" s="364"/>
      <c r="W717" s="364"/>
      <c r="X717" s="364"/>
      <c r="Y717" s="1293">
        <f t="shared" si="175"/>
        <v>0</v>
      </c>
      <c r="Z717" s="340"/>
      <c r="AA717" s="348"/>
      <c r="AB717" s="40"/>
    </row>
    <row r="718" spans="1:28" ht="15.6" customHeight="1" x14ac:dyDescent="0.3">
      <c r="A718" s="115"/>
      <c r="B718" s="332"/>
      <c r="C718" s="332"/>
      <c r="D718" s="368" t="s">
        <v>837</v>
      </c>
      <c r="E718" s="1164"/>
      <c r="F718" s="582">
        <f t="shared" si="172"/>
        <v>0</v>
      </c>
      <c r="G718" s="333"/>
      <c r="H718" s="333"/>
      <c r="I718" s="334"/>
      <c r="J718" s="335"/>
      <c r="K718" s="942"/>
      <c r="L718" s="337"/>
      <c r="M718" s="337"/>
      <c r="N718" s="337"/>
      <c r="O718" s="338"/>
      <c r="P718" s="339">
        <f t="shared" si="174"/>
        <v>0</v>
      </c>
      <c r="Q718" s="364"/>
      <c r="R718" s="364"/>
      <c r="S718" s="365"/>
      <c r="T718" s="366"/>
      <c r="U718" s="367"/>
      <c r="V718" s="364"/>
      <c r="W718" s="364"/>
      <c r="X718" s="364"/>
      <c r="Y718" s="1293">
        <f t="shared" si="175"/>
        <v>0</v>
      </c>
      <c r="Z718" s="340"/>
      <c r="AA718" s="348"/>
      <c r="AB718" s="40"/>
    </row>
    <row r="719" spans="1:28" ht="15.6" customHeight="1" x14ac:dyDescent="0.3">
      <c r="A719" s="115"/>
      <c r="B719" s="332"/>
      <c r="C719" s="332"/>
      <c r="D719" s="332"/>
      <c r="E719" s="1168" t="s">
        <v>21</v>
      </c>
      <c r="F719" s="582">
        <f t="shared" si="172"/>
        <v>1</v>
      </c>
      <c r="G719" s="333"/>
      <c r="H719" s="333"/>
      <c r="I719" s="334">
        <v>1</v>
      </c>
      <c r="J719" s="335"/>
      <c r="K719" s="942"/>
      <c r="L719" s="337"/>
      <c r="M719" s="337"/>
      <c r="N719" s="337"/>
      <c r="O719" s="338"/>
      <c r="P719" s="339">
        <f t="shared" si="174"/>
        <v>30000</v>
      </c>
      <c r="Q719" s="364"/>
      <c r="R719" s="364"/>
      <c r="S719" s="366">
        <v>30000</v>
      </c>
      <c r="T719" s="366"/>
      <c r="U719" s="367"/>
      <c r="V719" s="364"/>
      <c r="W719" s="364"/>
      <c r="X719" s="364"/>
      <c r="Y719" s="1293">
        <f t="shared" si="175"/>
        <v>0</v>
      </c>
      <c r="Z719" s="340" t="s">
        <v>54</v>
      </c>
      <c r="AA719" s="348"/>
      <c r="AB719" s="40"/>
    </row>
    <row r="720" spans="1:28" ht="15.6" customHeight="1" x14ac:dyDescent="0.3">
      <c r="A720" s="115"/>
      <c r="B720" s="332"/>
      <c r="C720" s="332"/>
      <c r="D720" s="332"/>
      <c r="E720" s="1168"/>
      <c r="F720" s="582"/>
      <c r="G720" s="333"/>
      <c r="H720" s="333"/>
      <c r="I720" s="334"/>
      <c r="J720" s="335"/>
      <c r="K720" s="942"/>
      <c r="L720" s="337"/>
      <c r="M720" s="337"/>
      <c r="N720" s="337"/>
      <c r="O720" s="338"/>
      <c r="P720" s="339">
        <f t="shared" si="174"/>
        <v>0</v>
      </c>
      <c r="Q720" s="364"/>
      <c r="R720" s="364"/>
      <c r="S720" s="365"/>
      <c r="T720" s="366"/>
      <c r="U720" s="367"/>
      <c r="V720" s="364"/>
      <c r="W720" s="364"/>
      <c r="X720" s="364"/>
      <c r="Y720" s="1293">
        <f t="shared" si="175"/>
        <v>0</v>
      </c>
      <c r="Z720" s="340"/>
      <c r="AA720" s="348"/>
      <c r="AB720" s="40"/>
    </row>
    <row r="721" spans="1:28" ht="15.6" customHeight="1" x14ac:dyDescent="0.3">
      <c r="A721" s="215"/>
      <c r="B721" s="269"/>
      <c r="C721" s="282" t="s">
        <v>1155</v>
      </c>
      <c r="D721" s="269"/>
      <c r="E721" s="554"/>
      <c r="F721" s="582"/>
      <c r="G721" s="333"/>
      <c r="H721" s="333"/>
      <c r="I721" s="334"/>
      <c r="J721" s="335"/>
      <c r="K721" s="942"/>
      <c r="L721" s="337"/>
      <c r="M721" s="337"/>
      <c r="N721" s="337"/>
      <c r="O721" s="338"/>
      <c r="P721" s="339">
        <f t="shared" si="174"/>
        <v>0</v>
      </c>
      <c r="Q721" s="364"/>
      <c r="R721" s="364"/>
      <c r="S721" s="365"/>
      <c r="T721" s="366"/>
      <c r="U721" s="367"/>
      <c r="V721" s="364"/>
      <c r="W721" s="364"/>
      <c r="X721" s="364"/>
      <c r="Y721" s="1293">
        <f t="shared" si="175"/>
        <v>0</v>
      </c>
      <c r="Z721" s="340"/>
      <c r="AA721" s="348"/>
      <c r="AB721" s="40"/>
    </row>
    <row r="722" spans="1:28" ht="15.6" customHeight="1" x14ac:dyDescent="0.3">
      <c r="A722" s="215"/>
      <c r="B722" s="269"/>
      <c r="C722" s="269"/>
      <c r="D722" s="282" t="s">
        <v>1156</v>
      </c>
      <c r="E722" s="554"/>
      <c r="F722" s="582"/>
      <c r="G722" s="333"/>
      <c r="H722" s="333"/>
      <c r="I722" s="334"/>
      <c r="J722" s="335"/>
      <c r="K722" s="942"/>
      <c r="L722" s="337"/>
      <c r="M722" s="337"/>
      <c r="N722" s="337"/>
      <c r="O722" s="338"/>
      <c r="P722" s="339">
        <f t="shared" si="174"/>
        <v>0</v>
      </c>
      <c r="Q722" s="364"/>
      <c r="R722" s="364"/>
      <c r="S722" s="365"/>
      <c r="T722" s="366"/>
      <c r="U722" s="367"/>
      <c r="V722" s="301">
        <v>1140000</v>
      </c>
      <c r="W722" s="364"/>
      <c r="X722" s="364"/>
      <c r="Y722" s="1293">
        <f t="shared" si="175"/>
        <v>1140000</v>
      </c>
      <c r="Z722" s="340"/>
      <c r="AA722" s="348"/>
      <c r="AB722" s="40"/>
    </row>
    <row r="723" spans="1:28" ht="15.6" customHeight="1" x14ac:dyDescent="0.3">
      <c r="A723" s="215"/>
      <c r="B723" s="269"/>
      <c r="C723" s="269"/>
      <c r="D723" s="269"/>
      <c r="E723" s="522" t="s">
        <v>23</v>
      </c>
      <c r="F723" s="582">
        <v>5</v>
      </c>
      <c r="G723" s="333"/>
      <c r="H723" s="287">
        <v>5</v>
      </c>
      <c r="I723" s="334"/>
      <c r="J723" s="335"/>
      <c r="K723" s="942"/>
      <c r="L723" s="337">
        <v>6</v>
      </c>
      <c r="M723" s="337"/>
      <c r="N723" s="337"/>
      <c r="O723" s="338">
        <f t="shared" si="173"/>
        <v>6</v>
      </c>
      <c r="P723" s="339">
        <f t="shared" si="174"/>
        <v>1530</v>
      </c>
      <c r="Q723" s="364"/>
      <c r="R723" s="290">
        <v>1530</v>
      </c>
      <c r="S723" s="365"/>
      <c r="T723" s="366"/>
      <c r="U723" s="367"/>
      <c r="V723" s="301">
        <v>389859</v>
      </c>
      <c r="W723" s="364"/>
      <c r="X723" s="364"/>
      <c r="Y723" s="1293">
        <f t="shared" si="175"/>
        <v>389859</v>
      </c>
      <c r="Z723" s="340"/>
      <c r="AA723" s="348"/>
      <c r="AB723" s="40"/>
    </row>
    <row r="724" spans="1:28" ht="15.6" customHeight="1" x14ac:dyDescent="0.3">
      <c r="A724" s="115"/>
      <c r="B724" s="332"/>
      <c r="C724" s="332"/>
      <c r="D724" s="332"/>
      <c r="E724" s="1169"/>
      <c r="F724" s="582">
        <f t="shared" si="172"/>
        <v>0</v>
      </c>
      <c r="G724" s="333"/>
      <c r="H724" s="333"/>
      <c r="I724" s="334"/>
      <c r="J724" s="335"/>
      <c r="K724" s="942"/>
      <c r="L724" s="337"/>
      <c r="M724" s="337"/>
      <c r="N724" s="337"/>
      <c r="O724" s="338"/>
      <c r="P724" s="339">
        <f t="shared" si="174"/>
        <v>0</v>
      </c>
      <c r="Q724" s="364"/>
      <c r="R724" s="364"/>
      <c r="S724" s="365"/>
      <c r="T724" s="366"/>
      <c r="U724" s="367"/>
      <c r="V724" s="364"/>
      <c r="W724" s="364"/>
      <c r="X724" s="364"/>
      <c r="Y724" s="1293">
        <f t="shared" si="175"/>
        <v>0</v>
      </c>
      <c r="Z724" s="340"/>
      <c r="AA724" s="348"/>
      <c r="AB724" s="40"/>
    </row>
    <row r="725" spans="1:28" ht="15.6" customHeight="1" x14ac:dyDescent="0.3">
      <c r="A725" s="115"/>
      <c r="B725" s="332"/>
      <c r="C725" s="368" t="s">
        <v>1165</v>
      </c>
      <c r="D725" s="332"/>
      <c r="E725" s="1164"/>
      <c r="F725" s="582">
        <f t="shared" si="172"/>
        <v>0</v>
      </c>
      <c r="G725" s="333"/>
      <c r="H725" s="333"/>
      <c r="I725" s="334"/>
      <c r="J725" s="335"/>
      <c r="K725" s="942"/>
      <c r="L725" s="337"/>
      <c r="M725" s="337"/>
      <c r="N725" s="337"/>
      <c r="O725" s="338"/>
      <c r="P725" s="339">
        <f t="shared" si="174"/>
        <v>0</v>
      </c>
      <c r="Q725" s="364"/>
      <c r="R725" s="364"/>
      <c r="S725" s="365"/>
      <c r="T725" s="366"/>
      <c r="U725" s="367"/>
      <c r="V725" s="364"/>
      <c r="W725" s="364"/>
      <c r="X725" s="364"/>
      <c r="Y725" s="1293">
        <f t="shared" si="175"/>
        <v>0</v>
      </c>
      <c r="Z725" s="340"/>
      <c r="AA725" s="431"/>
      <c r="AB725" s="40"/>
    </row>
    <row r="726" spans="1:28" ht="15.6" customHeight="1" x14ac:dyDescent="0.3">
      <c r="A726" s="115"/>
      <c r="B726" s="332"/>
      <c r="C726" s="368" t="s">
        <v>1157</v>
      </c>
      <c r="D726" s="332"/>
      <c r="E726" s="1164"/>
      <c r="F726" s="582">
        <f t="shared" si="172"/>
        <v>0</v>
      </c>
      <c r="G726" s="333"/>
      <c r="H726" s="333"/>
      <c r="I726" s="334"/>
      <c r="J726" s="335"/>
      <c r="K726" s="942"/>
      <c r="L726" s="337"/>
      <c r="M726" s="337"/>
      <c r="N726" s="337"/>
      <c r="O726" s="338"/>
      <c r="P726" s="339">
        <f t="shared" si="174"/>
        <v>0</v>
      </c>
      <c r="Q726" s="364"/>
      <c r="R726" s="364"/>
      <c r="S726" s="365"/>
      <c r="T726" s="366"/>
      <c r="U726" s="367"/>
      <c r="V726" s="364"/>
      <c r="W726" s="364"/>
      <c r="X726" s="364"/>
      <c r="Y726" s="1293">
        <f t="shared" si="175"/>
        <v>0</v>
      </c>
      <c r="Z726" s="340"/>
      <c r="AA726" s="431"/>
      <c r="AB726" s="40"/>
    </row>
    <row r="727" spans="1:28" ht="15.6" customHeight="1" x14ac:dyDescent="0.3">
      <c r="A727" s="115"/>
      <c r="B727" s="332"/>
      <c r="C727" s="332"/>
      <c r="D727" s="332"/>
      <c r="E727" s="1168" t="s">
        <v>21</v>
      </c>
      <c r="F727" s="582">
        <f t="shared" si="172"/>
        <v>1</v>
      </c>
      <c r="G727" s="333"/>
      <c r="H727" s="333"/>
      <c r="I727" s="334">
        <v>1</v>
      </c>
      <c r="J727" s="335"/>
      <c r="K727" s="942"/>
      <c r="L727" s="337"/>
      <c r="M727" s="337"/>
      <c r="N727" s="337"/>
      <c r="O727" s="338"/>
      <c r="P727" s="339">
        <f t="shared" si="174"/>
        <v>450000</v>
      </c>
      <c r="Q727" s="364"/>
      <c r="R727" s="364"/>
      <c r="S727" s="365">
        <v>450000</v>
      </c>
      <c r="T727" s="366"/>
      <c r="U727" s="367"/>
      <c r="V727" s="364"/>
      <c r="W727" s="364"/>
      <c r="X727" s="364"/>
      <c r="Y727" s="1293">
        <f t="shared" si="175"/>
        <v>0</v>
      </c>
      <c r="Z727" s="340" t="s">
        <v>54</v>
      </c>
      <c r="AA727" s="558"/>
      <c r="AB727" s="40"/>
    </row>
    <row r="728" spans="1:28" ht="15.6" customHeight="1" x14ac:dyDescent="0.3">
      <c r="A728" s="115"/>
      <c r="B728" s="332"/>
      <c r="C728" s="332"/>
      <c r="D728" s="332"/>
      <c r="E728" s="1168"/>
      <c r="F728" s="582">
        <f t="shared" si="172"/>
        <v>0</v>
      </c>
      <c r="G728" s="333"/>
      <c r="H728" s="333"/>
      <c r="I728" s="334"/>
      <c r="J728" s="335"/>
      <c r="K728" s="942"/>
      <c r="L728" s="337"/>
      <c r="M728" s="337"/>
      <c r="N728" s="337"/>
      <c r="O728" s="338"/>
      <c r="P728" s="339">
        <f t="shared" si="174"/>
        <v>0</v>
      </c>
      <c r="Q728" s="364"/>
      <c r="R728" s="364"/>
      <c r="S728" s="365"/>
      <c r="T728" s="366"/>
      <c r="U728" s="367"/>
      <c r="V728" s="364"/>
      <c r="W728" s="364"/>
      <c r="X728" s="364"/>
      <c r="Y728" s="1293">
        <f t="shared" si="175"/>
        <v>0</v>
      </c>
      <c r="Z728" s="340"/>
      <c r="AA728" s="348"/>
      <c r="AB728" s="40"/>
    </row>
    <row r="729" spans="1:28" ht="15.6" customHeight="1" x14ac:dyDescent="0.3">
      <c r="A729" s="215"/>
      <c r="B729" s="269"/>
      <c r="C729" s="282" t="s">
        <v>1031</v>
      </c>
      <c r="D729" s="269"/>
      <c r="E729" s="554"/>
      <c r="F729" s="582"/>
      <c r="G729" s="333"/>
      <c r="H729" s="333"/>
      <c r="I729" s="334"/>
      <c r="J729" s="335"/>
      <c r="K729" s="942"/>
      <c r="L729" s="337"/>
      <c r="M729" s="337"/>
      <c r="N729" s="337"/>
      <c r="O729" s="338"/>
      <c r="P729" s="339">
        <f t="shared" si="174"/>
        <v>0</v>
      </c>
      <c r="Q729" s="364"/>
      <c r="R729" s="364"/>
      <c r="S729" s="365"/>
      <c r="T729" s="366"/>
      <c r="U729" s="367"/>
      <c r="V729" s="364"/>
      <c r="W729" s="364"/>
      <c r="X729" s="364"/>
      <c r="Y729" s="1293">
        <f t="shared" si="175"/>
        <v>0</v>
      </c>
      <c r="Z729" s="340"/>
      <c r="AA729" s="348"/>
      <c r="AB729" s="40"/>
    </row>
    <row r="730" spans="1:28" ht="15.6" customHeight="1" x14ac:dyDescent="0.3">
      <c r="A730" s="215"/>
      <c r="B730" s="269"/>
      <c r="C730" s="269"/>
      <c r="D730" s="269"/>
      <c r="E730" s="522" t="s">
        <v>1032</v>
      </c>
      <c r="F730" s="582"/>
      <c r="G730" s="333"/>
      <c r="H730" s="333"/>
      <c r="I730" s="334"/>
      <c r="J730" s="335"/>
      <c r="K730" s="942"/>
      <c r="L730" s="337"/>
      <c r="M730" s="337"/>
      <c r="N730" s="337"/>
      <c r="O730" s="338"/>
      <c r="P730" s="339">
        <f t="shared" si="174"/>
        <v>0</v>
      </c>
      <c r="Q730" s="364"/>
      <c r="R730" s="364"/>
      <c r="S730" s="365"/>
      <c r="T730" s="366"/>
      <c r="U730" s="367"/>
      <c r="V730" s="364"/>
      <c r="W730" s="364"/>
      <c r="X730" s="364"/>
      <c r="Y730" s="1293">
        <f t="shared" si="175"/>
        <v>0</v>
      </c>
      <c r="Z730" s="340"/>
      <c r="AA730" s="348"/>
      <c r="AB730" s="40"/>
    </row>
    <row r="731" spans="1:28" ht="15.6" customHeight="1" x14ac:dyDescent="0.3">
      <c r="A731" s="215"/>
      <c r="B731" s="269"/>
      <c r="C731" s="269"/>
      <c r="D731" s="269"/>
      <c r="E731" s="522" t="s">
        <v>1033</v>
      </c>
      <c r="F731" s="582">
        <v>1</v>
      </c>
      <c r="G731" s="333"/>
      <c r="H731" s="333">
        <v>1</v>
      </c>
      <c r="I731" s="334"/>
      <c r="J731" s="335"/>
      <c r="K731" s="942"/>
      <c r="L731" s="344">
        <v>1</v>
      </c>
      <c r="M731" s="337"/>
      <c r="N731" s="337"/>
      <c r="O731" s="338">
        <f t="shared" si="173"/>
        <v>1</v>
      </c>
      <c r="P731" s="339">
        <f t="shared" si="174"/>
        <v>60000</v>
      </c>
      <c r="Q731" s="364"/>
      <c r="R731" s="290">
        <v>60000</v>
      </c>
      <c r="S731" s="365"/>
      <c r="T731" s="366"/>
      <c r="U731" s="367"/>
      <c r="V731" s="301">
        <v>59500</v>
      </c>
      <c r="W731" s="364"/>
      <c r="X731" s="364"/>
      <c r="Y731" s="1293">
        <f t="shared" si="175"/>
        <v>59500</v>
      </c>
      <c r="Z731" s="340"/>
      <c r="AA731" s="348"/>
      <c r="AB731" s="40"/>
    </row>
    <row r="732" spans="1:28" ht="15.6" customHeight="1" x14ac:dyDescent="0.3">
      <c r="A732" s="215"/>
      <c r="B732" s="269"/>
      <c r="C732" s="269"/>
      <c r="D732" s="269"/>
      <c r="E732" s="522" t="s">
        <v>1034</v>
      </c>
      <c r="F732" s="582">
        <v>6</v>
      </c>
      <c r="G732" s="333"/>
      <c r="H732" s="333">
        <v>6</v>
      </c>
      <c r="I732" s="334"/>
      <c r="J732" s="335"/>
      <c r="K732" s="942"/>
      <c r="L732" s="344">
        <v>6</v>
      </c>
      <c r="M732" s="337"/>
      <c r="N732" s="337"/>
      <c r="O732" s="338">
        <f t="shared" si="173"/>
        <v>6</v>
      </c>
      <c r="P732" s="339">
        <f t="shared" si="174"/>
        <v>0</v>
      </c>
      <c r="Q732" s="364"/>
      <c r="R732" s="364"/>
      <c r="S732" s="365"/>
      <c r="T732" s="366"/>
      <c r="U732" s="367"/>
      <c r="V732" s="364"/>
      <c r="W732" s="364"/>
      <c r="X732" s="364"/>
      <c r="Y732" s="1293">
        <f t="shared" si="175"/>
        <v>0</v>
      </c>
      <c r="Z732" s="340"/>
      <c r="AA732" s="348"/>
      <c r="AB732" s="40"/>
    </row>
    <row r="733" spans="1:28" ht="15.6" customHeight="1" x14ac:dyDescent="0.3">
      <c r="A733" s="115"/>
      <c r="B733" s="332"/>
      <c r="C733" s="332"/>
      <c r="D733" s="332"/>
      <c r="E733" s="1168"/>
      <c r="F733" s="582"/>
      <c r="G733" s="333"/>
      <c r="H733" s="333"/>
      <c r="I733" s="334"/>
      <c r="J733" s="335"/>
      <c r="K733" s="942"/>
      <c r="L733" s="337"/>
      <c r="M733" s="337"/>
      <c r="N733" s="337"/>
      <c r="O733" s="338"/>
      <c r="P733" s="339">
        <f t="shared" si="174"/>
        <v>0</v>
      </c>
      <c r="Q733" s="364"/>
      <c r="R733" s="364"/>
      <c r="S733" s="365"/>
      <c r="T733" s="366"/>
      <c r="U733" s="367"/>
      <c r="V733" s="364"/>
      <c r="W733" s="364"/>
      <c r="X733" s="364"/>
      <c r="Y733" s="1293">
        <f t="shared" si="175"/>
        <v>0</v>
      </c>
      <c r="Z733" s="340"/>
      <c r="AA733" s="348"/>
      <c r="AB733" s="40"/>
    </row>
    <row r="734" spans="1:28" ht="15.6" customHeight="1" x14ac:dyDescent="0.3">
      <c r="A734" s="115"/>
      <c r="B734" s="332"/>
      <c r="C734" s="513" t="s">
        <v>1166</v>
      </c>
      <c r="D734" s="30"/>
      <c r="E734" s="1164"/>
      <c r="F734" s="582">
        <f t="shared" si="172"/>
        <v>0</v>
      </c>
      <c r="G734" s="333"/>
      <c r="H734" s="333"/>
      <c r="I734" s="334"/>
      <c r="J734" s="335"/>
      <c r="K734" s="942"/>
      <c r="L734" s="337"/>
      <c r="M734" s="337"/>
      <c r="N734" s="337"/>
      <c r="O734" s="338"/>
      <c r="P734" s="339">
        <f t="shared" si="174"/>
        <v>0</v>
      </c>
      <c r="Q734" s="364"/>
      <c r="R734" s="364"/>
      <c r="S734" s="365"/>
      <c r="T734" s="366"/>
      <c r="U734" s="367"/>
      <c r="V734" s="364"/>
      <c r="W734" s="364"/>
      <c r="X734" s="364"/>
      <c r="Y734" s="1293">
        <f t="shared" si="175"/>
        <v>0</v>
      </c>
      <c r="Z734" s="340"/>
      <c r="AA734" s="439"/>
      <c r="AB734" s="40"/>
    </row>
    <row r="735" spans="1:28" ht="15.6" customHeight="1" x14ac:dyDescent="0.3">
      <c r="A735" s="115"/>
      <c r="B735" s="332"/>
      <c r="C735" s="332"/>
      <c r="D735" s="332"/>
      <c r="E735" s="1182" t="s">
        <v>263</v>
      </c>
      <c r="F735" s="582">
        <f t="shared" si="172"/>
        <v>1</v>
      </c>
      <c r="G735" s="333"/>
      <c r="H735" s="333"/>
      <c r="I735" s="334">
        <v>1</v>
      </c>
      <c r="J735" s="335"/>
      <c r="K735" s="942"/>
      <c r="L735" s="337"/>
      <c r="M735" s="337"/>
      <c r="N735" s="337"/>
      <c r="O735" s="338"/>
      <c r="P735" s="339">
        <f t="shared" si="174"/>
        <v>50000</v>
      </c>
      <c r="Q735" s="364"/>
      <c r="R735" s="364"/>
      <c r="S735" s="365">
        <v>50000</v>
      </c>
      <c r="T735" s="366"/>
      <c r="U735" s="367"/>
      <c r="V735" s="364"/>
      <c r="W735" s="364"/>
      <c r="X735" s="364"/>
      <c r="Y735" s="1293">
        <f t="shared" si="175"/>
        <v>0</v>
      </c>
      <c r="Z735" s="340" t="s">
        <v>54</v>
      </c>
      <c r="AA735" s="439"/>
      <c r="AB735" s="40"/>
    </row>
    <row r="736" spans="1:28" ht="15.6" customHeight="1" x14ac:dyDescent="0.3">
      <c r="A736" s="115"/>
      <c r="B736" s="332"/>
      <c r="C736" s="332"/>
      <c r="D736" s="332"/>
      <c r="E736" s="1168"/>
      <c r="F736" s="582">
        <f t="shared" si="172"/>
        <v>0</v>
      </c>
      <c r="G736" s="333"/>
      <c r="H736" s="333"/>
      <c r="I736" s="334"/>
      <c r="J736" s="335"/>
      <c r="K736" s="942"/>
      <c r="L736" s="337"/>
      <c r="M736" s="337"/>
      <c r="N736" s="337"/>
      <c r="O736" s="338"/>
      <c r="P736" s="339">
        <f t="shared" si="174"/>
        <v>0</v>
      </c>
      <c r="Q736" s="364"/>
      <c r="R736" s="364"/>
      <c r="S736" s="365"/>
      <c r="T736" s="366"/>
      <c r="U736" s="367"/>
      <c r="V736" s="364"/>
      <c r="W736" s="364"/>
      <c r="X736" s="364"/>
      <c r="Y736" s="1293">
        <f t="shared" si="175"/>
        <v>0</v>
      </c>
      <c r="Z736" s="340"/>
      <c r="AA736" s="348"/>
      <c r="AB736" s="40"/>
    </row>
    <row r="737" spans="1:28" ht="15.6" customHeight="1" x14ac:dyDescent="0.3">
      <c r="A737" s="115"/>
      <c r="B737" s="332"/>
      <c r="C737" s="368" t="s">
        <v>1167</v>
      </c>
      <c r="D737" s="332"/>
      <c r="E737" s="1164"/>
      <c r="F737" s="582">
        <f t="shared" si="172"/>
        <v>0</v>
      </c>
      <c r="G737" s="333"/>
      <c r="H737" s="333"/>
      <c r="I737" s="334"/>
      <c r="J737" s="335"/>
      <c r="K737" s="942"/>
      <c r="L737" s="337"/>
      <c r="M737" s="337"/>
      <c r="N737" s="337"/>
      <c r="O737" s="338"/>
      <c r="P737" s="339">
        <f t="shared" si="174"/>
        <v>0</v>
      </c>
      <c r="Q737" s="364"/>
      <c r="R737" s="364"/>
      <c r="S737" s="365"/>
      <c r="T737" s="366"/>
      <c r="U737" s="367"/>
      <c r="V737" s="364"/>
      <c r="W737" s="364"/>
      <c r="X737" s="364"/>
      <c r="Y737" s="1293">
        <f t="shared" si="175"/>
        <v>0</v>
      </c>
      <c r="Z737" s="340"/>
      <c r="AA737" s="370"/>
      <c r="AB737" s="40"/>
    </row>
    <row r="738" spans="1:28" ht="15.6" customHeight="1" x14ac:dyDescent="0.3">
      <c r="A738" s="115"/>
      <c r="B738" s="332"/>
      <c r="C738" s="368" t="s">
        <v>392</v>
      </c>
      <c r="D738" s="332"/>
      <c r="E738" s="1164"/>
      <c r="F738" s="582">
        <f t="shared" si="172"/>
        <v>0</v>
      </c>
      <c r="G738" s="333"/>
      <c r="H738" s="333"/>
      <c r="I738" s="333"/>
      <c r="J738" s="335"/>
      <c r="K738" s="942"/>
      <c r="L738" s="337"/>
      <c r="M738" s="337"/>
      <c r="N738" s="337"/>
      <c r="O738" s="338"/>
      <c r="P738" s="339">
        <f t="shared" si="174"/>
        <v>300000</v>
      </c>
      <c r="Q738" s="364"/>
      <c r="R738" s="364"/>
      <c r="S738" s="365">
        <v>300000</v>
      </c>
      <c r="T738" s="366"/>
      <c r="U738" s="367"/>
      <c r="V738" s="364"/>
      <c r="W738" s="364"/>
      <c r="X738" s="364"/>
      <c r="Y738" s="1293">
        <f t="shared" si="175"/>
        <v>0</v>
      </c>
      <c r="Z738" s="340"/>
      <c r="AA738" s="370"/>
      <c r="AB738" s="40"/>
    </row>
    <row r="739" spans="1:28" ht="15.6" customHeight="1" x14ac:dyDescent="0.3">
      <c r="A739" s="115"/>
      <c r="B739" s="332"/>
      <c r="C739" s="332"/>
      <c r="D739" s="332"/>
      <c r="E739" s="1168" t="s">
        <v>194</v>
      </c>
      <c r="F739" s="582">
        <f t="shared" si="172"/>
        <v>1</v>
      </c>
      <c r="G739" s="333"/>
      <c r="H739" s="333"/>
      <c r="I739" s="333">
        <v>1</v>
      </c>
      <c r="J739" s="335"/>
      <c r="K739" s="942"/>
      <c r="L739" s="337"/>
      <c r="M739" s="337"/>
      <c r="N739" s="337"/>
      <c r="O739" s="338"/>
      <c r="P739" s="339">
        <f t="shared" si="174"/>
        <v>0</v>
      </c>
      <c r="Q739" s="364"/>
      <c r="R739" s="364"/>
      <c r="S739" s="365"/>
      <c r="T739" s="366"/>
      <c r="U739" s="367"/>
      <c r="V739" s="364"/>
      <c r="W739" s="364"/>
      <c r="X739" s="364"/>
      <c r="Y739" s="1293">
        <f t="shared" si="175"/>
        <v>0</v>
      </c>
      <c r="Z739" s="340"/>
      <c r="AA739" s="370"/>
      <c r="AB739" s="40"/>
    </row>
    <row r="740" spans="1:28" ht="15.6" customHeight="1" x14ac:dyDescent="0.3">
      <c r="A740" s="115"/>
      <c r="B740" s="332"/>
      <c r="C740" s="332"/>
      <c r="D740" s="332"/>
      <c r="E740" s="1168"/>
      <c r="F740" s="582">
        <f t="shared" si="172"/>
        <v>0</v>
      </c>
      <c r="G740" s="333"/>
      <c r="H740" s="333"/>
      <c r="I740" s="334"/>
      <c r="J740" s="335"/>
      <c r="K740" s="942"/>
      <c r="L740" s="337"/>
      <c r="M740" s="337"/>
      <c r="N740" s="337"/>
      <c r="O740" s="338"/>
      <c r="P740" s="339">
        <f t="shared" si="174"/>
        <v>0</v>
      </c>
      <c r="Q740" s="364"/>
      <c r="R740" s="364"/>
      <c r="S740" s="365"/>
      <c r="T740" s="366"/>
      <c r="U740" s="367"/>
      <c r="V740" s="364"/>
      <c r="W740" s="364"/>
      <c r="X740" s="364"/>
      <c r="Y740" s="1293">
        <f t="shared" si="175"/>
        <v>0</v>
      </c>
      <c r="Z740" s="340"/>
      <c r="AA740" s="348"/>
      <c r="AB740" s="40"/>
    </row>
    <row r="741" spans="1:28" ht="15.6" customHeight="1" x14ac:dyDescent="0.3">
      <c r="A741" s="115"/>
      <c r="B741" s="332"/>
      <c r="C741" s="368" t="s">
        <v>1168</v>
      </c>
      <c r="D741" s="332"/>
      <c r="E741" s="1164"/>
      <c r="F741" s="582">
        <f t="shared" ref="F741:F747" si="176">SUM(G741:J741)</f>
        <v>0</v>
      </c>
      <c r="G741" s="333"/>
      <c r="H741" s="333"/>
      <c r="I741" s="334"/>
      <c r="J741" s="335"/>
      <c r="K741" s="942"/>
      <c r="L741" s="337"/>
      <c r="M741" s="337"/>
      <c r="N741" s="337"/>
      <c r="O741" s="338"/>
      <c r="P741" s="339">
        <f t="shared" si="174"/>
        <v>0</v>
      </c>
      <c r="Q741" s="364"/>
      <c r="R741" s="364"/>
      <c r="S741" s="365"/>
      <c r="T741" s="366"/>
      <c r="U741" s="367"/>
      <c r="V741" s="364"/>
      <c r="W741" s="364"/>
      <c r="X741" s="364"/>
      <c r="Y741" s="1293">
        <f t="shared" si="175"/>
        <v>0</v>
      </c>
      <c r="Z741" s="340"/>
      <c r="AA741" s="370"/>
      <c r="AB741" s="40"/>
    </row>
    <row r="742" spans="1:28" ht="15.6" customHeight="1" x14ac:dyDescent="0.3">
      <c r="A742" s="115"/>
      <c r="B742" s="332"/>
      <c r="C742" s="368" t="s">
        <v>1158</v>
      </c>
      <c r="D742" s="332"/>
      <c r="E742" s="1164"/>
      <c r="F742" s="582">
        <f t="shared" si="176"/>
        <v>0</v>
      </c>
      <c r="G742" s="333"/>
      <c r="H742" s="333"/>
      <c r="I742" s="333"/>
      <c r="J742" s="335"/>
      <c r="K742" s="942"/>
      <c r="L742" s="337"/>
      <c r="M742" s="337"/>
      <c r="N742" s="337"/>
      <c r="O742" s="338"/>
      <c r="P742" s="339">
        <f t="shared" si="174"/>
        <v>0</v>
      </c>
      <c r="Q742" s="364"/>
      <c r="R742" s="364"/>
      <c r="S742" s="365"/>
      <c r="T742" s="366"/>
      <c r="U742" s="367"/>
      <c r="V742" s="364"/>
      <c r="W742" s="364"/>
      <c r="X742" s="364"/>
      <c r="Y742" s="1293">
        <f t="shared" si="175"/>
        <v>0</v>
      </c>
      <c r="Z742" s="340"/>
      <c r="AA742" s="370"/>
      <c r="AB742" s="40"/>
    </row>
    <row r="743" spans="1:28" ht="15.6" customHeight="1" x14ac:dyDescent="0.3">
      <c r="A743" s="115"/>
      <c r="B743" s="332"/>
      <c r="C743" s="368" t="s">
        <v>1159</v>
      </c>
      <c r="D743" s="332"/>
      <c r="E743" s="1164"/>
      <c r="F743" s="582">
        <f t="shared" ref="F743" si="177">SUM(G743:J743)</f>
        <v>0</v>
      </c>
      <c r="G743" s="333"/>
      <c r="H743" s="333"/>
      <c r="I743" s="333"/>
      <c r="J743" s="335"/>
      <c r="K743" s="942"/>
      <c r="L743" s="337"/>
      <c r="M743" s="337"/>
      <c r="N743" s="337"/>
      <c r="O743" s="338"/>
      <c r="P743" s="339">
        <f t="shared" ref="P743" si="178">SUM(Q743:T743)</f>
        <v>0</v>
      </c>
      <c r="Q743" s="364"/>
      <c r="R743" s="364"/>
      <c r="S743" s="365"/>
      <c r="T743" s="366"/>
      <c r="U743" s="367"/>
      <c r="V743" s="364"/>
      <c r="W743" s="364"/>
      <c r="X743" s="364"/>
      <c r="Y743" s="1293">
        <f t="shared" ref="Y743" si="179">SUM(U743:X743)</f>
        <v>0</v>
      </c>
      <c r="Z743" s="340"/>
      <c r="AA743" s="370"/>
      <c r="AB743" s="40"/>
    </row>
    <row r="744" spans="1:28" ht="15.6" customHeight="1" x14ac:dyDescent="0.3">
      <c r="A744" s="115"/>
      <c r="B744" s="332"/>
      <c r="C744" s="368" t="s">
        <v>1048</v>
      </c>
      <c r="D744" s="332"/>
      <c r="E744" s="1164"/>
      <c r="F744" s="582">
        <f t="shared" ref="F744" si="180">SUM(G744:J744)</f>
        <v>0</v>
      </c>
      <c r="G744" s="333"/>
      <c r="H744" s="333"/>
      <c r="I744" s="333"/>
      <c r="J744" s="335"/>
      <c r="K744" s="942"/>
      <c r="L744" s="337"/>
      <c r="M744" s="337"/>
      <c r="N744" s="337"/>
      <c r="O744" s="338"/>
      <c r="P744" s="339">
        <f t="shared" si="174"/>
        <v>0</v>
      </c>
      <c r="Q744" s="364"/>
      <c r="R744" s="364"/>
      <c r="S744" s="365"/>
      <c r="T744" s="366"/>
      <c r="U744" s="367"/>
      <c r="V744" s="364"/>
      <c r="W744" s="364"/>
      <c r="X744" s="364"/>
      <c r="Y744" s="1293">
        <f t="shared" si="175"/>
        <v>0</v>
      </c>
      <c r="Z744" s="340"/>
      <c r="AA744" s="370"/>
      <c r="AB744" s="40"/>
    </row>
    <row r="745" spans="1:28" ht="15.6" customHeight="1" x14ac:dyDescent="0.3">
      <c r="A745" s="115"/>
      <c r="B745" s="332"/>
      <c r="C745" s="368" t="s">
        <v>1049</v>
      </c>
      <c r="D745" s="332"/>
      <c r="E745" s="1164"/>
      <c r="F745" s="582">
        <f t="shared" ref="F745" si="181">SUM(G745:J745)</f>
        <v>0</v>
      </c>
      <c r="G745" s="333"/>
      <c r="H745" s="333"/>
      <c r="I745" s="333"/>
      <c r="J745" s="335"/>
      <c r="K745" s="942"/>
      <c r="L745" s="337"/>
      <c r="M745" s="337"/>
      <c r="N745" s="337"/>
      <c r="O745" s="338"/>
      <c r="P745" s="339">
        <f t="shared" si="174"/>
        <v>0</v>
      </c>
      <c r="Q745" s="364"/>
      <c r="R745" s="364"/>
      <c r="S745" s="365"/>
      <c r="T745" s="366"/>
      <c r="U745" s="367"/>
      <c r="V745" s="364"/>
      <c r="W745" s="364"/>
      <c r="X745" s="364"/>
      <c r="Y745" s="1293">
        <f t="shared" si="175"/>
        <v>0</v>
      </c>
      <c r="Z745" s="340"/>
      <c r="AA745" s="370"/>
      <c r="AB745" s="40"/>
    </row>
    <row r="746" spans="1:28" ht="15.6" customHeight="1" x14ac:dyDescent="0.3">
      <c r="A746" s="115"/>
      <c r="B746" s="332"/>
      <c r="C746" s="332"/>
      <c r="D746" s="332"/>
      <c r="E746" s="1168" t="s">
        <v>194</v>
      </c>
      <c r="F746" s="582">
        <f t="shared" si="176"/>
        <v>1</v>
      </c>
      <c r="G746" s="333"/>
      <c r="H746" s="333"/>
      <c r="I746" s="333">
        <v>1</v>
      </c>
      <c r="J746" s="335"/>
      <c r="K746" s="942"/>
      <c r="L746" s="337"/>
      <c r="M746" s="337"/>
      <c r="N746" s="337"/>
      <c r="O746" s="338"/>
      <c r="P746" s="339">
        <f t="shared" si="174"/>
        <v>200000</v>
      </c>
      <c r="Q746" s="364"/>
      <c r="R746" s="364"/>
      <c r="S746" s="365">
        <v>200000</v>
      </c>
      <c r="T746" s="366"/>
      <c r="U746" s="367"/>
      <c r="V746" s="364"/>
      <c r="W746" s="364"/>
      <c r="X746" s="364"/>
      <c r="Y746" s="1293">
        <f t="shared" si="175"/>
        <v>0</v>
      </c>
      <c r="Z746" s="340"/>
      <c r="AA746" s="370" t="s">
        <v>757</v>
      </c>
      <c r="AB746" s="40"/>
    </row>
    <row r="747" spans="1:28" ht="15.6" customHeight="1" x14ac:dyDescent="0.3">
      <c r="A747" s="115"/>
      <c r="B747" s="332"/>
      <c r="C747" s="332"/>
      <c r="D747" s="332"/>
      <c r="E747" s="1168"/>
      <c r="F747" s="582">
        <f t="shared" si="176"/>
        <v>0</v>
      </c>
      <c r="G747" s="333"/>
      <c r="H747" s="333"/>
      <c r="I747" s="334"/>
      <c r="J747" s="335"/>
      <c r="K747" s="942"/>
      <c r="L747" s="337"/>
      <c r="M747" s="337"/>
      <c r="N747" s="337"/>
      <c r="O747" s="338"/>
      <c r="P747" s="339">
        <f t="shared" si="174"/>
        <v>0</v>
      </c>
      <c r="Q747" s="364"/>
      <c r="R747" s="364"/>
      <c r="S747" s="365"/>
      <c r="T747" s="366"/>
      <c r="U747" s="367"/>
      <c r="V747" s="364"/>
      <c r="W747" s="364"/>
      <c r="X747" s="364"/>
      <c r="Y747" s="1293">
        <f t="shared" si="175"/>
        <v>0</v>
      </c>
      <c r="Z747" s="340"/>
      <c r="AA747" s="348"/>
      <c r="AB747" s="40"/>
    </row>
    <row r="748" spans="1:28" x14ac:dyDescent="0.3">
      <c r="A748" s="115"/>
      <c r="B748" s="332"/>
      <c r="C748" s="368" t="s">
        <v>1169</v>
      </c>
      <c r="D748" s="332"/>
      <c r="E748" s="1164"/>
      <c r="F748" s="582">
        <f t="shared" si="172"/>
        <v>0</v>
      </c>
      <c r="G748" s="333"/>
      <c r="H748" s="333"/>
      <c r="I748" s="334"/>
      <c r="J748" s="335"/>
      <c r="K748" s="942"/>
      <c r="L748" s="337"/>
      <c r="M748" s="337"/>
      <c r="N748" s="337"/>
      <c r="O748" s="338"/>
      <c r="P748" s="339">
        <f t="shared" si="174"/>
        <v>0</v>
      </c>
      <c r="Q748" s="364"/>
      <c r="R748" s="364"/>
      <c r="S748" s="365"/>
      <c r="T748" s="366"/>
      <c r="U748" s="367"/>
      <c r="V748" s="364"/>
      <c r="W748" s="364"/>
      <c r="X748" s="364"/>
      <c r="Y748" s="1293">
        <f t="shared" si="175"/>
        <v>0</v>
      </c>
      <c r="Z748" s="340"/>
      <c r="AA748" s="370"/>
      <c r="AB748" s="40"/>
    </row>
    <row r="749" spans="1:28" x14ac:dyDescent="0.3">
      <c r="A749" s="115"/>
      <c r="B749" s="332"/>
      <c r="C749" s="332"/>
      <c r="D749" s="368" t="s">
        <v>880</v>
      </c>
      <c r="E749" s="1164"/>
      <c r="F749" s="582">
        <f t="shared" si="172"/>
        <v>0</v>
      </c>
      <c r="G749" s="333"/>
      <c r="H749" s="333"/>
      <c r="I749" s="334"/>
      <c r="J749" s="335"/>
      <c r="K749" s="942"/>
      <c r="L749" s="337"/>
      <c r="M749" s="337"/>
      <c r="N749" s="337"/>
      <c r="O749" s="338"/>
      <c r="P749" s="339">
        <f t="shared" si="174"/>
        <v>0</v>
      </c>
      <c r="Q749" s="364"/>
      <c r="R749" s="364"/>
      <c r="S749" s="365"/>
      <c r="T749" s="366"/>
      <c r="U749" s="367"/>
      <c r="V749" s="364"/>
      <c r="W749" s="364"/>
      <c r="X749" s="364"/>
      <c r="Y749" s="1293">
        <f t="shared" si="175"/>
        <v>0</v>
      </c>
      <c r="Z749" s="340"/>
      <c r="AA749" s="370"/>
      <c r="AB749" s="40"/>
    </row>
    <row r="750" spans="1:28" x14ac:dyDescent="0.3">
      <c r="A750" s="115"/>
      <c r="B750" s="332"/>
      <c r="C750" s="332"/>
      <c r="D750" s="368" t="s">
        <v>881</v>
      </c>
      <c r="E750" s="1164"/>
      <c r="F750" s="582"/>
      <c r="G750" s="333"/>
      <c r="H750" s="333"/>
      <c r="I750" s="334"/>
      <c r="J750" s="335"/>
      <c r="K750" s="942"/>
      <c r="L750" s="337"/>
      <c r="M750" s="337"/>
      <c r="N750" s="337"/>
      <c r="O750" s="338"/>
      <c r="P750" s="339">
        <f t="shared" si="174"/>
        <v>0</v>
      </c>
      <c r="Q750" s="364"/>
      <c r="R750" s="364"/>
      <c r="S750" s="365"/>
      <c r="T750" s="366"/>
      <c r="U750" s="367"/>
      <c r="V750" s="364"/>
      <c r="W750" s="364"/>
      <c r="X750" s="364"/>
      <c r="Y750" s="1293">
        <f t="shared" si="175"/>
        <v>0</v>
      </c>
      <c r="Z750" s="340"/>
      <c r="AA750" s="370"/>
      <c r="AB750" s="40"/>
    </row>
    <row r="751" spans="1:28" x14ac:dyDescent="0.3">
      <c r="A751" s="115"/>
      <c r="B751" s="332"/>
      <c r="C751" s="332"/>
      <c r="D751" s="563" t="s">
        <v>1170</v>
      </c>
      <c r="E751" s="1164"/>
      <c r="F751" s="582">
        <f t="shared" si="172"/>
        <v>0</v>
      </c>
      <c r="G751" s="333"/>
      <c r="H751" s="333"/>
      <c r="I751" s="334"/>
      <c r="J751" s="335"/>
      <c r="K751" s="942"/>
      <c r="L751" s="337"/>
      <c r="M751" s="337"/>
      <c r="N751" s="337"/>
      <c r="O751" s="338"/>
      <c r="P751" s="339">
        <f t="shared" si="174"/>
        <v>0</v>
      </c>
      <c r="Q751" s="364"/>
      <c r="R751" s="364"/>
      <c r="S751" s="365"/>
      <c r="T751" s="366"/>
      <c r="U751" s="367"/>
      <c r="V751" s="364"/>
      <c r="W751" s="364"/>
      <c r="X751" s="364"/>
      <c r="Y751" s="1293">
        <f t="shared" si="175"/>
        <v>0</v>
      </c>
      <c r="Z751" s="340"/>
      <c r="AA751" s="370"/>
      <c r="AB751" s="40"/>
    </row>
    <row r="752" spans="1:28" x14ac:dyDescent="0.3">
      <c r="A752" s="115"/>
      <c r="B752" s="332"/>
      <c r="C752" s="332"/>
      <c r="D752" s="563" t="s">
        <v>1171</v>
      </c>
      <c r="E752" s="1164"/>
      <c r="F752" s="582">
        <f t="shared" ref="F752" si="182">SUM(G752:J752)</f>
        <v>0</v>
      </c>
      <c r="G752" s="333"/>
      <c r="H752" s="333"/>
      <c r="I752" s="334"/>
      <c r="J752" s="335"/>
      <c r="K752" s="942"/>
      <c r="L752" s="337"/>
      <c r="M752" s="337"/>
      <c r="N752" s="337"/>
      <c r="O752" s="338"/>
      <c r="P752" s="339">
        <f t="shared" ref="P752" si="183">SUM(Q752:T752)</f>
        <v>0</v>
      </c>
      <c r="Q752" s="364"/>
      <c r="R752" s="364"/>
      <c r="S752" s="365"/>
      <c r="T752" s="366"/>
      <c r="U752" s="367"/>
      <c r="V752" s="364"/>
      <c r="W752" s="364"/>
      <c r="X752" s="364"/>
      <c r="Y752" s="1293">
        <f t="shared" ref="Y752" si="184">SUM(U752:X752)</f>
        <v>0</v>
      </c>
      <c r="Z752" s="340"/>
      <c r="AA752" s="370"/>
      <c r="AB752" s="40"/>
    </row>
    <row r="753" spans="1:28" x14ac:dyDescent="0.3">
      <c r="A753" s="115"/>
      <c r="B753" s="332"/>
      <c r="C753" s="332"/>
      <c r="D753" s="332"/>
      <c r="E753" s="1168" t="s">
        <v>55</v>
      </c>
      <c r="F753" s="582">
        <f t="shared" si="172"/>
        <v>20</v>
      </c>
      <c r="G753" s="333">
        <v>5</v>
      </c>
      <c r="H753" s="333">
        <v>5</v>
      </c>
      <c r="I753" s="334">
        <v>5</v>
      </c>
      <c r="J753" s="335">
        <v>5</v>
      </c>
      <c r="K753" s="633">
        <v>5</v>
      </c>
      <c r="L753" s="337">
        <v>7</v>
      </c>
      <c r="M753" s="337"/>
      <c r="N753" s="337"/>
      <c r="O753" s="338">
        <f t="shared" ref="O753:O798" si="185">SUM(K753:N753)</f>
        <v>12</v>
      </c>
      <c r="P753" s="339">
        <f t="shared" si="174"/>
        <v>100000</v>
      </c>
      <c r="Q753" s="364"/>
      <c r="R753" s="364"/>
      <c r="S753" s="365">
        <v>50000</v>
      </c>
      <c r="T753" s="366">
        <v>50000</v>
      </c>
      <c r="U753" s="367"/>
      <c r="V753" s="364"/>
      <c r="W753" s="364"/>
      <c r="X753" s="364"/>
      <c r="Y753" s="1293">
        <f t="shared" si="175"/>
        <v>0</v>
      </c>
      <c r="Z753" s="340"/>
      <c r="AA753" s="370"/>
      <c r="AB753" s="40"/>
    </row>
    <row r="754" spans="1:28" x14ac:dyDescent="0.3">
      <c r="A754" s="115"/>
      <c r="B754" s="332"/>
      <c r="C754" s="332"/>
      <c r="D754" s="332"/>
      <c r="E754" s="1176" t="s">
        <v>24</v>
      </c>
      <c r="F754" s="582">
        <f t="shared" si="172"/>
        <v>0</v>
      </c>
      <c r="G754" s="333"/>
      <c r="H754" s="333"/>
      <c r="I754" s="334"/>
      <c r="J754" s="335"/>
      <c r="K754" s="942"/>
      <c r="L754" s="337"/>
      <c r="M754" s="337"/>
      <c r="N754" s="337"/>
      <c r="O754" s="338"/>
      <c r="P754" s="339">
        <f t="shared" si="174"/>
        <v>0</v>
      </c>
      <c r="Q754" s="364"/>
      <c r="R754" s="364"/>
      <c r="S754" s="365"/>
      <c r="T754" s="366"/>
      <c r="U754" s="367"/>
      <c r="V754" s="364"/>
      <c r="W754" s="364"/>
      <c r="X754" s="364"/>
      <c r="Y754" s="1293">
        <f t="shared" si="175"/>
        <v>0</v>
      </c>
      <c r="Z754" s="340"/>
      <c r="AA754" s="370"/>
      <c r="AB754" s="40"/>
    </row>
    <row r="755" spans="1:28" x14ac:dyDescent="0.3">
      <c r="A755" s="115"/>
      <c r="B755" s="332"/>
      <c r="C755" s="332"/>
      <c r="D755" s="332"/>
      <c r="E755" s="1176" t="s">
        <v>25</v>
      </c>
      <c r="F755" s="582">
        <f t="shared" si="172"/>
        <v>0</v>
      </c>
      <c r="G755" s="333"/>
      <c r="H755" s="333"/>
      <c r="I755" s="334"/>
      <c r="J755" s="335"/>
      <c r="K755" s="942"/>
      <c r="L755" s="337"/>
      <c r="M755" s="337"/>
      <c r="N755" s="337"/>
      <c r="O755" s="338"/>
      <c r="P755" s="339">
        <f t="shared" si="174"/>
        <v>0</v>
      </c>
      <c r="Q755" s="364"/>
      <c r="R755" s="364"/>
      <c r="S755" s="365"/>
      <c r="T755" s="366"/>
      <c r="U755" s="367"/>
      <c r="V755" s="364"/>
      <c r="W755" s="364"/>
      <c r="X755" s="364"/>
      <c r="Y755" s="1293">
        <f t="shared" si="175"/>
        <v>0</v>
      </c>
      <c r="Z755" s="340"/>
      <c r="AA755" s="370"/>
      <c r="AB755" s="40"/>
    </row>
    <row r="756" spans="1:28" x14ac:dyDescent="0.3">
      <c r="A756" s="115"/>
      <c r="B756" s="332"/>
      <c r="C756" s="332"/>
      <c r="D756" s="332"/>
      <c r="E756" s="1176" t="s">
        <v>26</v>
      </c>
      <c r="F756" s="582">
        <f t="shared" si="172"/>
        <v>0</v>
      </c>
      <c r="G756" s="333"/>
      <c r="H756" s="333"/>
      <c r="I756" s="334"/>
      <c r="J756" s="335"/>
      <c r="K756" s="942"/>
      <c r="L756" s="337"/>
      <c r="M756" s="337"/>
      <c r="N756" s="337"/>
      <c r="O756" s="338"/>
      <c r="P756" s="339">
        <f t="shared" si="174"/>
        <v>0</v>
      </c>
      <c r="Q756" s="364"/>
      <c r="R756" s="364"/>
      <c r="S756" s="365"/>
      <c r="T756" s="366"/>
      <c r="U756" s="367"/>
      <c r="V756" s="364"/>
      <c r="W756" s="364"/>
      <c r="X756" s="364"/>
      <c r="Y756" s="1293">
        <f t="shared" si="175"/>
        <v>0</v>
      </c>
      <c r="Z756" s="340"/>
      <c r="AA756" s="439"/>
      <c r="AB756" s="40"/>
    </row>
    <row r="757" spans="1:28" x14ac:dyDescent="0.3">
      <c r="A757" s="115"/>
      <c r="B757" s="332"/>
      <c r="C757" s="332"/>
      <c r="D757" s="332"/>
      <c r="E757" s="1176" t="s">
        <v>27</v>
      </c>
      <c r="F757" s="582">
        <f t="shared" si="172"/>
        <v>0</v>
      </c>
      <c r="G757" s="333"/>
      <c r="H757" s="333"/>
      <c r="I757" s="334"/>
      <c r="J757" s="335"/>
      <c r="K757" s="942"/>
      <c r="L757" s="337"/>
      <c r="M757" s="337"/>
      <c r="N757" s="337"/>
      <c r="O757" s="338"/>
      <c r="P757" s="339">
        <f t="shared" si="174"/>
        <v>0</v>
      </c>
      <c r="Q757" s="364"/>
      <c r="R757" s="364"/>
      <c r="S757" s="365"/>
      <c r="T757" s="366"/>
      <c r="U757" s="367"/>
      <c r="V757" s="364"/>
      <c r="W757" s="364"/>
      <c r="X757" s="364"/>
      <c r="Y757" s="1293">
        <f t="shared" si="175"/>
        <v>0</v>
      </c>
      <c r="Z757" s="340"/>
      <c r="AA757" s="439"/>
      <c r="AB757" s="40"/>
    </row>
    <row r="758" spans="1:28" x14ac:dyDescent="0.3">
      <c r="A758" s="115"/>
      <c r="B758" s="332"/>
      <c r="C758" s="332"/>
      <c r="D758" s="332"/>
      <c r="E758" s="1176"/>
      <c r="F758" s="582">
        <f t="shared" si="172"/>
        <v>0</v>
      </c>
      <c r="G758" s="333"/>
      <c r="H758" s="333"/>
      <c r="I758" s="334"/>
      <c r="J758" s="335"/>
      <c r="K758" s="942"/>
      <c r="L758" s="337"/>
      <c r="M758" s="337"/>
      <c r="N758" s="337"/>
      <c r="O758" s="338"/>
      <c r="P758" s="339">
        <f t="shared" si="174"/>
        <v>0</v>
      </c>
      <c r="Q758" s="364"/>
      <c r="R758" s="364"/>
      <c r="S758" s="365"/>
      <c r="T758" s="366"/>
      <c r="U758" s="367"/>
      <c r="V758" s="364"/>
      <c r="W758" s="364"/>
      <c r="X758" s="364"/>
      <c r="Y758" s="1293">
        <f t="shared" si="175"/>
        <v>0</v>
      </c>
      <c r="Z758" s="340"/>
      <c r="AA758" s="439"/>
      <c r="AB758" s="40"/>
    </row>
    <row r="759" spans="1:28" ht="15.6" customHeight="1" x14ac:dyDescent="0.3">
      <c r="A759" s="115"/>
      <c r="B759" s="332"/>
      <c r="C759" s="442" t="s">
        <v>1172</v>
      </c>
      <c r="D759" s="332"/>
      <c r="E759" s="1168"/>
      <c r="F759" s="582">
        <f t="shared" si="172"/>
        <v>0</v>
      </c>
      <c r="G759" s="333"/>
      <c r="H759" s="333"/>
      <c r="I759" s="334"/>
      <c r="J759" s="335"/>
      <c r="K759" s="942"/>
      <c r="L759" s="337"/>
      <c r="M759" s="337"/>
      <c r="N759" s="337"/>
      <c r="O759" s="338"/>
      <c r="P759" s="339">
        <f t="shared" si="174"/>
        <v>0</v>
      </c>
      <c r="Q759" s="364"/>
      <c r="R759" s="364"/>
      <c r="S759" s="365"/>
      <c r="T759" s="366"/>
      <c r="U759" s="367"/>
      <c r="V759" s="364"/>
      <c r="W759" s="364"/>
      <c r="X759" s="364"/>
      <c r="Y759" s="1293">
        <f t="shared" si="175"/>
        <v>0</v>
      </c>
      <c r="Z759" s="340"/>
      <c r="AA759" s="348"/>
      <c r="AB759" s="40"/>
    </row>
    <row r="760" spans="1:28" ht="15.6" customHeight="1" x14ac:dyDescent="0.3">
      <c r="A760" s="115"/>
      <c r="B760" s="332"/>
      <c r="C760" s="332"/>
      <c r="D760" s="332"/>
      <c r="E760" s="1168" t="s">
        <v>941</v>
      </c>
      <c r="F760" s="582">
        <v>1</v>
      </c>
      <c r="G760" s="333"/>
      <c r="H760" s="333"/>
      <c r="I760" s="333">
        <v>1</v>
      </c>
      <c r="J760" s="335">
        <v>-1</v>
      </c>
      <c r="K760" s="942">
        <v>4</v>
      </c>
      <c r="L760" s="337"/>
      <c r="M760" s="337"/>
      <c r="N760" s="337"/>
      <c r="O760" s="338">
        <f t="shared" si="185"/>
        <v>4</v>
      </c>
      <c r="P760" s="339">
        <f t="shared" si="174"/>
        <v>32660</v>
      </c>
      <c r="Q760" s="364"/>
      <c r="R760" s="364"/>
      <c r="S760" s="365">
        <v>15000</v>
      </c>
      <c r="T760" s="366">
        <v>17660</v>
      </c>
      <c r="U760" s="367"/>
      <c r="V760" s="364"/>
      <c r="W760" s="364"/>
      <c r="X760" s="364"/>
      <c r="Y760" s="1293">
        <f t="shared" si="175"/>
        <v>0</v>
      </c>
      <c r="Z760" s="340"/>
      <c r="AA760" s="348"/>
      <c r="AB760" s="40"/>
    </row>
    <row r="761" spans="1:28" ht="15.6" customHeight="1" x14ac:dyDescent="0.3">
      <c r="A761" s="115"/>
      <c r="B761" s="332"/>
      <c r="C761" s="332"/>
      <c r="D761" s="332"/>
      <c r="E761" s="1168"/>
      <c r="F761" s="582">
        <f t="shared" si="172"/>
        <v>0</v>
      </c>
      <c r="G761" s="333"/>
      <c r="H761" s="333"/>
      <c r="I761" s="334"/>
      <c r="J761" s="335"/>
      <c r="K761" s="942"/>
      <c r="L761" s="337"/>
      <c r="M761" s="337"/>
      <c r="N761" s="337"/>
      <c r="O761" s="338"/>
      <c r="P761" s="339">
        <f t="shared" si="174"/>
        <v>0</v>
      </c>
      <c r="Q761" s="364"/>
      <c r="R761" s="364"/>
      <c r="S761" s="365"/>
      <c r="T761" s="366"/>
      <c r="U761" s="367"/>
      <c r="V761" s="364"/>
      <c r="W761" s="364"/>
      <c r="X761" s="364"/>
      <c r="Y761" s="1293">
        <f t="shared" si="175"/>
        <v>0</v>
      </c>
      <c r="Z761" s="340"/>
      <c r="AA761" s="439"/>
      <c r="AB761" s="20"/>
    </row>
    <row r="762" spans="1:28" ht="15.6" customHeight="1" x14ac:dyDescent="0.3">
      <c r="A762" s="115"/>
      <c r="B762" s="332"/>
      <c r="C762" s="442" t="s">
        <v>1173</v>
      </c>
      <c r="D762" s="441"/>
      <c r="E762" s="1188"/>
      <c r="F762" s="582">
        <f t="shared" si="172"/>
        <v>0</v>
      </c>
      <c r="G762" s="333"/>
      <c r="H762" s="333"/>
      <c r="I762" s="334"/>
      <c r="J762" s="335"/>
      <c r="K762" s="942"/>
      <c r="L762" s="337"/>
      <c r="M762" s="337"/>
      <c r="N762" s="337"/>
      <c r="O762" s="338">
        <f t="shared" si="185"/>
        <v>0</v>
      </c>
      <c r="P762" s="339">
        <f t="shared" si="174"/>
        <v>0</v>
      </c>
      <c r="Q762" s="364"/>
      <c r="R762" s="364"/>
      <c r="S762" s="365"/>
      <c r="T762" s="366"/>
      <c r="U762" s="367"/>
      <c r="V762" s="364"/>
      <c r="W762" s="364"/>
      <c r="X762" s="364"/>
      <c r="Y762" s="1293">
        <f t="shared" si="175"/>
        <v>0</v>
      </c>
      <c r="Z762" s="340"/>
      <c r="AA762" s="370"/>
      <c r="AB762" s="14"/>
    </row>
    <row r="763" spans="1:28" ht="15.6" customHeight="1" x14ac:dyDescent="0.3">
      <c r="A763" s="115"/>
      <c r="B763" s="332"/>
      <c r="C763" s="332"/>
      <c r="D763" s="332"/>
      <c r="E763" s="1168" t="s">
        <v>55</v>
      </c>
      <c r="F763" s="582">
        <v>1</v>
      </c>
      <c r="G763" s="333"/>
      <c r="H763" s="333"/>
      <c r="I763" s="334">
        <v>1</v>
      </c>
      <c r="J763" s="335">
        <v>-1</v>
      </c>
      <c r="K763" s="942">
        <v>1</v>
      </c>
      <c r="L763" s="337"/>
      <c r="M763" s="337"/>
      <c r="N763" s="337"/>
      <c r="O763" s="338">
        <f t="shared" si="185"/>
        <v>1</v>
      </c>
      <c r="P763" s="339">
        <f t="shared" ref="P763:P831" si="186">SUM(Q763:T763)</f>
        <v>100000</v>
      </c>
      <c r="Q763" s="364"/>
      <c r="R763" s="364"/>
      <c r="S763" s="365">
        <v>50000</v>
      </c>
      <c r="T763" s="366">
        <v>50000</v>
      </c>
      <c r="U763" s="367"/>
      <c r="V763" s="364"/>
      <c r="W763" s="364"/>
      <c r="X763" s="364"/>
      <c r="Y763" s="1293">
        <f t="shared" ref="Y763:Y831" si="187">SUM(U763:X763)</f>
        <v>0</v>
      </c>
      <c r="Z763" s="340"/>
      <c r="AA763" s="439"/>
      <c r="AB763" s="14"/>
    </row>
    <row r="764" spans="1:28" ht="15.6" customHeight="1" x14ac:dyDescent="0.3">
      <c r="A764" s="115"/>
      <c r="B764" s="332"/>
      <c r="C764" s="332"/>
      <c r="D764" s="332"/>
      <c r="E764" s="1168"/>
      <c r="F764" s="582">
        <f t="shared" si="172"/>
        <v>0</v>
      </c>
      <c r="G764" s="333"/>
      <c r="H764" s="333"/>
      <c r="I764" s="334"/>
      <c r="J764" s="335"/>
      <c r="K764" s="942"/>
      <c r="L764" s="337"/>
      <c r="M764" s="337"/>
      <c r="N764" s="337"/>
      <c r="O764" s="338"/>
      <c r="P764" s="339"/>
      <c r="Q764" s="364"/>
      <c r="R764" s="364"/>
      <c r="S764" s="365"/>
      <c r="T764" s="366"/>
      <c r="U764" s="367"/>
      <c r="V764" s="364"/>
      <c r="W764" s="364"/>
      <c r="X764" s="364"/>
      <c r="Y764" s="1293"/>
      <c r="Z764" s="340"/>
      <c r="AA764" s="439"/>
      <c r="AB764" s="14"/>
    </row>
    <row r="765" spans="1:28" ht="15.6" customHeight="1" x14ac:dyDescent="0.3">
      <c r="A765" s="115"/>
      <c r="B765" s="332"/>
      <c r="C765" s="269"/>
      <c r="D765" s="442" t="s">
        <v>1174</v>
      </c>
      <c r="E765" s="1188"/>
      <c r="F765" s="582">
        <f t="shared" si="172"/>
        <v>0</v>
      </c>
      <c r="G765" s="333"/>
      <c r="H765" s="333"/>
      <c r="I765" s="334"/>
      <c r="J765" s="335"/>
      <c r="K765" s="942"/>
      <c r="L765" s="337"/>
      <c r="M765" s="337"/>
      <c r="N765" s="337"/>
      <c r="O765" s="338"/>
      <c r="P765" s="339">
        <f t="shared" si="186"/>
        <v>0</v>
      </c>
      <c r="Q765" s="364"/>
      <c r="R765" s="364"/>
      <c r="S765" s="365"/>
      <c r="T765" s="366"/>
      <c r="U765" s="367"/>
      <c r="V765" s="364"/>
      <c r="W765" s="364"/>
      <c r="X765" s="364"/>
      <c r="Y765" s="1293">
        <f t="shared" si="187"/>
        <v>0</v>
      </c>
      <c r="Z765" s="340"/>
      <c r="AA765" s="370"/>
      <c r="AB765" s="14"/>
    </row>
    <row r="766" spans="1:28" ht="15.6" customHeight="1" x14ac:dyDescent="0.3">
      <c r="A766" s="115"/>
      <c r="B766" s="332"/>
      <c r="C766" s="269"/>
      <c r="D766" s="442" t="s">
        <v>1175</v>
      </c>
      <c r="E766" s="1188"/>
      <c r="F766" s="582">
        <f t="shared" ref="F766" si="188">SUM(G766:J766)</f>
        <v>0</v>
      </c>
      <c r="G766" s="333"/>
      <c r="H766" s="333"/>
      <c r="I766" s="334"/>
      <c r="J766" s="335"/>
      <c r="K766" s="942"/>
      <c r="L766" s="337"/>
      <c r="M766" s="337"/>
      <c r="N766" s="337"/>
      <c r="O766" s="338"/>
      <c r="P766" s="339">
        <f t="shared" ref="P766" si="189">SUM(Q766:T766)</f>
        <v>0</v>
      </c>
      <c r="Q766" s="364"/>
      <c r="R766" s="364"/>
      <c r="S766" s="365"/>
      <c r="T766" s="366"/>
      <c r="U766" s="367"/>
      <c r="V766" s="364"/>
      <c r="W766" s="364"/>
      <c r="X766" s="364"/>
      <c r="Y766" s="1293">
        <f t="shared" ref="Y766" si="190">SUM(U766:X766)</f>
        <v>0</v>
      </c>
      <c r="Z766" s="340"/>
      <c r="AA766" s="370"/>
      <c r="AB766" s="14"/>
    </row>
    <row r="767" spans="1:28" ht="15.6" customHeight="1" x14ac:dyDescent="0.3">
      <c r="A767" s="115"/>
      <c r="B767" s="332"/>
      <c r="C767" s="332"/>
      <c r="D767" s="332"/>
      <c r="E767" s="1168" t="s">
        <v>213</v>
      </c>
      <c r="F767" s="582">
        <f t="shared" si="172"/>
        <v>1</v>
      </c>
      <c r="G767" s="333"/>
      <c r="H767" s="333"/>
      <c r="I767" s="334"/>
      <c r="J767" s="335">
        <v>1</v>
      </c>
      <c r="K767" s="942">
        <v>1</v>
      </c>
      <c r="L767" s="337"/>
      <c r="M767" s="337"/>
      <c r="N767" s="337"/>
      <c r="O767" s="338">
        <f t="shared" ref="O767" si="191">SUM(K767:N767)</f>
        <v>1</v>
      </c>
      <c r="P767" s="339">
        <f t="shared" ref="P767" si="192">SUM(Q767:T767)</f>
        <v>500000</v>
      </c>
      <c r="Q767" s="364"/>
      <c r="R767" s="364"/>
      <c r="S767" s="365"/>
      <c r="T767" s="366">
        <v>500000</v>
      </c>
      <c r="U767" s="367"/>
      <c r="V767" s="364"/>
      <c r="W767" s="364"/>
      <c r="X767" s="364"/>
      <c r="Y767" s="1293">
        <f t="shared" ref="Y767" si="193">SUM(U767:X767)</f>
        <v>0</v>
      </c>
      <c r="Z767" s="340"/>
      <c r="AA767" s="439"/>
      <c r="AB767" s="14"/>
    </row>
    <row r="768" spans="1:28" s="35" customFormat="1" ht="16.2" thickBot="1" x14ac:dyDescent="0.35">
      <c r="A768" s="121"/>
      <c r="B768" s="377"/>
      <c r="C768" s="377"/>
      <c r="D768" s="377"/>
      <c r="E768" s="1487"/>
      <c r="F768" s="885">
        <f t="shared" si="172"/>
        <v>0</v>
      </c>
      <c r="G768" s="378"/>
      <c r="H768" s="378"/>
      <c r="I768" s="379"/>
      <c r="J768" s="380"/>
      <c r="K768" s="944"/>
      <c r="L768" s="381"/>
      <c r="M768" s="381"/>
      <c r="N768" s="381"/>
      <c r="O768" s="382"/>
      <c r="P768" s="481">
        <f t="shared" si="186"/>
        <v>0</v>
      </c>
      <c r="Q768" s="383"/>
      <c r="R768" s="383"/>
      <c r="S768" s="384"/>
      <c r="T768" s="385"/>
      <c r="U768" s="386"/>
      <c r="V768" s="383"/>
      <c r="W768" s="383"/>
      <c r="X768" s="383"/>
      <c r="Y768" s="1305">
        <f t="shared" si="187"/>
        <v>0</v>
      </c>
      <c r="Z768" s="387"/>
      <c r="AA768" s="564"/>
      <c r="AB768" s="26"/>
    </row>
    <row r="769" spans="1:28" s="984" customFormat="1" x14ac:dyDescent="0.3">
      <c r="A769" s="122"/>
      <c r="B769" s="1375" t="s">
        <v>397</v>
      </c>
      <c r="C769" s="388"/>
      <c r="D769" s="388"/>
      <c r="E769" s="1361"/>
      <c r="F769" s="886">
        <f t="shared" si="172"/>
        <v>0</v>
      </c>
      <c r="G769" s="924"/>
      <c r="H769" s="924"/>
      <c r="I769" s="925"/>
      <c r="J769" s="926"/>
      <c r="K769" s="392"/>
      <c r="L769" s="1454"/>
      <c r="M769" s="1454"/>
      <c r="N769" s="1454"/>
      <c r="O769" s="394"/>
      <c r="P769" s="483">
        <f t="shared" si="186"/>
        <v>0</v>
      </c>
      <c r="Q769" s="977"/>
      <c r="R769" s="977"/>
      <c r="S769" s="396"/>
      <c r="T769" s="397"/>
      <c r="U769" s="999"/>
      <c r="V769" s="977"/>
      <c r="W769" s="977"/>
      <c r="X769" s="977"/>
      <c r="Y769" s="1306">
        <f t="shared" si="187"/>
        <v>0</v>
      </c>
      <c r="Z769" s="1488" t="s">
        <v>114</v>
      </c>
      <c r="AA769" s="1012"/>
      <c r="AB769" s="20"/>
    </row>
    <row r="770" spans="1:28" s="34" customFormat="1" x14ac:dyDescent="0.3">
      <c r="A770" s="118"/>
      <c r="B770" s="513"/>
      <c r="C770" s="368" t="s">
        <v>309</v>
      </c>
      <c r="D770" s="368"/>
      <c r="E770" s="1166"/>
      <c r="F770" s="582">
        <f t="shared" si="172"/>
        <v>0</v>
      </c>
      <c r="G770" s="583"/>
      <c r="H770" s="583"/>
      <c r="I770" s="584"/>
      <c r="J770" s="585"/>
      <c r="K770" s="336"/>
      <c r="L770" s="586"/>
      <c r="M770" s="586"/>
      <c r="N770" s="586"/>
      <c r="O770" s="338"/>
      <c r="P770" s="339">
        <f t="shared" si="186"/>
        <v>0</v>
      </c>
      <c r="Q770" s="436"/>
      <c r="R770" s="436"/>
      <c r="S770" s="401"/>
      <c r="T770" s="402"/>
      <c r="U770" s="437"/>
      <c r="V770" s="436"/>
      <c r="W770" s="436"/>
      <c r="X770" s="436"/>
      <c r="Y770" s="1293">
        <f t="shared" si="187"/>
        <v>0</v>
      </c>
      <c r="Z770" s="1119"/>
      <c r="AA770" s="373"/>
      <c r="AB770" s="20"/>
    </row>
    <row r="771" spans="1:28" s="34" customFormat="1" x14ac:dyDescent="0.3">
      <c r="A771" s="118"/>
      <c r="B771" s="331" t="s">
        <v>271</v>
      </c>
      <c r="C771" s="368"/>
      <c r="D771" s="368"/>
      <c r="E771" s="1166"/>
      <c r="F771" s="582">
        <f t="shared" si="172"/>
        <v>0</v>
      </c>
      <c r="G771" s="583"/>
      <c r="H771" s="583"/>
      <c r="I771" s="584"/>
      <c r="J771" s="585"/>
      <c r="K771" s="336"/>
      <c r="L771" s="429"/>
      <c r="M771" s="429"/>
      <c r="N771" s="429"/>
      <c r="O771" s="338"/>
      <c r="P771" s="339">
        <f t="shared" ref="P771:R771" si="194">SUM(P772:P792)</f>
        <v>409195</v>
      </c>
      <c r="Q771" s="401">
        <f t="shared" si="194"/>
        <v>0</v>
      </c>
      <c r="R771" s="401">
        <f t="shared" si="194"/>
        <v>229195</v>
      </c>
      <c r="S771" s="401">
        <f>SUM(S772:S792)</f>
        <v>180000</v>
      </c>
      <c r="T771" s="402">
        <f t="shared" ref="T771:Y771" si="195">SUM(T772:T792)</f>
        <v>0</v>
      </c>
      <c r="U771" s="339">
        <f t="shared" si="195"/>
        <v>0</v>
      </c>
      <c r="V771" s="401">
        <f t="shared" si="195"/>
        <v>229195</v>
      </c>
      <c r="W771" s="401">
        <f t="shared" si="195"/>
        <v>0</v>
      </c>
      <c r="X771" s="401">
        <f t="shared" si="195"/>
        <v>0</v>
      </c>
      <c r="Y771" s="402">
        <f t="shared" si="195"/>
        <v>229195</v>
      </c>
      <c r="Z771" s="438"/>
      <c r="AA771" s="430"/>
      <c r="AB771" s="20"/>
    </row>
    <row r="772" spans="1:28" x14ac:dyDescent="0.3">
      <c r="A772" s="115"/>
      <c r="B772" s="332"/>
      <c r="C772" s="332"/>
      <c r="D772" s="332"/>
      <c r="E772" s="1166"/>
      <c r="F772" s="582">
        <f t="shared" si="172"/>
        <v>0</v>
      </c>
      <c r="G772" s="333"/>
      <c r="H772" s="333"/>
      <c r="I772" s="334"/>
      <c r="J772" s="335"/>
      <c r="K772" s="942"/>
      <c r="L772" s="337"/>
      <c r="M772" s="337"/>
      <c r="N772" s="337"/>
      <c r="O772" s="338"/>
      <c r="P772" s="339">
        <f t="shared" si="186"/>
        <v>0</v>
      </c>
      <c r="Q772" s="364"/>
      <c r="R772" s="364"/>
      <c r="S772" s="365"/>
      <c r="T772" s="366"/>
      <c r="U772" s="367"/>
      <c r="V772" s="364"/>
      <c r="W772" s="364"/>
      <c r="X772" s="364"/>
      <c r="Y772" s="1293">
        <f t="shared" si="187"/>
        <v>0</v>
      </c>
      <c r="Z772" s="340"/>
      <c r="AA772" s="348"/>
      <c r="AB772" s="20"/>
    </row>
    <row r="773" spans="1:28" x14ac:dyDescent="0.3">
      <c r="A773" s="215"/>
      <c r="B773" s="269"/>
      <c r="C773" s="282" t="s">
        <v>1184</v>
      </c>
      <c r="D773" s="269"/>
      <c r="E773" s="554"/>
      <c r="F773" s="582"/>
      <c r="G773" s="333"/>
      <c r="H773" s="333"/>
      <c r="I773" s="334"/>
      <c r="J773" s="335"/>
      <c r="K773" s="942"/>
      <c r="L773" s="337"/>
      <c r="M773" s="337"/>
      <c r="N773" s="337"/>
      <c r="O773" s="338"/>
      <c r="P773" s="339">
        <f t="shared" si="186"/>
        <v>0</v>
      </c>
      <c r="Q773" s="364"/>
      <c r="R773" s="364"/>
      <c r="S773" s="365"/>
      <c r="T773" s="366"/>
      <c r="U773" s="367"/>
      <c r="V773" s="364"/>
      <c r="W773" s="364"/>
      <c r="X773" s="364"/>
      <c r="Y773" s="1293">
        <f t="shared" si="187"/>
        <v>0</v>
      </c>
      <c r="Z773" s="340"/>
      <c r="AA773" s="1022"/>
      <c r="AB773" s="20"/>
    </row>
    <row r="774" spans="1:28" x14ac:dyDescent="0.3">
      <c r="A774" s="215"/>
      <c r="B774" s="269"/>
      <c r="C774" s="282" t="s">
        <v>1176</v>
      </c>
      <c r="D774" s="269"/>
      <c r="E774" s="554"/>
      <c r="F774" s="582"/>
      <c r="G774" s="333"/>
      <c r="H774" s="333"/>
      <c r="I774" s="334"/>
      <c r="J774" s="335"/>
      <c r="K774" s="942"/>
      <c r="L774" s="337"/>
      <c r="M774" s="337"/>
      <c r="N774" s="337"/>
      <c r="O774" s="338"/>
      <c r="P774" s="339">
        <f t="shared" si="186"/>
        <v>0</v>
      </c>
      <c r="Q774" s="364"/>
      <c r="R774" s="364"/>
      <c r="S774" s="365"/>
      <c r="T774" s="366"/>
      <c r="U774" s="367"/>
      <c r="V774" s="364"/>
      <c r="W774" s="364"/>
      <c r="X774" s="364"/>
      <c r="Y774" s="1293">
        <f t="shared" si="187"/>
        <v>0</v>
      </c>
      <c r="Z774" s="340"/>
      <c r="AA774" s="1022"/>
      <c r="AB774" s="20"/>
    </row>
    <row r="775" spans="1:28" x14ac:dyDescent="0.3">
      <c r="A775" s="215"/>
      <c r="B775" s="269"/>
      <c r="C775" s="282" t="s">
        <v>1177</v>
      </c>
      <c r="D775" s="269"/>
      <c r="E775" s="554"/>
      <c r="F775" s="582"/>
      <c r="G775" s="333"/>
      <c r="H775" s="333"/>
      <c r="I775" s="334"/>
      <c r="J775" s="335"/>
      <c r="K775" s="942"/>
      <c r="L775" s="337"/>
      <c r="M775" s="337"/>
      <c r="N775" s="337"/>
      <c r="O775" s="338"/>
      <c r="P775" s="339">
        <f t="shared" ref="P775" si="196">SUM(Q775:T775)</f>
        <v>0</v>
      </c>
      <c r="Q775" s="364"/>
      <c r="R775" s="364"/>
      <c r="S775" s="365"/>
      <c r="T775" s="366"/>
      <c r="U775" s="367"/>
      <c r="V775" s="364"/>
      <c r="W775" s="364"/>
      <c r="X775" s="364"/>
      <c r="Y775" s="1293">
        <f t="shared" ref="Y775" si="197">SUM(U775:X775)</f>
        <v>0</v>
      </c>
      <c r="Z775" s="340"/>
      <c r="AA775" s="1022"/>
      <c r="AB775" s="20"/>
    </row>
    <row r="776" spans="1:28" x14ac:dyDescent="0.3">
      <c r="A776" s="215"/>
      <c r="B776" s="269"/>
      <c r="C776" s="269"/>
      <c r="D776" s="269"/>
      <c r="E776" s="522" t="s">
        <v>1035</v>
      </c>
      <c r="F776" s="582">
        <v>1</v>
      </c>
      <c r="G776" s="333"/>
      <c r="H776" s="333">
        <v>1</v>
      </c>
      <c r="I776" s="334"/>
      <c r="J776" s="335"/>
      <c r="K776" s="942">
        <v>1</v>
      </c>
      <c r="L776" s="337"/>
      <c r="M776" s="337"/>
      <c r="N776" s="337"/>
      <c r="O776" s="338">
        <v>1</v>
      </c>
      <c r="P776" s="339">
        <f t="shared" si="186"/>
        <v>229195</v>
      </c>
      <c r="Q776" s="364"/>
      <c r="R776" s="364">
        <v>229195</v>
      </c>
      <c r="S776" s="365"/>
      <c r="T776" s="366"/>
      <c r="U776" s="367"/>
      <c r="V776" s="364">
        <v>229195</v>
      </c>
      <c r="W776" s="364"/>
      <c r="X776" s="364"/>
      <c r="Y776" s="1293">
        <f t="shared" si="187"/>
        <v>229195</v>
      </c>
      <c r="Z776" s="340"/>
      <c r="AA776" s="1020" t="s">
        <v>1039</v>
      </c>
      <c r="AB776" s="20"/>
    </row>
    <row r="777" spans="1:28" x14ac:dyDescent="0.3">
      <c r="A777" s="215"/>
      <c r="B777" s="269"/>
      <c r="C777" s="269"/>
      <c r="D777" s="269"/>
      <c r="E777" s="522" t="s">
        <v>1036</v>
      </c>
      <c r="F777" s="582"/>
      <c r="G777" s="333"/>
      <c r="H777" s="333"/>
      <c r="I777" s="334"/>
      <c r="J777" s="335"/>
      <c r="K777" s="942"/>
      <c r="L777" s="337"/>
      <c r="M777" s="337"/>
      <c r="N777" s="337"/>
      <c r="O777" s="338"/>
      <c r="P777" s="339">
        <f t="shared" si="186"/>
        <v>0</v>
      </c>
      <c r="Q777" s="364"/>
      <c r="R777" s="364"/>
      <c r="S777" s="365"/>
      <c r="T777" s="366"/>
      <c r="U777" s="367"/>
      <c r="V777" s="364"/>
      <c r="W777" s="364"/>
      <c r="X777" s="364"/>
      <c r="Y777" s="1293">
        <f t="shared" si="187"/>
        <v>0</v>
      </c>
      <c r="Z777" s="340"/>
      <c r="AA777" s="1020" t="s">
        <v>1040</v>
      </c>
      <c r="AB777" s="20"/>
    </row>
    <row r="778" spans="1:28" x14ac:dyDescent="0.3">
      <c r="A778" s="215"/>
      <c r="B778" s="269"/>
      <c r="C778" s="269"/>
      <c r="D778" s="269"/>
      <c r="E778" s="524"/>
      <c r="F778" s="582"/>
      <c r="G778" s="333"/>
      <c r="H778" s="333"/>
      <c r="I778" s="334"/>
      <c r="J778" s="335"/>
      <c r="K778" s="942"/>
      <c r="L778" s="337"/>
      <c r="M778" s="337"/>
      <c r="N778" s="337"/>
      <c r="O778" s="338"/>
      <c r="P778" s="339">
        <f t="shared" si="186"/>
        <v>0</v>
      </c>
      <c r="Q778" s="364"/>
      <c r="R778" s="364"/>
      <c r="S778" s="365"/>
      <c r="T778" s="366"/>
      <c r="U778" s="367"/>
      <c r="V778" s="364"/>
      <c r="W778" s="364"/>
      <c r="X778" s="364"/>
      <c r="Y778" s="1293">
        <f t="shared" si="187"/>
        <v>0</v>
      </c>
      <c r="Z778" s="340"/>
      <c r="AA778" s="1020"/>
      <c r="AB778" s="20"/>
    </row>
    <row r="779" spans="1:28" x14ac:dyDescent="0.3">
      <c r="A779" s="215"/>
      <c r="B779" s="269"/>
      <c r="C779" s="282" t="s">
        <v>1185</v>
      </c>
      <c r="D779" s="269"/>
      <c r="E779" s="554"/>
      <c r="F779" s="582"/>
      <c r="G779" s="333"/>
      <c r="H779" s="333"/>
      <c r="I779" s="334"/>
      <c r="J779" s="335"/>
      <c r="K779" s="942"/>
      <c r="L779" s="337"/>
      <c r="M779" s="337"/>
      <c r="N779" s="337"/>
      <c r="O779" s="338"/>
      <c r="P779" s="339">
        <f t="shared" si="186"/>
        <v>0</v>
      </c>
      <c r="Q779" s="364"/>
      <c r="R779" s="364"/>
      <c r="S779" s="365"/>
      <c r="T779" s="366"/>
      <c r="U779" s="367"/>
      <c r="V779" s="364"/>
      <c r="W779" s="364"/>
      <c r="X779" s="364"/>
      <c r="Y779" s="1293">
        <f t="shared" si="187"/>
        <v>0</v>
      </c>
      <c r="Z779" s="340"/>
      <c r="AA779" s="1020"/>
      <c r="AB779" s="20"/>
    </row>
    <row r="780" spans="1:28" x14ac:dyDescent="0.3">
      <c r="A780" s="215"/>
      <c r="B780" s="269"/>
      <c r="C780" s="282" t="s">
        <v>1178</v>
      </c>
      <c r="D780" s="269"/>
      <c r="E780" s="554"/>
      <c r="F780" s="582"/>
      <c r="G780" s="333"/>
      <c r="H780" s="333"/>
      <c r="I780" s="334"/>
      <c r="J780" s="335"/>
      <c r="K780" s="942"/>
      <c r="L780" s="337"/>
      <c r="M780" s="337"/>
      <c r="N780" s="337"/>
      <c r="O780" s="338"/>
      <c r="P780" s="339">
        <f t="shared" si="186"/>
        <v>0</v>
      </c>
      <c r="Q780" s="364"/>
      <c r="R780" s="364"/>
      <c r="S780" s="365"/>
      <c r="T780" s="366"/>
      <c r="U780" s="367"/>
      <c r="V780" s="364"/>
      <c r="W780" s="364"/>
      <c r="X780" s="364"/>
      <c r="Y780" s="1293">
        <f t="shared" si="187"/>
        <v>0</v>
      </c>
      <c r="Z780" s="340"/>
      <c r="AA780" s="1020" t="s">
        <v>1041</v>
      </c>
      <c r="AB780" s="20"/>
    </row>
    <row r="781" spans="1:28" x14ac:dyDescent="0.3">
      <c r="A781" s="215"/>
      <c r="B781" s="269"/>
      <c r="C781" s="269"/>
      <c r="D781" s="269"/>
      <c r="E781" s="522" t="s">
        <v>1037</v>
      </c>
      <c r="F781" s="582">
        <v>1</v>
      </c>
      <c r="G781" s="333"/>
      <c r="H781" s="333">
        <v>1</v>
      </c>
      <c r="I781" s="334"/>
      <c r="J781" s="335"/>
      <c r="K781" s="942"/>
      <c r="L781" s="337">
        <v>5</v>
      </c>
      <c r="M781" s="337"/>
      <c r="N781" s="337"/>
      <c r="O781" s="338">
        <v>5</v>
      </c>
      <c r="P781" s="339">
        <f t="shared" si="186"/>
        <v>0</v>
      </c>
      <c r="Q781" s="364"/>
      <c r="R781" s="364"/>
      <c r="S781" s="365"/>
      <c r="T781" s="366"/>
      <c r="U781" s="367"/>
      <c r="V781" s="364"/>
      <c r="W781" s="364"/>
      <c r="X781" s="364"/>
      <c r="Y781" s="1293">
        <f t="shared" si="187"/>
        <v>0</v>
      </c>
      <c r="Z781" s="340"/>
      <c r="AA781" s="1020" t="s">
        <v>1042</v>
      </c>
      <c r="AB781" s="20"/>
    </row>
    <row r="782" spans="1:28" x14ac:dyDescent="0.3">
      <c r="A782" s="215"/>
      <c r="B782" s="269"/>
      <c r="C782" s="269"/>
      <c r="D782" s="269"/>
      <c r="E782" s="522" t="s">
        <v>1038</v>
      </c>
      <c r="F782" s="582"/>
      <c r="G782" s="333"/>
      <c r="H782" s="333"/>
      <c r="I782" s="334"/>
      <c r="J782" s="335"/>
      <c r="K782" s="942"/>
      <c r="L782" s="337"/>
      <c r="M782" s="337"/>
      <c r="N782" s="337"/>
      <c r="O782" s="338"/>
      <c r="P782" s="339">
        <f t="shared" si="186"/>
        <v>0</v>
      </c>
      <c r="Q782" s="364"/>
      <c r="R782" s="364"/>
      <c r="S782" s="365"/>
      <c r="T782" s="366"/>
      <c r="U782" s="367"/>
      <c r="V782" s="364"/>
      <c r="W782" s="364"/>
      <c r="X782" s="364"/>
      <c r="Y782" s="1293">
        <f t="shared" si="187"/>
        <v>0</v>
      </c>
      <c r="Z782" s="340"/>
      <c r="AA782" s="348"/>
      <c r="AB782" s="20"/>
    </row>
    <row r="783" spans="1:28" x14ac:dyDescent="0.3">
      <c r="A783" s="115"/>
      <c r="B783" s="332"/>
      <c r="C783" s="332"/>
      <c r="D783" s="332"/>
      <c r="E783" s="1166"/>
      <c r="F783" s="582"/>
      <c r="G783" s="333"/>
      <c r="H783" s="333"/>
      <c r="I783" s="334"/>
      <c r="J783" s="335"/>
      <c r="K783" s="942"/>
      <c r="L783" s="337"/>
      <c r="M783" s="337"/>
      <c r="N783" s="337"/>
      <c r="O783" s="338"/>
      <c r="P783" s="339">
        <f t="shared" si="186"/>
        <v>0</v>
      </c>
      <c r="Q783" s="364"/>
      <c r="R783" s="364"/>
      <c r="S783" s="365"/>
      <c r="T783" s="366"/>
      <c r="U783" s="367"/>
      <c r="V783" s="364"/>
      <c r="W783" s="364"/>
      <c r="X783" s="364"/>
      <c r="Y783" s="1293">
        <f t="shared" si="187"/>
        <v>0</v>
      </c>
      <c r="Z783" s="340"/>
      <c r="AA783" s="348"/>
      <c r="AB783" s="20"/>
    </row>
    <row r="784" spans="1:28" x14ac:dyDescent="0.3">
      <c r="A784" s="115"/>
      <c r="B784" s="332"/>
      <c r="C784" s="374" t="s">
        <v>1186</v>
      </c>
      <c r="D784" s="269"/>
      <c r="E784" s="1164"/>
      <c r="F784" s="582">
        <f t="shared" ref="F784:F788" si="198">SUM(G784:J784)</f>
        <v>0</v>
      </c>
      <c r="G784" s="333"/>
      <c r="H784" s="333"/>
      <c r="I784" s="334"/>
      <c r="J784" s="335"/>
      <c r="K784" s="942"/>
      <c r="L784" s="337"/>
      <c r="M784" s="337"/>
      <c r="N784" s="337"/>
      <c r="O784" s="338"/>
      <c r="P784" s="339">
        <f t="shared" si="186"/>
        <v>0</v>
      </c>
      <c r="Q784" s="364"/>
      <c r="R784" s="364"/>
      <c r="S784" s="365"/>
      <c r="T784" s="366"/>
      <c r="U784" s="367"/>
      <c r="V784" s="364"/>
      <c r="W784" s="364"/>
      <c r="X784" s="364"/>
      <c r="Y784" s="1293">
        <f t="shared" si="187"/>
        <v>0</v>
      </c>
      <c r="Z784" s="340"/>
      <c r="AA784" s="431"/>
      <c r="AB784" s="20"/>
    </row>
    <row r="785" spans="1:28" x14ac:dyDescent="0.3">
      <c r="A785" s="115"/>
      <c r="B785" s="332"/>
      <c r="C785" s="374"/>
      <c r="D785" s="332"/>
      <c r="E785" s="1172" t="s">
        <v>1179</v>
      </c>
      <c r="F785" s="582">
        <f t="shared" si="198"/>
        <v>0</v>
      </c>
      <c r="G785" s="333"/>
      <c r="H785" s="333"/>
      <c r="I785" s="334"/>
      <c r="J785" s="335"/>
      <c r="K785" s="942"/>
      <c r="L785" s="337"/>
      <c r="M785" s="337"/>
      <c r="N785" s="337"/>
      <c r="O785" s="338"/>
      <c r="P785" s="339">
        <f t="shared" si="186"/>
        <v>0</v>
      </c>
      <c r="Q785" s="364"/>
      <c r="R785" s="364"/>
      <c r="S785" s="365"/>
      <c r="T785" s="366"/>
      <c r="U785" s="367"/>
      <c r="V785" s="364"/>
      <c r="W785" s="364"/>
      <c r="X785" s="364"/>
      <c r="Y785" s="1293">
        <f t="shared" si="187"/>
        <v>0</v>
      </c>
      <c r="Z785" s="340"/>
      <c r="AA785" s="569"/>
      <c r="AB785" s="20"/>
    </row>
    <row r="786" spans="1:28" x14ac:dyDescent="0.3">
      <c r="A786" s="115"/>
      <c r="B786" s="332"/>
      <c r="C786" s="374"/>
      <c r="D786" s="332"/>
      <c r="E786" s="1166" t="s">
        <v>1180</v>
      </c>
      <c r="F786" s="582">
        <f t="shared" si="198"/>
        <v>0</v>
      </c>
      <c r="G786" s="333"/>
      <c r="H786" s="333"/>
      <c r="I786" s="334"/>
      <c r="J786" s="335"/>
      <c r="K786" s="942"/>
      <c r="L786" s="337"/>
      <c r="M786" s="337"/>
      <c r="N786" s="337"/>
      <c r="O786" s="338"/>
      <c r="P786" s="339">
        <f t="shared" si="186"/>
        <v>0</v>
      </c>
      <c r="Q786" s="364"/>
      <c r="R786" s="364"/>
      <c r="S786" s="365"/>
      <c r="T786" s="366"/>
      <c r="U786" s="367"/>
      <c r="V786" s="364"/>
      <c r="W786" s="364"/>
      <c r="X786" s="364"/>
      <c r="Y786" s="1293">
        <f t="shared" si="187"/>
        <v>0</v>
      </c>
      <c r="Z786" s="340"/>
      <c r="AA786" s="569"/>
      <c r="AB786" s="20"/>
    </row>
    <row r="787" spans="1:28" x14ac:dyDescent="0.3">
      <c r="A787" s="115"/>
      <c r="B787" s="332"/>
      <c r="C787" s="332"/>
      <c r="D787" s="332"/>
      <c r="E787" s="1172" t="s">
        <v>1181</v>
      </c>
      <c r="F787" s="582">
        <f t="shared" si="198"/>
        <v>0</v>
      </c>
      <c r="G787" s="333"/>
      <c r="H787" s="333"/>
      <c r="I787" s="334"/>
      <c r="J787" s="335"/>
      <c r="K787" s="942"/>
      <c r="L787" s="337"/>
      <c r="M787" s="337"/>
      <c r="N787" s="337"/>
      <c r="O787" s="338"/>
      <c r="P787" s="339">
        <f t="shared" si="186"/>
        <v>0</v>
      </c>
      <c r="Q787" s="364"/>
      <c r="R787" s="364"/>
      <c r="S787" s="365"/>
      <c r="T787" s="366"/>
      <c r="U787" s="367"/>
      <c r="V787" s="364"/>
      <c r="W787" s="364"/>
      <c r="X787" s="364"/>
      <c r="Y787" s="1293">
        <f t="shared" si="187"/>
        <v>0</v>
      </c>
      <c r="Z787" s="340"/>
      <c r="AA787" s="439"/>
      <c r="AB787" s="20"/>
    </row>
    <row r="788" spans="1:28" x14ac:dyDescent="0.3">
      <c r="A788" s="115"/>
      <c r="B788" s="332"/>
      <c r="C788" s="332"/>
      <c r="D788" s="332"/>
      <c r="E788" s="1168" t="s">
        <v>194</v>
      </c>
      <c r="F788" s="582">
        <f t="shared" si="198"/>
        <v>1</v>
      </c>
      <c r="G788" s="333"/>
      <c r="H788" s="333"/>
      <c r="I788" s="334">
        <v>1</v>
      </c>
      <c r="J788" s="335"/>
      <c r="K788" s="942"/>
      <c r="L788" s="337"/>
      <c r="M788" s="337"/>
      <c r="N788" s="337"/>
      <c r="O788" s="338"/>
      <c r="P788" s="339">
        <f t="shared" si="186"/>
        <v>180000</v>
      </c>
      <c r="Q788" s="364"/>
      <c r="R788" s="364"/>
      <c r="S788" s="365">
        <v>180000</v>
      </c>
      <c r="T788" s="366"/>
      <c r="U788" s="367"/>
      <c r="V788" s="364"/>
      <c r="W788" s="364"/>
      <c r="X788" s="364"/>
      <c r="Y788" s="1293">
        <f t="shared" si="187"/>
        <v>0</v>
      </c>
      <c r="Z788" s="340" t="s">
        <v>32</v>
      </c>
      <c r="AA788" s="439" t="s">
        <v>757</v>
      </c>
      <c r="AB788" s="20"/>
    </row>
    <row r="789" spans="1:28" x14ac:dyDescent="0.3">
      <c r="A789" s="215"/>
      <c r="B789" s="269"/>
      <c r="C789" s="269"/>
      <c r="D789" s="269"/>
      <c r="E789" s="522"/>
      <c r="F789" s="582">
        <f t="shared" si="172"/>
        <v>0</v>
      </c>
      <c r="G789" s="333"/>
      <c r="H789" s="333"/>
      <c r="I789" s="334"/>
      <c r="J789" s="335"/>
      <c r="K789" s="942"/>
      <c r="L789" s="337"/>
      <c r="M789" s="337"/>
      <c r="N789" s="337"/>
      <c r="O789" s="338"/>
      <c r="P789" s="339">
        <f t="shared" si="186"/>
        <v>0</v>
      </c>
      <c r="Q789" s="364"/>
      <c r="R789" s="364"/>
      <c r="S789" s="365"/>
      <c r="T789" s="366"/>
      <c r="U789" s="367"/>
      <c r="V789" s="364"/>
      <c r="W789" s="364"/>
      <c r="X789" s="364"/>
      <c r="Y789" s="1293">
        <f t="shared" si="187"/>
        <v>0</v>
      </c>
      <c r="Z789" s="340"/>
      <c r="AA789" s="569"/>
      <c r="AB789" s="20"/>
    </row>
    <row r="790" spans="1:28" x14ac:dyDescent="0.3">
      <c r="A790" s="215"/>
      <c r="B790" s="269"/>
      <c r="C790" s="282" t="s">
        <v>1187</v>
      </c>
      <c r="D790" s="409"/>
      <c r="E790" s="523"/>
      <c r="F790" s="582">
        <f t="shared" ref="F790" si="199">SUM(G790:J790)</f>
        <v>0</v>
      </c>
      <c r="G790" s="333"/>
      <c r="H790" s="333"/>
      <c r="I790" s="334"/>
      <c r="J790" s="335"/>
      <c r="K790" s="942"/>
      <c r="L790" s="337"/>
      <c r="M790" s="337"/>
      <c r="N790" s="337"/>
      <c r="O790" s="338"/>
      <c r="P790" s="339">
        <f t="shared" si="186"/>
        <v>0</v>
      </c>
      <c r="Q790" s="364"/>
      <c r="R790" s="364"/>
      <c r="S790" s="365"/>
      <c r="T790" s="366"/>
      <c r="U790" s="367"/>
      <c r="V790" s="364"/>
      <c r="W790" s="364"/>
      <c r="X790" s="364"/>
      <c r="Y790" s="1293">
        <f t="shared" si="187"/>
        <v>0</v>
      </c>
      <c r="Z790" s="340"/>
      <c r="AA790" s="569"/>
      <c r="AB790" s="20"/>
    </row>
    <row r="791" spans="1:28" x14ac:dyDescent="0.3">
      <c r="A791" s="215"/>
      <c r="B791" s="269"/>
      <c r="C791" s="409"/>
      <c r="D791" s="409"/>
      <c r="E791" s="522" t="s">
        <v>1043</v>
      </c>
      <c r="F791" s="582">
        <f t="shared" si="172"/>
        <v>0</v>
      </c>
      <c r="G791" s="333"/>
      <c r="H791" s="333"/>
      <c r="I791" s="334"/>
      <c r="J791" s="335"/>
      <c r="K791" s="942"/>
      <c r="L791" s="337">
        <v>2</v>
      </c>
      <c r="M791" s="337"/>
      <c r="N791" s="337"/>
      <c r="O791" s="338">
        <f t="shared" si="185"/>
        <v>2</v>
      </c>
      <c r="P791" s="339">
        <f t="shared" si="186"/>
        <v>0</v>
      </c>
      <c r="Q791" s="364"/>
      <c r="R791" s="364"/>
      <c r="S791" s="365"/>
      <c r="T791" s="366"/>
      <c r="U791" s="367"/>
      <c r="V791" s="364"/>
      <c r="W791" s="364"/>
      <c r="X791" s="364"/>
      <c r="Y791" s="1293">
        <f t="shared" si="187"/>
        <v>0</v>
      </c>
      <c r="Z791" s="340"/>
      <c r="AA791" s="439"/>
      <c r="AB791" s="20"/>
    </row>
    <row r="792" spans="1:28" x14ac:dyDescent="0.3">
      <c r="A792" s="115"/>
      <c r="B792" s="332"/>
      <c r="C792" s="332"/>
      <c r="D792" s="332"/>
      <c r="E792" s="1168" t="s">
        <v>194</v>
      </c>
      <c r="F792" s="582">
        <f t="shared" si="172"/>
        <v>0</v>
      </c>
      <c r="G792" s="333"/>
      <c r="H792" s="333"/>
      <c r="I792" s="334"/>
      <c r="J792" s="335"/>
      <c r="K792" s="942"/>
      <c r="L792" s="337">
        <v>2</v>
      </c>
      <c r="M792" s="337"/>
      <c r="N792" s="337"/>
      <c r="O792" s="338">
        <f t="shared" si="185"/>
        <v>2</v>
      </c>
      <c r="P792" s="339">
        <f t="shared" si="186"/>
        <v>0</v>
      </c>
      <c r="Q792" s="364"/>
      <c r="R792" s="364"/>
      <c r="S792" s="365"/>
      <c r="T792" s="366"/>
      <c r="U792" s="367"/>
      <c r="V792" s="364"/>
      <c r="W792" s="364"/>
      <c r="X792" s="364"/>
      <c r="Y792" s="1293">
        <f t="shared" si="187"/>
        <v>0</v>
      </c>
      <c r="Z792" s="340"/>
      <c r="AA792" s="439"/>
      <c r="AB792" s="20"/>
    </row>
    <row r="793" spans="1:28" ht="16.2" thickBot="1" x14ac:dyDescent="0.35">
      <c r="A793" s="119"/>
      <c r="B793" s="306"/>
      <c r="C793" s="306"/>
      <c r="D793" s="306"/>
      <c r="E793" s="1489"/>
      <c r="F793" s="881">
        <f t="shared" si="172"/>
        <v>0</v>
      </c>
      <c r="G793" s="307"/>
      <c r="H793" s="307"/>
      <c r="I793" s="308"/>
      <c r="J793" s="309"/>
      <c r="K793" s="941"/>
      <c r="L793" s="310"/>
      <c r="M793" s="310"/>
      <c r="N793" s="310"/>
      <c r="O793" s="311"/>
      <c r="P793" s="484">
        <f t="shared" si="186"/>
        <v>0</v>
      </c>
      <c r="Q793" s="349"/>
      <c r="R793" s="349"/>
      <c r="S793" s="314"/>
      <c r="T793" s="315"/>
      <c r="U793" s="350"/>
      <c r="V793" s="349"/>
      <c r="W793" s="349"/>
      <c r="X793" s="349"/>
      <c r="Y793" s="1307">
        <f t="shared" si="187"/>
        <v>0</v>
      </c>
      <c r="Z793" s="317"/>
      <c r="AA793" s="570"/>
      <c r="AB793" s="20"/>
    </row>
    <row r="794" spans="1:28" x14ac:dyDescent="0.3">
      <c r="A794" s="122"/>
      <c r="B794" s="1490" t="s">
        <v>398</v>
      </c>
      <c r="C794" s="388"/>
      <c r="D794" s="388"/>
      <c r="E794" s="1361"/>
      <c r="F794" s="886">
        <f t="shared" si="172"/>
        <v>0</v>
      </c>
      <c r="G794" s="389"/>
      <c r="H794" s="389"/>
      <c r="I794" s="390"/>
      <c r="J794" s="391"/>
      <c r="K794" s="945"/>
      <c r="L794" s="447"/>
      <c r="M794" s="447"/>
      <c r="N794" s="447"/>
      <c r="O794" s="394"/>
      <c r="P794" s="483">
        <f t="shared" si="186"/>
        <v>0</v>
      </c>
      <c r="Q794" s="395"/>
      <c r="R794" s="395"/>
      <c r="S794" s="478"/>
      <c r="T794" s="479"/>
      <c r="U794" s="398"/>
      <c r="V794" s="395"/>
      <c r="W794" s="395"/>
      <c r="X794" s="395"/>
      <c r="Y794" s="1306">
        <f t="shared" si="187"/>
        <v>0</v>
      </c>
      <c r="Z794" s="448" t="s">
        <v>116</v>
      </c>
      <c r="AA794" s="449"/>
      <c r="AB794" s="20"/>
    </row>
    <row r="795" spans="1:28" s="34" customFormat="1" x14ac:dyDescent="0.3">
      <c r="A795" s="118"/>
      <c r="B795" s="368"/>
      <c r="C795" s="331" t="s">
        <v>264</v>
      </c>
      <c r="D795" s="368"/>
      <c r="E795" s="1166"/>
      <c r="F795" s="582">
        <f t="shared" si="172"/>
        <v>0</v>
      </c>
      <c r="G795" s="583"/>
      <c r="H795" s="583"/>
      <c r="I795" s="584"/>
      <c r="J795" s="585"/>
      <c r="K795" s="336"/>
      <c r="L795" s="429"/>
      <c r="M795" s="429"/>
      <c r="N795" s="429"/>
      <c r="O795" s="338"/>
      <c r="P795" s="339">
        <f t="shared" ref="P795:R795" si="200">SUM(P796:P872)</f>
        <v>85100</v>
      </c>
      <c r="Q795" s="401">
        <f t="shared" si="200"/>
        <v>11600</v>
      </c>
      <c r="R795" s="401">
        <f t="shared" si="200"/>
        <v>8500</v>
      </c>
      <c r="S795" s="401">
        <f>SUM(S796:S872)</f>
        <v>30000</v>
      </c>
      <c r="T795" s="402">
        <f t="shared" ref="T795:Y795" si="201">SUM(T796:T872)</f>
        <v>35000</v>
      </c>
      <c r="U795" s="339">
        <f t="shared" si="201"/>
        <v>11600</v>
      </c>
      <c r="V795" s="401">
        <f t="shared" si="201"/>
        <v>8500</v>
      </c>
      <c r="W795" s="401">
        <f t="shared" si="201"/>
        <v>0</v>
      </c>
      <c r="X795" s="401">
        <f t="shared" si="201"/>
        <v>0</v>
      </c>
      <c r="Y795" s="402">
        <f t="shared" si="201"/>
        <v>20100</v>
      </c>
      <c r="Z795" s="438"/>
      <c r="AA795" s="430"/>
      <c r="AB795" s="20"/>
    </row>
    <row r="796" spans="1:28" x14ac:dyDescent="0.3">
      <c r="A796" s="115"/>
      <c r="B796" s="332"/>
      <c r="C796" s="332"/>
      <c r="D796" s="332"/>
      <c r="E796" s="1166"/>
      <c r="F796" s="582">
        <f t="shared" si="172"/>
        <v>0</v>
      </c>
      <c r="G796" s="333"/>
      <c r="H796" s="333"/>
      <c r="I796" s="334"/>
      <c r="J796" s="335"/>
      <c r="K796" s="942"/>
      <c r="L796" s="337"/>
      <c r="M796" s="337"/>
      <c r="N796" s="337"/>
      <c r="O796" s="338"/>
      <c r="P796" s="339">
        <f t="shared" si="186"/>
        <v>0</v>
      </c>
      <c r="Q796" s="364"/>
      <c r="R796" s="364"/>
      <c r="S796" s="365"/>
      <c r="T796" s="366"/>
      <c r="U796" s="367"/>
      <c r="V796" s="364"/>
      <c r="W796" s="364"/>
      <c r="X796" s="364"/>
      <c r="Y796" s="1293">
        <f t="shared" si="187"/>
        <v>0</v>
      </c>
      <c r="Z796" s="340"/>
      <c r="AA796" s="348"/>
      <c r="AB796" s="20"/>
    </row>
    <row r="797" spans="1:28" x14ac:dyDescent="0.3">
      <c r="A797" s="115"/>
      <c r="B797" s="332"/>
      <c r="C797" s="374" t="s">
        <v>399</v>
      </c>
      <c r="D797" s="332"/>
      <c r="E797" s="1164"/>
      <c r="F797" s="582">
        <f t="shared" si="172"/>
        <v>0</v>
      </c>
      <c r="G797" s="333"/>
      <c r="H797" s="333"/>
      <c r="I797" s="334"/>
      <c r="J797" s="335"/>
      <c r="K797" s="942"/>
      <c r="L797" s="337"/>
      <c r="M797" s="337"/>
      <c r="N797" s="337"/>
      <c r="O797" s="338"/>
      <c r="P797" s="339">
        <f t="shared" si="186"/>
        <v>0</v>
      </c>
      <c r="Q797" s="364"/>
      <c r="R797" s="364"/>
      <c r="S797" s="365"/>
      <c r="T797" s="366"/>
      <c r="U797" s="367"/>
      <c r="V797" s="364"/>
      <c r="W797" s="364"/>
      <c r="X797" s="364"/>
      <c r="Y797" s="1293">
        <f t="shared" si="187"/>
        <v>0</v>
      </c>
      <c r="Z797" s="340"/>
      <c r="AA797" s="348"/>
      <c r="AB797" s="20"/>
    </row>
    <row r="798" spans="1:28" x14ac:dyDescent="0.3">
      <c r="A798" s="115"/>
      <c r="B798" s="332"/>
      <c r="C798" s="332"/>
      <c r="D798" s="332"/>
      <c r="E798" s="1168" t="s">
        <v>77</v>
      </c>
      <c r="F798" s="582">
        <f t="shared" si="172"/>
        <v>4</v>
      </c>
      <c r="G798" s="333">
        <v>1</v>
      </c>
      <c r="H798" s="333">
        <v>1</v>
      </c>
      <c r="I798" s="334">
        <v>1</v>
      </c>
      <c r="J798" s="335">
        <v>1</v>
      </c>
      <c r="K798" s="633">
        <v>1</v>
      </c>
      <c r="L798" s="337">
        <v>1</v>
      </c>
      <c r="M798" s="337"/>
      <c r="N798" s="337"/>
      <c r="O798" s="338">
        <f t="shared" si="185"/>
        <v>2</v>
      </c>
      <c r="P798" s="339">
        <f t="shared" si="186"/>
        <v>85100</v>
      </c>
      <c r="Q798" s="367">
        <v>11600</v>
      </c>
      <c r="R798" s="364">
        <v>8500</v>
      </c>
      <c r="S798" s="365">
        <v>30000</v>
      </c>
      <c r="T798" s="366">
        <v>35000</v>
      </c>
      <c r="U798" s="367">
        <v>11600</v>
      </c>
      <c r="V798" s="364">
        <v>8500</v>
      </c>
      <c r="W798" s="364"/>
      <c r="X798" s="364"/>
      <c r="Y798" s="1293">
        <f t="shared" si="187"/>
        <v>20100</v>
      </c>
      <c r="Z798" s="340" t="s">
        <v>31</v>
      </c>
      <c r="AA798" s="370"/>
      <c r="AB798" s="20"/>
    </row>
    <row r="799" spans="1:28" x14ac:dyDescent="0.3">
      <c r="A799" s="115"/>
      <c r="B799" s="332"/>
      <c r="C799" s="332"/>
      <c r="D799" s="332"/>
      <c r="E799" s="1168"/>
      <c r="F799" s="582">
        <f t="shared" si="172"/>
        <v>0</v>
      </c>
      <c r="G799" s="333"/>
      <c r="H799" s="333"/>
      <c r="I799" s="334"/>
      <c r="J799" s="335"/>
      <c r="K799" s="942"/>
      <c r="L799" s="337"/>
      <c r="M799" s="337"/>
      <c r="N799" s="337"/>
      <c r="O799" s="338"/>
      <c r="P799" s="339">
        <f t="shared" si="186"/>
        <v>0</v>
      </c>
      <c r="Q799" s="364"/>
      <c r="R799" s="364"/>
      <c r="S799" s="365"/>
      <c r="T799" s="366"/>
      <c r="U799" s="367"/>
      <c r="V799" s="364"/>
      <c r="W799" s="364"/>
      <c r="X799" s="364"/>
      <c r="Y799" s="1293">
        <f t="shared" si="187"/>
        <v>0</v>
      </c>
      <c r="Z799" s="340"/>
      <c r="AA799" s="370"/>
      <c r="AB799" s="20"/>
    </row>
    <row r="800" spans="1:28" x14ac:dyDescent="0.3">
      <c r="A800" s="115"/>
      <c r="B800" s="332"/>
      <c r="C800" s="374" t="s">
        <v>942</v>
      </c>
      <c r="D800" s="441"/>
      <c r="E800" s="1178"/>
      <c r="F800" s="582">
        <f t="shared" si="172"/>
        <v>0</v>
      </c>
      <c r="G800" s="333"/>
      <c r="H800" s="333"/>
      <c r="I800" s="333"/>
      <c r="J800" s="422"/>
      <c r="K800" s="942"/>
      <c r="L800" s="337"/>
      <c r="M800" s="337"/>
      <c r="N800" s="337"/>
      <c r="O800" s="338"/>
      <c r="P800" s="339">
        <f t="shared" si="186"/>
        <v>0</v>
      </c>
      <c r="Q800" s="364"/>
      <c r="R800" s="364"/>
      <c r="S800" s="365"/>
      <c r="T800" s="366"/>
      <c r="U800" s="367"/>
      <c r="V800" s="364"/>
      <c r="W800" s="364"/>
      <c r="X800" s="364"/>
      <c r="Y800" s="1293">
        <f t="shared" si="187"/>
        <v>0</v>
      </c>
      <c r="Z800" s="340"/>
      <c r="AA800" s="373"/>
      <c r="AB800" s="20"/>
    </row>
    <row r="801" spans="1:28" x14ac:dyDescent="0.3">
      <c r="A801" s="115"/>
      <c r="B801" s="332"/>
      <c r="C801" s="441"/>
      <c r="D801" s="441"/>
      <c r="E801" s="1191" t="s">
        <v>943</v>
      </c>
      <c r="F801" s="582">
        <v>1</v>
      </c>
      <c r="G801" s="333"/>
      <c r="H801" s="333"/>
      <c r="I801" s="334">
        <v>1</v>
      </c>
      <c r="J801" s="335">
        <v>-1</v>
      </c>
      <c r="K801" s="942"/>
      <c r="L801" s="337"/>
      <c r="M801" s="337"/>
      <c r="N801" s="337"/>
      <c r="O801" s="338"/>
      <c r="P801" s="339">
        <f t="shared" si="186"/>
        <v>0</v>
      </c>
      <c r="Q801" s="364"/>
      <c r="R801" s="364"/>
      <c r="S801" s="365"/>
      <c r="T801" s="366"/>
      <c r="U801" s="367"/>
      <c r="V801" s="364"/>
      <c r="W801" s="364"/>
      <c r="X801" s="364"/>
      <c r="Y801" s="1293">
        <f t="shared" si="187"/>
        <v>0</v>
      </c>
      <c r="Z801" s="340"/>
      <c r="AA801" s="373"/>
      <c r="AB801" s="20"/>
    </row>
    <row r="802" spans="1:28" x14ac:dyDescent="0.3">
      <c r="A802" s="115"/>
      <c r="B802" s="332"/>
      <c r="C802" s="441"/>
      <c r="D802" s="441"/>
      <c r="E802" s="1169" t="s">
        <v>449</v>
      </c>
      <c r="F802" s="582">
        <f t="shared" si="172"/>
        <v>0</v>
      </c>
      <c r="G802" s="333"/>
      <c r="H802" s="333"/>
      <c r="I802" s="334"/>
      <c r="J802" s="335"/>
      <c r="K802" s="942"/>
      <c r="L802" s="337"/>
      <c r="M802" s="337"/>
      <c r="N802" s="337"/>
      <c r="O802" s="338"/>
      <c r="P802" s="339">
        <f t="shared" si="186"/>
        <v>0</v>
      </c>
      <c r="Q802" s="364"/>
      <c r="R802" s="364"/>
      <c r="S802" s="365"/>
      <c r="T802" s="366"/>
      <c r="U802" s="367"/>
      <c r="V802" s="364"/>
      <c r="W802" s="364"/>
      <c r="X802" s="364"/>
      <c r="Y802" s="1293">
        <f t="shared" si="187"/>
        <v>0</v>
      </c>
      <c r="Z802" s="340"/>
      <c r="AA802" s="373"/>
      <c r="AB802" s="20"/>
    </row>
    <row r="803" spans="1:28" ht="15.6" hidden="1" customHeight="1" x14ac:dyDescent="0.3">
      <c r="A803" s="115"/>
      <c r="B803" s="332"/>
      <c r="C803" s="441"/>
      <c r="D803" s="441"/>
      <c r="E803" s="1168" t="s">
        <v>411</v>
      </c>
      <c r="F803" s="582">
        <f t="shared" si="172"/>
        <v>0</v>
      </c>
      <c r="G803" s="333"/>
      <c r="H803" s="333"/>
      <c r="I803" s="334"/>
      <c r="J803" s="335"/>
      <c r="K803" s="942"/>
      <c r="L803" s="337"/>
      <c r="M803" s="337"/>
      <c r="N803" s="337"/>
      <c r="O803" s="338"/>
      <c r="P803" s="339">
        <f t="shared" si="186"/>
        <v>0</v>
      </c>
      <c r="Q803" s="364"/>
      <c r="R803" s="364"/>
      <c r="S803" s="365"/>
      <c r="T803" s="366"/>
      <c r="U803" s="367"/>
      <c r="V803" s="364"/>
      <c r="W803" s="364"/>
      <c r="X803" s="364"/>
      <c r="Y803" s="1293">
        <f t="shared" si="187"/>
        <v>0</v>
      </c>
      <c r="Z803" s="340"/>
      <c r="AA803" s="370" t="s">
        <v>450</v>
      </c>
      <c r="AB803" s="20"/>
    </row>
    <row r="804" spans="1:28" ht="15.6" hidden="1" customHeight="1" x14ac:dyDescent="0.3">
      <c r="A804" s="115"/>
      <c r="B804" s="332"/>
      <c r="C804" s="332"/>
      <c r="D804" s="332"/>
      <c r="E804" s="1168"/>
      <c r="F804" s="582">
        <f t="shared" si="172"/>
        <v>0</v>
      </c>
      <c r="G804" s="333"/>
      <c r="H804" s="333"/>
      <c r="I804" s="334"/>
      <c r="J804" s="335"/>
      <c r="K804" s="942"/>
      <c r="L804" s="337"/>
      <c r="M804" s="337"/>
      <c r="N804" s="337"/>
      <c r="O804" s="338"/>
      <c r="P804" s="339">
        <f t="shared" si="186"/>
        <v>0</v>
      </c>
      <c r="Q804" s="364"/>
      <c r="R804" s="364"/>
      <c r="S804" s="365"/>
      <c r="T804" s="366"/>
      <c r="U804" s="367"/>
      <c r="V804" s="364"/>
      <c r="W804" s="364"/>
      <c r="X804" s="364"/>
      <c r="Y804" s="1293">
        <f t="shared" si="187"/>
        <v>0</v>
      </c>
      <c r="Z804" s="340"/>
      <c r="AA804" s="370" t="s">
        <v>451</v>
      </c>
      <c r="AB804" s="20"/>
    </row>
    <row r="805" spans="1:28" ht="15.6" hidden="1" customHeight="1" x14ac:dyDescent="0.3">
      <c r="A805" s="115"/>
      <c r="B805" s="332"/>
      <c r="C805" s="332"/>
      <c r="D805" s="332"/>
      <c r="E805" s="1168"/>
      <c r="F805" s="582">
        <f t="shared" si="172"/>
        <v>0</v>
      </c>
      <c r="G805" s="333"/>
      <c r="H805" s="333"/>
      <c r="I805" s="334"/>
      <c r="J805" s="335"/>
      <c r="K805" s="942"/>
      <c r="L805" s="337"/>
      <c r="M805" s="337"/>
      <c r="N805" s="337"/>
      <c r="O805" s="338"/>
      <c r="P805" s="339">
        <f t="shared" si="186"/>
        <v>0</v>
      </c>
      <c r="Q805" s="364"/>
      <c r="R805" s="364"/>
      <c r="S805" s="365"/>
      <c r="T805" s="366"/>
      <c r="U805" s="367"/>
      <c r="V805" s="364"/>
      <c r="W805" s="364"/>
      <c r="X805" s="364"/>
      <c r="Y805" s="1293">
        <f t="shared" si="187"/>
        <v>0</v>
      </c>
      <c r="Z805" s="340"/>
      <c r="AA805" s="370" t="s">
        <v>452</v>
      </c>
      <c r="AB805" s="20"/>
    </row>
    <row r="806" spans="1:28" ht="15.6" hidden="1" customHeight="1" x14ac:dyDescent="0.3">
      <c r="A806" s="115"/>
      <c r="B806" s="332"/>
      <c r="C806" s="332"/>
      <c r="D806" s="332"/>
      <c r="E806" s="1168"/>
      <c r="F806" s="582">
        <f t="shared" si="172"/>
        <v>0</v>
      </c>
      <c r="G806" s="333"/>
      <c r="H806" s="333"/>
      <c r="I806" s="334"/>
      <c r="J806" s="335"/>
      <c r="K806" s="942"/>
      <c r="L806" s="337"/>
      <c r="M806" s="337"/>
      <c r="N806" s="337"/>
      <c r="O806" s="338"/>
      <c r="P806" s="339">
        <f t="shared" si="186"/>
        <v>0</v>
      </c>
      <c r="Q806" s="364"/>
      <c r="R806" s="364"/>
      <c r="S806" s="365"/>
      <c r="T806" s="366"/>
      <c r="U806" s="367"/>
      <c r="V806" s="364"/>
      <c r="W806" s="364"/>
      <c r="X806" s="364"/>
      <c r="Y806" s="1293">
        <f t="shared" si="187"/>
        <v>0</v>
      </c>
      <c r="Z806" s="340"/>
      <c r="AA806" s="370"/>
      <c r="AB806" s="20"/>
    </row>
    <row r="807" spans="1:28" ht="15" hidden="1" customHeight="1" x14ac:dyDescent="0.3">
      <c r="A807" s="115"/>
      <c r="B807" s="332"/>
      <c r="C807" s="332"/>
      <c r="D807" s="332"/>
      <c r="E807" s="1168" t="s">
        <v>231</v>
      </c>
      <c r="F807" s="582">
        <f t="shared" si="172"/>
        <v>0</v>
      </c>
      <c r="G807" s="333"/>
      <c r="H807" s="333"/>
      <c r="I807" s="334"/>
      <c r="J807" s="335"/>
      <c r="K807" s="633"/>
      <c r="L807" s="337"/>
      <c r="M807" s="337"/>
      <c r="N807" s="337"/>
      <c r="O807" s="338"/>
      <c r="P807" s="339">
        <f t="shared" si="186"/>
        <v>0</v>
      </c>
      <c r="Q807" s="364"/>
      <c r="R807" s="364"/>
      <c r="S807" s="365"/>
      <c r="T807" s="366"/>
      <c r="U807" s="367"/>
      <c r="V807" s="364"/>
      <c r="W807" s="364"/>
      <c r="X807" s="364"/>
      <c r="Y807" s="1293">
        <f t="shared" si="187"/>
        <v>0</v>
      </c>
      <c r="Z807" s="340"/>
      <c r="AA807" s="370" t="s">
        <v>596</v>
      </c>
      <c r="AB807" s="20"/>
    </row>
    <row r="808" spans="1:28" hidden="1" x14ac:dyDescent="0.3">
      <c r="A808" s="115"/>
      <c r="B808" s="332"/>
      <c r="C808" s="332"/>
      <c r="D808" s="332"/>
      <c r="E808" s="1168"/>
      <c r="F808" s="582">
        <f t="shared" si="172"/>
        <v>0</v>
      </c>
      <c r="G808" s="333"/>
      <c r="H808" s="333"/>
      <c r="I808" s="334"/>
      <c r="J808" s="335"/>
      <c r="K808" s="942"/>
      <c r="L808" s="337"/>
      <c r="M808" s="337"/>
      <c r="N808" s="337"/>
      <c r="O808" s="338"/>
      <c r="P808" s="339">
        <f t="shared" si="186"/>
        <v>0</v>
      </c>
      <c r="Q808" s="364"/>
      <c r="R808" s="364"/>
      <c r="S808" s="365"/>
      <c r="T808" s="366"/>
      <c r="U808" s="367"/>
      <c r="V808" s="364"/>
      <c r="W808" s="364"/>
      <c r="X808" s="364"/>
      <c r="Y808" s="1293">
        <f t="shared" si="187"/>
        <v>0</v>
      </c>
      <c r="Z808" s="340"/>
      <c r="AA808" s="370" t="s">
        <v>597</v>
      </c>
      <c r="AB808" s="20"/>
    </row>
    <row r="809" spans="1:28" ht="15.6" hidden="1" customHeight="1" x14ac:dyDescent="0.3">
      <c r="A809" s="115"/>
      <c r="B809" s="332"/>
      <c r="C809" s="332"/>
      <c r="D809" s="332"/>
      <c r="E809" s="1168"/>
      <c r="F809" s="582">
        <f t="shared" si="172"/>
        <v>0</v>
      </c>
      <c r="G809" s="333"/>
      <c r="H809" s="333"/>
      <c r="I809" s="334"/>
      <c r="J809" s="335"/>
      <c r="K809" s="942"/>
      <c r="L809" s="337"/>
      <c r="M809" s="337"/>
      <c r="N809" s="337"/>
      <c r="O809" s="338"/>
      <c r="P809" s="339">
        <f t="shared" si="186"/>
        <v>0</v>
      </c>
      <c r="Q809" s="364"/>
      <c r="R809" s="364"/>
      <c r="S809" s="365"/>
      <c r="T809" s="366"/>
      <c r="U809" s="367"/>
      <c r="V809" s="364"/>
      <c r="W809" s="364"/>
      <c r="X809" s="364"/>
      <c r="Y809" s="1293">
        <f t="shared" si="187"/>
        <v>0</v>
      </c>
      <c r="Z809" s="340"/>
      <c r="AA809" s="572" t="s">
        <v>450</v>
      </c>
      <c r="AB809" s="20"/>
    </row>
    <row r="810" spans="1:28" ht="15.6" hidden="1" customHeight="1" x14ac:dyDescent="0.3">
      <c r="A810" s="115"/>
      <c r="B810" s="332"/>
      <c r="C810" s="332"/>
      <c r="D810" s="332"/>
      <c r="E810" s="1168"/>
      <c r="F810" s="582">
        <f t="shared" si="172"/>
        <v>0</v>
      </c>
      <c r="G810" s="333"/>
      <c r="H810" s="333"/>
      <c r="I810" s="334"/>
      <c r="J810" s="335"/>
      <c r="K810" s="942"/>
      <c r="L810" s="337"/>
      <c r="M810" s="337"/>
      <c r="N810" s="337"/>
      <c r="O810" s="338"/>
      <c r="P810" s="339">
        <f t="shared" si="186"/>
        <v>0</v>
      </c>
      <c r="Q810" s="364"/>
      <c r="R810" s="364"/>
      <c r="S810" s="365"/>
      <c r="T810" s="366"/>
      <c r="U810" s="367"/>
      <c r="V810" s="364"/>
      <c r="W810" s="364"/>
      <c r="X810" s="364"/>
      <c r="Y810" s="1293">
        <f t="shared" si="187"/>
        <v>0</v>
      </c>
      <c r="Z810" s="340"/>
      <c r="AA810" s="370" t="s">
        <v>453</v>
      </c>
      <c r="AB810" s="20"/>
    </row>
    <row r="811" spans="1:28" ht="15.6" hidden="1" customHeight="1" x14ac:dyDescent="0.3">
      <c r="A811" s="115"/>
      <c r="B811" s="332"/>
      <c r="C811" s="332"/>
      <c r="D811" s="332"/>
      <c r="E811" s="1168"/>
      <c r="F811" s="582">
        <f t="shared" si="172"/>
        <v>0</v>
      </c>
      <c r="G811" s="333"/>
      <c r="H811" s="333"/>
      <c r="I811" s="334"/>
      <c r="J811" s="335"/>
      <c r="K811" s="942"/>
      <c r="L811" s="337"/>
      <c r="M811" s="337"/>
      <c r="N811" s="337"/>
      <c r="O811" s="338"/>
      <c r="P811" s="339">
        <f t="shared" si="186"/>
        <v>0</v>
      </c>
      <c r="Q811" s="364"/>
      <c r="R811" s="364"/>
      <c r="S811" s="365"/>
      <c r="T811" s="366"/>
      <c r="U811" s="367"/>
      <c r="V811" s="364"/>
      <c r="W811" s="364"/>
      <c r="X811" s="364"/>
      <c r="Y811" s="1293">
        <f t="shared" si="187"/>
        <v>0</v>
      </c>
      <c r="Z811" s="340"/>
      <c r="AA811" s="370" t="s">
        <v>882</v>
      </c>
      <c r="AB811" s="20"/>
    </row>
    <row r="812" spans="1:28" ht="15.6" hidden="1" customHeight="1" x14ac:dyDescent="0.3">
      <c r="A812" s="115"/>
      <c r="B812" s="332"/>
      <c r="C812" s="332"/>
      <c r="D812" s="332"/>
      <c r="E812" s="1168"/>
      <c r="F812" s="582">
        <f t="shared" si="172"/>
        <v>0</v>
      </c>
      <c r="G812" s="333"/>
      <c r="H812" s="333"/>
      <c r="I812" s="334"/>
      <c r="J812" s="335"/>
      <c r="K812" s="942"/>
      <c r="L812" s="337"/>
      <c r="M812" s="337"/>
      <c r="N812" s="337"/>
      <c r="O812" s="338"/>
      <c r="P812" s="339">
        <f t="shared" si="186"/>
        <v>0</v>
      </c>
      <c r="Q812" s="364"/>
      <c r="R812" s="364"/>
      <c r="S812" s="365"/>
      <c r="T812" s="366"/>
      <c r="U812" s="367"/>
      <c r="V812" s="364"/>
      <c r="W812" s="364"/>
      <c r="X812" s="364"/>
      <c r="Y812" s="1293">
        <f t="shared" si="187"/>
        <v>0</v>
      </c>
      <c r="Z812" s="340"/>
      <c r="AA812" s="370" t="s">
        <v>883</v>
      </c>
      <c r="AB812" s="20"/>
    </row>
    <row r="813" spans="1:28" ht="15.6" hidden="1" customHeight="1" x14ac:dyDescent="0.3">
      <c r="A813" s="115"/>
      <c r="B813" s="332"/>
      <c r="C813" s="332"/>
      <c r="D813" s="332"/>
      <c r="E813" s="1168"/>
      <c r="F813" s="582">
        <f t="shared" ref="F813:F876" si="202">SUM(G813:J813)</f>
        <v>0</v>
      </c>
      <c r="G813" s="333"/>
      <c r="H813" s="333"/>
      <c r="I813" s="334"/>
      <c r="J813" s="335"/>
      <c r="K813" s="942"/>
      <c r="L813" s="337"/>
      <c r="M813" s="337"/>
      <c r="N813" s="337"/>
      <c r="O813" s="338"/>
      <c r="P813" s="339">
        <f t="shared" si="186"/>
        <v>0</v>
      </c>
      <c r="Q813" s="364"/>
      <c r="R813" s="364"/>
      <c r="S813" s="365"/>
      <c r="T813" s="366"/>
      <c r="U813" s="367"/>
      <c r="V813" s="364"/>
      <c r="W813" s="364"/>
      <c r="X813" s="364"/>
      <c r="Y813" s="1293">
        <f t="shared" si="187"/>
        <v>0</v>
      </c>
      <c r="Z813" s="340"/>
      <c r="AA813" s="373"/>
      <c r="AB813" s="20"/>
    </row>
    <row r="814" spans="1:28" hidden="1" x14ac:dyDescent="0.3">
      <c r="A814" s="115"/>
      <c r="B814" s="332"/>
      <c r="C814" s="332"/>
      <c r="D814" s="332"/>
      <c r="E814" s="1168" t="s">
        <v>232</v>
      </c>
      <c r="F814" s="582">
        <f t="shared" si="202"/>
        <v>0</v>
      </c>
      <c r="G814" s="333"/>
      <c r="H814" s="333"/>
      <c r="I814" s="334"/>
      <c r="J814" s="335"/>
      <c r="K814" s="633"/>
      <c r="L814" s="337"/>
      <c r="M814" s="337"/>
      <c r="N814" s="337"/>
      <c r="O814" s="338"/>
      <c r="P814" s="339">
        <f t="shared" si="186"/>
        <v>0</v>
      </c>
      <c r="Q814" s="364"/>
      <c r="R814" s="364"/>
      <c r="S814" s="365"/>
      <c r="T814" s="366"/>
      <c r="U814" s="367"/>
      <c r="V814" s="364"/>
      <c r="W814" s="364"/>
      <c r="X814" s="364"/>
      <c r="Y814" s="1293">
        <f t="shared" si="187"/>
        <v>0</v>
      </c>
      <c r="Z814" s="340"/>
      <c r="AA814" s="422" t="s">
        <v>598</v>
      </c>
      <c r="AB814" s="20"/>
    </row>
    <row r="815" spans="1:28" hidden="1" x14ac:dyDescent="0.3">
      <c r="A815" s="115"/>
      <c r="B815" s="332"/>
      <c r="C815" s="332"/>
      <c r="D815" s="332"/>
      <c r="E815" s="1168"/>
      <c r="F815" s="582">
        <f t="shared" si="202"/>
        <v>0</v>
      </c>
      <c r="G815" s="333"/>
      <c r="H815" s="333"/>
      <c r="I815" s="334"/>
      <c r="J815" s="335"/>
      <c r="K815" s="633"/>
      <c r="L815" s="337"/>
      <c r="M815" s="337"/>
      <c r="N815" s="337"/>
      <c r="O815" s="338"/>
      <c r="P815" s="339">
        <f t="shared" si="186"/>
        <v>0</v>
      </c>
      <c r="Q815" s="364"/>
      <c r="R815" s="364"/>
      <c r="S815" s="365"/>
      <c r="T815" s="366"/>
      <c r="U815" s="367"/>
      <c r="V815" s="364"/>
      <c r="W815" s="364"/>
      <c r="X815" s="364"/>
      <c r="Y815" s="1293">
        <f t="shared" si="187"/>
        <v>0</v>
      </c>
      <c r="Z815" s="340"/>
      <c r="AA815" s="422" t="s">
        <v>599</v>
      </c>
      <c r="AB815" s="20"/>
    </row>
    <row r="816" spans="1:28" hidden="1" x14ac:dyDescent="0.3">
      <c r="A816" s="115"/>
      <c r="B816" s="332"/>
      <c r="C816" s="332"/>
      <c r="D816" s="332"/>
      <c r="E816" s="1168"/>
      <c r="F816" s="582">
        <f t="shared" si="202"/>
        <v>0</v>
      </c>
      <c r="G816" s="333"/>
      <c r="H816" s="333"/>
      <c r="I816" s="334"/>
      <c r="J816" s="335"/>
      <c r="K816" s="942"/>
      <c r="L816" s="337"/>
      <c r="M816" s="337"/>
      <c r="N816" s="337"/>
      <c r="O816" s="338"/>
      <c r="P816" s="339">
        <f t="shared" si="186"/>
        <v>0</v>
      </c>
      <c r="Q816" s="364"/>
      <c r="R816" s="364"/>
      <c r="S816" s="365"/>
      <c r="T816" s="366"/>
      <c r="U816" s="367"/>
      <c r="V816" s="364"/>
      <c r="W816" s="364"/>
      <c r="X816" s="364"/>
      <c r="Y816" s="1293">
        <f t="shared" si="187"/>
        <v>0</v>
      </c>
      <c r="Z816" s="340"/>
      <c r="AA816" s="422" t="s">
        <v>454</v>
      </c>
      <c r="AB816" s="20"/>
    </row>
    <row r="817" spans="1:28" ht="15.6" hidden="1" customHeight="1" x14ac:dyDescent="0.3">
      <c r="A817" s="115"/>
      <c r="B817" s="332"/>
      <c r="C817" s="332"/>
      <c r="D817" s="332"/>
      <c r="E817" s="1168"/>
      <c r="F817" s="582">
        <f t="shared" si="202"/>
        <v>0</v>
      </c>
      <c r="G817" s="333"/>
      <c r="H817" s="333"/>
      <c r="I817" s="334"/>
      <c r="J817" s="335"/>
      <c r="K817" s="942"/>
      <c r="L817" s="337"/>
      <c r="M817" s="337"/>
      <c r="N817" s="337"/>
      <c r="O817" s="338"/>
      <c r="P817" s="339">
        <f t="shared" si="186"/>
        <v>0</v>
      </c>
      <c r="Q817" s="364"/>
      <c r="R817" s="364"/>
      <c r="S817" s="365"/>
      <c r="T817" s="366"/>
      <c r="U817" s="367"/>
      <c r="V817" s="364"/>
      <c r="W817" s="364"/>
      <c r="X817" s="364"/>
      <c r="Y817" s="1293">
        <f t="shared" si="187"/>
        <v>0</v>
      </c>
      <c r="Z817" s="340"/>
      <c r="AA817" s="370" t="s">
        <v>450</v>
      </c>
      <c r="AB817" s="20"/>
    </row>
    <row r="818" spans="1:28" ht="15.6" hidden="1" customHeight="1" x14ac:dyDescent="0.3">
      <c r="A818" s="115"/>
      <c r="B818" s="332"/>
      <c r="C818" s="332"/>
      <c r="D818" s="332"/>
      <c r="E818" s="1168"/>
      <c r="F818" s="582">
        <f t="shared" si="202"/>
        <v>0</v>
      </c>
      <c r="G818" s="333"/>
      <c r="H818" s="333"/>
      <c r="I818" s="334"/>
      <c r="J818" s="335"/>
      <c r="K818" s="942"/>
      <c r="L818" s="337"/>
      <c r="M818" s="337"/>
      <c r="N818" s="337"/>
      <c r="O818" s="338"/>
      <c r="P818" s="339">
        <f t="shared" si="186"/>
        <v>0</v>
      </c>
      <c r="Q818" s="364"/>
      <c r="R818" s="364"/>
      <c r="S818" s="365"/>
      <c r="T818" s="366"/>
      <c r="U818" s="367"/>
      <c r="V818" s="364"/>
      <c r="W818" s="364"/>
      <c r="X818" s="364"/>
      <c r="Y818" s="1293">
        <f t="shared" si="187"/>
        <v>0</v>
      </c>
      <c r="Z818" s="340"/>
      <c r="AA818" s="370" t="s">
        <v>455</v>
      </c>
      <c r="AB818" s="20"/>
    </row>
    <row r="819" spans="1:28" ht="15.6" hidden="1" customHeight="1" x14ac:dyDescent="0.3">
      <c r="A819" s="115"/>
      <c r="B819" s="332"/>
      <c r="C819" s="332"/>
      <c r="D819" s="332"/>
      <c r="E819" s="1168"/>
      <c r="F819" s="582">
        <f t="shared" si="202"/>
        <v>0</v>
      </c>
      <c r="G819" s="333"/>
      <c r="H819" s="333"/>
      <c r="I819" s="334"/>
      <c r="J819" s="335"/>
      <c r="K819" s="942"/>
      <c r="L819" s="337"/>
      <c r="M819" s="337"/>
      <c r="N819" s="337"/>
      <c r="O819" s="338"/>
      <c r="P819" s="339">
        <f t="shared" si="186"/>
        <v>0</v>
      </c>
      <c r="Q819" s="364"/>
      <c r="R819" s="364"/>
      <c r="S819" s="365"/>
      <c r="T819" s="366"/>
      <c r="U819" s="367"/>
      <c r="V819" s="364"/>
      <c r="W819" s="364"/>
      <c r="X819" s="364"/>
      <c r="Y819" s="1293">
        <f t="shared" si="187"/>
        <v>0</v>
      </c>
      <c r="Z819" s="340"/>
      <c r="AA819" s="370" t="s">
        <v>456</v>
      </c>
      <c r="AB819" s="20"/>
    </row>
    <row r="820" spans="1:28" ht="15.6" hidden="1" customHeight="1" x14ac:dyDescent="0.3">
      <c r="A820" s="115"/>
      <c r="B820" s="332"/>
      <c r="C820" s="332"/>
      <c r="D820" s="332"/>
      <c r="E820" s="1168"/>
      <c r="F820" s="582">
        <f t="shared" si="202"/>
        <v>0</v>
      </c>
      <c r="G820" s="333"/>
      <c r="H820" s="333"/>
      <c r="I820" s="334"/>
      <c r="J820" s="335"/>
      <c r="K820" s="942"/>
      <c r="L820" s="337"/>
      <c r="M820" s="337"/>
      <c r="N820" s="337"/>
      <c r="O820" s="338"/>
      <c r="P820" s="339">
        <f t="shared" si="186"/>
        <v>0</v>
      </c>
      <c r="Q820" s="364"/>
      <c r="R820" s="364"/>
      <c r="S820" s="365"/>
      <c r="T820" s="366"/>
      <c r="U820" s="367"/>
      <c r="V820" s="364"/>
      <c r="W820" s="364"/>
      <c r="X820" s="364"/>
      <c r="Y820" s="1293">
        <f t="shared" si="187"/>
        <v>0</v>
      </c>
      <c r="Z820" s="340"/>
      <c r="AA820" s="431" t="s">
        <v>457</v>
      </c>
      <c r="AB820" s="20"/>
    </row>
    <row r="821" spans="1:28" ht="15.6" hidden="1" customHeight="1" x14ac:dyDescent="0.3">
      <c r="A821" s="115"/>
      <c r="B821" s="332"/>
      <c r="C821" s="332"/>
      <c r="D821" s="332"/>
      <c r="E821" s="1168"/>
      <c r="F821" s="582">
        <f t="shared" si="202"/>
        <v>0</v>
      </c>
      <c r="G821" s="333"/>
      <c r="H821" s="333"/>
      <c r="I821" s="334"/>
      <c r="J821" s="335"/>
      <c r="K821" s="942"/>
      <c r="L821" s="337"/>
      <c r="M821" s="337"/>
      <c r="N821" s="337"/>
      <c r="O821" s="338"/>
      <c r="P821" s="339">
        <f t="shared" si="186"/>
        <v>0</v>
      </c>
      <c r="Q821" s="364"/>
      <c r="R821" s="364"/>
      <c r="S821" s="365"/>
      <c r="T821" s="366"/>
      <c r="U821" s="367"/>
      <c r="V821" s="364"/>
      <c r="W821" s="364"/>
      <c r="X821" s="364"/>
      <c r="Y821" s="1293">
        <f t="shared" si="187"/>
        <v>0</v>
      </c>
      <c r="Z821" s="340"/>
      <c r="AA821" s="431"/>
      <c r="AB821" s="20"/>
    </row>
    <row r="822" spans="1:28" hidden="1" x14ac:dyDescent="0.3">
      <c r="A822" s="115"/>
      <c r="B822" s="332"/>
      <c r="C822" s="332"/>
      <c r="D822" s="332"/>
      <c r="E822" s="1168" t="s">
        <v>233</v>
      </c>
      <c r="F822" s="582">
        <f t="shared" si="202"/>
        <v>0</v>
      </c>
      <c r="G822" s="333"/>
      <c r="H822" s="333"/>
      <c r="I822" s="334"/>
      <c r="J822" s="335"/>
      <c r="K822" s="633"/>
      <c r="L822" s="337"/>
      <c r="M822" s="337"/>
      <c r="N822" s="337"/>
      <c r="O822" s="338"/>
      <c r="P822" s="339">
        <f t="shared" si="186"/>
        <v>0</v>
      </c>
      <c r="Q822" s="364"/>
      <c r="R822" s="364"/>
      <c r="S822" s="365"/>
      <c r="T822" s="366"/>
      <c r="U822" s="367"/>
      <c r="V822" s="364"/>
      <c r="W822" s="364"/>
      <c r="X822" s="364"/>
      <c r="Y822" s="1293">
        <f t="shared" si="187"/>
        <v>0</v>
      </c>
      <c r="Z822" s="340"/>
      <c r="AA822" s="370" t="s">
        <v>459</v>
      </c>
      <c r="AB822" s="20"/>
    </row>
    <row r="823" spans="1:28" ht="15.6" hidden="1" customHeight="1" x14ac:dyDescent="0.3">
      <c r="A823" s="115"/>
      <c r="B823" s="332"/>
      <c r="C823" s="332"/>
      <c r="D823" s="332"/>
      <c r="E823" s="1168"/>
      <c r="F823" s="582">
        <f t="shared" si="202"/>
        <v>0</v>
      </c>
      <c r="G823" s="333"/>
      <c r="H823" s="333"/>
      <c r="I823" s="334"/>
      <c r="J823" s="335"/>
      <c r="K823" s="942"/>
      <c r="L823" s="337"/>
      <c r="M823" s="337"/>
      <c r="N823" s="337"/>
      <c r="O823" s="338"/>
      <c r="P823" s="339">
        <f t="shared" si="186"/>
        <v>0</v>
      </c>
      <c r="Q823" s="364"/>
      <c r="R823" s="364"/>
      <c r="S823" s="365"/>
      <c r="T823" s="366"/>
      <c r="U823" s="367"/>
      <c r="V823" s="364"/>
      <c r="W823" s="364"/>
      <c r="X823" s="364"/>
      <c r="Y823" s="1293">
        <f t="shared" si="187"/>
        <v>0</v>
      </c>
      <c r="Z823" s="340"/>
      <c r="AA823" s="370" t="s">
        <v>458</v>
      </c>
      <c r="AB823" s="20"/>
    </row>
    <row r="824" spans="1:28" ht="15.6" hidden="1" customHeight="1" x14ac:dyDescent="0.3">
      <c r="A824" s="115"/>
      <c r="B824" s="332"/>
      <c r="C824" s="332"/>
      <c r="D824" s="332"/>
      <c r="E824" s="1168"/>
      <c r="F824" s="582">
        <f t="shared" si="202"/>
        <v>0</v>
      </c>
      <c r="G824" s="333"/>
      <c r="H824" s="333"/>
      <c r="I824" s="334"/>
      <c r="J824" s="335"/>
      <c r="K824" s="942"/>
      <c r="L824" s="337"/>
      <c r="M824" s="337"/>
      <c r="N824" s="337"/>
      <c r="O824" s="338"/>
      <c r="P824" s="339">
        <f t="shared" si="186"/>
        <v>0</v>
      </c>
      <c r="Q824" s="364"/>
      <c r="R824" s="364"/>
      <c r="S824" s="365"/>
      <c r="T824" s="366"/>
      <c r="U824" s="367"/>
      <c r="V824" s="364"/>
      <c r="W824" s="364"/>
      <c r="X824" s="364"/>
      <c r="Y824" s="1293">
        <f t="shared" si="187"/>
        <v>0</v>
      </c>
      <c r="Z824" s="340"/>
      <c r="AA824" s="431"/>
      <c r="AB824" s="20"/>
    </row>
    <row r="825" spans="1:28" ht="15.6" hidden="1" customHeight="1" x14ac:dyDescent="0.3">
      <c r="A825" s="115"/>
      <c r="B825" s="332"/>
      <c r="C825" s="332"/>
      <c r="D825" s="332"/>
      <c r="E825" s="1168" t="s">
        <v>412</v>
      </c>
      <c r="F825" s="582">
        <f t="shared" si="202"/>
        <v>0</v>
      </c>
      <c r="G825" s="333"/>
      <c r="H825" s="333"/>
      <c r="I825" s="334"/>
      <c r="J825" s="335"/>
      <c r="K825" s="942"/>
      <c r="L825" s="337"/>
      <c r="M825" s="337"/>
      <c r="N825" s="337"/>
      <c r="O825" s="338"/>
      <c r="P825" s="339">
        <f t="shared" si="186"/>
        <v>0</v>
      </c>
      <c r="Q825" s="364"/>
      <c r="R825" s="364"/>
      <c r="S825" s="365"/>
      <c r="T825" s="366"/>
      <c r="U825" s="367"/>
      <c r="V825" s="364"/>
      <c r="W825" s="364"/>
      <c r="X825" s="364"/>
      <c r="Y825" s="1293">
        <f t="shared" si="187"/>
        <v>0</v>
      </c>
      <c r="Z825" s="340"/>
      <c r="AA825" s="370" t="s">
        <v>450</v>
      </c>
      <c r="AB825" s="20"/>
    </row>
    <row r="826" spans="1:28" ht="15.6" hidden="1" customHeight="1" x14ac:dyDescent="0.3">
      <c r="A826" s="115"/>
      <c r="B826" s="332"/>
      <c r="C826" s="332"/>
      <c r="D826" s="332"/>
      <c r="E826" s="1168"/>
      <c r="F826" s="582">
        <f t="shared" si="202"/>
        <v>0</v>
      </c>
      <c r="G826" s="333"/>
      <c r="H826" s="333"/>
      <c r="I826" s="334"/>
      <c r="J826" s="335"/>
      <c r="K826" s="942"/>
      <c r="L826" s="337"/>
      <c r="M826" s="337"/>
      <c r="N826" s="337"/>
      <c r="O826" s="338"/>
      <c r="P826" s="339">
        <f t="shared" si="186"/>
        <v>0</v>
      </c>
      <c r="Q826" s="364"/>
      <c r="R826" s="364"/>
      <c r="S826" s="365"/>
      <c r="T826" s="366"/>
      <c r="U826" s="367"/>
      <c r="V826" s="364"/>
      <c r="W826" s="364"/>
      <c r="X826" s="364"/>
      <c r="Y826" s="1293">
        <f t="shared" si="187"/>
        <v>0</v>
      </c>
      <c r="Z826" s="340"/>
      <c r="AA826" s="370" t="s">
        <v>460</v>
      </c>
      <c r="AB826" s="20"/>
    </row>
    <row r="827" spans="1:28" ht="15.6" hidden="1" customHeight="1" x14ac:dyDescent="0.3">
      <c r="A827" s="115"/>
      <c r="B827" s="332"/>
      <c r="C827" s="332"/>
      <c r="D827" s="332"/>
      <c r="E827" s="1168"/>
      <c r="F827" s="582">
        <f t="shared" si="202"/>
        <v>0</v>
      </c>
      <c r="G827" s="333"/>
      <c r="H827" s="333"/>
      <c r="I827" s="334"/>
      <c r="J827" s="335"/>
      <c r="K827" s="942"/>
      <c r="L827" s="337"/>
      <c r="M827" s="337"/>
      <c r="N827" s="337"/>
      <c r="O827" s="338"/>
      <c r="P827" s="339">
        <f t="shared" si="186"/>
        <v>0</v>
      </c>
      <c r="Q827" s="364"/>
      <c r="R827" s="364"/>
      <c r="S827" s="365"/>
      <c r="T827" s="366"/>
      <c r="U827" s="367"/>
      <c r="V827" s="364"/>
      <c r="W827" s="364"/>
      <c r="X827" s="364"/>
      <c r="Y827" s="1293">
        <f t="shared" si="187"/>
        <v>0</v>
      </c>
      <c r="Z827" s="340"/>
      <c r="AA827" s="370" t="s">
        <v>461</v>
      </c>
      <c r="AB827" s="20"/>
    </row>
    <row r="828" spans="1:28" x14ac:dyDescent="0.3">
      <c r="A828" s="115"/>
      <c r="B828" s="332"/>
      <c r="C828" s="332"/>
      <c r="D828" s="332"/>
      <c r="E828" s="1168"/>
      <c r="F828" s="582">
        <f t="shared" si="202"/>
        <v>0</v>
      </c>
      <c r="G828" s="333"/>
      <c r="H828" s="333"/>
      <c r="I828" s="334"/>
      <c r="J828" s="335"/>
      <c r="K828" s="942"/>
      <c r="L828" s="337"/>
      <c r="M828" s="337"/>
      <c r="N828" s="337"/>
      <c r="O828" s="338"/>
      <c r="P828" s="339">
        <f t="shared" si="186"/>
        <v>0</v>
      </c>
      <c r="Q828" s="364"/>
      <c r="R828" s="364"/>
      <c r="S828" s="365"/>
      <c r="T828" s="366"/>
      <c r="U828" s="367"/>
      <c r="V828" s="364"/>
      <c r="W828" s="364"/>
      <c r="X828" s="364"/>
      <c r="Y828" s="1293">
        <f t="shared" si="187"/>
        <v>0</v>
      </c>
      <c r="Z828" s="340"/>
      <c r="AA828" s="431"/>
      <c r="AB828" s="20"/>
    </row>
    <row r="829" spans="1:28" x14ac:dyDescent="0.3">
      <c r="A829" s="115"/>
      <c r="B829" s="332"/>
      <c r="C829" s="332"/>
      <c r="D829" s="332"/>
      <c r="E829" s="1191" t="s">
        <v>944</v>
      </c>
      <c r="F829" s="582">
        <v>1</v>
      </c>
      <c r="G829" s="333"/>
      <c r="H829" s="333"/>
      <c r="I829" s="334">
        <v>1</v>
      </c>
      <c r="J829" s="335">
        <v>-1</v>
      </c>
      <c r="K829" s="942"/>
      <c r="L829" s="337"/>
      <c r="M829" s="337"/>
      <c r="N829" s="337"/>
      <c r="O829" s="338"/>
      <c r="P829" s="339">
        <f t="shared" si="186"/>
        <v>0</v>
      </c>
      <c r="Q829" s="364"/>
      <c r="R829" s="364"/>
      <c r="S829" s="365"/>
      <c r="T829" s="366"/>
      <c r="U829" s="367"/>
      <c r="V829" s="364"/>
      <c r="W829" s="364"/>
      <c r="X829" s="364"/>
      <c r="Y829" s="1293">
        <f t="shared" si="187"/>
        <v>0</v>
      </c>
      <c r="Z829" s="340"/>
      <c r="AA829" s="431"/>
      <c r="AB829" s="20"/>
    </row>
    <row r="830" spans="1:28" x14ac:dyDescent="0.3">
      <c r="A830" s="115"/>
      <c r="B830" s="332"/>
      <c r="C830" s="332"/>
      <c r="D830" s="332"/>
      <c r="E830" s="1169" t="s">
        <v>449</v>
      </c>
      <c r="F830" s="582">
        <f t="shared" si="202"/>
        <v>0</v>
      </c>
      <c r="G830" s="333"/>
      <c r="H830" s="333"/>
      <c r="I830" s="334"/>
      <c r="J830" s="335"/>
      <c r="K830" s="942"/>
      <c r="L830" s="337"/>
      <c r="M830" s="337"/>
      <c r="N830" s="337"/>
      <c r="O830" s="338"/>
      <c r="P830" s="339">
        <f t="shared" si="186"/>
        <v>0</v>
      </c>
      <c r="Q830" s="364"/>
      <c r="R830" s="364"/>
      <c r="S830" s="365"/>
      <c r="T830" s="366"/>
      <c r="U830" s="367"/>
      <c r="V830" s="364"/>
      <c r="W830" s="364"/>
      <c r="X830" s="364"/>
      <c r="Y830" s="1293">
        <f t="shared" si="187"/>
        <v>0</v>
      </c>
      <c r="Z830" s="340"/>
      <c r="AA830" s="431"/>
      <c r="AB830" s="20"/>
    </row>
    <row r="831" spans="1:28" ht="15.6" hidden="1" customHeight="1" x14ac:dyDescent="0.3">
      <c r="A831" s="115"/>
      <c r="B831" s="332"/>
      <c r="C831" s="332"/>
      <c r="D831" s="332"/>
      <c r="E831" s="1168" t="s">
        <v>411</v>
      </c>
      <c r="F831" s="582">
        <f t="shared" si="202"/>
        <v>0</v>
      </c>
      <c r="G831" s="333"/>
      <c r="H831" s="333"/>
      <c r="I831" s="334"/>
      <c r="J831" s="335"/>
      <c r="K831" s="942"/>
      <c r="L831" s="337"/>
      <c r="M831" s="337"/>
      <c r="N831" s="337"/>
      <c r="O831" s="338"/>
      <c r="P831" s="339">
        <f t="shared" si="186"/>
        <v>0</v>
      </c>
      <c r="Q831" s="364"/>
      <c r="R831" s="364"/>
      <c r="S831" s="365"/>
      <c r="T831" s="366"/>
      <c r="U831" s="367"/>
      <c r="V831" s="364"/>
      <c r="W831" s="364"/>
      <c r="X831" s="364"/>
      <c r="Y831" s="1293">
        <f t="shared" si="187"/>
        <v>0</v>
      </c>
      <c r="Z831" s="340"/>
      <c r="AA831" s="573" t="s">
        <v>450</v>
      </c>
      <c r="AB831" s="20"/>
    </row>
    <row r="832" spans="1:28" ht="15.6" hidden="1" customHeight="1" x14ac:dyDescent="0.3">
      <c r="A832" s="115"/>
      <c r="B832" s="332"/>
      <c r="C832" s="332"/>
      <c r="D832" s="332"/>
      <c r="E832" s="1168"/>
      <c r="F832" s="582">
        <f t="shared" si="202"/>
        <v>0</v>
      </c>
      <c r="G832" s="333"/>
      <c r="H832" s="333"/>
      <c r="I832" s="334"/>
      <c r="J832" s="335"/>
      <c r="K832" s="942"/>
      <c r="L832" s="337"/>
      <c r="M832" s="337"/>
      <c r="N832" s="337"/>
      <c r="O832" s="338"/>
      <c r="P832" s="339">
        <f t="shared" ref="P832:P897" si="203">SUM(Q832:T832)</f>
        <v>0</v>
      </c>
      <c r="Q832" s="364"/>
      <c r="R832" s="364"/>
      <c r="S832" s="365"/>
      <c r="T832" s="366"/>
      <c r="U832" s="367"/>
      <c r="V832" s="364"/>
      <c r="W832" s="364"/>
      <c r="X832" s="364"/>
      <c r="Y832" s="1293">
        <f t="shared" ref="Y832:Y897" si="204">SUM(U832:X832)</f>
        <v>0</v>
      </c>
      <c r="Z832" s="340"/>
      <c r="AA832" s="370" t="s">
        <v>462</v>
      </c>
      <c r="AB832" s="20"/>
    </row>
    <row r="833" spans="1:28" ht="15.6" hidden="1" customHeight="1" x14ac:dyDescent="0.3">
      <c r="A833" s="115"/>
      <c r="B833" s="332"/>
      <c r="C833" s="332"/>
      <c r="D833" s="332"/>
      <c r="E833" s="1168"/>
      <c r="F833" s="582">
        <f t="shared" si="202"/>
        <v>0</v>
      </c>
      <c r="G833" s="333"/>
      <c r="H833" s="333"/>
      <c r="I833" s="334"/>
      <c r="J833" s="335"/>
      <c r="K833" s="942"/>
      <c r="L833" s="337"/>
      <c r="M833" s="337"/>
      <c r="N833" s="337"/>
      <c r="O833" s="338"/>
      <c r="P833" s="339">
        <f t="shared" si="203"/>
        <v>0</v>
      </c>
      <c r="Q833" s="364"/>
      <c r="R833" s="364"/>
      <c r="S833" s="365"/>
      <c r="T833" s="366"/>
      <c r="U833" s="367"/>
      <c r="V833" s="364"/>
      <c r="W833" s="364"/>
      <c r="X833" s="364"/>
      <c r="Y833" s="1293">
        <f t="shared" si="204"/>
        <v>0</v>
      </c>
      <c r="Z833" s="340"/>
      <c r="AA833" s="370" t="s">
        <v>463</v>
      </c>
      <c r="AB833" s="20"/>
    </row>
    <row r="834" spans="1:28" ht="15.6" hidden="1" customHeight="1" x14ac:dyDescent="0.3">
      <c r="A834" s="115"/>
      <c r="B834" s="332"/>
      <c r="C834" s="332"/>
      <c r="D834" s="332"/>
      <c r="E834" s="1168"/>
      <c r="F834" s="582">
        <f t="shared" si="202"/>
        <v>0</v>
      </c>
      <c r="G834" s="333"/>
      <c r="H834" s="333"/>
      <c r="I834" s="334"/>
      <c r="J834" s="335"/>
      <c r="K834" s="942"/>
      <c r="L834" s="337"/>
      <c r="M834" s="337"/>
      <c r="N834" s="337"/>
      <c r="O834" s="338"/>
      <c r="P834" s="339">
        <f t="shared" si="203"/>
        <v>0</v>
      </c>
      <c r="Q834" s="364"/>
      <c r="R834" s="364"/>
      <c r="S834" s="365"/>
      <c r="T834" s="366"/>
      <c r="U834" s="367"/>
      <c r="V834" s="364"/>
      <c r="W834" s="364"/>
      <c r="X834" s="364"/>
      <c r="Y834" s="1293">
        <f t="shared" si="204"/>
        <v>0</v>
      </c>
      <c r="Z834" s="340"/>
      <c r="AA834" s="370" t="s">
        <v>464</v>
      </c>
      <c r="AB834" s="20"/>
    </row>
    <row r="835" spans="1:28" ht="15.6" hidden="1" customHeight="1" x14ac:dyDescent="0.3">
      <c r="A835" s="115"/>
      <c r="B835" s="332"/>
      <c r="C835" s="332"/>
      <c r="D835" s="332"/>
      <c r="E835" s="1168"/>
      <c r="F835" s="582">
        <f t="shared" si="202"/>
        <v>0</v>
      </c>
      <c r="G835" s="333"/>
      <c r="H835" s="333"/>
      <c r="I835" s="334"/>
      <c r="J835" s="335"/>
      <c r="K835" s="942"/>
      <c r="L835" s="337"/>
      <c r="M835" s="337"/>
      <c r="N835" s="337"/>
      <c r="O835" s="338"/>
      <c r="P835" s="339">
        <f t="shared" si="203"/>
        <v>0</v>
      </c>
      <c r="Q835" s="364"/>
      <c r="R835" s="364"/>
      <c r="S835" s="365"/>
      <c r="T835" s="366"/>
      <c r="U835" s="367"/>
      <c r="V835" s="364"/>
      <c r="W835" s="364"/>
      <c r="X835" s="364"/>
      <c r="Y835" s="1293">
        <f t="shared" si="204"/>
        <v>0</v>
      </c>
      <c r="Z835" s="340"/>
      <c r="AA835" s="370" t="s">
        <v>465</v>
      </c>
      <c r="AB835" s="20"/>
    </row>
    <row r="836" spans="1:28" ht="15.6" hidden="1" customHeight="1" x14ac:dyDescent="0.3">
      <c r="A836" s="115"/>
      <c r="B836" s="332"/>
      <c r="C836" s="332"/>
      <c r="D836" s="332"/>
      <c r="E836" s="1168"/>
      <c r="F836" s="582">
        <f t="shared" si="202"/>
        <v>0</v>
      </c>
      <c r="G836" s="333"/>
      <c r="H836" s="333"/>
      <c r="I836" s="334"/>
      <c r="J836" s="335"/>
      <c r="K836" s="942"/>
      <c r="L836" s="337"/>
      <c r="M836" s="337"/>
      <c r="N836" s="337"/>
      <c r="O836" s="338"/>
      <c r="P836" s="339">
        <f t="shared" si="203"/>
        <v>0</v>
      </c>
      <c r="Q836" s="364"/>
      <c r="R836" s="364"/>
      <c r="S836" s="365"/>
      <c r="T836" s="366"/>
      <c r="U836" s="367"/>
      <c r="V836" s="364"/>
      <c r="W836" s="364"/>
      <c r="X836" s="364"/>
      <c r="Y836" s="1293">
        <f t="shared" si="204"/>
        <v>0</v>
      </c>
      <c r="Z836" s="340"/>
      <c r="AA836" s="370" t="s">
        <v>466</v>
      </c>
      <c r="AB836" s="20"/>
    </row>
    <row r="837" spans="1:28" ht="15.6" hidden="1" customHeight="1" x14ac:dyDescent="0.3">
      <c r="A837" s="115"/>
      <c r="B837" s="332"/>
      <c r="C837" s="332"/>
      <c r="D837" s="332"/>
      <c r="E837" s="1168"/>
      <c r="F837" s="582">
        <f t="shared" si="202"/>
        <v>0</v>
      </c>
      <c r="G837" s="333"/>
      <c r="H837" s="333"/>
      <c r="I837" s="334"/>
      <c r="J837" s="335"/>
      <c r="K837" s="942"/>
      <c r="L837" s="337"/>
      <c r="M837" s="337"/>
      <c r="N837" s="337"/>
      <c r="O837" s="338"/>
      <c r="P837" s="339">
        <f t="shared" si="203"/>
        <v>0</v>
      </c>
      <c r="Q837" s="364"/>
      <c r="R837" s="364"/>
      <c r="S837" s="365"/>
      <c r="T837" s="366"/>
      <c r="U837" s="367"/>
      <c r="V837" s="364"/>
      <c r="W837" s="364"/>
      <c r="X837" s="364"/>
      <c r="Y837" s="1293">
        <f t="shared" si="204"/>
        <v>0</v>
      </c>
      <c r="Z837" s="340"/>
      <c r="AA837" s="431"/>
      <c r="AB837" s="20"/>
    </row>
    <row r="838" spans="1:28" hidden="1" x14ac:dyDescent="0.3">
      <c r="A838" s="115"/>
      <c r="B838" s="332"/>
      <c r="C838" s="332"/>
      <c r="D838" s="332"/>
      <c r="E838" s="1168" t="s">
        <v>231</v>
      </c>
      <c r="F838" s="582">
        <f t="shared" si="202"/>
        <v>0</v>
      </c>
      <c r="G838" s="333"/>
      <c r="H838" s="333"/>
      <c r="I838" s="334"/>
      <c r="J838" s="335"/>
      <c r="K838" s="633"/>
      <c r="L838" s="337"/>
      <c r="M838" s="337"/>
      <c r="N838" s="337"/>
      <c r="O838" s="338"/>
      <c r="P838" s="339">
        <f t="shared" si="203"/>
        <v>0</v>
      </c>
      <c r="Q838" s="364"/>
      <c r="R838" s="364"/>
      <c r="S838" s="365"/>
      <c r="T838" s="366"/>
      <c r="U838" s="367"/>
      <c r="V838" s="364"/>
      <c r="W838" s="364"/>
      <c r="X838" s="364"/>
      <c r="Y838" s="1293">
        <f t="shared" si="204"/>
        <v>0</v>
      </c>
      <c r="Z838" s="340"/>
      <c r="AA838" s="370" t="s">
        <v>600</v>
      </c>
      <c r="AB838" s="20"/>
    </row>
    <row r="839" spans="1:28" hidden="1" x14ac:dyDescent="0.3">
      <c r="A839" s="115"/>
      <c r="B839" s="332"/>
      <c r="C839" s="332"/>
      <c r="D839" s="332"/>
      <c r="E839" s="1168"/>
      <c r="F839" s="582">
        <f t="shared" si="202"/>
        <v>0</v>
      </c>
      <c r="G839" s="333"/>
      <c r="H839" s="333"/>
      <c r="I839" s="334"/>
      <c r="J839" s="335"/>
      <c r="K839" s="942"/>
      <c r="L839" s="337"/>
      <c r="M839" s="337"/>
      <c r="N839" s="337"/>
      <c r="O839" s="338"/>
      <c r="P839" s="339">
        <f t="shared" si="203"/>
        <v>0</v>
      </c>
      <c r="Q839" s="364"/>
      <c r="R839" s="364"/>
      <c r="S839" s="365"/>
      <c r="T839" s="366"/>
      <c r="U839" s="367"/>
      <c r="V839" s="364"/>
      <c r="W839" s="364"/>
      <c r="X839" s="364"/>
      <c r="Y839" s="1293">
        <f t="shared" si="204"/>
        <v>0</v>
      </c>
      <c r="Z839" s="340"/>
      <c r="AA839" s="370" t="s">
        <v>601</v>
      </c>
      <c r="AB839" s="20"/>
    </row>
    <row r="840" spans="1:28" hidden="1" x14ac:dyDescent="0.3">
      <c r="A840" s="115"/>
      <c r="B840" s="332"/>
      <c r="C840" s="332"/>
      <c r="D840" s="332"/>
      <c r="E840" s="1168"/>
      <c r="F840" s="582">
        <f t="shared" si="202"/>
        <v>0</v>
      </c>
      <c r="G840" s="333"/>
      <c r="H840" s="333"/>
      <c r="I840" s="334"/>
      <c r="J840" s="335"/>
      <c r="K840" s="942"/>
      <c r="L840" s="337"/>
      <c r="M840" s="337"/>
      <c r="N840" s="337"/>
      <c r="O840" s="338"/>
      <c r="P840" s="339">
        <f t="shared" si="203"/>
        <v>0</v>
      </c>
      <c r="Q840" s="364"/>
      <c r="R840" s="364"/>
      <c r="S840" s="365"/>
      <c r="T840" s="366"/>
      <c r="U840" s="367"/>
      <c r="V840" s="364"/>
      <c r="W840" s="364"/>
      <c r="X840" s="364"/>
      <c r="Y840" s="1293">
        <f t="shared" si="204"/>
        <v>0</v>
      </c>
      <c r="Z840" s="340"/>
      <c r="AA840" s="370" t="s">
        <v>602</v>
      </c>
      <c r="AB840" s="20"/>
    </row>
    <row r="841" spans="1:28" ht="15.6" hidden="1" customHeight="1" x14ac:dyDescent="0.3">
      <c r="A841" s="115"/>
      <c r="B841" s="332"/>
      <c r="C841" s="332"/>
      <c r="D841" s="332"/>
      <c r="E841" s="1168" t="s">
        <v>231</v>
      </c>
      <c r="F841" s="582">
        <f t="shared" si="202"/>
        <v>0</v>
      </c>
      <c r="G841" s="333"/>
      <c r="H841" s="333"/>
      <c r="I841" s="334"/>
      <c r="J841" s="335"/>
      <c r="K841" s="942"/>
      <c r="L841" s="337"/>
      <c r="M841" s="337"/>
      <c r="N841" s="337"/>
      <c r="O841" s="338"/>
      <c r="P841" s="339">
        <f t="shared" si="203"/>
        <v>0</v>
      </c>
      <c r="Q841" s="364"/>
      <c r="R841" s="364"/>
      <c r="S841" s="365"/>
      <c r="T841" s="366"/>
      <c r="U841" s="367"/>
      <c r="V841" s="364"/>
      <c r="W841" s="364"/>
      <c r="X841" s="364"/>
      <c r="Y841" s="1293">
        <f t="shared" si="204"/>
        <v>0</v>
      </c>
      <c r="Z841" s="340"/>
      <c r="AA841" s="370" t="s">
        <v>450</v>
      </c>
      <c r="AB841" s="20"/>
    </row>
    <row r="842" spans="1:28" ht="15.6" hidden="1" customHeight="1" x14ac:dyDescent="0.3">
      <c r="A842" s="115"/>
      <c r="B842" s="332"/>
      <c r="C842" s="332"/>
      <c r="D842" s="332"/>
      <c r="E842" s="1168"/>
      <c r="F842" s="582">
        <f t="shared" si="202"/>
        <v>0</v>
      </c>
      <c r="G842" s="333"/>
      <c r="H842" s="333"/>
      <c r="I842" s="334"/>
      <c r="J842" s="335"/>
      <c r="K842" s="942"/>
      <c r="L842" s="337"/>
      <c r="M842" s="337"/>
      <c r="N842" s="337"/>
      <c r="O842" s="338"/>
      <c r="P842" s="339">
        <f t="shared" si="203"/>
        <v>0</v>
      </c>
      <c r="Q842" s="364"/>
      <c r="R842" s="364"/>
      <c r="S842" s="365"/>
      <c r="T842" s="366"/>
      <c r="U842" s="367"/>
      <c r="V842" s="364"/>
      <c r="W842" s="364"/>
      <c r="X842" s="364"/>
      <c r="Y842" s="1293">
        <f t="shared" si="204"/>
        <v>0</v>
      </c>
      <c r="Z842" s="340"/>
      <c r="AA842" s="370" t="s">
        <v>467</v>
      </c>
      <c r="AB842" s="20"/>
    </row>
    <row r="843" spans="1:28" ht="15.6" hidden="1" customHeight="1" x14ac:dyDescent="0.3">
      <c r="A843" s="115"/>
      <c r="B843" s="332"/>
      <c r="C843" s="332"/>
      <c r="D843" s="332"/>
      <c r="E843" s="1168"/>
      <c r="F843" s="582">
        <f t="shared" si="202"/>
        <v>0</v>
      </c>
      <c r="G843" s="333"/>
      <c r="H843" s="333"/>
      <c r="I843" s="334"/>
      <c r="J843" s="335"/>
      <c r="K843" s="942"/>
      <c r="L843" s="337"/>
      <c r="M843" s="337"/>
      <c r="N843" s="337"/>
      <c r="O843" s="338"/>
      <c r="P843" s="339">
        <f t="shared" si="203"/>
        <v>0</v>
      </c>
      <c r="Q843" s="364"/>
      <c r="R843" s="364"/>
      <c r="S843" s="365"/>
      <c r="T843" s="366"/>
      <c r="U843" s="367"/>
      <c r="V843" s="364"/>
      <c r="W843" s="364"/>
      <c r="X843" s="364"/>
      <c r="Y843" s="1293">
        <f t="shared" si="204"/>
        <v>0</v>
      </c>
      <c r="Z843" s="340"/>
      <c r="AA843" s="370" t="s">
        <v>468</v>
      </c>
      <c r="AB843" s="20"/>
    </row>
    <row r="844" spans="1:28" ht="15.6" hidden="1" customHeight="1" x14ac:dyDescent="0.3">
      <c r="A844" s="115"/>
      <c r="B844" s="332"/>
      <c r="C844" s="332"/>
      <c r="D844" s="332"/>
      <c r="E844" s="1168"/>
      <c r="F844" s="582">
        <f t="shared" si="202"/>
        <v>0</v>
      </c>
      <c r="G844" s="333"/>
      <c r="H844" s="333"/>
      <c r="I844" s="334"/>
      <c r="J844" s="335"/>
      <c r="K844" s="942"/>
      <c r="L844" s="337"/>
      <c r="M844" s="337"/>
      <c r="N844" s="337"/>
      <c r="O844" s="338"/>
      <c r="P844" s="339">
        <f t="shared" si="203"/>
        <v>0</v>
      </c>
      <c r="Q844" s="364"/>
      <c r="R844" s="364"/>
      <c r="S844" s="365"/>
      <c r="T844" s="366"/>
      <c r="U844" s="367"/>
      <c r="V844" s="364"/>
      <c r="W844" s="364"/>
      <c r="X844" s="364"/>
      <c r="Y844" s="1293">
        <f t="shared" si="204"/>
        <v>0</v>
      </c>
      <c r="Z844" s="340"/>
      <c r="AA844" s="370" t="s">
        <v>469</v>
      </c>
      <c r="AB844" s="20"/>
    </row>
    <row r="845" spans="1:28" ht="15.6" hidden="1" customHeight="1" x14ac:dyDescent="0.3">
      <c r="A845" s="115"/>
      <c r="B845" s="332"/>
      <c r="C845" s="332"/>
      <c r="D845" s="332"/>
      <c r="E845" s="1168"/>
      <c r="F845" s="582">
        <f t="shared" si="202"/>
        <v>0</v>
      </c>
      <c r="G845" s="333"/>
      <c r="H845" s="333"/>
      <c r="I845" s="334"/>
      <c r="J845" s="335"/>
      <c r="K845" s="942"/>
      <c r="L845" s="337"/>
      <c r="M845" s="337"/>
      <c r="N845" s="337"/>
      <c r="O845" s="338"/>
      <c r="P845" s="339">
        <f t="shared" si="203"/>
        <v>0</v>
      </c>
      <c r="Q845" s="364"/>
      <c r="R845" s="364"/>
      <c r="S845" s="365"/>
      <c r="T845" s="366"/>
      <c r="U845" s="367"/>
      <c r="V845" s="364"/>
      <c r="W845" s="364"/>
      <c r="X845" s="364"/>
      <c r="Y845" s="1293">
        <f t="shared" si="204"/>
        <v>0</v>
      </c>
      <c r="Z845" s="340"/>
      <c r="AA845" s="431"/>
      <c r="AB845" s="20"/>
    </row>
    <row r="846" spans="1:28" hidden="1" x14ac:dyDescent="0.3">
      <c r="A846" s="115"/>
      <c r="B846" s="332"/>
      <c r="C846" s="332"/>
      <c r="D846" s="332"/>
      <c r="E846" s="1168" t="s">
        <v>232</v>
      </c>
      <c r="F846" s="582">
        <f t="shared" si="202"/>
        <v>0</v>
      </c>
      <c r="G846" s="333"/>
      <c r="H846" s="333"/>
      <c r="I846" s="334"/>
      <c r="J846" s="335"/>
      <c r="K846" s="633"/>
      <c r="L846" s="337"/>
      <c r="M846" s="337"/>
      <c r="N846" s="337"/>
      <c r="O846" s="338"/>
      <c r="P846" s="339">
        <f t="shared" si="203"/>
        <v>0</v>
      </c>
      <c r="Q846" s="364"/>
      <c r="R846" s="364"/>
      <c r="S846" s="365"/>
      <c r="T846" s="366"/>
      <c r="U846" s="367"/>
      <c r="V846" s="364"/>
      <c r="W846" s="364"/>
      <c r="X846" s="364"/>
      <c r="Y846" s="1293">
        <f t="shared" si="204"/>
        <v>0</v>
      </c>
      <c r="Z846" s="340"/>
      <c r="AA846" s="370" t="s">
        <v>470</v>
      </c>
      <c r="AB846" s="20"/>
    </row>
    <row r="847" spans="1:28" ht="15.6" hidden="1" customHeight="1" x14ac:dyDescent="0.3">
      <c r="A847" s="115"/>
      <c r="B847" s="332"/>
      <c r="C847" s="332"/>
      <c r="D847" s="332"/>
      <c r="E847" s="1168" t="s">
        <v>232</v>
      </c>
      <c r="F847" s="582">
        <f t="shared" si="202"/>
        <v>0</v>
      </c>
      <c r="G847" s="333"/>
      <c r="H847" s="333"/>
      <c r="I847" s="334"/>
      <c r="J847" s="335"/>
      <c r="K847" s="942"/>
      <c r="L847" s="337"/>
      <c r="M847" s="337"/>
      <c r="N847" s="337"/>
      <c r="O847" s="338"/>
      <c r="P847" s="339">
        <f t="shared" si="203"/>
        <v>0</v>
      </c>
      <c r="Q847" s="364"/>
      <c r="R847" s="364"/>
      <c r="S847" s="365"/>
      <c r="T847" s="366"/>
      <c r="U847" s="367"/>
      <c r="V847" s="364"/>
      <c r="W847" s="364"/>
      <c r="X847" s="364"/>
      <c r="Y847" s="1293">
        <f t="shared" si="204"/>
        <v>0</v>
      </c>
      <c r="Z847" s="340"/>
      <c r="AA847" s="370" t="s">
        <v>450</v>
      </c>
      <c r="AB847" s="20"/>
    </row>
    <row r="848" spans="1:28" ht="15.6" hidden="1" customHeight="1" x14ac:dyDescent="0.3">
      <c r="A848" s="115"/>
      <c r="B848" s="332"/>
      <c r="C848" s="332"/>
      <c r="D848" s="332"/>
      <c r="E848" s="1168"/>
      <c r="F848" s="582">
        <f t="shared" si="202"/>
        <v>0</v>
      </c>
      <c r="G848" s="333"/>
      <c r="H848" s="333"/>
      <c r="I848" s="334"/>
      <c r="J848" s="335"/>
      <c r="K848" s="942"/>
      <c r="L848" s="337"/>
      <c r="M848" s="337"/>
      <c r="N848" s="337"/>
      <c r="O848" s="338"/>
      <c r="P848" s="339">
        <f t="shared" si="203"/>
        <v>0</v>
      </c>
      <c r="Q848" s="364"/>
      <c r="R848" s="364"/>
      <c r="S848" s="365"/>
      <c r="T848" s="366"/>
      <c r="U848" s="367"/>
      <c r="V848" s="364"/>
      <c r="W848" s="364"/>
      <c r="X848" s="364"/>
      <c r="Y848" s="1293">
        <f t="shared" si="204"/>
        <v>0</v>
      </c>
      <c r="Z848" s="340"/>
      <c r="AA848" s="370" t="s">
        <v>471</v>
      </c>
      <c r="AB848" s="20"/>
    </row>
    <row r="849" spans="1:28" ht="15.6" hidden="1" customHeight="1" x14ac:dyDescent="0.3">
      <c r="A849" s="115"/>
      <c r="B849" s="332"/>
      <c r="C849" s="332"/>
      <c r="D849" s="332"/>
      <c r="E849" s="1168"/>
      <c r="F849" s="582">
        <f t="shared" si="202"/>
        <v>0</v>
      </c>
      <c r="G849" s="333"/>
      <c r="H849" s="333"/>
      <c r="I849" s="334"/>
      <c r="J849" s="335"/>
      <c r="K849" s="942"/>
      <c r="L849" s="337"/>
      <c r="M849" s="337"/>
      <c r="N849" s="337"/>
      <c r="O849" s="338"/>
      <c r="P849" s="339">
        <f t="shared" si="203"/>
        <v>0</v>
      </c>
      <c r="Q849" s="364"/>
      <c r="R849" s="364"/>
      <c r="S849" s="365"/>
      <c r="T849" s="366"/>
      <c r="U849" s="367"/>
      <c r="V849" s="364"/>
      <c r="W849" s="364"/>
      <c r="X849" s="364"/>
      <c r="Y849" s="1293">
        <f t="shared" si="204"/>
        <v>0</v>
      </c>
      <c r="Z849" s="340"/>
      <c r="AA849" s="370" t="s">
        <v>472</v>
      </c>
      <c r="AB849" s="20"/>
    </row>
    <row r="850" spans="1:28" ht="15.6" hidden="1" customHeight="1" x14ac:dyDescent="0.3">
      <c r="A850" s="115"/>
      <c r="B850" s="332"/>
      <c r="C850" s="332"/>
      <c r="D850" s="332"/>
      <c r="E850" s="1168"/>
      <c r="F850" s="582">
        <f t="shared" si="202"/>
        <v>0</v>
      </c>
      <c r="G850" s="333"/>
      <c r="H850" s="333"/>
      <c r="I850" s="334"/>
      <c r="J850" s="335"/>
      <c r="K850" s="942"/>
      <c r="L850" s="337"/>
      <c r="M850" s="337"/>
      <c r="N850" s="337"/>
      <c r="O850" s="338"/>
      <c r="P850" s="339">
        <f t="shared" si="203"/>
        <v>0</v>
      </c>
      <c r="Q850" s="364"/>
      <c r="R850" s="364"/>
      <c r="S850" s="365"/>
      <c r="T850" s="366"/>
      <c r="U850" s="367"/>
      <c r="V850" s="364"/>
      <c r="W850" s="364"/>
      <c r="X850" s="364"/>
      <c r="Y850" s="1293">
        <f t="shared" si="204"/>
        <v>0</v>
      </c>
      <c r="Z850" s="340"/>
      <c r="AA850" s="370" t="s">
        <v>473</v>
      </c>
      <c r="AB850" s="20"/>
    </row>
    <row r="851" spans="1:28" ht="15.6" hidden="1" customHeight="1" x14ac:dyDescent="0.3">
      <c r="A851" s="115"/>
      <c r="B851" s="332"/>
      <c r="C851" s="332"/>
      <c r="D851" s="332"/>
      <c r="E851" s="1168"/>
      <c r="F851" s="582">
        <f t="shared" si="202"/>
        <v>0</v>
      </c>
      <c r="G851" s="333"/>
      <c r="H851" s="333"/>
      <c r="I851" s="334"/>
      <c r="J851" s="335"/>
      <c r="K851" s="942"/>
      <c r="L851" s="337"/>
      <c r="M851" s="337"/>
      <c r="N851" s="337"/>
      <c r="O851" s="338"/>
      <c r="P851" s="339">
        <f t="shared" si="203"/>
        <v>0</v>
      </c>
      <c r="Q851" s="364"/>
      <c r="R851" s="364"/>
      <c r="S851" s="365"/>
      <c r="T851" s="366"/>
      <c r="U851" s="367"/>
      <c r="V851" s="364"/>
      <c r="W851" s="364"/>
      <c r="X851" s="364"/>
      <c r="Y851" s="1293">
        <f t="shared" si="204"/>
        <v>0</v>
      </c>
      <c r="Z851" s="340"/>
      <c r="AA851" s="370" t="s">
        <v>474</v>
      </c>
      <c r="AB851" s="20"/>
    </row>
    <row r="852" spans="1:28" ht="15.6" hidden="1" customHeight="1" x14ac:dyDescent="0.3">
      <c r="A852" s="115"/>
      <c r="B852" s="332"/>
      <c r="C852" s="332"/>
      <c r="D852" s="332"/>
      <c r="E852" s="1168"/>
      <c r="F852" s="582">
        <f t="shared" si="202"/>
        <v>0</v>
      </c>
      <c r="G852" s="333"/>
      <c r="H852" s="333"/>
      <c r="I852" s="334"/>
      <c r="J852" s="335"/>
      <c r="K852" s="942"/>
      <c r="L852" s="337"/>
      <c r="M852" s="337"/>
      <c r="N852" s="337"/>
      <c r="O852" s="338"/>
      <c r="P852" s="339">
        <f t="shared" si="203"/>
        <v>0</v>
      </c>
      <c r="Q852" s="364"/>
      <c r="R852" s="364"/>
      <c r="S852" s="365"/>
      <c r="T852" s="366"/>
      <c r="U852" s="367"/>
      <c r="V852" s="364"/>
      <c r="W852" s="364"/>
      <c r="X852" s="364"/>
      <c r="Y852" s="1293">
        <f t="shared" si="204"/>
        <v>0</v>
      </c>
      <c r="Z852" s="340"/>
      <c r="AA852" s="431"/>
      <c r="AB852" s="20"/>
    </row>
    <row r="853" spans="1:28" hidden="1" x14ac:dyDescent="0.3">
      <c r="A853" s="115"/>
      <c r="B853" s="332"/>
      <c r="C853" s="332"/>
      <c r="D853" s="332"/>
      <c r="E853" s="1168" t="s">
        <v>233</v>
      </c>
      <c r="F853" s="582">
        <f t="shared" si="202"/>
        <v>0</v>
      </c>
      <c r="G853" s="333"/>
      <c r="H853" s="333"/>
      <c r="I853" s="334"/>
      <c r="J853" s="335"/>
      <c r="K853" s="633"/>
      <c r="L853" s="337"/>
      <c r="M853" s="337"/>
      <c r="N853" s="337"/>
      <c r="O853" s="338"/>
      <c r="P853" s="339">
        <f t="shared" si="203"/>
        <v>0</v>
      </c>
      <c r="Q853" s="364"/>
      <c r="R853" s="364"/>
      <c r="S853" s="365"/>
      <c r="T853" s="366"/>
      <c r="U853" s="367"/>
      <c r="V853" s="364"/>
      <c r="W853" s="364"/>
      <c r="X853" s="364"/>
      <c r="Y853" s="1293">
        <f t="shared" si="204"/>
        <v>0</v>
      </c>
      <c r="Z853" s="340"/>
      <c r="AA853" s="370" t="s">
        <v>603</v>
      </c>
      <c r="AB853" s="20"/>
    </row>
    <row r="854" spans="1:28" hidden="1" x14ac:dyDescent="0.3">
      <c r="A854" s="115"/>
      <c r="B854" s="332"/>
      <c r="C854" s="332"/>
      <c r="D854" s="332"/>
      <c r="E854" s="1168"/>
      <c r="F854" s="582">
        <f t="shared" si="202"/>
        <v>0</v>
      </c>
      <c r="G854" s="333"/>
      <c r="H854" s="333"/>
      <c r="I854" s="334"/>
      <c r="J854" s="335"/>
      <c r="K854" s="942"/>
      <c r="L854" s="337"/>
      <c r="M854" s="337"/>
      <c r="N854" s="337"/>
      <c r="O854" s="338"/>
      <c r="P854" s="339">
        <f t="shared" si="203"/>
        <v>0</v>
      </c>
      <c r="Q854" s="364"/>
      <c r="R854" s="364"/>
      <c r="S854" s="365"/>
      <c r="T854" s="366"/>
      <c r="U854" s="367"/>
      <c r="V854" s="364"/>
      <c r="W854" s="364"/>
      <c r="X854" s="364"/>
      <c r="Y854" s="1293">
        <f t="shared" si="204"/>
        <v>0</v>
      </c>
      <c r="Z854" s="340"/>
      <c r="AA854" s="370" t="s">
        <v>604</v>
      </c>
      <c r="AB854" s="20"/>
    </row>
    <row r="855" spans="1:28" ht="15.6" hidden="1" customHeight="1" x14ac:dyDescent="0.3">
      <c r="A855" s="115"/>
      <c r="B855" s="332"/>
      <c r="C855" s="332"/>
      <c r="D855" s="332"/>
      <c r="E855" s="1168" t="s">
        <v>233</v>
      </c>
      <c r="F855" s="582">
        <f t="shared" si="202"/>
        <v>0</v>
      </c>
      <c r="G855" s="333"/>
      <c r="H855" s="333"/>
      <c r="I855" s="334"/>
      <c r="J855" s="335"/>
      <c r="K855" s="942"/>
      <c r="L855" s="337"/>
      <c r="M855" s="337"/>
      <c r="N855" s="337"/>
      <c r="O855" s="338"/>
      <c r="P855" s="339">
        <f t="shared" si="203"/>
        <v>0</v>
      </c>
      <c r="Q855" s="364"/>
      <c r="R855" s="364"/>
      <c r="S855" s="365"/>
      <c r="T855" s="366"/>
      <c r="U855" s="367"/>
      <c r="V855" s="364"/>
      <c r="W855" s="364"/>
      <c r="X855" s="364"/>
      <c r="Y855" s="1293">
        <f t="shared" si="204"/>
        <v>0</v>
      </c>
      <c r="Z855" s="340"/>
      <c r="AA855" s="370" t="s">
        <v>450</v>
      </c>
      <c r="AB855" s="20"/>
    </row>
    <row r="856" spans="1:28" ht="15.6" hidden="1" customHeight="1" x14ac:dyDescent="0.3">
      <c r="A856" s="115"/>
      <c r="B856" s="332"/>
      <c r="C856" s="332"/>
      <c r="D856" s="332"/>
      <c r="E856" s="1168"/>
      <c r="F856" s="582">
        <f t="shared" si="202"/>
        <v>0</v>
      </c>
      <c r="G856" s="333"/>
      <c r="H856" s="333"/>
      <c r="I856" s="334"/>
      <c r="J856" s="335"/>
      <c r="K856" s="942"/>
      <c r="L856" s="337"/>
      <c r="M856" s="337"/>
      <c r="N856" s="337"/>
      <c r="O856" s="338"/>
      <c r="P856" s="339">
        <f t="shared" si="203"/>
        <v>0</v>
      </c>
      <c r="Q856" s="364"/>
      <c r="R856" s="364"/>
      <c r="S856" s="365"/>
      <c r="T856" s="366"/>
      <c r="U856" s="367"/>
      <c r="V856" s="364"/>
      <c r="W856" s="364"/>
      <c r="X856" s="364"/>
      <c r="Y856" s="1293">
        <f t="shared" si="204"/>
        <v>0</v>
      </c>
      <c r="Z856" s="340"/>
      <c r="AA856" s="370" t="s">
        <v>475</v>
      </c>
      <c r="AB856" s="20"/>
    </row>
    <row r="857" spans="1:28" ht="15.6" hidden="1" customHeight="1" x14ac:dyDescent="0.3">
      <c r="A857" s="115"/>
      <c r="B857" s="332"/>
      <c r="C857" s="332"/>
      <c r="D857" s="332"/>
      <c r="E857" s="1168"/>
      <c r="F857" s="582">
        <f t="shared" si="202"/>
        <v>0</v>
      </c>
      <c r="G857" s="333"/>
      <c r="H857" s="333"/>
      <c r="I857" s="334"/>
      <c r="J857" s="335"/>
      <c r="K857" s="942"/>
      <c r="L857" s="337"/>
      <c r="M857" s="337"/>
      <c r="N857" s="337"/>
      <c r="O857" s="338"/>
      <c r="P857" s="339">
        <f t="shared" si="203"/>
        <v>0</v>
      </c>
      <c r="Q857" s="364"/>
      <c r="R857" s="364"/>
      <c r="S857" s="365"/>
      <c r="T857" s="366"/>
      <c r="U857" s="367"/>
      <c r="V857" s="364"/>
      <c r="W857" s="364"/>
      <c r="X857" s="364"/>
      <c r="Y857" s="1293">
        <f t="shared" si="204"/>
        <v>0</v>
      </c>
      <c r="Z857" s="340"/>
      <c r="AA857" s="370" t="s">
        <v>476</v>
      </c>
      <c r="AB857" s="20"/>
    </row>
    <row r="858" spans="1:28" ht="15.6" hidden="1" customHeight="1" x14ac:dyDescent="0.3">
      <c r="A858" s="115"/>
      <c r="B858" s="332"/>
      <c r="C858" s="332"/>
      <c r="D858" s="332"/>
      <c r="E858" s="1192"/>
      <c r="F858" s="582">
        <f t="shared" si="202"/>
        <v>0</v>
      </c>
      <c r="G858" s="333"/>
      <c r="H858" s="333"/>
      <c r="I858" s="334"/>
      <c r="J858" s="335"/>
      <c r="K858" s="942"/>
      <c r="L858" s="337"/>
      <c r="M858" s="337"/>
      <c r="N858" s="337"/>
      <c r="O858" s="338"/>
      <c r="P858" s="339">
        <f t="shared" si="203"/>
        <v>0</v>
      </c>
      <c r="Q858" s="364"/>
      <c r="R858" s="364"/>
      <c r="S858" s="365"/>
      <c r="T858" s="366"/>
      <c r="U858" s="367"/>
      <c r="V858" s="364"/>
      <c r="W858" s="364"/>
      <c r="X858" s="364"/>
      <c r="Y858" s="1293">
        <f t="shared" si="204"/>
        <v>0</v>
      </c>
      <c r="Z858" s="340"/>
      <c r="AA858" s="370" t="s">
        <v>477</v>
      </c>
      <c r="AB858" s="20"/>
    </row>
    <row r="859" spans="1:28" ht="15.6" hidden="1" customHeight="1" x14ac:dyDescent="0.3">
      <c r="A859" s="115"/>
      <c r="B859" s="332"/>
      <c r="C859" s="332"/>
      <c r="D859" s="332"/>
      <c r="E859" s="1192"/>
      <c r="F859" s="582">
        <f t="shared" si="202"/>
        <v>0</v>
      </c>
      <c r="G859" s="333"/>
      <c r="H859" s="333"/>
      <c r="I859" s="334"/>
      <c r="J859" s="335"/>
      <c r="K859" s="942"/>
      <c r="L859" s="337"/>
      <c r="M859" s="337"/>
      <c r="N859" s="337"/>
      <c r="O859" s="338"/>
      <c r="P859" s="339">
        <f t="shared" si="203"/>
        <v>0</v>
      </c>
      <c r="Q859" s="364"/>
      <c r="R859" s="364"/>
      <c r="S859" s="365"/>
      <c r="T859" s="366"/>
      <c r="U859" s="367"/>
      <c r="V859" s="364"/>
      <c r="W859" s="364"/>
      <c r="X859" s="364"/>
      <c r="Y859" s="1293">
        <f t="shared" si="204"/>
        <v>0</v>
      </c>
      <c r="Z859" s="340"/>
      <c r="AA859" s="370" t="s">
        <v>478</v>
      </c>
      <c r="AB859" s="20"/>
    </row>
    <row r="860" spans="1:28" ht="15.6" hidden="1" customHeight="1" x14ac:dyDescent="0.3">
      <c r="A860" s="115"/>
      <c r="B860" s="332"/>
      <c r="C860" s="332"/>
      <c r="D860" s="332"/>
      <c r="E860" s="1192"/>
      <c r="F860" s="582">
        <f t="shared" si="202"/>
        <v>0</v>
      </c>
      <c r="G860" s="333"/>
      <c r="H860" s="333"/>
      <c r="I860" s="334"/>
      <c r="J860" s="335"/>
      <c r="K860" s="942"/>
      <c r="L860" s="337"/>
      <c r="M860" s="337"/>
      <c r="N860" s="337"/>
      <c r="O860" s="338"/>
      <c r="P860" s="339">
        <f t="shared" si="203"/>
        <v>0</v>
      </c>
      <c r="Q860" s="364"/>
      <c r="R860" s="364"/>
      <c r="S860" s="365"/>
      <c r="T860" s="366"/>
      <c r="U860" s="367"/>
      <c r="V860" s="364"/>
      <c r="W860" s="364"/>
      <c r="X860" s="364"/>
      <c r="Y860" s="1293">
        <f t="shared" si="204"/>
        <v>0</v>
      </c>
      <c r="Z860" s="340"/>
      <c r="AA860" s="370"/>
      <c r="AB860" s="20"/>
    </row>
    <row r="861" spans="1:28" ht="15.6" hidden="1" customHeight="1" x14ac:dyDescent="0.3">
      <c r="A861" s="115"/>
      <c r="B861" s="332"/>
      <c r="C861" s="332"/>
      <c r="D861" s="332"/>
      <c r="E861" s="1168" t="s">
        <v>412</v>
      </c>
      <c r="F861" s="582">
        <f t="shared" si="202"/>
        <v>0</v>
      </c>
      <c r="G861" s="333"/>
      <c r="H861" s="333"/>
      <c r="I861" s="334"/>
      <c r="J861" s="335"/>
      <c r="K861" s="942"/>
      <c r="L861" s="337"/>
      <c r="M861" s="337"/>
      <c r="N861" s="337"/>
      <c r="O861" s="338"/>
      <c r="P861" s="339">
        <f t="shared" si="203"/>
        <v>0</v>
      </c>
      <c r="Q861" s="364"/>
      <c r="R861" s="364"/>
      <c r="S861" s="365"/>
      <c r="T861" s="366"/>
      <c r="U861" s="367"/>
      <c r="V861" s="364"/>
      <c r="W861" s="364"/>
      <c r="X861" s="364"/>
      <c r="Y861" s="1293">
        <f t="shared" si="204"/>
        <v>0</v>
      </c>
      <c r="Z861" s="340"/>
      <c r="AA861" s="370" t="s">
        <v>450</v>
      </c>
      <c r="AB861" s="20"/>
    </row>
    <row r="862" spans="1:28" ht="15.6" hidden="1" customHeight="1" x14ac:dyDescent="0.3">
      <c r="A862" s="115"/>
      <c r="B862" s="332"/>
      <c r="C862" s="332"/>
      <c r="D862" s="332"/>
      <c r="E862" s="1192"/>
      <c r="F862" s="582">
        <f t="shared" si="202"/>
        <v>0</v>
      </c>
      <c r="G862" s="333"/>
      <c r="H862" s="333"/>
      <c r="I862" s="334"/>
      <c r="J862" s="335"/>
      <c r="K862" s="942"/>
      <c r="L862" s="337"/>
      <c r="M862" s="337"/>
      <c r="N862" s="337"/>
      <c r="O862" s="338"/>
      <c r="P862" s="339">
        <f t="shared" si="203"/>
        <v>0</v>
      </c>
      <c r="Q862" s="364"/>
      <c r="R862" s="364"/>
      <c r="S862" s="365"/>
      <c r="T862" s="366"/>
      <c r="U862" s="367"/>
      <c r="V862" s="364"/>
      <c r="W862" s="364"/>
      <c r="X862" s="364"/>
      <c r="Y862" s="1293">
        <f t="shared" si="204"/>
        <v>0</v>
      </c>
      <c r="Z862" s="340"/>
      <c r="AA862" s="370" t="s">
        <v>479</v>
      </c>
      <c r="AB862" s="20"/>
    </row>
    <row r="863" spans="1:28" ht="15.6" hidden="1" customHeight="1" x14ac:dyDescent="0.3">
      <c r="A863" s="115"/>
      <c r="B863" s="332"/>
      <c r="C863" s="332"/>
      <c r="D863" s="332"/>
      <c r="E863" s="1192"/>
      <c r="F863" s="582">
        <f t="shared" si="202"/>
        <v>0</v>
      </c>
      <c r="G863" s="333"/>
      <c r="H863" s="333"/>
      <c r="I863" s="334"/>
      <c r="J863" s="335"/>
      <c r="K863" s="942"/>
      <c r="L863" s="337"/>
      <c r="M863" s="337"/>
      <c r="N863" s="337"/>
      <c r="O863" s="338"/>
      <c r="P863" s="339">
        <f t="shared" si="203"/>
        <v>0</v>
      </c>
      <c r="Q863" s="364"/>
      <c r="R863" s="364"/>
      <c r="S863" s="365"/>
      <c r="T863" s="366"/>
      <c r="U863" s="367"/>
      <c r="V863" s="364"/>
      <c r="W863" s="364"/>
      <c r="X863" s="364"/>
      <c r="Y863" s="1293">
        <f t="shared" si="204"/>
        <v>0</v>
      </c>
      <c r="Z863" s="340"/>
      <c r="AA863" s="370" t="s">
        <v>480</v>
      </c>
      <c r="AB863" s="20"/>
    </row>
    <row r="864" spans="1:28" ht="15.6" hidden="1" customHeight="1" x14ac:dyDescent="0.3">
      <c r="A864" s="115"/>
      <c r="B864" s="332"/>
      <c r="C864" s="332"/>
      <c r="D864" s="332"/>
      <c r="E864" s="1192"/>
      <c r="F864" s="582">
        <f t="shared" si="202"/>
        <v>0</v>
      </c>
      <c r="G864" s="333"/>
      <c r="H864" s="333"/>
      <c r="I864" s="334"/>
      <c r="J864" s="335"/>
      <c r="K864" s="942"/>
      <c r="L864" s="337"/>
      <c r="M864" s="337"/>
      <c r="N864" s="337"/>
      <c r="O864" s="338"/>
      <c r="P864" s="339">
        <f t="shared" si="203"/>
        <v>0</v>
      </c>
      <c r="Q864" s="364"/>
      <c r="R864" s="364"/>
      <c r="S864" s="365"/>
      <c r="T864" s="366"/>
      <c r="U864" s="367"/>
      <c r="V864" s="364"/>
      <c r="W864" s="364"/>
      <c r="X864" s="364"/>
      <c r="Y864" s="1293">
        <f t="shared" si="204"/>
        <v>0</v>
      </c>
      <c r="Z864" s="340"/>
      <c r="AA864" s="370" t="s">
        <v>481</v>
      </c>
      <c r="AB864" s="20"/>
    </row>
    <row r="865" spans="1:28" ht="15.6" hidden="1" customHeight="1" x14ac:dyDescent="0.3">
      <c r="A865" s="115"/>
      <c r="B865" s="332"/>
      <c r="C865" s="332"/>
      <c r="D865" s="332"/>
      <c r="E865" s="1192"/>
      <c r="F865" s="582">
        <f t="shared" si="202"/>
        <v>0</v>
      </c>
      <c r="G865" s="333"/>
      <c r="H865" s="333"/>
      <c r="I865" s="334"/>
      <c r="J865" s="335"/>
      <c r="K865" s="942"/>
      <c r="L865" s="337"/>
      <c r="M865" s="337"/>
      <c r="N865" s="337"/>
      <c r="O865" s="338"/>
      <c r="P865" s="339">
        <f t="shared" si="203"/>
        <v>0</v>
      </c>
      <c r="Q865" s="364"/>
      <c r="R865" s="364"/>
      <c r="S865" s="365"/>
      <c r="T865" s="366"/>
      <c r="U865" s="367"/>
      <c r="V865" s="364"/>
      <c r="W865" s="364"/>
      <c r="X865" s="364"/>
      <c r="Y865" s="1293">
        <f t="shared" si="204"/>
        <v>0</v>
      </c>
      <c r="Z865" s="340"/>
      <c r="AA865" s="370" t="s">
        <v>482</v>
      </c>
      <c r="AB865" s="20"/>
    </row>
    <row r="866" spans="1:28" ht="15.6" hidden="1" customHeight="1" x14ac:dyDescent="0.3">
      <c r="A866" s="115"/>
      <c r="B866" s="332"/>
      <c r="C866" s="332"/>
      <c r="D866" s="332"/>
      <c r="E866" s="1192"/>
      <c r="F866" s="582">
        <f t="shared" si="202"/>
        <v>0</v>
      </c>
      <c r="G866" s="333"/>
      <c r="H866" s="333"/>
      <c r="I866" s="334"/>
      <c r="J866" s="335"/>
      <c r="K866" s="942"/>
      <c r="L866" s="337"/>
      <c r="M866" s="337"/>
      <c r="N866" s="337"/>
      <c r="O866" s="338"/>
      <c r="P866" s="339">
        <f t="shared" si="203"/>
        <v>0</v>
      </c>
      <c r="Q866" s="364"/>
      <c r="R866" s="364"/>
      <c r="S866" s="365"/>
      <c r="T866" s="366"/>
      <c r="U866" s="367"/>
      <c r="V866" s="364"/>
      <c r="W866" s="364"/>
      <c r="X866" s="364"/>
      <c r="Y866" s="1293">
        <f t="shared" si="204"/>
        <v>0</v>
      </c>
      <c r="Z866" s="340"/>
      <c r="AA866" s="370" t="s">
        <v>483</v>
      </c>
      <c r="AB866" s="20"/>
    </row>
    <row r="867" spans="1:28" ht="15.6" hidden="1" customHeight="1" x14ac:dyDescent="0.3">
      <c r="A867" s="115"/>
      <c r="B867" s="332"/>
      <c r="C867" s="332"/>
      <c r="D867" s="332"/>
      <c r="E867" s="1192"/>
      <c r="F867" s="582">
        <f t="shared" si="202"/>
        <v>0</v>
      </c>
      <c r="G867" s="333"/>
      <c r="H867" s="333"/>
      <c r="I867" s="334"/>
      <c r="J867" s="335"/>
      <c r="K867" s="942"/>
      <c r="L867" s="337"/>
      <c r="M867" s="337"/>
      <c r="N867" s="337"/>
      <c r="O867" s="338"/>
      <c r="P867" s="339">
        <f t="shared" si="203"/>
        <v>0</v>
      </c>
      <c r="Q867" s="364"/>
      <c r="R867" s="364"/>
      <c r="S867" s="365"/>
      <c r="T867" s="366"/>
      <c r="U867" s="367"/>
      <c r="V867" s="364"/>
      <c r="W867" s="364"/>
      <c r="X867" s="364"/>
      <c r="Y867" s="1293">
        <f t="shared" si="204"/>
        <v>0</v>
      </c>
      <c r="Z867" s="340"/>
      <c r="AA867" s="370" t="s">
        <v>484</v>
      </c>
      <c r="AB867" s="20"/>
    </row>
    <row r="868" spans="1:28" ht="15.6" hidden="1" customHeight="1" x14ac:dyDescent="0.3">
      <c r="A868" s="115"/>
      <c r="B868" s="332"/>
      <c r="C868" s="332"/>
      <c r="D868" s="332"/>
      <c r="E868" s="1192"/>
      <c r="F868" s="582">
        <f t="shared" si="202"/>
        <v>0</v>
      </c>
      <c r="G868" s="333"/>
      <c r="H868" s="333"/>
      <c r="I868" s="334"/>
      <c r="J868" s="335"/>
      <c r="K868" s="942"/>
      <c r="L868" s="337"/>
      <c r="M868" s="337"/>
      <c r="N868" s="337"/>
      <c r="O868" s="338"/>
      <c r="P868" s="339">
        <f t="shared" si="203"/>
        <v>0</v>
      </c>
      <c r="Q868" s="364"/>
      <c r="R868" s="364"/>
      <c r="S868" s="365"/>
      <c r="T868" s="366"/>
      <c r="U868" s="367"/>
      <c r="V868" s="364"/>
      <c r="W868" s="364"/>
      <c r="X868" s="364"/>
      <c r="Y868" s="1293">
        <f t="shared" si="204"/>
        <v>0</v>
      </c>
      <c r="Z868" s="340"/>
      <c r="AA868" s="370" t="s">
        <v>485</v>
      </c>
      <c r="AB868" s="20"/>
    </row>
    <row r="869" spans="1:28" ht="15.6" customHeight="1" x14ac:dyDescent="0.3">
      <c r="A869" s="115"/>
      <c r="B869" s="332"/>
      <c r="C869" s="332"/>
      <c r="D869" s="332"/>
      <c r="E869" s="1192"/>
      <c r="F869" s="582">
        <f t="shared" si="202"/>
        <v>0</v>
      </c>
      <c r="G869" s="333"/>
      <c r="H869" s="333"/>
      <c r="I869" s="334"/>
      <c r="J869" s="335"/>
      <c r="K869" s="942"/>
      <c r="L869" s="337"/>
      <c r="M869" s="337"/>
      <c r="N869" s="337"/>
      <c r="O869" s="338"/>
      <c r="P869" s="339">
        <f t="shared" si="203"/>
        <v>0</v>
      </c>
      <c r="Q869" s="364"/>
      <c r="R869" s="364"/>
      <c r="S869" s="365"/>
      <c r="T869" s="366"/>
      <c r="U869" s="367"/>
      <c r="V869" s="364"/>
      <c r="W869" s="364"/>
      <c r="X869" s="364"/>
      <c r="Y869" s="1293">
        <f t="shared" si="204"/>
        <v>0</v>
      </c>
      <c r="Z869" s="340"/>
      <c r="AA869" s="370"/>
      <c r="AB869" s="20"/>
    </row>
    <row r="870" spans="1:28" ht="15.6" customHeight="1" x14ac:dyDescent="0.3">
      <c r="A870" s="115"/>
      <c r="B870" s="332"/>
      <c r="C870" s="374" t="s">
        <v>945</v>
      </c>
      <c r="D870" s="441"/>
      <c r="E870" s="1178"/>
      <c r="F870" s="582">
        <f t="shared" si="202"/>
        <v>0</v>
      </c>
      <c r="G870" s="333"/>
      <c r="H870" s="333"/>
      <c r="I870" s="334"/>
      <c r="J870" s="335"/>
      <c r="K870" s="942"/>
      <c r="L870" s="337"/>
      <c r="M870" s="337"/>
      <c r="N870" s="337"/>
      <c r="O870" s="338"/>
      <c r="P870" s="339">
        <f t="shared" si="203"/>
        <v>0</v>
      </c>
      <c r="Q870" s="364"/>
      <c r="R870" s="364"/>
      <c r="S870" s="365"/>
      <c r="T870" s="366"/>
      <c r="U870" s="367"/>
      <c r="V870" s="364"/>
      <c r="W870" s="364"/>
      <c r="X870" s="364"/>
      <c r="Y870" s="1293">
        <f t="shared" si="204"/>
        <v>0</v>
      </c>
      <c r="Z870" s="340"/>
      <c r="AA870" s="370"/>
      <c r="AB870" s="20"/>
    </row>
    <row r="871" spans="1:28" ht="15.6" customHeight="1" x14ac:dyDescent="0.3">
      <c r="A871" s="115"/>
      <c r="B871" s="332"/>
      <c r="C871" s="441"/>
      <c r="D871" s="441"/>
      <c r="E871" s="1168" t="s">
        <v>486</v>
      </c>
      <c r="F871" s="582">
        <f t="shared" si="202"/>
        <v>0</v>
      </c>
      <c r="G871" s="333"/>
      <c r="H871" s="333"/>
      <c r="I871" s="334">
        <v>1</v>
      </c>
      <c r="J871" s="335">
        <v>-1</v>
      </c>
      <c r="K871" s="633"/>
      <c r="L871" s="337">
        <v>3</v>
      </c>
      <c r="M871" s="337"/>
      <c r="N871" s="337"/>
      <c r="O871" s="338">
        <f t="shared" ref="O871" si="205">SUM(K871:N871)</f>
        <v>3</v>
      </c>
      <c r="P871" s="339">
        <f t="shared" si="203"/>
        <v>0</v>
      </c>
      <c r="Q871" s="364"/>
      <c r="R871" s="364"/>
      <c r="S871" s="365"/>
      <c r="T871" s="366"/>
      <c r="U871" s="367"/>
      <c r="V871" s="364"/>
      <c r="W871" s="364"/>
      <c r="X871" s="364"/>
      <c r="Y871" s="1293">
        <f t="shared" si="204"/>
        <v>0</v>
      </c>
      <c r="Z871" s="340"/>
      <c r="AA871" s="370"/>
      <c r="AB871" s="20"/>
    </row>
    <row r="872" spans="1:28" ht="16.2" thickBot="1" x14ac:dyDescent="0.35">
      <c r="A872" s="119"/>
      <c r="B872" s="306"/>
      <c r="C872" s="306"/>
      <c r="D872" s="306"/>
      <c r="E872" s="1491"/>
      <c r="F872" s="881">
        <f t="shared" si="202"/>
        <v>0</v>
      </c>
      <c r="G872" s="307"/>
      <c r="H872" s="307"/>
      <c r="I872" s="308"/>
      <c r="J872" s="309"/>
      <c r="K872" s="941"/>
      <c r="L872" s="310"/>
      <c r="M872" s="310"/>
      <c r="N872" s="310"/>
      <c r="O872" s="311"/>
      <c r="P872" s="484">
        <f t="shared" si="203"/>
        <v>0</v>
      </c>
      <c r="Q872" s="349"/>
      <c r="R872" s="349"/>
      <c r="S872" s="314"/>
      <c r="T872" s="315"/>
      <c r="U872" s="350"/>
      <c r="V872" s="349"/>
      <c r="W872" s="349"/>
      <c r="X872" s="349"/>
      <c r="Y872" s="1307">
        <f t="shared" si="204"/>
        <v>0</v>
      </c>
      <c r="Z872" s="317"/>
      <c r="AA872" s="427"/>
      <c r="AB872" s="20"/>
    </row>
    <row r="873" spans="1:28" x14ac:dyDescent="0.3">
      <c r="A873" s="120"/>
      <c r="B873" s="527" t="s">
        <v>400</v>
      </c>
      <c r="C873" s="352"/>
      <c r="D873" s="352"/>
      <c r="E873" s="1367"/>
      <c r="F873" s="883">
        <f t="shared" si="202"/>
        <v>0</v>
      </c>
      <c r="G873" s="353"/>
      <c r="H873" s="353"/>
      <c r="I873" s="354"/>
      <c r="J873" s="355"/>
      <c r="K873" s="943"/>
      <c r="L873" s="357"/>
      <c r="M873" s="357"/>
      <c r="N873" s="357"/>
      <c r="O873" s="358"/>
      <c r="P873" s="488">
        <f t="shared" si="203"/>
        <v>0</v>
      </c>
      <c r="Q873" s="359"/>
      <c r="R873" s="359"/>
      <c r="S873" s="360"/>
      <c r="T873" s="361"/>
      <c r="U873" s="362"/>
      <c r="V873" s="359"/>
      <c r="W873" s="359"/>
      <c r="X873" s="359"/>
      <c r="Y873" s="1308">
        <f t="shared" si="204"/>
        <v>0</v>
      </c>
      <c r="Z873" s="512" t="s">
        <v>116</v>
      </c>
      <c r="AA873" s="467"/>
      <c r="AB873" s="20"/>
    </row>
    <row r="874" spans="1:28" s="34" customFormat="1" x14ac:dyDescent="0.3">
      <c r="A874" s="117"/>
      <c r="B874" s="442"/>
      <c r="C874" s="574" t="s">
        <v>264</v>
      </c>
      <c r="D874" s="442"/>
      <c r="E874" s="1181"/>
      <c r="F874" s="582">
        <f t="shared" si="202"/>
        <v>0</v>
      </c>
      <c r="G874" s="583"/>
      <c r="H874" s="583"/>
      <c r="I874" s="584"/>
      <c r="J874" s="585"/>
      <c r="K874" s="424"/>
      <c r="L874" s="586"/>
      <c r="M874" s="586"/>
      <c r="N874" s="586"/>
      <c r="O874" s="338"/>
      <c r="P874" s="576">
        <f t="shared" ref="P874:R874" si="206">P878</f>
        <v>50000</v>
      </c>
      <c r="Q874" s="575">
        <f t="shared" si="206"/>
        <v>0</v>
      </c>
      <c r="R874" s="575">
        <f t="shared" si="206"/>
        <v>15000</v>
      </c>
      <c r="S874" s="575">
        <f>S878</f>
        <v>0</v>
      </c>
      <c r="T874" s="1292">
        <f t="shared" ref="T874:Y874" si="207">T878</f>
        <v>35000</v>
      </c>
      <c r="U874" s="576">
        <f t="shared" si="207"/>
        <v>0</v>
      </c>
      <c r="V874" s="575">
        <f t="shared" si="207"/>
        <v>15000</v>
      </c>
      <c r="W874" s="575">
        <f t="shared" si="207"/>
        <v>0</v>
      </c>
      <c r="X874" s="575">
        <f t="shared" si="207"/>
        <v>0</v>
      </c>
      <c r="Y874" s="1292">
        <f t="shared" si="207"/>
        <v>15000</v>
      </c>
      <c r="Z874" s="576"/>
      <c r="AA874" s="346"/>
      <c r="AB874" s="13"/>
    </row>
    <row r="875" spans="1:28" s="34" customFormat="1" x14ac:dyDescent="0.3">
      <c r="A875" s="117"/>
      <c r="B875" s="442"/>
      <c r="C875" s="574" t="s">
        <v>698</v>
      </c>
      <c r="D875" s="442"/>
      <c r="E875" s="1181"/>
      <c r="F875" s="582">
        <f t="shared" si="202"/>
        <v>0</v>
      </c>
      <c r="G875" s="583"/>
      <c r="H875" s="583"/>
      <c r="I875" s="584"/>
      <c r="J875" s="585"/>
      <c r="K875" s="424"/>
      <c r="L875" s="429"/>
      <c r="M875" s="429"/>
      <c r="N875" s="429"/>
      <c r="O875" s="338"/>
      <c r="P875" s="576">
        <f t="shared" ref="P875:R875" si="208">P885</f>
        <v>334600</v>
      </c>
      <c r="Q875" s="575">
        <f t="shared" si="208"/>
        <v>0</v>
      </c>
      <c r="R875" s="575">
        <f t="shared" si="208"/>
        <v>0</v>
      </c>
      <c r="S875" s="575">
        <f>S885</f>
        <v>334600</v>
      </c>
      <c r="T875" s="1292">
        <f t="shared" ref="T875:Y875" si="209">T885</f>
        <v>0</v>
      </c>
      <c r="U875" s="576">
        <f t="shared" si="209"/>
        <v>0</v>
      </c>
      <c r="V875" s="575">
        <f t="shared" si="209"/>
        <v>0</v>
      </c>
      <c r="W875" s="575">
        <f t="shared" si="209"/>
        <v>0</v>
      </c>
      <c r="X875" s="575">
        <f t="shared" si="209"/>
        <v>0</v>
      </c>
      <c r="Y875" s="1292">
        <f t="shared" si="209"/>
        <v>0</v>
      </c>
      <c r="Z875" s="576">
        <f>SUM(Z892:Z892)</f>
        <v>0</v>
      </c>
      <c r="AA875" s="346"/>
      <c r="AB875" s="13"/>
    </row>
    <row r="876" spans="1:28" x14ac:dyDescent="0.3">
      <c r="A876" s="115"/>
      <c r="B876" s="374"/>
      <c r="C876" s="332"/>
      <c r="D876" s="332"/>
      <c r="E876" s="1164"/>
      <c r="F876" s="582">
        <f t="shared" si="202"/>
        <v>0</v>
      </c>
      <c r="G876" s="333"/>
      <c r="H876" s="333"/>
      <c r="I876" s="334"/>
      <c r="J876" s="335"/>
      <c r="K876" s="942"/>
      <c r="L876" s="337"/>
      <c r="M876" s="337"/>
      <c r="N876" s="337"/>
      <c r="O876" s="338"/>
      <c r="P876" s="339">
        <f t="shared" si="203"/>
        <v>0</v>
      </c>
      <c r="Q876" s="364"/>
      <c r="R876" s="364"/>
      <c r="S876" s="365"/>
      <c r="T876" s="366"/>
      <c r="U876" s="367"/>
      <c r="V876" s="364"/>
      <c r="W876" s="364"/>
      <c r="X876" s="364"/>
      <c r="Y876" s="1293">
        <f t="shared" si="204"/>
        <v>0</v>
      </c>
      <c r="Z876" s="340"/>
      <c r="AA876" s="370"/>
      <c r="AB876" s="20"/>
    </row>
    <row r="877" spans="1:28" x14ac:dyDescent="0.3">
      <c r="A877" s="115"/>
      <c r="B877" s="332"/>
      <c r="C877" s="374" t="s">
        <v>700</v>
      </c>
      <c r="D877" s="332"/>
      <c r="E877" s="1164"/>
      <c r="F877" s="582">
        <f t="shared" ref="F877:F928" si="210">SUM(G877:J877)</f>
        <v>0</v>
      </c>
      <c r="G877" s="333"/>
      <c r="H877" s="333"/>
      <c r="I877" s="334"/>
      <c r="J877" s="335"/>
      <c r="K877" s="942"/>
      <c r="L877" s="337"/>
      <c r="M877" s="337"/>
      <c r="N877" s="337"/>
      <c r="O877" s="338"/>
      <c r="P877" s="339">
        <f t="shared" si="203"/>
        <v>0</v>
      </c>
      <c r="Q877" s="364"/>
      <c r="R877" s="364"/>
      <c r="S877" s="365"/>
      <c r="T877" s="366"/>
      <c r="U877" s="367"/>
      <c r="V877" s="364"/>
      <c r="W877" s="364"/>
      <c r="X877" s="364"/>
      <c r="Y877" s="1293">
        <f t="shared" si="204"/>
        <v>0</v>
      </c>
      <c r="Z877" s="340"/>
      <c r="AA877" s="370"/>
      <c r="AB877" s="20"/>
    </row>
    <row r="878" spans="1:28" s="68" customFormat="1" x14ac:dyDescent="0.3">
      <c r="A878" s="115"/>
      <c r="B878" s="332"/>
      <c r="C878" s="332"/>
      <c r="D878" s="332"/>
      <c r="E878" s="1168" t="s">
        <v>77</v>
      </c>
      <c r="F878" s="582">
        <f t="shared" si="210"/>
        <v>2</v>
      </c>
      <c r="G878" s="333"/>
      <c r="H878" s="333">
        <v>1</v>
      </c>
      <c r="I878" s="334"/>
      <c r="J878" s="335">
        <v>1</v>
      </c>
      <c r="K878" s="633"/>
      <c r="L878" s="344">
        <v>1</v>
      </c>
      <c r="M878" s="344"/>
      <c r="N878" s="344"/>
      <c r="O878" s="338">
        <f t="shared" ref="O878" si="211">SUM(K878:N878)</f>
        <v>1</v>
      </c>
      <c r="P878" s="339">
        <f t="shared" si="203"/>
        <v>50000</v>
      </c>
      <c r="Q878" s="364"/>
      <c r="R878" s="364">
        <v>15000</v>
      </c>
      <c r="S878" s="365"/>
      <c r="T878" s="366">
        <v>35000</v>
      </c>
      <c r="U878" s="367"/>
      <c r="V878" s="364">
        <v>15000</v>
      </c>
      <c r="W878" s="364"/>
      <c r="X878" s="364"/>
      <c r="Y878" s="1293">
        <f t="shared" si="204"/>
        <v>15000</v>
      </c>
      <c r="Z878" s="476"/>
      <c r="AA878" s="577" t="s">
        <v>31</v>
      </c>
      <c r="AB878" s="1669"/>
    </row>
    <row r="879" spans="1:28" x14ac:dyDescent="0.3">
      <c r="A879" s="115"/>
      <c r="B879" s="332"/>
      <c r="C879" s="332"/>
      <c r="D879" s="332"/>
      <c r="E879" s="1168"/>
      <c r="F879" s="582">
        <f t="shared" si="210"/>
        <v>0</v>
      </c>
      <c r="G879" s="333"/>
      <c r="H879" s="333"/>
      <c r="I879" s="334"/>
      <c r="J879" s="335"/>
      <c r="K879" s="633"/>
      <c r="L879" s="337"/>
      <c r="M879" s="337"/>
      <c r="N879" s="337"/>
      <c r="O879" s="338"/>
      <c r="P879" s="339">
        <f t="shared" si="203"/>
        <v>0</v>
      </c>
      <c r="Q879" s="364"/>
      <c r="R879" s="364"/>
      <c r="S879" s="365"/>
      <c r="T879" s="366"/>
      <c r="U879" s="367"/>
      <c r="V879" s="364"/>
      <c r="W879" s="364"/>
      <c r="X879" s="364"/>
      <c r="Y879" s="1293">
        <f t="shared" si="204"/>
        <v>0</v>
      </c>
      <c r="Z879" s="476"/>
      <c r="AA879" s="577"/>
      <c r="AB879" s="20"/>
    </row>
    <row r="880" spans="1:28" x14ac:dyDescent="0.3">
      <c r="A880" s="124"/>
      <c r="B880" s="441"/>
      <c r="C880" s="374" t="s">
        <v>1182</v>
      </c>
      <c r="D880" s="441"/>
      <c r="E880" s="1168"/>
      <c r="F880" s="582">
        <f t="shared" si="210"/>
        <v>0</v>
      </c>
      <c r="G880" s="333"/>
      <c r="H880" s="333"/>
      <c r="I880" s="334"/>
      <c r="J880" s="335"/>
      <c r="K880" s="633"/>
      <c r="L880" s="337"/>
      <c r="M880" s="337"/>
      <c r="N880" s="337"/>
      <c r="O880" s="338"/>
      <c r="P880" s="339">
        <f t="shared" si="203"/>
        <v>0</v>
      </c>
      <c r="Q880" s="364"/>
      <c r="R880" s="364"/>
      <c r="S880" s="578"/>
      <c r="T880" s="579"/>
      <c r="U880" s="367"/>
      <c r="V880" s="364"/>
      <c r="W880" s="364"/>
      <c r="X880" s="364"/>
      <c r="Y880" s="1293">
        <f t="shared" si="204"/>
        <v>0</v>
      </c>
      <c r="Z880" s="476"/>
      <c r="AA880" s="580"/>
      <c r="AB880" s="28"/>
    </row>
    <row r="881" spans="1:28" x14ac:dyDescent="0.3">
      <c r="A881" s="124"/>
      <c r="B881" s="441"/>
      <c r="C881" s="374"/>
      <c r="D881" s="441"/>
      <c r="E881" s="1172" t="s">
        <v>1183</v>
      </c>
      <c r="F881" s="582">
        <f t="shared" ref="F881" si="212">SUM(G881:J881)</f>
        <v>0</v>
      </c>
      <c r="G881" s="333"/>
      <c r="H881" s="333"/>
      <c r="I881" s="334"/>
      <c r="J881" s="335"/>
      <c r="K881" s="633"/>
      <c r="L881" s="337"/>
      <c r="M881" s="337"/>
      <c r="N881" s="337"/>
      <c r="O881" s="338"/>
      <c r="P881" s="339">
        <f t="shared" ref="P881" si="213">SUM(Q881:T881)</f>
        <v>0</v>
      </c>
      <c r="Q881" s="364"/>
      <c r="R881" s="364"/>
      <c r="S881" s="578"/>
      <c r="T881" s="579"/>
      <c r="U881" s="367"/>
      <c r="V881" s="364"/>
      <c r="W881" s="364"/>
      <c r="X881" s="364"/>
      <c r="Y881" s="1293">
        <f t="shared" ref="Y881" si="214">SUM(U881:X881)</f>
        <v>0</v>
      </c>
      <c r="Z881" s="476"/>
      <c r="AA881" s="580"/>
      <c r="AB881" s="28"/>
    </row>
    <row r="882" spans="1:28" x14ac:dyDescent="0.3">
      <c r="A882" s="124"/>
      <c r="B882" s="441"/>
      <c r="C882" s="441"/>
      <c r="D882" s="374" t="s">
        <v>1188</v>
      </c>
      <c r="E882" s="1168"/>
      <c r="F882" s="582">
        <f t="shared" si="210"/>
        <v>0</v>
      </c>
      <c r="G882" s="333"/>
      <c r="H882" s="333"/>
      <c r="I882" s="334"/>
      <c r="J882" s="335"/>
      <c r="K882" s="633"/>
      <c r="L882" s="337"/>
      <c r="M882" s="337"/>
      <c r="N882" s="337"/>
      <c r="O882" s="338"/>
      <c r="P882" s="339">
        <f t="shared" si="203"/>
        <v>0</v>
      </c>
      <c r="Q882" s="364"/>
      <c r="R882" s="364"/>
      <c r="S882" s="578"/>
      <c r="T882" s="579"/>
      <c r="U882" s="367"/>
      <c r="V882" s="364"/>
      <c r="W882" s="364"/>
      <c r="X882" s="364"/>
      <c r="Y882" s="1293">
        <f t="shared" si="204"/>
        <v>0</v>
      </c>
      <c r="Z882" s="476"/>
      <c r="AA882" s="580"/>
      <c r="AB882" s="28"/>
    </row>
    <row r="883" spans="1:28" x14ac:dyDescent="0.3">
      <c r="A883" s="124"/>
      <c r="B883" s="441"/>
      <c r="C883" s="441"/>
      <c r="D883" s="374" t="s">
        <v>1189</v>
      </c>
      <c r="E883" s="1168"/>
      <c r="F883" s="582">
        <f t="shared" si="210"/>
        <v>0</v>
      </c>
      <c r="G883" s="333"/>
      <c r="H883" s="333"/>
      <c r="I883" s="334"/>
      <c r="J883" s="335"/>
      <c r="K883" s="633"/>
      <c r="L883" s="337"/>
      <c r="M883" s="337"/>
      <c r="N883" s="337"/>
      <c r="O883" s="338"/>
      <c r="P883" s="339">
        <f t="shared" si="203"/>
        <v>0</v>
      </c>
      <c r="Q883" s="364"/>
      <c r="R883" s="364"/>
      <c r="S883" s="578"/>
      <c r="T883" s="579"/>
      <c r="U883" s="367"/>
      <c r="V883" s="364"/>
      <c r="W883" s="364"/>
      <c r="X883" s="364"/>
      <c r="Y883" s="1293">
        <f t="shared" si="204"/>
        <v>0</v>
      </c>
      <c r="Z883" s="476"/>
      <c r="AA883" s="580"/>
      <c r="AB883" s="28"/>
    </row>
    <row r="884" spans="1:28" x14ac:dyDescent="0.3">
      <c r="A884" s="124"/>
      <c r="B884" s="441"/>
      <c r="C884" s="441"/>
      <c r="D884" s="374" t="s">
        <v>1190</v>
      </c>
      <c r="E884" s="1168"/>
      <c r="F884" s="582">
        <f t="shared" ref="F884" si="215">SUM(G884:J884)</f>
        <v>0</v>
      </c>
      <c r="G884" s="333"/>
      <c r="H884" s="333"/>
      <c r="I884" s="334"/>
      <c r="J884" s="335"/>
      <c r="K884" s="633"/>
      <c r="L884" s="337"/>
      <c r="M884" s="337"/>
      <c r="N884" s="337"/>
      <c r="O884" s="338"/>
      <c r="P884" s="339">
        <f t="shared" ref="P884" si="216">SUM(Q884:T884)</f>
        <v>0</v>
      </c>
      <c r="Q884" s="364"/>
      <c r="R884" s="364"/>
      <c r="S884" s="578"/>
      <c r="T884" s="579"/>
      <c r="U884" s="367"/>
      <c r="V884" s="364"/>
      <c r="W884" s="364"/>
      <c r="X884" s="364"/>
      <c r="Y884" s="1293">
        <f t="shared" ref="Y884" si="217">SUM(U884:X884)</f>
        <v>0</v>
      </c>
      <c r="Z884" s="476"/>
      <c r="AA884" s="580"/>
      <c r="AB884" s="28"/>
    </row>
    <row r="885" spans="1:28" x14ac:dyDescent="0.3">
      <c r="A885" s="124"/>
      <c r="B885" s="441"/>
      <c r="C885" s="441"/>
      <c r="D885" s="441"/>
      <c r="E885" s="1168" t="s">
        <v>699</v>
      </c>
      <c r="F885" s="582">
        <f t="shared" si="210"/>
        <v>1</v>
      </c>
      <c r="G885" s="333"/>
      <c r="H885" s="333"/>
      <c r="I885" s="334">
        <v>1</v>
      </c>
      <c r="J885" s="335"/>
      <c r="K885" s="633"/>
      <c r="L885" s="344"/>
      <c r="M885" s="344"/>
      <c r="N885" s="344"/>
      <c r="O885" s="338"/>
      <c r="P885" s="339">
        <f t="shared" si="203"/>
        <v>334600</v>
      </c>
      <c r="Q885" s="364"/>
      <c r="R885" s="364"/>
      <c r="S885" s="578">
        <v>334600</v>
      </c>
      <c r="T885" s="579"/>
      <c r="U885" s="367"/>
      <c r="V885" s="364"/>
      <c r="W885" s="364"/>
      <c r="X885" s="364"/>
      <c r="Y885" s="1293">
        <f t="shared" si="204"/>
        <v>0</v>
      </c>
      <c r="Z885" s="476"/>
      <c r="AA885" s="580" t="s">
        <v>32</v>
      </c>
      <c r="AB885" s="28"/>
    </row>
    <row r="886" spans="1:28" x14ac:dyDescent="0.3">
      <c r="A886" s="124"/>
      <c r="B886" s="441"/>
      <c r="C886" s="441"/>
      <c r="D886" s="441"/>
      <c r="E886" s="1168"/>
      <c r="F886" s="582">
        <f t="shared" si="210"/>
        <v>0</v>
      </c>
      <c r="G886" s="333"/>
      <c r="H886" s="333"/>
      <c r="I886" s="334"/>
      <c r="J886" s="335"/>
      <c r="K886" s="633"/>
      <c r="L886" s="337"/>
      <c r="M886" s="337"/>
      <c r="N886" s="337"/>
      <c r="O886" s="338"/>
      <c r="P886" s="339">
        <f t="shared" si="203"/>
        <v>0</v>
      </c>
      <c r="Q886" s="364"/>
      <c r="R886" s="364"/>
      <c r="S886" s="578"/>
      <c r="T886" s="579"/>
      <c r="U886" s="367"/>
      <c r="V886" s="364"/>
      <c r="W886" s="364"/>
      <c r="X886" s="364"/>
      <c r="Y886" s="1293">
        <f t="shared" si="204"/>
        <v>0</v>
      </c>
      <c r="Z886" s="476"/>
      <c r="AA886" s="580"/>
      <c r="AB886" s="28"/>
    </row>
    <row r="887" spans="1:28" x14ac:dyDescent="0.3">
      <c r="A887" s="124"/>
      <c r="B887" s="441"/>
      <c r="C887" s="441"/>
      <c r="D887" s="374" t="s">
        <v>1192</v>
      </c>
      <c r="E887" s="1168"/>
      <c r="F887" s="582">
        <f t="shared" si="210"/>
        <v>0</v>
      </c>
      <c r="G887" s="333"/>
      <c r="H887" s="333"/>
      <c r="I887" s="334"/>
      <c r="J887" s="335"/>
      <c r="K887" s="633"/>
      <c r="L887" s="337"/>
      <c r="M887" s="337"/>
      <c r="N887" s="337"/>
      <c r="O887" s="338"/>
      <c r="P887" s="339">
        <f t="shared" si="203"/>
        <v>0</v>
      </c>
      <c r="Q887" s="364"/>
      <c r="R887" s="364"/>
      <c r="S887" s="578"/>
      <c r="T887" s="579"/>
      <c r="U887" s="367"/>
      <c r="V887" s="364"/>
      <c r="W887" s="364"/>
      <c r="X887" s="364"/>
      <c r="Y887" s="1293">
        <f t="shared" si="204"/>
        <v>0</v>
      </c>
      <c r="Z887" s="476"/>
      <c r="AA887" s="580"/>
      <c r="AB887" s="28"/>
    </row>
    <row r="888" spans="1:28" x14ac:dyDescent="0.3">
      <c r="A888" s="124"/>
      <c r="B888" s="441"/>
      <c r="C888" s="441"/>
      <c r="D888" s="374" t="s">
        <v>1191</v>
      </c>
      <c r="E888" s="1168"/>
      <c r="F888" s="582">
        <f t="shared" si="210"/>
        <v>0</v>
      </c>
      <c r="G888" s="333"/>
      <c r="H888" s="333"/>
      <c r="I888" s="334"/>
      <c r="J888" s="335"/>
      <c r="K888" s="633"/>
      <c r="L888" s="337"/>
      <c r="M888" s="337"/>
      <c r="N888" s="337"/>
      <c r="O888" s="338"/>
      <c r="P888" s="339">
        <f t="shared" si="203"/>
        <v>0</v>
      </c>
      <c r="Q888" s="364"/>
      <c r="R888" s="364"/>
      <c r="S888" s="578"/>
      <c r="T888" s="579"/>
      <c r="U888" s="367"/>
      <c r="V888" s="364"/>
      <c r="W888" s="364"/>
      <c r="X888" s="364"/>
      <c r="Y888" s="1293">
        <f t="shared" si="204"/>
        <v>0</v>
      </c>
      <c r="Z888" s="476"/>
      <c r="AA888" s="580"/>
      <c r="AB888" s="28"/>
    </row>
    <row r="889" spans="1:28" x14ac:dyDescent="0.3">
      <c r="A889" s="124"/>
      <c r="B889" s="441"/>
      <c r="C889" s="441"/>
      <c r="D889" s="441"/>
      <c r="E889" s="1168" t="s">
        <v>699</v>
      </c>
      <c r="F889" s="582">
        <f t="shared" si="210"/>
        <v>5</v>
      </c>
      <c r="G889" s="333"/>
      <c r="H889" s="333"/>
      <c r="I889" s="334"/>
      <c r="J889" s="335">
        <v>5</v>
      </c>
      <c r="K889" s="633"/>
      <c r="L889" s="337"/>
      <c r="M889" s="337"/>
      <c r="N889" s="337"/>
      <c r="O889" s="338"/>
      <c r="P889" s="339">
        <f t="shared" si="203"/>
        <v>1235500</v>
      </c>
      <c r="Q889" s="364"/>
      <c r="R889" s="364"/>
      <c r="S889" s="578"/>
      <c r="T889" s="579">
        <v>1235500</v>
      </c>
      <c r="U889" s="367"/>
      <c r="V889" s="364"/>
      <c r="W889" s="364"/>
      <c r="X889" s="364"/>
      <c r="Y889" s="1293">
        <f t="shared" si="204"/>
        <v>0</v>
      </c>
      <c r="Z889" s="476"/>
      <c r="AA889" s="580" t="s">
        <v>32</v>
      </c>
      <c r="AB889" s="28"/>
    </row>
    <row r="890" spans="1:28" x14ac:dyDescent="0.3">
      <c r="A890" s="124"/>
      <c r="B890" s="441"/>
      <c r="C890" s="441"/>
      <c r="D890" s="441"/>
      <c r="E890" s="1168"/>
      <c r="F890" s="582">
        <f t="shared" si="210"/>
        <v>0</v>
      </c>
      <c r="G890" s="333"/>
      <c r="H890" s="333"/>
      <c r="I890" s="334"/>
      <c r="J890" s="335"/>
      <c r="K890" s="633"/>
      <c r="L890" s="337"/>
      <c r="M890" s="337"/>
      <c r="N890" s="337"/>
      <c r="O890" s="338"/>
      <c r="P890" s="339">
        <f t="shared" si="203"/>
        <v>0</v>
      </c>
      <c r="Q890" s="364"/>
      <c r="R890" s="364"/>
      <c r="S890" s="595"/>
      <c r="T890" s="579"/>
      <c r="U890" s="367"/>
      <c r="V890" s="364"/>
      <c r="W890" s="364"/>
      <c r="X890" s="364"/>
      <c r="Y890" s="1293">
        <f t="shared" si="204"/>
        <v>0</v>
      </c>
      <c r="Z890" s="476"/>
      <c r="AA890" s="580"/>
      <c r="AB890" s="28"/>
    </row>
    <row r="891" spans="1:28" x14ac:dyDescent="0.3">
      <c r="A891" s="115"/>
      <c r="B891" s="332"/>
      <c r="C891" s="442" t="s">
        <v>838</v>
      </c>
      <c r="D891" s="441"/>
      <c r="E891" s="1168"/>
      <c r="F891" s="582">
        <f t="shared" si="210"/>
        <v>0</v>
      </c>
      <c r="G891" s="333"/>
      <c r="H891" s="333"/>
      <c r="I891" s="334"/>
      <c r="J891" s="335"/>
      <c r="K891" s="633"/>
      <c r="L891" s="337"/>
      <c r="M891" s="337"/>
      <c r="N891" s="337"/>
      <c r="O891" s="338"/>
      <c r="P891" s="339">
        <f t="shared" si="203"/>
        <v>0</v>
      </c>
      <c r="Q891" s="364"/>
      <c r="R891" s="364"/>
      <c r="S891" s="365"/>
      <c r="T891" s="366"/>
      <c r="U891" s="367"/>
      <c r="V891" s="364"/>
      <c r="W891" s="364"/>
      <c r="X891" s="364"/>
      <c r="Y891" s="1293">
        <f t="shared" si="204"/>
        <v>0</v>
      </c>
      <c r="Z891" s="340"/>
      <c r="AA891" s="370"/>
      <c r="AB891" s="20"/>
    </row>
    <row r="892" spans="1:28" x14ac:dyDescent="0.3">
      <c r="A892" s="115"/>
      <c r="B892" s="332"/>
      <c r="C892" s="441"/>
      <c r="D892" s="441"/>
      <c r="E892" s="1168" t="s">
        <v>431</v>
      </c>
      <c r="F892" s="582">
        <v>1</v>
      </c>
      <c r="G892" s="333"/>
      <c r="H892" s="333"/>
      <c r="I892" s="334">
        <v>1</v>
      </c>
      <c r="J892" s="335">
        <v>-1</v>
      </c>
      <c r="K892" s="633"/>
      <c r="L892" s="337"/>
      <c r="M892" s="337"/>
      <c r="N892" s="337"/>
      <c r="O892" s="338"/>
      <c r="P892" s="339">
        <f t="shared" si="203"/>
        <v>0</v>
      </c>
      <c r="Q892" s="364"/>
      <c r="R892" s="364"/>
      <c r="S892" s="365"/>
      <c r="T892" s="366"/>
      <c r="U892" s="367"/>
      <c r="V892" s="364"/>
      <c r="W892" s="364"/>
      <c r="X892" s="364"/>
      <c r="Y892" s="1293">
        <f t="shared" si="204"/>
        <v>0</v>
      </c>
      <c r="Z892" s="340"/>
      <c r="AA892" s="370"/>
      <c r="AB892" s="20"/>
    </row>
    <row r="893" spans="1:28" ht="16.2" thickBot="1" x14ac:dyDescent="0.35">
      <c r="A893" s="121"/>
      <c r="B893" s="377"/>
      <c r="C893" s="377"/>
      <c r="D893" s="377"/>
      <c r="E893" s="1492"/>
      <c r="F893" s="885">
        <f t="shared" si="210"/>
        <v>0</v>
      </c>
      <c r="G893" s="378"/>
      <c r="H893" s="378"/>
      <c r="I893" s="379"/>
      <c r="J893" s="380"/>
      <c r="K893" s="944"/>
      <c r="L893" s="425"/>
      <c r="M893" s="425"/>
      <c r="N893" s="425"/>
      <c r="O893" s="382"/>
      <c r="P893" s="481">
        <f t="shared" si="203"/>
        <v>0</v>
      </c>
      <c r="Q893" s="383"/>
      <c r="R893" s="383"/>
      <c r="S893" s="384"/>
      <c r="T893" s="385"/>
      <c r="U893" s="386"/>
      <c r="V893" s="383"/>
      <c r="W893" s="383"/>
      <c r="X893" s="383"/>
      <c r="Y893" s="1305">
        <f t="shared" si="204"/>
        <v>0</v>
      </c>
      <c r="Z893" s="387"/>
      <c r="AA893" s="477"/>
      <c r="AB893" s="20"/>
    </row>
    <row r="894" spans="1:28" s="34" customFormat="1" x14ac:dyDescent="0.3">
      <c r="A894" s="122"/>
      <c r="B894" s="591" t="s">
        <v>401</v>
      </c>
      <c r="C894" s="388"/>
      <c r="D894" s="388"/>
      <c r="E894" s="1361"/>
      <c r="F894" s="886">
        <f t="shared" si="210"/>
        <v>0</v>
      </c>
      <c r="G894" s="924"/>
      <c r="H894" s="924"/>
      <c r="I894" s="925"/>
      <c r="J894" s="926"/>
      <c r="K894" s="392"/>
      <c r="L894" s="930"/>
      <c r="M894" s="930"/>
      <c r="N894" s="930"/>
      <c r="O894" s="394"/>
      <c r="P894" s="483">
        <f t="shared" si="203"/>
        <v>0</v>
      </c>
      <c r="Q894" s="977"/>
      <c r="R894" s="977"/>
      <c r="S894" s="396"/>
      <c r="T894" s="397"/>
      <c r="U894" s="999"/>
      <c r="V894" s="977"/>
      <c r="W894" s="977"/>
      <c r="X894" s="977"/>
      <c r="Y894" s="1306">
        <f t="shared" si="204"/>
        <v>0</v>
      </c>
      <c r="Z894" s="1011" t="s">
        <v>114</v>
      </c>
      <c r="AA894" s="1012"/>
      <c r="AB894" s="20"/>
    </row>
    <row r="895" spans="1:28" s="34" customFormat="1" x14ac:dyDescent="0.3">
      <c r="A895" s="118"/>
      <c r="B895" s="574"/>
      <c r="C895" s="574" t="s">
        <v>268</v>
      </c>
      <c r="D895" s="574"/>
      <c r="E895" s="1166"/>
      <c r="F895" s="582">
        <f t="shared" si="210"/>
        <v>0</v>
      </c>
      <c r="G895" s="583"/>
      <c r="H895" s="583"/>
      <c r="I895" s="584"/>
      <c r="J895" s="585"/>
      <c r="K895" s="336"/>
      <c r="L895" s="586"/>
      <c r="M895" s="586"/>
      <c r="N895" s="586"/>
      <c r="O895" s="338"/>
      <c r="P895" s="339">
        <f t="shared" ref="P895:R895" si="218">P899</f>
        <v>0</v>
      </c>
      <c r="Q895" s="401">
        <f t="shared" si="218"/>
        <v>0</v>
      </c>
      <c r="R895" s="401">
        <f t="shared" si="218"/>
        <v>0</v>
      </c>
      <c r="S895" s="401">
        <f>S899</f>
        <v>0</v>
      </c>
      <c r="T895" s="402">
        <f>T899</f>
        <v>0</v>
      </c>
      <c r="U895" s="339">
        <f t="shared" ref="U895:Y895" si="219">U899</f>
        <v>0</v>
      </c>
      <c r="V895" s="401">
        <f t="shared" si="219"/>
        <v>0</v>
      </c>
      <c r="W895" s="401">
        <f t="shared" si="219"/>
        <v>0</v>
      </c>
      <c r="X895" s="401">
        <f t="shared" si="219"/>
        <v>0</v>
      </c>
      <c r="Y895" s="402">
        <f t="shared" si="219"/>
        <v>0</v>
      </c>
      <c r="Z895" s="438"/>
      <c r="AA895" s="430"/>
      <c r="AB895" s="20"/>
    </row>
    <row r="896" spans="1:28" s="34" customFormat="1" x14ac:dyDescent="0.3">
      <c r="A896" s="118"/>
      <c r="B896" s="574"/>
      <c r="C896" s="574" t="s">
        <v>266</v>
      </c>
      <c r="D896" s="574"/>
      <c r="E896" s="1166"/>
      <c r="F896" s="582">
        <f t="shared" si="210"/>
        <v>0</v>
      </c>
      <c r="G896" s="583"/>
      <c r="H896" s="583"/>
      <c r="I896" s="584"/>
      <c r="J896" s="585"/>
      <c r="K896" s="336"/>
      <c r="L896" s="586"/>
      <c r="M896" s="586"/>
      <c r="N896" s="586"/>
      <c r="O896" s="338"/>
      <c r="P896" s="339">
        <f t="shared" ref="P896:Y896" si="220">SUM(P898:P1015)</f>
        <v>50000</v>
      </c>
      <c r="Q896" s="401">
        <f t="shared" si="220"/>
        <v>0</v>
      </c>
      <c r="R896" s="401">
        <f t="shared" si="220"/>
        <v>0</v>
      </c>
      <c r="S896" s="401">
        <f t="shared" si="220"/>
        <v>42900</v>
      </c>
      <c r="T896" s="402">
        <f t="shared" si="220"/>
        <v>7100</v>
      </c>
      <c r="U896" s="339">
        <f t="shared" si="220"/>
        <v>0</v>
      </c>
      <c r="V896" s="401">
        <f t="shared" si="220"/>
        <v>0</v>
      </c>
      <c r="W896" s="401">
        <f t="shared" si="220"/>
        <v>0</v>
      </c>
      <c r="X896" s="401">
        <f t="shared" si="220"/>
        <v>0</v>
      </c>
      <c r="Y896" s="402">
        <f t="shared" si="220"/>
        <v>0</v>
      </c>
      <c r="Z896" s="438"/>
      <c r="AA896" s="430"/>
      <c r="AB896" s="20"/>
    </row>
    <row r="897" spans="1:28" x14ac:dyDescent="0.3">
      <c r="A897" s="115"/>
      <c r="B897" s="332"/>
      <c r="C897" s="332"/>
      <c r="D897" s="332"/>
      <c r="E897" s="1166"/>
      <c r="F897" s="582">
        <f t="shared" si="210"/>
        <v>0</v>
      </c>
      <c r="G897" s="333"/>
      <c r="H897" s="333"/>
      <c r="I897" s="334"/>
      <c r="J897" s="335"/>
      <c r="K897" s="942"/>
      <c r="L897" s="337"/>
      <c r="M897" s="337"/>
      <c r="N897" s="337"/>
      <c r="O897" s="338"/>
      <c r="P897" s="339">
        <f t="shared" si="203"/>
        <v>0</v>
      </c>
      <c r="Q897" s="364"/>
      <c r="R897" s="364"/>
      <c r="S897" s="365"/>
      <c r="T897" s="366"/>
      <c r="U897" s="367"/>
      <c r="V897" s="364"/>
      <c r="W897" s="364"/>
      <c r="X897" s="364"/>
      <c r="Y897" s="1293">
        <f t="shared" si="204"/>
        <v>0</v>
      </c>
      <c r="Z897" s="340"/>
      <c r="AA897" s="348"/>
    </row>
    <row r="898" spans="1:28" x14ac:dyDescent="0.3">
      <c r="A898" s="115"/>
      <c r="B898" s="332"/>
      <c r="C898" s="587" t="s">
        <v>402</v>
      </c>
      <c r="D898" s="332"/>
      <c r="E898" s="1164"/>
      <c r="F898" s="582">
        <f t="shared" si="210"/>
        <v>0</v>
      </c>
      <c r="G898" s="333"/>
      <c r="H898" s="333"/>
      <c r="I898" s="334"/>
      <c r="J898" s="335"/>
      <c r="K898" s="942"/>
      <c r="L898" s="337"/>
      <c r="M898" s="337"/>
      <c r="N898" s="337"/>
      <c r="O898" s="338"/>
      <c r="P898" s="339">
        <f t="shared" ref="P898:P942" si="221">SUM(Q898:T898)</f>
        <v>0</v>
      </c>
      <c r="Q898" s="364"/>
      <c r="R898" s="364"/>
      <c r="S898" s="365"/>
      <c r="T898" s="366"/>
      <c r="U898" s="367"/>
      <c r="V898" s="364"/>
      <c r="W898" s="364"/>
      <c r="X898" s="364"/>
      <c r="Y898" s="1293">
        <f t="shared" ref="Y898:Y942" si="222">SUM(U898:X898)</f>
        <v>0</v>
      </c>
      <c r="Z898" s="340"/>
      <c r="AA898" s="439" t="s">
        <v>605</v>
      </c>
    </row>
    <row r="899" spans="1:28" x14ac:dyDescent="0.3">
      <c r="A899" s="115"/>
      <c r="B899" s="332"/>
      <c r="C899" s="332"/>
      <c r="D899" s="332"/>
      <c r="E899" s="1193" t="s">
        <v>58</v>
      </c>
      <c r="F899" s="582">
        <v>8</v>
      </c>
      <c r="G899" s="333">
        <v>8</v>
      </c>
      <c r="H899" s="333"/>
      <c r="I899" s="334">
        <v>3</v>
      </c>
      <c r="J899" s="335">
        <v>-3</v>
      </c>
      <c r="K899" s="942"/>
      <c r="L899" s="337"/>
      <c r="M899" s="337"/>
      <c r="N899" s="337"/>
      <c r="O899" s="338"/>
      <c r="P899" s="339">
        <f t="shared" si="221"/>
        <v>0</v>
      </c>
      <c r="Q899" s="364"/>
      <c r="R899" s="364"/>
      <c r="S899" s="365"/>
      <c r="T899" s="366"/>
      <c r="U899" s="367"/>
      <c r="V899" s="364"/>
      <c r="W899" s="364"/>
      <c r="X899" s="364"/>
      <c r="Y899" s="1293">
        <f t="shared" si="222"/>
        <v>0</v>
      </c>
      <c r="Z899" s="340"/>
      <c r="AA899" s="439" t="s">
        <v>606</v>
      </c>
      <c r="AB899" s="1875"/>
    </row>
    <row r="900" spans="1:28" x14ac:dyDescent="0.3">
      <c r="A900" s="115"/>
      <c r="B900" s="332"/>
      <c r="C900" s="332"/>
      <c r="D900" s="332"/>
      <c r="E900" s="1193" t="s">
        <v>411</v>
      </c>
      <c r="F900" s="582">
        <f t="shared" si="210"/>
        <v>0</v>
      </c>
      <c r="G900" s="333"/>
      <c r="H900" s="333"/>
      <c r="I900" s="334">
        <v>1</v>
      </c>
      <c r="J900" s="335">
        <v>-1</v>
      </c>
      <c r="K900" s="942"/>
      <c r="L900" s="337"/>
      <c r="M900" s="337"/>
      <c r="N900" s="337"/>
      <c r="O900" s="338"/>
      <c r="P900" s="339">
        <f t="shared" si="221"/>
        <v>0</v>
      </c>
      <c r="Q900" s="364"/>
      <c r="R900" s="364"/>
      <c r="S900" s="365"/>
      <c r="T900" s="366"/>
      <c r="U900" s="367"/>
      <c r="V900" s="364"/>
      <c r="W900" s="364"/>
      <c r="X900" s="364"/>
      <c r="Y900" s="1293">
        <f t="shared" si="222"/>
        <v>0</v>
      </c>
      <c r="Z900" s="340"/>
      <c r="AA900" s="439" t="s">
        <v>607</v>
      </c>
      <c r="AB900" s="1875"/>
    </row>
    <row r="901" spans="1:28" x14ac:dyDescent="0.3">
      <c r="A901" s="115"/>
      <c r="B901" s="332"/>
      <c r="C901" s="332"/>
      <c r="D901" s="332"/>
      <c r="E901" s="1193" t="s">
        <v>232</v>
      </c>
      <c r="F901" s="582">
        <f t="shared" ref="F901:F902" si="223">SUM(G901:J901)</f>
        <v>0</v>
      </c>
      <c r="G901" s="333"/>
      <c r="H901" s="333"/>
      <c r="I901" s="334">
        <v>1</v>
      </c>
      <c r="J901" s="335">
        <v>-1</v>
      </c>
      <c r="K901" s="942"/>
      <c r="L901" s="337"/>
      <c r="M901" s="337"/>
      <c r="N901" s="337"/>
      <c r="O901" s="338"/>
      <c r="P901" s="339">
        <f t="shared" si="221"/>
        <v>0</v>
      </c>
      <c r="Q901" s="364"/>
      <c r="R901" s="364"/>
      <c r="S901" s="365"/>
      <c r="T901" s="366"/>
      <c r="U901" s="367"/>
      <c r="V901" s="364"/>
      <c r="W901" s="364"/>
      <c r="X901" s="364"/>
      <c r="Y901" s="1293">
        <f t="shared" si="222"/>
        <v>0</v>
      </c>
      <c r="Z901" s="340"/>
      <c r="AA901" s="439" t="s">
        <v>884</v>
      </c>
      <c r="AB901" s="1875"/>
    </row>
    <row r="902" spans="1:28" x14ac:dyDescent="0.3">
      <c r="A902" s="115"/>
      <c r="B902" s="332"/>
      <c r="C902" s="332"/>
      <c r="D902" s="332"/>
      <c r="E902" s="1193" t="s">
        <v>412</v>
      </c>
      <c r="F902" s="582">
        <f t="shared" si="223"/>
        <v>0</v>
      </c>
      <c r="G902" s="333"/>
      <c r="H902" s="333"/>
      <c r="I902" s="334">
        <v>1</v>
      </c>
      <c r="J902" s="335">
        <v>-1</v>
      </c>
      <c r="K902" s="942"/>
      <c r="L902" s="337"/>
      <c r="M902" s="337"/>
      <c r="N902" s="337"/>
      <c r="O902" s="338"/>
      <c r="P902" s="339">
        <f t="shared" si="221"/>
        <v>0</v>
      </c>
      <c r="Q902" s="364"/>
      <c r="R902" s="364"/>
      <c r="S902" s="365"/>
      <c r="T902" s="366"/>
      <c r="U902" s="367"/>
      <c r="V902" s="364"/>
      <c r="W902" s="364"/>
      <c r="X902" s="364"/>
      <c r="Y902" s="1293">
        <f t="shared" si="222"/>
        <v>0</v>
      </c>
      <c r="Z902" s="340"/>
      <c r="AA902" s="439" t="s">
        <v>885</v>
      </c>
      <c r="AB902" s="1872" t="s">
        <v>360</v>
      </c>
    </row>
    <row r="903" spans="1:28" x14ac:dyDescent="0.3">
      <c r="A903" s="115"/>
      <c r="B903" s="332"/>
      <c r="C903" s="332"/>
      <c r="D903" s="332"/>
      <c r="E903" s="1193"/>
      <c r="F903" s="582">
        <f t="shared" si="210"/>
        <v>0</v>
      </c>
      <c r="G903" s="333"/>
      <c r="H903" s="333"/>
      <c r="I903" s="334"/>
      <c r="J903" s="335"/>
      <c r="K903" s="942"/>
      <c r="L903" s="337"/>
      <c r="M903" s="337"/>
      <c r="N903" s="337"/>
      <c r="O903" s="338"/>
      <c r="P903" s="339">
        <f t="shared" si="221"/>
        <v>0</v>
      </c>
      <c r="Q903" s="364"/>
      <c r="R903" s="364"/>
      <c r="S903" s="365"/>
      <c r="T903" s="366"/>
      <c r="U903" s="367"/>
      <c r="V903" s="364"/>
      <c r="W903" s="364"/>
      <c r="X903" s="364"/>
      <c r="Y903" s="1293">
        <f t="shared" si="222"/>
        <v>0</v>
      </c>
      <c r="Z903" s="340"/>
      <c r="AA903" s="439" t="s">
        <v>886</v>
      </c>
      <c r="AB903" s="1872" t="s">
        <v>361</v>
      </c>
    </row>
    <row r="904" spans="1:28" x14ac:dyDescent="0.3">
      <c r="A904" s="115"/>
      <c r="B904" s="332"/>
      <c r="C904" s="332"/>
      <c r="D904" s="332"/>
      <c r="E904" s="1194"/>
      <c r="F904" s="582">
        <f t="shared" si="210"/>
        <v>0</v>
      </c>
      <c r="G904" s="333"/>
      <c r="H904" s="333"/>
      <c r="I904" s="334"/>
      <c r="J904" s="335"/>
      <c r="K904" s="942"/>
      <c r="L904" s="337"/>
      <c r="M904" s="337"/>
      <c r="N904" s="337"/>
      <c r="O904" s="338"/>
      <c r="P904" s="339">
        <f t="shared" si="221"/>
        <v>0</v>
      </c>
      <c r="Q904" s="364"/>
      <c r="R904" s="364"/>
      <c r="S904" s="365"/>
      <c r="T904" s="366"/>
      <c r="U904" s="367"/>
      <c r="V904" s="364"/>
      <c r="W904" s="364"/>
      <c r="X904" s="364"/>
      <c r="Y904" s="1293">
        <f t="shared" si="222"/>
        <v>0</v>
      </c>
      <c r="Z904" s="340"/>
      <c r="AA904" s="439"/>
      <c r="AB904" s="1876"/>
    </row>
    <row r="905" spans="1:28" x14ac:dyDescent="0.3">
      <c r="A905" s="115"/>
      <c r="B905" s="332"/>
      <c r="C905" s="587" t="s">
        <v>1193</v>
      </c>
      <c r="D905" s="332"/>
      <c r="E905" s="1164"/>
      <c r="F905" s="582">
        <f t="shared" si="210"/>
        <v>0</v>
      </c>
      <c r="G905" s="333"/>
      <c r="H905" s="333"/>
      <c r="I905" s="1508"/>
      <c r="J905" s="335"/>
      <c r="K905" s="942"/>
      <c r="L905" s="337"/>
      <c r="M905" s="337"/>
      <c r="N905" s="337"/>
      <c r="O905" s="338"/>
      <c r="P905" s="339">
        <f t="shared" si="221"/>
        <v>0</v>
      </c>
      <c r="Q905" s="364"/>
      <c r="R905" s="364"/>
      <c r="S905" s="365"/>
      <c r="T905" s="366"/>
      <c r="U905" s="367"/>
      <c r="V905" s="364"/>
      <c r="W905" s="364"/>
      <c r="X905" s="364"/>
      <c r="Y905" s="1293">
        <f t="shared" si="222"/>
        <v>0</v>
      </c>
      <c r="Z905" s="340"/>
      <c r="AA905" s="439"/>
      <c r="AB905" s="1870" t="s">
        <v>1321</v>
      </c>
    </row>
    <row r="906" spans="1:28" x14ac:dyDescent="0.3">
      <c r="A906" s="115"/>
      <c r="B906" s="332"/>
      <c r="C906" s="587" t="s">
        <v>41</v>
      </c>
      <c r="D906" s="332"/>
      <c r="E906" s="1166" t="s">
        <v>1194</v>
      </c>
      <c r="F906" s="582">
        <f t="shared" ref="F906" si="224">SUM(G906:J906)</f>
        <v>0</v>
      </c>
      <c r="G906" s="333"/>
      <c r="H906" s="333"/>
      <c r="I906" s="1508"/>
      <c r="J906" s="335"/>
      <c r="K906" s="942"/>
      <c r="L906" s="337"/>
      <c r="M906" s="337"/>
      <c r="N906" s="337"/>
      <c r="O906" s="338"/>
      <c r="P906" s="339">
        <f t="shared" ref="P906" si="225">SUM(Q906:T906)</f>
        <v>0</v>
      </c>
      <c r="Q906" s="364"/>
      <c r="R906" s="364"/>
      <c r="S906" s="365"/>
      <c r="T906" s="366"/>
      <c r="U906" s="367"/>
      <c r="V906" s="364"/>
      <c r="W906" s="364"/>
      <c r="X906" s="364"/>
      <c r="Y906" s="1293">
        <f t="shared" ref="Y906" si="226">SUM(U906:X906)</f>
        <v>0</v>
      </c>
      <c r="Z906" s="340"/>
      <c r="AA906" s="439"/>
      <c r="AB906" s="1870" t="s">
        <v>1323</v>
      </c>
    </row>
    <row r="907" spans="1:28" x14ac:dyDescent="0.3">
      <c r="A907" s="115"/>
      <c r="B907" s="332"/>
      <c r="C907" s="332"/>
      <c r="D907" s="332"/>
      <c r="E907" s="1195" t="s">
        <v>1472</v>
      </c>
      <c r="F907" s="582">
        <f t="shared" si="210"/>
        <v>0</v>
      </c>
      <c r="G907" s="333"/>
      <c r="H907" s="333"/>
      <c r="I907" s="1508"/>
      <c r="J907" s="335"/>
      <c r="K907" s="942"/>
      <c r="L907" s="337"/>
      <c r="M907" s="337"/>
      <c r="N907" s="337"/>
      <c r="O907" s="338"/>
      <c r="P907" s="339">
        <f t="shared" si="221"/>
        <v>0</v>
      </c>
      <c r="Q907" s="364"/>
      <c r="R907" s="364"/>
      <c r="S907" s="365"/>
      <c r="T907" s="366"/>
      <c r="U907" s="367"/>
      <c r="V907" s="364"/>
      <c r="W907" s="364"/>
      <c r="X907" s="364"/>
      <c r="Y907" s="1293">
        <f t="shared" si="222"/>
        <v>0</v>
      </c>
      <c r="Z907" s="340"/>
      <c r="AA907" s="439"/>
      <c r="AB907" s="1870" t="s">
        <v>1322</v>
      </c>
    </row>
    <row r="908" spans="1:28" x14ac:dyDescent="0.3">
      <c r="A908" s="115"/>
      <c r="B908" s="332"/>
      <c r="C908" s="332"/>
      <c r="D908" s="332"/>
      <c r="E908" s="1196" t="s">
        <v>33</v>
      </c>
      <c r="F908" s="582">
        <v>9</v>
      </c>
      <c r="G908" s="433">
        <v>9</v>
      </c>
      <c r="H908" s="433">
        <v>9</v>
      </c>
      <c r="I908" s="1509">
        <f>SUM(I909:I915)</f>
        <v>8</v>
      </c>
      <c r="J908" s="1509">
        <f>SUM(J909:J915)</f>
        <v>8</v>
      </c>
      <c r="K908" s="1274">
        <v>9</v>
      </c>
      <c r="L908" s="588">
        <v>9</v>
      </c>
      <c r="M908" s="337"/>
      <c r="N908" s="337"/>
      <c r="O908" s="338">
        <v>9</v>
      </c>
      <c r="P908" s="339">
        <f t="shared" si="221"/>
        <v>0</v>
      </c>
      <c r="Q908" s="364"/>
      <c r="R908" s="364"/>
      <c r="S908" s="365"/>
      <c r="T908" s="366"/>
      <c r="U908" s="367"/>
      <c r="V908" s="364"/>
      <c r="W908" s="364"/>
      <c r="X908" s="364"/>
      <c r="Y908" s="1293">
        <f t="shared" si="222"/>
        <v>0</v>
      </c>
      <c r="Z908" s="340"/>
      <c r="AA908" s="439"/>
      <c r="AB908" s="1870" t="s">
        <v>1320</v>
      </c>
    </row>
    <row r="909" spans="1:28" x14ac:dyDescent="0.3">
      <c r="A909" s="115"/>
      <c r="B909" s="332"/>
      <c r="C909" s="332"/>
      <c r="D909" s="332"/>
      <c r="E909" s="1176" t="s">
        <v>487</v>
      </c>
      <c r="F909" s="582">
        <f t="shared" si="210"/>
        <v>4</v>
      </c>
      <c r="G909" s="333"/>
      <c r="H909" s="333"/>
      <c r="I909" s="1509">
        <v>2</v>
      </c>
      <c r="J909" s="1509">
        <v>2</v>
      </c>
      <c r="K909" s="942"/>
      <c r="L909" s="337"/>
      <c r="M909" s="337"/>
      <c r="N909" s="337"/>
      <c r="O909" s="338"/>
      <c r="P909" s="339">
        <f t="shared" si="221"/>
        <v>0</v>
      </c>
      <c r="Q909" s="364"/>
      <c r="R909" s="364"/>
      <c r="S909" s="365"/>
      <c r="T909" s="366"/>
      <c r="U909" s="367"/>
      <c r="V909" s="364"/>
      <c r="W909" s="364"/>
      <c r="X909" s="364"/>
      <c r="Y909" s="1293">
        <f t="shared" si="222"/>
        <v>0</v>
      </c>
      <c r="Z909" s="340"/>
      <c r="AA909" s="439"/>
      <c r="AB909" s="21" t="s">
        <v>366</v>
      </c>
    </row>
    <row r="910" spans="1:28" x14ac:dyDescent="0.3">
      <c r="A910" s="115"/>
      <c r="B910" s="332"/>
      <c r="C910" s="332"/>
      <c r="D910" s="332"/>
      <c r="E910" s="1197" t="s">
        <v>696</v>
      </c>
      <c r="F910" s="582">
        <f t="shared" si="210"/>
        <v>2</v>
      </c>
      <c r="G910" s="333"/>
      <c r="H910" s="333"/>
      <c r="I910" s="1508">
        <v>1</v>
      </c>
      <c r="J910" s="1508">
        <v>1</v>
      </c>
      <c r="K910" s="633"/>
      <c r="L910" s="337"/>
      <c r="M910" s="337"/>
      <c r="N910" s="337"/>
      <c r="O910" s="338"/>
      <c r="P910" s="339">
        <f t="shared" si="221"/>
        <v>0</v>
      </c>
      <c r="Q910" s="364"/>
      <c r="R910" s="364"/>
      <c r="S910" s="365"/>
      <c r="T910" s="366"/>
      <c r="U910" s="367"/>
      <c r="V910" s="364"/>
      <c r="W910" s="364"/>
      <c r="X910" s="364"/>
      <c r="Y910" s="1293">
        <f t="shared" si="222"/>
        <v>0</v>
      </c>
      <c r="Z910" s="340"/>
      <c r="AA910" s="439" t="s">
        <v>738</v>
      </c>
      <c r="AB910" s="21" t="s">
        <v>367</v>
      </c>
    </row>
    <row r="911" spans="1:28" x14ac:dyDescent="0.3">
      <c r="A911" s="115"/>
      <c r="B911" s="332"/>
      <c r="C911" s="332"/>
      <c r="D911" s="332"/>
      <c r="E911" s="1197"/>
      <c r="F911" s="582">
        <f t="shared" si="210"/>
        <v>0</v>
      </c>
      <c r="G911" s="333"/>
      <c r="H911" s="333"/>
      <c r="I911" s="1508"/>
      <c r="J911" s="1508"/>
      <c r="K911" s="633"/>
      <c r="L911" s="337"/>
      <c r="M911" s="337"/>
      <c r="N911" s="337"/>
      <c r="O911" s="338"/>
      <c r="P911" s="339">
        <f t="shared" si="221"/>
        <v>0</v>
      </c>
      <c r="Q911" s="364"/>
      <c r="R911" s="364"/>
      <c r="S911" s="365"/>
      <c r="T911" s="366"/>
      <c r="U911" s="367"/>
      <c r="V911" s="364"/>
      <c r="W911" s="364"/>
      <c r="X911" s="364"/>
      <c r="Y911" s="1293">
        <f t="shared" si="222"/>
        <v>0</v>
      </c>
      <c r="Z911" s="340"/>
      <c r="AA911" s="439" t="s">
        <v>739</v>
      </c>
      <c r="AB911" s="21"/>
    </row>
    <row r="912" spans="1:28" x14ac:dyDescent="0.3">
      <c r="A912" s="115"/>
      <c r="B912" s="332"/>
      <c r="C912" s="332"/>
      <c r="D912" s="332"/>
      <c r="E912" s="1197"/>
      <c r="F912" s="582"/>
      <c r="G912" s="333"/>
      <c r="H912" s="333"/>
      <c r="I912" s="1508"/>
      <c r="J912" s="1508"/>
      <c r="K912" s="633"/>
      <c r="L912" s="337"/>
      <c r="M912" s="337"/>
      <c r="N912" s="337"/>
      <c r="O912" s="338"/>
      <c r="P912" s="339"/>
      <c r="Q912" s="364"/>
      <c r="R912" s="364"/>
      <c r="S912" s="365"/>
      <c r="T912" s="366"/>
      <c r="U912" s="367"/>
      <c r="V912" s="364"/>
      <c r="W912" s="364"/>
      <c r="X912" s="364"/>
      <c r="Y912" s="1293"/>
      <c r="Z912" s="340"/>
      <c r="AA912" s="439" t="s">
        <v>740</v>
      </c>
      <c r="AB912" s="21"/>
    </row>
    <row r="913" spans="1:28" x14ac:dyDescent="0.3">
      <c r="A913" s="115"/>
      <c r="B913" s="332"/>
      <c r="C913" s="332"/>
      <c r="D913" s="332"/>
      <c r="E913" s="1197" t="s">
        <v>488</v>
      </c>
      <c r="F913" s="582">
        <f t="shared" si="210"/>
        <v>8</v>
      </c>
      <c r="G913" s="333"/>
      <c r="H913" s="333"/>
      <c r="I913" s="1508">
        <v>4</v>
      </c>
      <c r="J913" s="1508">
        <v>4</v>
      </c>
      <c r="K913" s="633"/>
      <c r="L913" s="337"/>
      <c r="M913" s="337"/>
      <c r="N913" s="337"/>
      <c r="O913" s="338"/>
      <c r="P913" s="339">
        <f t="shared" si="221"/>
        <v>0</v>
      </c>
      <c r="Q913" s="364"/>
      <c r="R913" s="364"/>
      <c r="S913" s="365"/>
      <c r="T913" s="366"/>
      <c r="U913" s="367"/>
      <c r="V913" s="364"/>
      <c r="W913" s="364"/>
      <c r="X913" s="364"/>
      <c r="Y913" s="1293">
        <f t="shared" si="222"/>
        <v>0</v>
      </c>
      <c r="Z913" s="340"/>
      <c r="AA913" s="589" t="s">
        <v>490</v>
      </c>
      <c r="AB913" s="20"/>
    </row>
    <row r="914" spans="1:28" x14ac:dyDescent="0.3">
      <c r="A914" s="115"/>
      <c r="B914" s="332"/>
      <c r="C914" s="332"/>
      <c r="D914" s="332"/>
      <c r="E914" s="1197" t="s">
        <v>489</v>
      </c>
      <c r="F914" s="582">
        <f t="shared" si="210"/>
        <v>0</v>
      </c>
      <c r="G914" s="333"/>
      <c r="H914" s="333"/>
      <c r="I914" s="1508"/>
      <c r="J914" s="1508"/>
      <c r="K914" s="942"/>
      <c r="L914" s="337"/>
      <c r="M914" s="337"/>
      <c r="N914" s="337"/>
      <c r="O914" s="338"/>
      <c r="P914" s="339">
        <f t="shared" si="221"/>
        <v>0</v>
      </c>
      <c r="Q914" s="364"/>
      <c r="R914" s="364"/>
      <c r="S914" s="365"/>
      <c r="T914" s="366"/>
      <c r="U914" s="367"/>
      <c r="V914" s="364"/>
      <c r="W914" s="364"/>
      <c r="X914" s="364"/>
      <c r="Y914" s="1293">
        <f t="shared" si="222"/>
        <v>0</v>
      </c>
      <c r="Z914" s="340"/>
      <c r="AA914" s="589" t="s">
        <v>491</v>
      </c>
      <c r="AB914" s="20"/>
    </row>
    <row r="915" spans="1:28" x14ac:dyDescent="0.3">
      <c r="A915" s="115"/>
      <c r="B915" s="332"/>
      <c r="C915" s="332"/>
      <c r="D915" s="332"/>
      <c r="E915" s="1197" t="s">
        <v>1474</v>
      </c>
      <c r="F915" s="582">
        <f t="shared" si="210"/>
        <v>2</v>
      </c>
      <c r="G915" s="333"/>
      <c r="H915" s="333"/>
      <c r="I915" s="1508">
        <v>1</v>
      </c>
      <c r="J915" s="1508">
        <v>1</v>
      </c>
      <c r="K915" s="633"/>
      <c r="L915" s="337"/>
      <c r="M915" s="337"/>
      <c r="N915" s="337"/>
      <c r="O915" s="338"/>
      <c r="P915" s="339">
        <f t="shared" si="221"/>
        <v>0</v>
      </c>
      <c r="Q915" s="364"/>
      <c r="R915" s="364"/>
      <c r="S915" s="365"/>
      <c r="T915" s="366"/>
      <c r="U915" s="367"/>
      <c r="V915" s="364"/>
      <c r="W915" s="364"/>
      <c r="X915" s="364"/>
      <c r="Y915" s="1293">
        <f t="shared" si="222"/>
        <v>0</v>
      </c>
      <c r="Z915" s="340"/>
      <c r="AA915" s="439" t="s">
        <v>493</v>
      </c>
      <c r="AB915" s="20"/>
    </row>
    <row r="916" spans="1:28" x14ac:dyDescent="0.3">
      <c r="A916" s="115"/>
      <c r="B916" s="332"/>
      <c r="C916" s="332"/>
      <c r="D916" s="332"/>
      <c r="E916" s="1197"/>
      <c r="F916" s="582">
        <f t="shared" si="210"/>
        <v>0</v>
      </c>
      <c r="G916" s="333"/>
      <c r="H916" s="333"/>
      <c r="I916" s="1508"/>
      <c r="J916" s="335"/>
      <c r="K916" s="942"/>
      <c r="L916" s="337"/>
      <c r="M916" s="337"/>
      <c r="N916" s="337"/>
      <c r="O916" s="338"/>
      <c r="P916" s="339">
        <f t="shared" si="221"/>
        <v>0</v>
      </c>
      <c r="Q916" s="364"/>
      <c r="R916" s="364"/>
      <c r="S916" s="365"/>
      <c r="T916" s="366"/>
      <c r="U916" s="367"/>
      <c r="V916" s="364"/>
      <c r="W916" s="364"/>
      <c r="X916" s="364"/>
      <c r="Y916" s="1293">
        <f t="shared" si="222"/>
        <v>0</v>
      </c>
      <c r="Z916" s="340"/>
      <c r="AA916" s="439" t="s">
        <v>494</v>
      </c>
      <c r="AB916" s="20"/>
    </row>
    <row r="917" spans="1:28" x14ac:dyDescent="0.3">
      <c r="A917" s="115"/>
      <c r="B917" s="332"/>
      <c r="C917" s="332"/>
      <c r="D917" s="332"/>
      <c r="E917" s="1198"/>
      <c r="F917" s="582">
        <f t="shared" si="210"/>
        <v>0</v>
      </c>
      <c r="G917" s="333"/>
      <c r="H917" s="333"/>
      <c r="I917" s="1508"/>
      <c r="J917" s="335"/>
      <c r="K917" s="942"/>
      <c r="L917" s="337"/>
      <c r="M917" s="337"/>
      <c r="N917" s="337"/>
      <c r="O917" s="338"/>
      <c r="P917" s="339">
        <f t="shared" si="221"/>
        <v>0</v>
      </c>
      <c r="Q917" s="364"/>
      <c r="R917" s="364"/>
      <c r="S917" s="365"/>
      <c r="T917" s="366"/>
      <c r="U917" s="367"/>
      <c r="V917" s="364"/>
      <c r="W917" s="364"/>
      <c r="X917" s="364"/>
      <c r="Y917" s="1293">
        <f t="shared" si="222"/>
        <v>0</v>
      </c>
      <c r="Z917" s="340"/>
      <c r="AA917" s="439"/>
      <c r="AB917" s="1870" t="s">
        <v>1319</v>
      </c>
    </row>
    <row r="918" spans="1:28" x14ac:dyDescent="0.3">
      <c r="A918" s="115"/>
      <c r="B918" s="332"/>
      <c r="C918" s="332"/>
      <c r="D918" s="332"/>
      <c r="E918" s="1195" t="s">
        <v>1473</v>
      </c>
      <c r="F918" s="582">
        <f t="shared" si="210"/>
        <v>0</v>
      </c>
      <c r="G918" s="333"/>
      <c r="H918" s="333"/>
      <c r="I918" s="1508"/>
      <c r="J918" s="335"/>
      <c r="K918" s="942"/>
      <c r="L918" s="337"/>
      <c r="M918" s="337"/>
      <c r="N918" s="337"/>
      <c r="O918" s="338"/>
      <c r="P918" s="339">
        <f t="shared" si="221"/>
        <v>0</v>
      </c>
      <c r="Q918" s="364"/>
      <c r="R918" s="364"/>
      <c r="S918" s="365"/>
      <c r="T918" s="366"/>
      <c r="U918" s="367"/>
      <c r="V918" s="364"/>
      <c r="W918" s="364"/>
      <c r="X918" s="364"/>
      <c r="Y918" s="1293">
        <f t="shared" si="222"/>
        <v>0</v>
      </c>
      <c r="Z918" s="340"/>
      <c r="AB918" s="1877"/>
    </row>
    <row r="919" spans="1:28" x14ac:dyDescent="0.3">
      <c r="A919" s="115"/>
      <c r="B919" s="332"/>
      <c r="C919" s="332"/>
      <c r="D919" s="332"/>
      <c r="E919" s="1196" t="s">
        <v>33</v>
      </c>
      <c r="F919" s="333">
        <f>SUM(F920:F929)</f>
        <v>17</v>
      </c>
      <c r="G919" s="333">
        <f t="shared" ref="G919:J919" si="227">SUM(G920:G929)</f>
        <v>17</v>
      </c>
      <c r="H919" s="333">
        <f t="shared" si="227"/>
        <v>17</v>
      </c>
      <c r="I919" s="333">
        <f t="shared" si="227"/>
        <v>15</v>
      </c>
      <c r="J919" s="333">
        <f t="shared" si="227"/>
        <v>15</v>
      </c>
      <c r="K919" s="343">
        <v>17</v>
      </c>
      <c r="L919" s="337">
        <v>17</v>
      </c>
      <c r="M919" s="337"/>
      <c r="N919" s="337"/>
      <c r="O919" s="338">
        <v>17</v>
      </c>
      <c r="P919" s="339">
        <f t="shared" si="221"/>
        <v>0</v>
      </c>
      <c r="Q919" s="364"/>
      <c r="R919" s="364"/>
      <c r="S919" s="365"/>
      <c r="T919" s="366"/>
      <c r="U919" s="367"/>
      <c r="V919" s="364"/>
      <c r="W919" s="364"/>
      <c r="X919" s="364"/>
      <c r="Y919" s="1293">
        <f t="shared" si="222"/>
        <v>0</v>
      </c>
      <c r="Z919" s="340"/>
      <c r="AB919" s="20"/>
    </row>
    <row r="920" spans="1:28" ht="15.6" customHeight="1" x14ac:dyDescent="0.3">
      <c r="A920" s="115"/>
      <c r="B920" s="332"/>
      <c r="C920" s="332"/>
      <c r="D920" s="332"/>
      <c r="E920" s="1197" t="s">
        <v>411</v>
      </c>
      <c r="F920" s="582">
        <v>1</v>
      </c>
      <c r="G920" s="333">
        <v>1</v>
      </c>
      <c r="H920" s="333">
        <v>1</v>
      </c>
      <c r="I920" s="433">
        <v>1</v>
      </c>
      <c r="J920" s="434">
        <v>1</v>
      </c>
      <c r="K920" s="633"/>
      <c r="L920" s="337"/>
      <c r="M920" s="337"/>
      <c r="N920" s="337"/>
      <c r="O920" s="338"/>
      <c r="P920" s="339">
        <f t="shared" si="221"/>
        <v>0</v>
      </c>
      <c r="Q920" s="364"/>
      <c r="R920" s="364"/>
      <c r="S920" s="365"/>
      <c r="T920" s="366"/>
      <c r="U920" s="367"/>
      <c r="V920" s="364"/>
      <c r="W920" s="364"/>
      <c r="X920" s="364"/>
      <c r="Y920" s="1293">
        <f t="shared" si="222"/>
        <v>0</v>
      </c>
      <c r="Z920" s="340"/>
      <c r="AA920" s="439" t="s">
        <v>1475</v>
      </c>
      <c r="AB920" s="20"/>
    </row>
    <row r="921" spans="1:28" ht="15.6" customHeight="1" x14ac:dyDescent="0.3">
      <c r="A921" s="115"/>
      <c r="B921" s="332"/>
      <c r="C921" s="332"/>
      <c r="D921" s="332"/>
      <c r="E921" s="1197" t="s">
        <v>1478</v>
      </c>
      <c r="F921" s="582">
        <v>3</v>
      </c>
      <c r="G921" s="333">
        <v>3</v>
      </c>
      <c r="H921" s="333">
        <v>3</v>
      </c>
      <c r="I921" s="433">
        <v>3</v>
      </c>
      <c r="J921" s="434">
        <v>3</v>
      </c>
      <c r="K921" s="633"/>
      <c r="L921" s="337"/>
      <c r="M921" s="337"/>
      <c r="N921" s="337"/>
      <c r="O921" s="338"/>
      <c r="P921" s="339">
        <f t="shared" si="221"/>
        <v>0</v>
      </c>
      <c r="Q921" s="364"/>
      <c r="R921" s="364"/>
      <c r="S921" s="365"/>
      <c r="T921" s="366"/>
      <c r="U921" s="367"/>
      <c r="V921" s="364"/>
      <c r="W921" s="364"/>
      <c r="X921" s="364"/>
      <c r="Y921" s="1293">
        <f t="shared" si="222"/>
        <v>0</v>
      </c>
      <c r="Z921" s="340"/>
      <c r="AA921" s="439" t="s">
        <v>1476</v>
      </c>
      <c r="AB921" s="20"/>
    </row>
    <row r="922" spans="1:28" ht="15.6" customHeight="1" x14ac:dyDescent="0.3">
      <c r="A922" s="115"/>
      <c r="B922" s="332"/>
      <c r="C922" s="332"/>
      <c r="D922" s="332"/>
      <c r="E922" s="1198"/>
      <c r="F922" s="582">
        <f t="shared" si="210"/>
        <v>0</v>
      </c>
      <c r="G922" s="333"/>
      <c r="H922" s="333"/>
      <c r="I922" s="433"/>
      <c r="J922" s="434"/>
      <c r="K922" s="942"/>
      <c r="L922" s="337"/>
      <c r="M922" s="337"/>
      <c r="N922" s="337"/>
      <c r="O922" s="338"/>
      <c r="P922" s="339">
        <f t="shared" si="221"/>
        <v>0</v>
      </c>
      <c r="Q922" s="364"/>
      <c r="R922" s="364"/>
      <c r="S922" s="365"/>
      <c r="T922" s="366"/>
      <c r="U922" s="367"/>
      <c r="V922" s="364"/>
      <c r="W922" s="364"/>
      <c r="X922" s="364"/>
      <c r="Y922" s="1293">
        <f t="shared" si="222"/>
        <v>0</v>
      </c>
      <c r="Z922" s="340"/>
      <c r="AA922" s="439" t="s">
        <v>1477</v>
      </c>
      <c r="AB922" s="20"/>
    </row>
    <row r="923" spans="1:28" ht="15.6" customHeight="1" x14ac:dyDescent="0.3">
      <c r="A923" s="115"/>
      <c r="B923" s="332"/>
      <c r="C923" s="332"/>
      <c r="D923" s="332"/>
      <c r="E923" s="1197" t="s">
        <v>412</v>
      </c>
      <c r="F923" s="582">
        <v>12</v>
      </c>
      <c r="G923" s="333">
        <v>12</v>
      </c>
      <c r="H923" s="333">
        <v>12</v>
      </c>
      <c r="I923" s="433">
        <v>10</v>
      </c>
      <c r="J923" s="433">
        <v>10</v>
      </c>
      <c r="K923" s="633"/>
      <c r="L923" s="337"/>
      <c r="M923" s="337"/>
      <c r="N923" s="337"/>
      <c r="O923" s="338"/>
      <c r="P923" s="339">
        <f t="shared" si="221"/>
        <v>0</v>
      </c>
      <c r="Q923" s="364"/>
      <c r="R923" s="364"/>
      <c r="S923" s="365"/>
      <c r="T923" s="366"/>
      <c r="U923" s="367"/>
      <c r="V923" s="364"/>
      <c r="W923" s="364"/>
      <c r="X923" s="364"/>
      <c r="Y923" s="1293">
        <f t="shared" si="222"/>
        <v>0</v>
      </c>
      <c r="Z923" s="340"/>
      <c r="AA923" s="439" t="s">
        <v>1482</v>
      </c>
      <c r="AB923" s="20"/>
    </row>
    <row r="924" spans="1:28" ht="15.6" customHeight="1" x14ac:dyDescent="0.3">
      <c r="A924" s="115"/>
      <c r="B924" s="332"/>
      <c r="C924" s="332"/>
      <c r="D924" s="332"/>
      <c r="E924" s="1197"/>
      <c r="F924" s="582">
        <f t="shared" si="210"/>
        <v>0</v>
      </c>
      <c r="G924" s="333"/>
      <c r="H924" s="333"/>
      <c r="I924" s="433"/>
      <c r="J924" s="434"/>
      <c r="K924" s="942"/>
      <c r="L924" s="337"/>
      <c r="M924" s="337"/>
      <c r="N924" s="337"/>
      <c r="O924" s="338"/>
      <c r="P924" s="339">
        <f t="shared" si="221"/>
        <v>0</v>
      </c>
      <c r="Q924" s="364"/>
      <c r="R924" s="364"/>
      <c r="S924" s="365"/>
      <c r="T924" s="366"/>
      <c r="U924" s="367"/>
      <c r="V924" s="364"/>
      <c r="W924" s="364"/>
      <c r="X924" s="364"/>
      <c r="Y924" s="1293">
        <f t="shared" si="222"/>
        <v>0</v>
      </c>
      <c r="Z924" s="340"/>
      <c r="AA924" s="439" t="s">
        <v>1479</v>
      </c>
      <c r="AB924" s="20"/>
    </row>
    <row r="925" spans="1:28" ht="15.6" customHeight="1" x14ac:dyDescent="0.3">
      <c r="A925" s="115"/>
      <c r="B925" s="332"/>
      <c r="C925" s="332"/>
      <c r="D925" s="332"/>
      <c r="E925" s="1197"/>
      <c r="F925" s="582"/>
      <c r="G925" s="333"/>
      <c r="H925" s="333"/>
      <c r="I925" s="433"/>
      <c r="J925" s="434"/>
      <c r="K925" s="942"/>
      <c r="L925" s="337"/>
      <c r="M925" s="337"/>
      <c r="N925" s="337"/>
      <c r="O925" s="338"/>
      <c r="P925" s="339"/>
      <c r="Q925" s="364"/>
      <c r="R925" s="364"/>
      <c r="S925" s="365"/>
      <c r="T925" s="366"/>
      <c r="U925" s="367"/>
      <c r="V925" s="364"/>
      <c r="W925" s="364"/>
      <c r="X925" s="364"/>
      <c r="Y925" s="1293"/>
      <c r="Z925" s="340"/>
      <c r="AA925" s="439" t="s">
        <v>1480</v>
      </c>
      <c r="AB925" s="20"/>
    </row>
    <row r="926" spans="1:28" ht="15.6" customHeight="1" x14ac:dyDescent="0.3">
      <c r="A926" s="115"/>
      <c r="B926" s="332"/>
      <c r="C926" s="332"/>
      <c r="D926" s="332"/>
      <c r="E926" s="1197"/>
      <c r="F926" s="582"/>
      <c r="G926" s="333"/>
      <c r="H926" s="333"/>
      <c r="I926" s="433"/>
      <c r="J926" s="434"/>
      <c r="K926" s="942"/>
      <c r="L926" s="337"/>
      <c r="M926" s="337"/>
      <c r="N926" s="337"/>
      <c r="O926" s="338"/>
      <c r="P926" s="339"/>
      <c r="Q926" s="364"/>
      <c r="R926" s="364"/>
      <c r="S926" s="365"/>
      <c r="T926" s="366"/>
      <c r="U926" s="367"/>
      <c r="V926" s="364"/>
      <c r="W926" s="364"/>
      <c r="X926" s="364"/>
      <c r="Y926" s="1293"/>
      <c r="Z926" s="340"/>
      <c r="AA926" s="439" t="s">
        <v>1481</v>
      </c>
      <c r="AB926" s="20"/>
    </row>
    <row r="927" spans="1:28" ht="15.6" customHeight="1" x14ac:dyDescent="0.3">
      <c r="A927" s="115"/>
      <c r="B927" s="332"/>
      <c r="C927" s="332"/>
      <c r="D927" s="332"/>
      <c r="E927" s="1197"/>
      <c r="F927" s="582">
        <f t="shared" si="210"/>
        <v>0</v>
      </c>
      <c r="G927" s="333"/>
      <c r="H927" s="333"/>
      <c r="I927" s="433"/>
      <c r="J927" s="434"/>
      <c r="K927" s="942"/>
      <c r="L927" s="337"/>
      <c r="M927" s="337"/>
      <c r="N927" s="337"/>
      <c r="O927" s="338"/>
      <c r="P927" s="339">
        <f t="shared" si="221"/>
        <v>0</v>
      </c>
      <c r="Q927" s="364"/>
      <c r="R927" s="364"/>
      <c r="S927" s="365"/>
      <c r="T927" s="366"/>
      <c r="U927" s="367"/>
      <c r="V927" s="364"/>
      <c r="W927" s="364"/>
      <c r="X927" s="364"/>
      <c r="Y927" s="1293">
        <f t="shared" si="222"/>
        <v>0</v>
      </c>
      <c r="Z927" s="340"/>
      <c r="AA927" s="439" t="s">
        <v>1483</v>
      </c>
      <c r="AB927" s="20"/>
    </row>
    <row r="928" spans="1:28" ht="15.6" customHeight="1" x14ac:dyDescent="0.3">
      <c r="A928" s="115"/>
      <c r="B928" s="332"/>
      <c r="C928" s="332"/>
      <c r="D928" s="332"/>
      <c r="E928" s="1197"/>
      <c r="F928" s="582">
        <f t="shared" si="210"/>
        <v>0</v>
      </c>
      <c r="G928" s="333"/>
      <c r="H928" s="333"/>
      <c r="I928" s="433"/>
      <c r="J928" s="434"/>
      <c r="K928" s="942"/>
      <c r="L928" s="337"/>
      <c r="M928" s="337"/>
      <c r="N928" s="337"/>
      <c r="O928" s="338"/>
      <c r="P928" s="339">
        <f t="shared" si="221"/>
        <v>0</v>
      </c>
      <c r="Q928" s="364"/>
      <c r="R928" s="364"/>
      <c r="S928" s="365"/>
      <c r="T928" s="366"/>
      <c r="U928" s="367"/>
      <c r="V928" s="364"/>
      <c r="W928" s="364"/>
      <c r="X928" s="364"/>
      <c r="Y928" s="1293">
        <f t="shared" si="222"/>
        <v>0</v>
      </c>
      <c r="Z928" s="340"/>
      <c r="AA928" s="439" t="s">
        <v>1484</v>
      </c>
      <c r="AB928" s="20"/>
    </row>
    <row r="929" spans="1:28" ht="15.6" customHeight="1" x14ac:dyDescent="0.3">
      <c r="A929" s="115"/>
      <c r="B929" s="332"/>
      <c r="C929" s="332"/>
      <c r="D929" s="332"/>
      <c r="E929" s="1197" t="s">
        <v>1488</v>
      </c>
      <c r="F929" s="582">
        <v>1</v>
      </c>
      <c r="G929" s="333">
        <v>1</v>
      </c>
      <c r="H929" s="333">
        <v>1</v>
      </c>
      <c r="I929" s="433">
        <v>1</v>
      </c>
      <c r="J929" s="434">
        <v>1</v>
      </c>
      <c r="K929" s="942"/>
      <c r="L929" s="337"/>
      <c r="M929" s="337"/>
      <c r="N929" s="337"/>
      <c r="O929" s="338"/>
      <c r="P929" s="339">
        <f t="shared" si="221"/>
        <v>0</v>
      </c>
      <c r="Q929" s="364"/>
      <c r="R929" s="364"/>
      <c r="S929" s="365"/>
      <c r="T929" s="366"/>
      <c r="U929" s="367"/>
      <c r="V929" s="364"/>
      <c r="W929" s="364"/>
      <c r="X929" s="364"/>
      <c r="Y929" s="1293">
        <f t="shared" si="222"/>
        <v>0</v>
      </c>
      <c r="Z929" s="340"/>
      <c r="AA929" s="1866" t="s">
        <v>1485</v>
      </c>
      <c r="AB929" s="20"/>
    </row>
    <row r="930" spans="1:28" ht="15.6" customHeight="1" x14ac:dyDescent="0.3">
      <c r="A930" s="115"/>
      <c r="B930" s="332"/>
      <c r="C930" s="332"/>
      <c r="D930" s="332"/>
      <c r="E930" s="1197"/>
      <c r="F930" s="582"/>
      <c r="G930" s="333"/>
      <c r="H930" s="333"/>
      <c r="I930" s="433"/>
      <c r="J930" s="434"/>
      <c r="K930" s="942"/>
      <c r="L930" s="337"/>
      <c r="M930" s="337"/>
      <c r="N930" s="337"/>
      <c r="O930" s="338"/>
      <c r="P930" s="339"/>
      <c r="Q930" s="364"/>
      <c r="R930" s="364"/>
      <c r="S930" s="365"/>
      <c r="T930" s="366"/>
      <c r="U930" s="367"/>
      <c r="V930" s="364"/>
      <c r="W930" s="364"/>
      <c r="X930" s="364"/>
      <c r="Y930" s="1293"/>
      <c r="Z930" s="340"/>
      <c r="AA930" s="1866"/>
      <c r="AB930" s="20"/>
    </row>
    <row r="931" spans="1:28" x14ac:dyDescent="0.3">
      <c r="A931" s="115"/>
      <c r="B931" s="332"/>
      <c r="C931" s="332"/>
      <c r="D931" s="332"/>
      <c r="E931" s="1196" t="s">
        <v>254</v>
      </c>
      <c r="F931" s="582">
        <v>9</v>
      </c>
      <c r="G931" s="333"/>
      <c r="H931" s="333">
        <v>9</v>
      </c>
      <c r="I931" s="433">
        <v>6</v>
      </c>
      <c r="J931" s="434">
        <v>-6</v>
      </c>
      <c r="K931" s="942"/>
      <c r="L931" s="337">
        <v>2</v>
      </c>
      <c r="M931" s="337"/>
      <c r="N931" s="337"/>
      <c r="O931" s="338">
        <f>SUM(K931:N931)</f>
        <v>2</v>
      </c>
      <c r="P931" s="339">
        <f>SUM(Q931:T931)</f>
        <v>0</v>
      </c>
      <c r="Q931" s="364"/>
      <c r="R931" s="364"/>
      <c r="S931" s="365"/>
      <c r="T931" s="366"/>
      <c r="U931" s="367"/>
      <c r="V931" s="364"/>
      <c r="W931" s="364"/>
      <c r="X931" s="364"/>
      <c r="Y931" s="1293">
        <f>SUM(U931:X931)</f>
        <v>0</v>
      </c>
      <c r="Z931" s="340"/>
      <c r="AA931" s="439" t="s">
        <v>1486</v>
      </c>
      <c r="AB931" s="20"/>
    </row>
    <row r="932" spans="1:28" ht="15.6" customHeight="1" x14ac:dyDescent="0.3">
      <c r="A932" s="115"/>
      <c r="B932" s="332"/>
      <c r="C932" s="332"/>
      <c r="D932" s="332"/>
      <c r="E932" s="1197"/>
      <c r="F932" s="582">
        <f t="shared" ref="F932:F1019" si="228">SUM(G932:J932)</f>
        <v>0</v>
      </c>
      <c r="G932" s="333"/>
      <c r="H932" s="333"/>
      <c r="I932" s="433"/>
      <c r="J932" s="434"/>
      <c r="K932" s="942"/>
      <c r="L932" s="337"/>
      <c r="M932" s="337"/>
      <c r="N932" s="337"/>
      <c r="O932" s="338"/>
      <c r="P932" s="339">
        <f t="shared" si="221"/>
        <v>0</v>
      </c>
      <c r="Q932" s="364"/>
      <c r="R932" s="364"/>
      <c r="S932" s="365"/>
      <c r="T932" s="366"/>
      <c r="U932" s="367"/>
      <c r="V932" s="364"/>
      <c r="W932" s="364"/>
      <c r="X932" s="364"/>
      <c r="Y932" s="1293">
        <f t="shared" si="222"/>
        <v>0</v>
      </c>
      <c r="Z932" s="340"/>
      <c r="AA932" s="439"/>
      <c r="AB932" s="20"/>
    </row>
    <row r="933" spans="1:28" x14ac:dyDescent="0.3">
      <c r="A933" s="115"/>
      <c r="B933" s="332"/>
      <c r="C933" s="332"/>
      <c r="D933" s="332"/>
      <c r="E933" s="1195" t="s">
        <v>1490</v>
      </c>
      <c r="F933" s="582">
        <f t="shared" si="228"/>
        <v>0</v>
      </c>
      <c r="G933" s="333"/>
      <c r="H933" s="333"/>
      <c r="I933" s="334"/>
      <c r="J933" s="335"/>
      <c r="K933" s="942"/>
      <c r="L933" s="337"/>
      <c r="M933" s="337"/>
      <c r="N933" s="337"/>
      <c r="O933" s="338"/>
      <c r="P933" s="339">
        <f t="shared" si="221"/>
        <v>0</v>
      </c>
      <c r="Q933" s="364"/>
      <c r="R933" s="364"/>
      <c r="S933" s="365"/>
      <c r="T933" s="366"/>
      <c r="U933" s="367"/>
      <c r="V933" s="364"/>
      <c r="W933" s="364"/>
      <c r="X933" s="364"/>
      <c r="Y933" s="1293">
        <f t="shared" si="222"/>
        <v>0</v>
      </c>
      <c r="Z933" s="340"/>
      <c r="AA933" s="439"/>
      <c r="AB933" s="20"/>
    </row>
    <row r="934" spans="1:28" x14ac:dyDescent="0.3">
      <c r="A934" s="115"/>
      <c r="B934" s="332"/>
      <c r="C934" s="332"/>
      <c r="D934" s="332"/>
      <c r="E934" s="1196" t="s">
        <v>33</v>
      </c>
      <c r="F934" s="583">
        <f t="shared" ref="F934" si="229">SUM(F935:F939)</f>
        <v>11</v>
      </c>
      <c r="G934" s="583">
        <f>SUM(G935:G939)</f>
        <v>11</v>
      </c>
      <c r="H934" s="583">
        <f t="shared" ref="H934:J934" si="230">SUM(H935:H939)</f>
        <v>11</v>
      </c>
      <c r="I934" s="583">
        <f t="shared" si="230"/>
        <v>6</v>
      </c>
      <c r="J934" s="583">
        <f t="shared" si="230"/>
        <v>6</v>
      </c>
      <c r="K934" s="583">
        <v>11</v>
      </c>
      <c r="L934" s="583">
        <v>11</v>
      </c>
      <c r="M934" s="337"/>
      <c r="N934" s="337"/>
      <c r="O934" s="338">
        <v>11</v>
      </c>
      <c r="P934" s="339">
        <f t="shared" si="221"/>
        <v>0</v>
      </c>
      <c r="Q934" s="364"/>
      <c r="R934" s="364"/>
      <c r="S934" s="365"/>
      <c r="T934" s="366"/>
      <c r="U934" s="367"/>
      <c r="V934" s="364"/>
      <c r="W934" s="364"/>
      <c r="X934" s="364"/>
      <c r="Y934" s="1293">
        <f t="shared" si="222"/>
        <v>0</v>
      </c>
      <c r="Z934" s="340"/>
      <c r="AA934" s="439"/>
      <c r="AB934" s="20"/>
    </row>
    <row r="935" spans="1:28" ht="15" customHeight="1" x14ac:dyDescent="0.3">
      <c r="A935" s="115"/>
      <c r="B935" s="332"/>
      <c r="C935" s="332"/>
      <c r="D935" s="332"/>
      <c r="E935" s="1197" t="s">
        <v>510</v>
      </c>
      <c r="F935" s="582">
        <v>2</v>
      </c>
      <c r="G935" s="333">
        <v>2</v>
      </c>
      <c r="H935" s="333">
        <v>2</v>
      </c>
      <c r="I935" s="333">
        <v>2</v>
      </c>
      <c r="J935" s="333">
        <v>2</v>
      </c>
      <c r="K935" s="942"/>
      <c r="L935" s="344"/>
      <c r="M935" s="337"/>
      <c r="N935" s="337"/>
      <c r="O935" s="338"/>
      <c r="P935" s="339">
        <f t="shared" si="221"/>
        <v>0</v>
      </c>
      <c r="Q935" s="364"/>
      <c r="R935" s="364"/>
      <c r="S935" s="365"/>
      <c r="T935" s="366"/>
      <c r="U935" s="367"/>
      <c r="V935" s="364"/>
      <c r="W935" s="364"/>
      <c r="X935" s="364"/>
      <c r="Y935" s="1293">
        <f t="shared" si="222"/>
        <v>0</v>
      </c>
      <c r="Z935" s="340"/>
      <c r="AA935" s="370" t="s">
        <v>1487</v>
      </c>
      <c r="AB935" s="20"/>
    </row>
    <row r="936" spans="1:28" ht="15.6" customHeight="1" x14ac:dyDescent="0.3">
      <c r="A936" s="115"/>
      <c r="B936" s="332"/>
      <c r="C936" s="332"/>
      <c r="D936" s="332"/>
      <c r="E936" s="1197" t="s">
        <v>511</v>
      </c>
      <c r="F936" s="582">
        <v>4</v>
      </c>
      <c r="G936" s="333">
        <v>4</v>
      </c>
      <c r="H936" s="333">
        <v>4</v>
      </c>
      <c r="I936" s="333"/>
      <c r="J936" s="333"/>
      <c r="K936" s="942"/>
      <c r="L936" s="344"/>
      <c r="M936" s="337"/>
      <c r="N936" s="337"/>
      <c r="O936" s="338"/>
      <c r="P936" s="339">
        <f t="shared" si="221"/>
        <v>0</v>
      </c>
      <c r="Q936" s="364"/>
      <c r="R936" s="364"/>
      <c r="S936" s="365"/>
      <c r="T936" s="366"/>
      <c r="U936" s="367"/>
      <c r="V936" s="364"/>
      <c r="W936" s="364"/>
      <c r="X936" s="364"/>
      <c r="Y936" s="1293">
        <f t="shared" si="222"/>
        <v>0</v>
      </c>
      <c r="Z936" s="340"/>
      <c r="AA936" s="370" t="s">
        <v>742</v>
      </c>
      <c r="AB936" s="20"/>
    </row>
    <row r="937" spans="1:28" ht="15.6" customHeight="1" x14ac:dyDescent="0.3">
      <c r="A937" s="115"/>
      <c r="B937" s="332"/>
      <c r="C937" s="332"/>
      <c r="D937" s="332"/>
      <c r="E937" s="1197" t="s">
        <v>512</v>
      </c>
      <c r="F937" s="582">
        <v>4</v>
      </c>
      <c r="G937" s="333">
        <v>4</v>
      </c>
      <c r="H937" s="333">
        <v>4</v>
      </c>
      <c r="I937" s="333">
        <v>4</v>
      </c>
      <c r="J937" s="333">
        <v>4</v>
      </c>
      <c r="K937" s="942"/>
      <c r="L937" s="344"/>
      <c r="M937" s="337"/>
      <c r="N937" s="337"/>
      <c r="O937" s="338"/>
      <c r="P937" s="339">
        <f t="shared" si="221"/>
        <v>0</v>
      </c>
      <c r="Q937" s="364"/>
      <c r="R937" s="364"/>
      <c r="S937" s="365"/>
      <c r="T937" s="366"/>
      <c r="U937" s="367"/>
      <c r="V937" s="364"/>
      <c r="W937" s="364"/>
      <c r="X937" s="364"/>
      <c r="Y937" s="1293">
        <f t="shared" si="222"/>
        <v>0</v>
      </c>
      <c r="Z937" s="340"/>
      <c r="AA937" s="439" t="s">
        <v>1489</v>
      </c>
      <c r="AB937" s="20"/>
    </row>
    <row r="938" spans="1:28" ht="15.6" customHeight="1" x14ac:dyDescent="0.3">
      <c r="A938" s="115"/>
      <c r="B938" s="332"/>
      <c r="C938" s="332"/>
      <c r="D938" s="332"/>
      <c r="E938" s="1197"/>
      <c r="F938" s="582">
        <f t="shared" si="228"/>
        <v>0</v>
      </c>
      <c r="G938" s="333"/>
      <c r="H938" s="333"/>
      <c r="I938" s="333"/>
      <c r="J938" s="333"/>
      <c r="K938" s="942"/>
      <c r="L938" s="344"/>
      <c r="M938" s="337"/>
      <c r="N938" s="337"/>
      <c r="O938" s="338"/>
      <c r="P938" s="339">
        <f t="shared" si="221"/>
        <v>0</v>
      </c>
      <c r="Q938" s="364"/>
      <c r="R938" s="364"/>
      <c r="S938" s="365"/>
      <c r="T938" s="366"/>
      <c r="U938" s="367"/>
      <c r="V938" s="364"/>
      <c r="W938" s="364"/>
      <c r="X938" s="364"/>
      <c r="Y938" s="1293">
        <f t="shared" si="222"/>
        <v>0</v>
      </c>
      <c r="Z938" s="340"/>
      <c r="AA938" s="439" t="s">
        <v>515</v>
      </c>
      <c r="AB938" s="20"/>
    </row>
    <row r="939" spans="1:28" ht="15.6" customHeight="1" x14ac:dyDescent="0.3">
      <c r="A939" s="115"/>
      <c r="B939" s="332"/>
      <c r="C939" s="332"/>
      <c r="D939" s="332"/>
      <c r="E939" s="1197" t="s">
        <v>513</v>
      </c>
      <c r="F939" s="582">
        <v>1</v>
      </c>
      <c r="G939" s="333">
        <v>1</v>
      </c>
      <c r="H939" s="333">
        <v>1</v>
      </c>
      <c r="I939" s="333"/>
      <c r="J939" s="333"/>
      <c r="K939" s="942"/>
      <c r="L939" s="344"/>
      <c r="M939" s="337"/>
      <c r="N939" s="337"/>
      <c r="O939" s="338"/>
      <c r="P939" s="339">
        <f t="shared" si="221"/>
        <v>0</v>
      </c>
      <c r="Q939" s="364"/>
      <c r="R939" s="364"/>
      <c r="S939" s="365"/>
      <c r="T939" s="366"/>
      <c r="U939" s="367"/>
      <c r="V939" s="364"/>
      <c r="W939" s="364"/>
      <c r="X939" s="364"/>
      <c r="Y939" s="1293">
        <f t="shared" si="222"/>
        <v>0</v>
      </c>
      <c r="Z939" s="340"/>
      <c r="AA939" s="370" t="s">
        <v>742</v>
      </c>
      <c r="AB939" s="20"/>
    </row>
    <row r="940" spans="1:28" ht="15.6" customHeight="1" x14ac:dyDescent="0.3">
      <c r="A940" s="115"/>
      <c r="B940" s="332"/>
      <c r="C940" s="332"/>
      <c r="D940" s="332"/>
      <c r="E940" s="1196"/>
      <c r="F940" s="582">
        <f t="shared" si="228"/>
        <v>0</v>
      </c>
      <c r="G940" s="333"/>
      <c r="H940" s="333"/>
      <c r="I940" s="433"/>
      <c r="J940" s="434"/>
      <c r="K940" s="942"/>
      <c r="L940" s="344"/>
      <c r="M940" s="337"/>
      <c r="N940" s="337"/>
      <c r="O940" s="338"/>
      <c r="P940" s="339">
        <f t="shared" si="221"/>
        <v>0</v>
      </c>
      <c r="Q940" s="364"/>
      <c r="R940" s="364"/>
      <c r="S940" s="365"/>
      <c r="T940" s="366"/>
      <c r="U940" s="367"/>
      <c r="V940" s="364"/>
      <c r="W940" s="364"/>
      <c r="X940" s="364"/>
      <c r="Y940" s="1293">
        <f t="shared" si="222"/>
        <v>0</v>
      </c>
      <c r="Z940" s="340"/>
      <c r="AA940" s="370"/>
      <c r="AB940" s="20"/>
    </row>
    <row r="941" spans="1:28" x14ac:dyDescent="0.3">
      <c r="A941" s="115"/>
      <c r="B941" s="332"/>
      <c r="C941" s="332"/>
      <c r="D941" s="332"/>
      <c r="E941" s="1196" t="s">
        <v>254</v>
      </c>
      <c r="F941" s="582">
        <v>3</v>
      </c>
      <c r="G941" s="333"/>
      <c r="H941" s="333">
        <v>4</v>
      </c>
      <c r="I941" s="433">
        <v>3</v>
      </c>
      <c r="J941" s="434">
        <v>-3</v>
      </c>
      <c r="K941" s="942"/>
      <c r="L941" s="344">
        <v>5</v>
      </c>
      <c r="M941" s="337"/>
      <c r="N941" s="337"/>
      <c r="O941" s="338">
        <f t="shared" ref="O941:O1035" si="231">SUM(K941:N941)</f>
        <v>5</v>
      </c>
      <c r="P941" s="339">
        <f t="shared" si="221"/>
        <v>0</v>
      </c>
      <c r="Q941" s="364"/>
      <c r="R941" s="364"/>
      <c r="S941" s="365"/>
      <c r="T941" s="366"/>
      <c r="U941" s="367"/>
      <c r="V941" s="364"/>
      <c r="W941" s="364"/>
      <c r="X941" s="364"/>
      <c r="Y941" s="1293">
        <f t="shared" si="222"/>
        <v>0</v>
      </c>
      <c r="Z941" s="340"/>
      <c r="AA941" s="370" t="s">
        <v>743</v>
      </c>
      <c r="AB941" s="20"/>
    </row>
    <row r="942" spans="1:28" x14ac:dyDescent="0.3">
      <c r="A942" s="215"/>
      <c r="B942" s="269"/>
      <c r="C942" s="269"/>
      <c r="D942" s="269"/>
      <c r="E942" s="554"/>
      <c r="F942" s="880">
        <f t="shared" si="228"/>
        <v>0</v>
      </c>
      <c r="G942" s="270"/>
      <c r="H942" s="270"/>
      <c r="I942" s="556"/>
      <c r="J942" s="1456"/>
      <c r="K942" s="507"/>
      <c r="L942" s="273"/>
      <c r="M942" s="273"/>
      <c r="N942" s="273"/>
      <c r="O942" s="274"/>
      <c r="P942" s="304">
        <f t="shared" si="221"/>
        <v>0</v>
      </c>
      <c r="Q942" s="413"/>
      <c r="R942" s="413"/>
      <c r="S942" s="290"/>
      <c r="T942" s="514"/>
      <c r="U942" s="515"/>
      <c r="V942" s="413"/>
      <c r="W942" s="413"/>
      <c r="X942" s="413"/>
      <c r="Y942" s="299">
        <f t="shared" si="222"/>
        <v>0</v>
      </c>
      <c r="Z942" s="291"/>
      <c r="AA942" s="516" t="s">
        <v>744</v>
      </c>
      <c r="AB942" s="20"/>
    </row>
    <row r="943" spans="1:28" ht="15.6" customHeight="1" x14ac:dyDescent="0.3">
      <c r="A943" s="215"/>
      <c r="B943" s="269"/>
      <c r="C943" s="269"/>
      <c r="D943" s="269"/>
      <c r="E943" s="1855"/>
      <c r="F943" s="880">
        <f t="shared" si="228"/>
        <v>0</v>
      </c>
      <c r="G943" s="270"/>
      <c r="H943" s="270"/>
      <c r="I943" s="556"/>
      <c r="J943" s="1456"/>
      <c r="K943" s="507"/>
      <c r="L943" s="273"/>
      <c r="M943" s="273"/>
      <c r="N943" s="273"/>
      <c r="O943" s="274"/>
      <c r="P943" s="304">
        <f t="shared" ref="P943:P1054" si="232">SUM(Q943:T943)</f>
        <v>0</v>
      </c>
      <c r="Q943" s="413"/>
      <c r="R943" s="413"/>
      <c r="S943" s="290"/>
      <c r="T943" s="514"/>
      <c r="U943" s="515"/>
      <c r="V943" s="413"/>
      <c r="W943" s="413"/>
      <c r="X943" s="413"/>
      <c r="Y943" s="299">
        <f t="shared" ref="Y943:Y1054" si="233">SUM(U943:X943)</f>
        <v>0</v>
      </c>
      <c r="Z943" s="291"/>
      <c r="AA943" s="516"/>
      <c r="AB943" s="20"/>
    </row>
    <row r="944" spans="1:28" x14ac:dyDescent="0.3">
      <c r="A944" s="215"/>
      <c r="B944" s="269"/>
      <c r="C944" s="269"/>
      <c r="D944" s="269"/>
      <c r="E944" s="1856" t="s">
        <v>1491</v>
      </c>
      <c r="F944" s="880">
        <f t="shared" si="228"/>
        <v>0</v>
      </c>
      <c r="G944" s="270"/>
      <c r="H944" s="270"/>
      <c r="I944" s="287"/>
      <c r="J944" s="288"/>
      <c r="K944" s="507"/>
      <c r="L944" s="273"/>
      <c r="M944" s="273"/>
      <c r="N944" s="273"/>
      <c r="O944" s="274"/>
      <c r="P944" s="304">
        <f t="shared" si="232"/>
        <v>0</v>
      </c>
      <c r="Q944" s="413"/>
      <c r="R944" s="413"/>
      <c r="S944" s="290"/>
      <c r="T944" s="514"/>
      <c r="U944" s="515"/>
      <c r="V944" s="413"/>
      <c r="W944" s="413"/>
      <c r="X944" s="413"/>
      <c r="Y944" s="299">
        <f t="shared" si="233"/>
        <v>0</v>
      </c>
      <c r="Z944" s="291"/>
      <c r="AA944" s="516"/>
      <c r="AB944" s="20"/>
    </row>
    <row r="945" spans="1:28" x14ac:dyDescent="0.3">
      <c r="A945" s="215"/>
      <c r="B945" s="269"/>
      <c r="C945" s="269"/>
      <c r="D945" s="269"/>
      <c r="E945" s="1854" t="s">
        <v>33</v>
      </c>
      <c r="F945" s="890">
        <v>21</v>
      </c>
      <c r="G945" s="270">
        <v>21</v>
      </c>
      <c r="H945" s="270">
        <v>21</v>
      </c>
      <c r="I945" s="270">
        <v>21</v>
      </c>
      <c r="J945" s="270">
        <v>21</v>
      </c>
      <c r="K945" s="295">
        <v>21</v>
      </c>
      <c r="L945" s="273">
        <v>21</v>
      </c>
      <c r="M945" s="273"/>
      <c r="N945" s="273"/>
      <c r="O945" s="274">
        <v>21</v>
      </c>
      <c r="P945" s="304">
        <f t="shared" si="232"/>
        <v>0</v>
      </c>
      <c r="Q945" s="413"/>
      <c r="R945" s="413"/>
      <c r="S945" s="290"/>
      <c r="T945" s="514"/>
      <c r="U945" s="515"/>
      <c r="V945" s="413"/>
      <c r="W945" s="413"/>
      <c r="X945" s="413"/>
      <c r="Y945" s="299">
        <f t="shared" si="233"/>
        <v>0</v>
      </c>
      <c r="Z945" s="291"/>
      <c r="AA945" s="516"/>
      <c r="AB945" s="20"/>
    </row>
    <row r="946" spans="1:28" x14ac:dyDescent="0.3">
      <c r="A946" s="215"/>
      <c r="B946" s="269"/>
      <c r="C946" s="269"/>
      <c r="D946" s="269"/>
      <c r="E946" s="1857" t="s">
        <v>516</v>
      </c>
      <c r="F946" s="890">
        <v>1</v>
      </c>
      <c r="G946" s="270">
        <v>1</v>
      </c>
      <c r="H946" s="270">
        <v>1</v>
      </c>
      <c r="I946" s="270">
        <v>1</v>
      </c>
      <c r="J946" s="270">
        <v>1</v>
      </c>
      <c r="K946" s="951"/>
      <c r="L946" s="273"/>
      <c r="M946" s="273"/>
      <c r="N946" s="273"/>
      <c r="O946" s="274"/>
      <c r="P946" s="304">
        <f t="shared" si="232"/>
        <v>0</v>
      </c>
      <c r="Q946" s="413"/>
      <c r="R946" s="413"/>
      <c r="S946" s="290"/>
      <c r="T946" s="514"/>
      <c r="U946" s="515"/>
      <c r="V946" s="413"/>
      <c r="W946" s="413"/>
      <c r="X946" s="413"/>
      <c r="Y946" s="299">
        <f t="shared" si="233"/>
        <v>0</v>
      </c>
      <c r="Z946" s="291"/>
      <c r="AA946" s="516"/>
      <c r="AB946" s="20"/>
    </row>
    <row r="947" spans="1:28" x14ac:dyDescent="0.3">
      <c r="A947" s="215"/>
      <c r="B947" s="269"/>
      <c r="C947" s="269"/>
      <c r="D947" s="269"/>
      <c r="E947" s="1857" t="s">
        <v>1492</v>
      </c>
      <c r="F947" s="890">
        <v>20</v>
      </c>
      <c r="G947" s="270">
        <v>20</v>
      </c>
      <c r="H947" s="270">
        <v>20</v>
      </c>
      <c r="I947" s="270">
        <v>20</v>
      </c>
      <c r="J947" s="270">
        <v>20</v>
      </c>
      <c r="K947" s="951"/>
      <c r="L947" s="273"/>
      <c r="M947" s="273"/>
      <c r="N947" s="273"/>
      <c r="O947" s="274"/>
      <c r="P947" s="304">
        <f t="shared" si="232"/>
        <v>0</v>
      </c>
      <c r="Q947" s="413"/>
      <c r="R947" s="413"/>
      <c r="S947" s="290"/>
      <c r="T947" s="514"/>
      <c r="U947" s="515"/>
      <c r="V947" s="413"/>
      <c r="W947" s="413"/>
      <c r="X947" s="413"/>
      <c r="Y947" s="299">
        <f t="shared" si="233"/>
        <v>0</v>
      </c>
      <c r="Z947" s="291"/>
      <c r="AA947" s="516" t="s">
        <v>623</v>
      </c>
      <c r="AB947" s="20"/>
    </row>
    <row r="948" spans="1:28" x14ac:dyDescent="0.3">
      <c r="A948" s="215"/>
      <c r="B948" s="269"/>
      <c r="C948" s="269"/>
      <c r="D948" s="269"/>
      <c r="E948" s="1857" t="s">
        <v>1493</v>
      </c>
      <c r="F948" s="880">
        <f t="shared" si="228"/>
        <v>0</v>
      </c>
      <c r="G948" s="270"/>
      <c r="H948" s="270"/>
      <c r="I948" s="287"/>
      <c r="J948" s="288"/>
      <c r="K948" s="951"/>
      <c r="L948" s="273"/>
      <c r="M948" s="273"/>
      <c r="N948" s="273"/>
      <c r="O948" s="274"/>
      <c r="P948" s="304">
        <f t="shared" si="232"/>
        <v>0</v>
      </c>
      <c r="Q948" s="413"/>
      <c r="R948" s="413"/>
      <c r="S948" s="290"/>
      <c r="T948" s="514"/>
      <c r="U948" s="515"/>
      <c r="V948" s="413"/>
      <c r="W948" s="413"/>
      <c r="X948" s="413"/>
      <c r="Y948" s="299">
        <f t="shared" si="233"/>
        <v>0</v>
      </c>
      <c r="Z948" s="291"/>
      <c r="AA948" s="516" t="s">
        <v>624</v>
      </c>
      <c r="AB948" s="20"/>
    </row>
    <row r="949" spans="1:28" x14ac:dyDescent="0.3">
      <c r="A949" s="215"/>
      <c r="B949" s="269"/>
      <c r="C949" s="269"/>
      <c r="D949" s="269"/>
      <c r="E949" s="1855"/>
      <c r="F949" s="880">
        <f t="shared" si="228"/>
        <v>0</v>
      </c>
      <c r="G949" s="270"/>
      <c r="H949" s="270"/>
      <c r="I949" s="287"/>
      <c r="J949" s="288"/>
      <c r="K949" s="951"/>
      <c r="L949" s="273"/>
      <c r="M949" s="273"/>
      <c r="N949" s="273"/>
      <c r="O949" s="274"/>
      <c r="P949" s="304">
        <f t="shared" si="232"/>
        <v>0</v>
      </c>
      <c r="Q949" s="413"/>
      <c r="R949" s="413"/>
      <c r="S949" s="290"/>
      <c r="T949" s="514"/>
      <c r="U949" s="515"/>
      <c r="V949" s="413"/>
      <c r="W949" s="413"/>
      <c r="X949" s="413"/>
      <c r="Y949" s="299">
        <f t="shared" si="233"/>
        <v>0</v>
      </c>
      <c r="Z949" s="291"/>
      <c r="AA949" s="516" t="s">
        <v>625</v>
      </c>
      <c r="AB949" s="20"/>
    </row>
    <row r="950" spans="1:28" x14ac:dyDescent="0.3">
      <c r="A950" s="215"/>
      <c r="B950" s="269"/>
      <c r="C950" s="269"/>
      <c r="D950" s="269"/>
      <c r="E950" s="1855"/>
      <c r="F950" s="880">
        <f t="shared" si="228"/>
        <v>0</v>
      </c>
      <c r="G950" s="270"/>
      <c r="H950" s="270"/>
      <c r="I950" s="287"/>
      <c r="J950" s="288"/>
      <c r="K950" s="507"/>
      <c r="L950" s="273"/>
      <c r="M950" s="273"/>
      <c r="N950" s="273"/>
      <c r="O950" s="274"/>
      <c r="P950" s="304">
        <f t="shared" si="232"/>
        <v>0</v>
      </c>
      <c r="Q950" s="413"/>
      <c r="R950" s="413"/>
      <c r="S950" s="290"/>
      <c r="T950" s="514"/>
      <c r="U950" s="515"/>
      <c r="V950" s="413"/>
      <c r="W950" s="413"/>
      <c r="X950" s="413"/>
      <c r="Y950" s="299">
        <f t="shared" si="233"/>
        <v>0</v>
      </c>
      <c r="Z950" s="291"/>
      <c r="AA950" s="516" t="s">
        <v>626</v>
      </c>
      <c r="AB950" s="20"/>
    </row>
    <row r="951" spans="1:28" x14ac:dyDescent="0.3">
      <c r="A951" s="215"/>
      <c r="B951" s="269"/>
      <c r="C951" s="269"/>
      <c r="D951" s="269"/>
      <c r="E951" s="1855"/>
      <c r="F951" s="880">
        <f t="shared" si="228"/>
        <v>0</v>
      </c>
      <c r="G951" s="270"/>
      <c r="H951" s="270"/>
      <c r="I951" s="287"/>
      <c r="J951" s="288"/>
      <c r="K951" s="507"/>
      <c r="L951" s="273"/>
      <c r="M951" s="273"/>
      <c r="N951" s="273"/>
      <c r="O951" s="274"/>
      <c r="P951" s="304">
        <f t="shared" si="232"/>
        <v>0</v>
      </c>
      <c r="Q951" s="413"/>
      <c r="R951" s="413"/>
      <c r="S951" s="290"/>
      <c r="T951" s="514"/>
      <c r="U951" s="515"/>
      <c r="V951" s="413"/>
      <c r="W951" s="413"/>
      <c r="X951" s="413"/>
      <c r="Y951" s="299">
        <f t="shared" si="233"/>
        <v>0</v>
      </c>
      <c r="Z951" s="291"/>
      <c r="AA951" s="516" t="s">
        <v>749</v>
      </c>
      <c r="AB951" s="20"/>
    </row>
    <row r="952" spans="1:28" x14ac:dyDescent="0.3">
      <c r="A952" s="215"/>
      <c r="B952" s="269"/>
      <c r="C952" s="269"/>
      <c r="D952" s="269"/>
      <c r="E952" s="1855"/>
      <c r="F952" s="880">
        <f t="shared" si="228"/>
        <v>0</v>
      </c>
      <c r="G952" s="270"/>
      <c r="H952" s="270"/>
      <c r="I952" s="287"/>
      <c r="J952" s="288"/>
      <c r="K952" s="507"/>
      <c r="L952" s="273"/>
      <c r="M952" s="273"/>
      <c r="N952" s="273"/>
      <c r="O952" s="274"/>
      <c r="P952" s="304">
        <f t="shared" si="232"/>
        <v>0</v>
      </c>
      <c r="Q952" s="413"/>
      <c r="R952" s="413"/>
      <c r="S952" s="290"/>
      <c r="T952" s="514"/>
      <c r="U952" s="515"/>
      <c r="V952" s="413"/>
      <c r="W952" s="413"/>
      <c r="X952" s="413"/>
      <c r="Y952" s="299">
        <f t="shared" si="233"/>
        <v>0</v>
      </c>
      <c r="Z952" s="291"/>
      <c r="AA952" s="516"/>
      <c r="AB952" s="20"/>
    </row>
    <row r="953" spans="1:28" x14ac:dyDescent="0.3">
      <c r="A953" s="215"/>
      <c r="B953" s="269"/>
      <c r="C953" s="269"/>
      <c r="D953" s="269"/>
      <c r="E953" s="1854" t="s">
        <v>254</v>
      </c>
      <c r="F953" s="880">
        <v>8</v>
      </c>
      <c r="G953" s="270"/>
      <c r="H953" s="270">
        <v>8</v>
      </c>
      <c r="I953" s="556">
        <v>8</v>
      </c>
      <c r="J953" s="1456">
        <v>-8</v>
      </c>
      <c r="K953" s="507"/>
      <c r="L953" s="273">
        <v>3</v>
      </c>
      <c r="M953" s="273"/>
      <c r="N953" s="273"/>
      <c r="O953" s="274">
        <f t="shared" si="231"/>
        <v>3</v>
      </c>
      <c r="P953" s="304">
        <f t="shared" si="232"/>
        <v>0</v>
      </c>
      <c r="Q953" s="413"/>
      <c r="R953" s="413"/>
      <c r="S953" s="290"/>
      <c r="T953" s="514"/>
      <c r="U953" s="515"/>
      <c r="V953" s="413"/>
      <c r="W953" s="413"/>
      <c r="X953" s="413"/>
      <c r="Y953" s="299">
        <f t="shared" si="233"/>
        <v>0</v>
      </c>
      <c r="Z953" s="291"/>
      <c r="AA953" s="516" t="s">
        <v>745</v>
      </c>
      <c r="AB953" s="23"/>
    </row>
    <row r="954" spans="1:28" x14ac:dyDescent="0.3">
      <c r="A954" s="215"/>
      <c r="B954" s="269"/>
      <c r="C954" s="269"/>
      <c r="D954" s="269"/>
      <c r="E954" s="28"/>
      <c r="F954" s="880">
        <f t="shared" si="228"/>
        <v>0</v>
      </c>
      <c r="G954" s="270"/>
      <c r="H954" s="270"/>
      <c r="I954" s="556"/>
      <c r="J954" s="1456"/>
      <c r="K954" s="507"/>
      <c r="L954" s="273"/>
      <c r="M954" s="273"/>
      <c r="N954" s="273"/>
      <c r="O954" s="274"/>
      <c r="P954" s="304">
        <f t="shared" si="232"/>
        <v>0</v>
      </c>
      <c r="Q954" s="413"/>
      <c r="R954" s="413"/>
      <c r="S954" s="290"/>
      <c r="T954" s="514"/>
      <c r="U954" s="515"/>
      <c r="V954" s="413"/>
      <c r="W954" s="413"/>
      <c r="X954" s="413"/>
      <c r="Y954" s="299">
        <f t="shared" si="233"/>
        <v>0</v>
      </c>
      <c r="Z954" s="291"/>
      <c r="AA954" s="516" t="s">
        <v>746</v>
      </c>
      <c r="AB954" s="23"/>
    </row>
    <row r="955" spans="1:28" x14ac:dyDescent="0.3">
      <c r="A955" s="215"/>
      <c r="B955" s="269"/>
      <c r="C955" s="269"/>
      <c r="D955" s="269"/>
      <c r="E955" s="1878"/>
      <c r="F955" s="880"/>
      <c r="G955" s="270"/>
      <c r="H955" s="270"/>
      <c r="I955" s="556"/>
      <c r="J955" s="1456"/>
      <c r="K955" s="507"/>
      <c r="L955" s="273"/>
      <c r="M955" s="273"/>
      <c r="N955" s="273"/>
      <c r="O955" s="274"/>
      <c r="P955" s="304"/>
      <c r="Q955" s="413"/>
      <c r="R955" s="413"/>
      <c r="S955" s="290"/>
      <c r="T955" s="514"/>
      <c r="U955" s="515"/>
      <c r="V955" s="413"/>
      <c r="W955" s="413"/>
      <c r="X955" s="413"/>
      <c r="Y955" s="299">
        <f t="shared" si="233"/>
        <v>0</v>
      </c>
      <c r="Z955" s="291"/>
      <c r="AA955" s="516"/>
      <c r="AB955" s="23"/>
    </row>
    <row r="956" spans="1:28" x14ac:dyDescent="0.3">
      <c r="A956" s="215"/>
      <c r="B956" s="269"/>
      <c r="C956" s="269"/>
      <c r="D956" s="269"/>
      <c r="E956" s="1878" t="s">
        <v>1402</v>
      </c>
      <c r="F956" s="880"/>
      <c r="G956" s="270"/>
      <c r="H956" s="270"/>
      <c r="I956" s="556"/>
      <c r="J956" s="1456"/>
      <c r="K956" s="507"/>
      <c r="L956" s="273"/>
      <c r="M956" s="273"/>
      <c r="N956" s="273"/>
      <c r="O956" s="274"/>
      <c r="P956" s="304"/>
      <c r="Q956" s="413"/>
      <c r="R956" s="413"/>
      <c r="S956" s="290"/>
      <c r="T956" s="514"/>
      <c r="U956" s="515"/>
      <c r="V956" s="413"/>
      <c r="W956" s="413"/>
      <c r="X956" s="413"/>
      <c r="Y956" s="299">
        <f t="shared" si="233"/>
        <v>0</v>
      </c>
      <c r="Z956" s="291"/>
      <c r="AA956" s="516"/>
      <c r="AB956" s="23"/>
    </row>
    <row r="957" spans="1:28" x14ac:dyDescent="0.3">
      <c r="A957" s="215"/>
      <c r="B957" s="269"/>
      <c r="C957" s="269"/>
      <c r="D957" s="269"/>
      <c r="E957" s="1854" t="s">
        <v>33</v>
      </c>
      <c r="F957" s="880">
        <v>17</v>
      </c>
      <c r="G957" s="270"/>
      <c r="H957" s="270"/>
      <c r="I957" s="556">
        <v>6</v>
      </c>
      <c r="J957" s="1456">
        <v>6</v>
      </c>
      <c r="K957" s="295"/>
      <c r="L957" s="273"/>
      <c r="M957" s="273"/>
      <c r="N957" s="273"/>
      <c r="O957" s="274">
        <v>17</v>
      </c>
      <c r="P957" s="304">
        <f t="shared" ref="P957" si="234">SUM(Q957:T957)</f>
        <v>0</v>
      </c>
      <c r="Q957" s="413"/>
      <c r="R957" s="413"/>
      <c r="S957" s="290"/>
      <c r="T957" s="514"/>
      <c r="U957" s="515"/>
      <c r="V957" s="413"/>
      <c r="W957" s="413"/>
      <c r="X957" s="413"/>
      <c r="Y957" s="299">
        <f t="shared" ref="Y957" si="235">SUM(U957:X957)</f>
        <v>0</v>
      </c>
      <c r="Z957" s="291"/>
      <c r="AA957" s="1020" t="s">
        <v>1403</v>
      </c>
      <c r="AB957" s="20"/>
    </row>
    <row r="958" spans="1:28" x14ac:dyDescent="0.3">
      <c r="A958" s="1847"/>
      <c r="B958" s="30"/>
      <c r="C958" s="30"/>
      <c r="D958" s="30"/>
      <c r="E958" s="1864" t="s">
        <v>232</v>
      </c>
      <c r="I958" s="36">
        <v>3</v>
      </c>
      <c r="J958" s="36">
        <v>3</v>
      </c>
      <c r="U958" s="515"/>
      <c r="V958" s="413"/>
      <c r="W958" s="413"/>
      <c r="X958" s="413"/>
      <c r="Y958" s="299">
        <f t="shared" ref="Y958:Y981" si="236">SUM(U958:X958)</f>
        <v>0</v>
      </c>
      <c r="AA958" s="27" t="s">
        <v>1404</v>
      </c>
    </row>
    <row r="959" spans="1:28" x14ac:dyDescent="0.3">
      <c r="A959" s="215"/>
      <c r="B959" s="269"/>
      <c r="C959" s="269"/>
      <c r="D959" s="269"/>
      <c r="E959" s="1865"/>
      <c r="F959" s="880"/>
      <c r="G959" s="270"/>
      <c r="H959" s="270"/>
      <c r="I959" s="556"/>
      <c r="J959" s="556"/>
      <c r="K959" s="507"/>
      <c r="L959" s="273"/>
      <c r="M959" s="273"/>
      <c r="N959" s="273"/>
      <c r="O959" s="274"/>
      <c r="P959" s="304"/>
      <c r="Q959" s="413"/>
      <c r="R959" s="413"/>
      <c r="S959" s="290"/>
      <c r="T959" s="514"/>
      <c r="U959" s="515"/>
      <c r="V959" s="413"/>
      <c r="W959" s="413"/>
      <c r="X959" s="413"/>
      <c r="Y959" s="299">
        <f t="shared" si="236"/>
        <v>0</v>
      </c>
      <c r="Z959" s="291"/>
      <c r="AA959" s="1020" t="s">
        <v>1405</v>
      </c>
      <c r="AB959" s="20"/>
    </row>
    <row r="960" spans="1:28" x14ac:dyDescent="0.3">
      <c r="A960" s="1847"/>
      <c r="B960" s="30"/>
      <c r="C960" s="30"/>
      <c r="D960" s="30"/>
      <c r="E960" s="1864" t="s">
        <v>412</v>
      </c>
      <c r="I960" s="36">
        <v>3</v>
      </c>
      <c r="J960" s="36">
        <v>3</v>
      </c>
      <c r="U960" s="515"/>
      <c r="V960" s="413"/>
      <c r="W960" s="413"/>
      <c r="X960" s="413"/>
      <c r="Y960" s="299">
        <f t="shared" si="236"/>
        <v>0</v>
      </c>
      <c r="AA960" s="27" t="s">
        <v>1406</v>
      </c>
    </row>
    <row r="961" spans="1:28" x14ac:dyDescent="0.3">
      <c r="A961" s="215"/>
      <c r="B961" s="269"/>
      <c r="C961" s="269"/>
      <c r="D961" s="269"/>
      <c r="E961" s="1865"/>
      <c r="F961" s="880"/>
      <c r="G961" s="270"/>
      <c r="H961" s="270"/>
      <c r="I961" s="556"/>
      <c r="J961" s="1456"/>
      <c r="K961" s="507"/>
      <c r="L961" s="273"/>
      <c r="M961" s="273"/>
      <c r="N961" s="273"/>
      <c r="O961" s="274"/>
      <c r="P961" s="304"/>
      <c r="Q961" s="413"/>
      <c r="R961" s="413"/>
      <c r="S961" s="290"/>
      <c r="T961" s="514"/>
      <c r="U961" s="515"/>
      <c r="V961" s="413"/>
      <c r="W961" s="413"/>
      <c r="X961" s="413"/>
      <c r="Y961" s="299">
        <f t="shared" si="236"/>
        <v>0</v>
      </c>
      <c r="Z961" s="291"/>
      <c r="AA961" s="1020" t="s">
        <v>1407</v>
      </c>
      <c r="AB961" s="20"/>
    </row>
    <row r="962" spans="1:28" x14ac:dyDescent="0.3">
      <c r="A962" s="215"/>
      <c r="B962" s="269"/>
      <c r="C962" s="269"/>
      <c r="D962" s="269"/>
      <c r="E962" s="1865"/>
      <c r="F962" s="880"/>
      <c r="G962" s="270"/>
      <c r="H962" s="270"/>
      <c r="I962" s="556"/>
      <c r="J962" s="1456"/>
      <c r="K962" s="507"/>
      <c r="L962" s="273"/>
      <c r="M962" s="273"/>
      <c r="N962" s="273"/>
      <c r="O962" s="274"/>
      <c r="P962" s="304"/>
      <c r="Q962" s="413"/>
      <c r="R962" s="413"/>
      <c r="S962" s="290"/>
      <c r="T962" s="514"/>
      <c r="U962" s="515"/>
      <c r="V962" s="413"/>
      <c r="W962" s="413"/>
      <c r="X962" s="413"/>
      <c r="Y962" s="299">
        <f t="shared" si="236"/>
        <v>0</v>
      </c>
      <c r="Z962" s="291"/>
      <c r="AA962" s="1020" t="s">
        <v>1408</v>
      </c>
      <c r="AB962" s="20"/>
    </row>
    <row r="963" spans="1:28" x14ac:dyDescent="0.3">
      <c r="A963" s="215"/>
      <c r="B963" s="269"/>
      <c r="C963" s="269"/>
      <c r="D963" s="269"/>
      <c r="E963" s="1865"/>
      <c r="F963" s="880"/>
      <c r="G963" s="270"/>
      <c r="H963" s="270"/>
      <c r="I963" s="556"/>
      <c r="J963" s="1456"/>
      <c r="K963" s="507"/>
      <c r="L963" s="273"/>
      <c r="M963" s="273"/>
      <c r="N963" s="273"/>
      <c r="O963" s="274"/>
      <c r="P963" s="304"/>
      <c r="Q963" s="413"/>
      <c r="R963" s="413"/>
      <c r="S963" s="290"/>
      <c r="T963" s="514"/>
      <c r="U963" s="515"/>
      <c r="V963" s="413"/>
      <c r="W963" s="413"/>
      <c r="X963" s="413"/>
      <c r="Y963" s="299">
        <f t="shared" si="236"/>
        <v>0</v>
      </c>
      <c r="Z963" s="291"/>
      <c r="AA963" s="1020"/>
      <c r="AB963" s="20"/>
    </row>
    <row r="964" spans="1:28" x14ac:dyDescent="0.3">
      <c r="A964" s="215"/>
      <c r="B964" s="269"/>
      <c r="C964" s="269"/>
      <c r="D964" s="269"/>
      <c r="E964" s="1854" t="s">
        <v>254</v>
      </c>
      <c r="F964" s="880">
        <v>9</v>
      </c>
      <c r="G964" s="270"/>
      <c r="H964" s="270"/>
      <c r="I964" s="556">
        <v>6</v>
      </c>
      <c r="J964" s="1456">
        <v>-6</v>
      </c>
      <c r="K964" s="507"/>
      <c r="L964" s="273">
        <v>3</v>
      </c>
      <c r="M964" s="273"/>
      <c r="N964" s="273"/>
      <c r="O964" s="274">
        <f t="shared" ref="O964" si="237">SUM(K964:N964)</f>
        <v>3</v>
      </c>
      <c r="P964" s="304">
        <f>SUM(Q964:T964)</f>
        <v>0</v>
      </c>
      <c r="Q964" s="413"/>
      <c r="R964" s="413"/>
      <c r="S964" s="290"/>
      <c r="T964" s="514"/>
      <c r="U964" s="515"/>
      <c r="V964" s="413"/>
      <c r="W964" s="413"/>
      <c r="X964" s="413"/>
      <c r="Y964" s="299">
        <f t="shared" si="236"/>
        <v>0</v>
      </c>
      <c r="Z964" s="291"/>
      <c r="AA964" s="1020"/>
      <c r="AB964" s="20"/>
    </row>
    <row r="965" spans="1:28" x14ac:dyDescent="0.3">
      <c r="A965" s="215"/>
      <c r="B965" s="269"/>
      <c r="C965" s="269"/>
      <c r="D965" s="269"/>
      <c r="E965" s="1865"/>
      <c r="F965" s="880"/>
      <c r="G965" s="270"/>
      <c r="H965" s="270"/>
      <c r="I965" s="556"/>
      <c r="J965" s="1456"/>
      <c r="K965" s="507"/>
      <c r="L965" s="273"/>
      <c r="M965" s="273"/>
      <c r="N965" s="273"/>
      <c r="O965" s="274"/>
      <c r="P965" s="304"/>
      <c r="Q965" s="413"/>
      <c r="R965" s="413"/>
      <c r="S965" s="290"/>
      <c r="T965" s="514"/>
      <c r="U965" s="515"/>
      <c r="V965" s="413"/>
      <c r="W965" s="413"/>
      <c r="X965" s="413"/>
      <c r="Y965" s="299">
        <f t="shared" si="236"/>
        <v>0</v>
      </c>
      <c r="Z965" s="291"/>
      <c r="AA965" s="1020"/>
      <c r="AB965" s="20"/>
    </row>
    <row r="966" spans="1:28" x14ac:dyDescent="0.3">
      <c r="A966" s="215"/>
      <c r="B966" s="269"/>
      <c r="C966" s="269"/>
      <c r="D966" s="269"/>
      <c r="E966" s="1878" t="s">
        <v>1409</v>
      </c>
      <c r="F966" s="880"/>
      <c r="G966" s="270"/>
      <c r="H966" s="270"/>
      <c r="I966" s="556"/>
      <c r="J966" s="1456"/>
      <c r="K966" s="507"/>
      <c r="L966" s="273"/>
      <c r="M966" s="273"/>
      <c r="N966" s="273"/>
      <c r="O966" s="274"/>
      <c r="P966" s="304"/>
      <c r="Q966" s="413"/>
      <c r="R966" s="413"/>
      <c r="S966" s="290"/>
      <c r="T966" s="514"/>
      <c r="U966" s="515"/>
      <c r="V966" s="413"/>
      <c r="W966" s="413"/>
      <c r="X966" s="413"/>
      <c r="Y966" s="299">
        <f t="shared" si="236"/>
        <v>0</v>
      </c>
      <c r="Z966" s="291"/>
      <c r="AA966" s="516"/>
      <c r="AB966" s="20"/>
    </row>
    <row r="967" spans="1:28" x14ac:dyDescent="0.3">
      <c r="A967" s="215"/>
      <c r="B967" s="269"/>
      <c r="C967" s="269"/>
      <c r="D967" s="269"/>
      <c r="E967" s="1854" t="s">
        <v>33</v>
      </c>
      <c r="F967" s="880">
        <v>17</v>
      </c>
      <c r="G967" s="270"/>
      <c r="H967" s="270"/>
      <c r="I967" s="556">
        <f>SUM(I968:I971)</f>
        <v>9</v>
      </c>
      <c r="J967" s="556">
        <v>9</v>
      </c>
      <c r="K967" s="295"/>
      <c r="L967" s="273"/>
      <c r="M967" s="273"/>
      <c r="N967" s="273"/>
      <c r="O967" s="274">
        <v>17</v>
      </c>
      <c r="P967" s="304">
        <f t="shared" ref="P967" si="238">SUM(Q967:T967)</f>
        <v>0</v>
      </c>
      <c r="Q967" s="413"/>
      <c r="R967" s="413"/>
      <c r="S967" s="290"/>
      <c r="T967" s="514"/>
      <c r="U967" s="515"/>
      <c r="V967" s="413"/>
      <c r="W967" s="413"/>
      <c r="X967" s="413"/>
      <c r="Y967" s="299">
        <f t="shared" si="236"/>
        <v>0</v>
      </c>
      <c r="Z967" s="291"/>
      <c r="AA967" s="1020"/>
      <c r="AB967" s="20"/>
    </row>
    <row r="968" spans="1:28" x14ac:dyDescent="0.3">
      <c r="A968" s="1847"/>
      <c r="B968" s="30"/>
      <c r="C968" s="30"/>
      <c r="D968" s="30"/>
      <c r="E968" s="1864" t="s">
        <v>411</v>
      </c>
      <c r="I968" s="36">
        <v>1</v>
      </c>
      <c r="J968" s="36">
        <v>1</v>
      </c>
      <c r="U968" s="515"/>
      <c r="V968" s="413"/>
      <c r="W968" s="413"/>
      <c r="X968" s="413"/>
      <c r="Y968" s="299">
        <f t="shared" si="236"/>
        <v>0</v>
      </c>
      <c r="AA968" s="27" t="s">
        <v>1410</v>
      </c>
      <c r="AB968" s="20"/>
    </row>
    <row r="969" spans="1:28" x14ac:dyDescent="0.3">
      <c r="A969" s="1847"/>
      <c r="B969" s="30"/>
      <c r="C969" s="30"/>
      <c r="D969" s="30"/>
      <c r="E969" s="1864" t="s">
        <v>231</v>
      </c>
      <c r="I969" s="36">
        <v>2</v>
      </c>
      <c r="J969" s="36">
        <v>2</v>
      </c>
      <c r="U969" s="515"/>
      <c r="V969" s="413"/>
      <c r="W969" s="413"/>
      <c r="X969" s="413"/>
      <c r="Y969" s="299">
        <f t="shared" si="236"/>
        <v>0</v>
      </c>
      <c r="AA969" s="27" t="s">
        <v>1404</v>
      </c>
      <c r="AB969" s="20"/>
    </row>
    <row r="970" spans="1:28" x14ac:dyDescent="0.3">
      <c r="A970" s="1847"/>
      <c r="B970" s="30"/>
      <c r="C970" s="30"/>
      <c r="D970" s="30"/>
      <c r="E970" s="1864" t="s">
        <v>232</v>
      </c>
      <c r="I970" s="36">
        <v>2</v>
      </c>
      <c r="J970" s="36">
        <v>2</v>
      </c>
      <c r="U970" s="515"/>
      <c r="V970" s="413"/>
      <c r="W970" s="413"/>
      <c r="X970" s="413"/>
      <c r="Y970" s="299">
        <f t="shared" si="236"/>
        <v>0</v>
      </c>
      <c r="AA970" s="27" t="s">
        <v>1411</v>
      </c>
      <c r="AB970" s="20"/>
    </row>
    <row r="971" spans="1:28" x14ac:dyDescent="0.3">
      <c r="A971" s="1847"/>
      <c r="B971" s="30"/>
      <c r="C971" s="30"/>
      <c r="D971" s="30"/>
      <c r="E971" s="1864" t="s">
        <v>412</v>
      </c>
      <c r="I971" s="36">
        <v>4</v>
      </c>
      <c r="J971" s="36">
        <v>4</v>
      </c>
      <c r="U971" s="515"/>
      <c r="V971" s="413"/>
      <c r="W971" s="413"/>
      <c r="X971" s="413"/>
      <c r="Y971" s="299">
        <f t="shared" si="236"/>
        <v>0</v>
      </c>
      <c r="AA971" s="27" t="s">
        <v>1412</v>
      </c>
      <c r="AB971" s="20"/>
    </row>
    <row r="972" spans="1:28" x14ac:dyDescent="0.3">
      <c r="A972" s="215"/>
      <c r="B972" s="269"/>
      <c r="C972" s="269"/>
      <c r="D972" s="269"/>
      <c r="E972" s="1865"/>
      <c r="F972" s="880"/>
      <c r="G972" s="270"/>
      <c r="H972" s="270"/>
      <c r="I972" s="556"/>
      <c r="J972" s="1456"/>
      <c r="K972" s="507"/>
      <c r="L972" s="273"/>
      <c r="M972" s="273"/>
      <c r="N972" s="273"/>
      <c r="O972" s="274"/>
      <c r="P972" s="304"/>
      <c r="Q972" s="413"/>
      <c r="R972" s="413"/>
      <c r="S972" s="290"/>
      <c r="T972" s="514"/>
      <c r="U972" s="515"/>
      <c r="V972" s="413"/>
      <c r="W972" s="413"/>
      <c r="X972" s="413"/>
      <c r="Y972" s="299">
        <f t="shared" si="236"/>
        <v>0</v>
      </c>
      <c r="Z972" s="291"/>
      <c r="AA972" s="27" t="s">
        <v>1413</v>
      </c>
      <c r="AB972" s="20"/>
    </row>
    <row r="973" spans="1:28" x14ac:dyDescent="0.3">
      <c r="A973" s="215"/>
      <c r="B973" s="269"/>
      <c r="C973" s="269"/>
      <c r="D973" s="269"/>
      <c r="E973" s="1865"/>
      <c r="F973" s="880"/>
      <c r="G973" s="270"/>
      <c r="H973" s="270"/>
      <c r="I973" s="556"/>
      <c r="J973" s="1456"/>
      <c r="K973" s="507"/>
      <c r="L973" s="273"/>
      <c r="M973" s="273"/>
      <c r="N973" s="273"/>
      <c r="O973" s="274"/>
      <c r="P973" s="304"/>
      <c r="Q973" s="413"/>
      <c r="R973" s="413"/>
      <c r="S973" s="290"/>
      <c r="T973" s="514"/>
      <c r="U973" s="515"/>
      <c r="V973" s="413"/>
      <c r="W973" s="413"/>
      <c r="X973" s="413"/>
      <c r="Y973" s="299">
        <f t="shared" si="236"/>
        <v>0</v>
      </c>
      <c r="Z973" s="291"/>
      <c r="AA973" s="1020"/>
      <c r="AB973" s="20"/>
    </row>
    <row r="974" spans="1:28" x14ac:dyDescent="0.3">
      <c r="A974" s="215"/>
      <c r="B974" s="269"/>
      <c r="C974" s="269"/>
      <c r="D974" s="269"/>
      <c r="E974" s="1854" t="s">
        <v>254</v>
      </c>
      <c r="F974" s="880">
        <v>9</v>
      </c>
      <c r="G974" s="270"/>
      <c r="H974" s="270"/>
      <c r="I974" s="556">
        <v>6</v>
      </c>
      <c r="J974" s="1456">
        <v>-6</v>
      </c>
      <c r="K974" s="507"/>
      <c r="L974" s="273">
        <v>3</v>
      </c>
      <c r="M974" s="273"/>
      <c r="N974" s="273"/>
      <c r="O974" s="274">
        <f t="shared" ref="O974" si="239">SUM(K974:N974)</f>
        <v>3</v>
      </c>
      <c r="P974" s="304">
        <f>SUM(Q974:T974)</f>
        <v>0</v>
      </c>
      <c r="Q974" s="413"/>
      <c r="R974" s="413"/>
      <c r="S974" s="290"/>
      <c r="T974" s="514"/>
      <c r="U974" s="515"/>
      <c r="V974" s="413"/>
      <c r="W974" s="413"/>
      <c r="X974" s="413"/>
      <c r="Y974" s="299">
        <f t="shared" si="236"/>
        <v>0</v>
      </c>
      <c r="Z974" s="291"/>
      <c r="AA974" s="1020"/>
      <c r="AB974" s="20"/>
    </row>
    <row r="975" spans="1:28" x14ac:dyDescent="0.3">
      <c r="A975" s="215"/>
      <c r="B975" s="269"/>
      <c r="C975" s="269"/>
      <c r="D975" s="269"/>
      <c r="E975" s="1865"/>
      <c r="F975" s="880"/>
      <c r="G975" s="270"/>
      <c r="H975" s="270"/>
      <c r="I975" s="556"/>
      <c r="J975" s="1456"/>
      <c r="K975" s="507"/>
      <c r="L975" s="273"/>
      <c r="M975" s="273"/>
      <c r="N975" s="273"/>
      <c r="O975" s="274"/>
      <c r="P975" s="304"/>
      <c r="Q975" s="413"/>
      <c r="R975" s="413"/>
      <c r="S975" s="290"/>
      <c r="T975" s="514"/>
      <c r="U975" s="515"/>
      <c r="V975" s="413"/>
      <c r="W975" s="413"/>
      <c r="X975" s="413"/>
      <c r="Y975" s="299">
        <f t="shared" si="236"/>
        <v>0</v>
      </c>
      <c r="Z975" s="291"/>
      <c r="AA975" s="1020"/>
      <c r="AB975" s="20"/>
    </row>
    <row r="976" spans="1:28" x14ac:dyDescent="0.3">
      <c r="A976" s="215"/>
      <c r="B976" s="269"/>
      <c r="C976" s="269"/>
      <c r="D976" s="269"/>
      <c r="E976" s="135" t="s">
        <v>1322</v>
      </c>
      <c r="F976" s="880">
        <f t="shared" ref="F976" si="240">SUM(G976:J976)</f>
        <v>0</v>
      </c>
      <c r="G976" s="270"/>
      <c r="H976" s="270"/>
      <c r="I976" s="287"/>
      <c r="J976" s="288"/>
      <c r="K976" s="507"/>
      <c r="L976" s="273"/>
      <c r="M976" s="273"/>
      <c r="N976" s="273"/>
      <c r="O976" s="274">
        <f t="shared" ref="O976" si="241">SUM(K976:N976)</f>
        <v>0</v>
      </c>
      <c r="P976" s="304">
        <f t="shared" ref="P976:P977" si="242">SUM(Q976:T976)</f>
        <v>0</v>
      </c>
      <c r="Q976" s="413"/>
      <c r="R976" s="413"/>
      <c r="S976" s="290"/>
      <c r="T976" s="514"/>
      <c r="U976" s="515"/>
      <c r="V976" s="413"/>
      <c r="W976" s="413"/>
      <c r="X976" s="413"/>
      <c r="Y976" s="299">
        <f t="shared" si="236"/>
        <v>0</v>
      </c>
      <c r="Z976" s="291"/>
      <c r="AA976" s="1858"/>
      <c r="AB976" s="1879" t="s">
        <v>1322</v>
      </c>
    </row>
    <row r="977" spans="1:28" x14ac:dyDescent="0.3">
      <c r="A977" s="215"/>
      <c r="B977" s="269"/>
      <c r="C977" s="269"/>
      <c r="D977" s="269"/>
      <c r="E977" s="1854" t="s">
        <v>33</v>
      </c>
      <c r="F977" s="880">
        <v>17</v>
      </c>
      <c r="G977" s="270"/>
      <c r="H977" s="270"/>
      <c r="I977" s="556">
        <f>SUM(I978:I996)</f>
        <v>46</v>
      </c>
      <c r="J977" s="556">
        <f>SUM(J978:J996)</f>
        <v>46</v>
      </c>
      <c r="K977" s="295"/>
      <c r="L977" s="273"/>
      <c r="M977" s="273"/>
      <c r="N977" s="273"/>
      <c r="O977" s="274">
        <v>17</v>
      </c>
      <c r="P977" s="304">
        <f t="shared" si="242"/>
        <v>0</v>
      </c>
      <c r="Q977" s="413"/>
      <c r="R977" s="413"/>
      <c r="S977" s="290"/>
      <c r="T977" s="514"/>
      <c r="U977" s="515"/>
      <c r="V977" s="413"/>
      <c r="W977" s="413"/>
      <c r="X977" s="413"/>
      <c r="Y977" s="299">
        <f t="shared" si="236"/>
        <v>0</v>
      </c>
      <c r="Z977" s="291"/>
      <c r="AA977" s="1020"/>
      <c r="AB977" s="1880"/>
    </row>
    <row r="978" spans="1:28" x14ac:dyDescent="0.3">
      <c r="A978" s="1847"/>
      <c r="B978" s="30"/>
      <c r="C978" s="30"/>
      <c r="D978" s="30"/>
      <c r="E978" s="1864" t="s">
        <v>411</v>
      </c>
      <c r="F978" s="910">
        <v>3</v>
      </c>
      <c r="I978" s="36">
        <v>3</v>
      </c>
      <c r="J978" s="36">
        <v>3</v>
      </c>
      <c r="U978" s="515"/>
      <c r="V978" s="413"/>
      <c r="W978" s="413"/>
      <c r="X978" s="413"/>
      <c r="Y978" s="299">
        <f t="shared" si="236"/>
        <v>0</v>
      </c>
      <c r="AA978" s="27" t="s">
        <v>1414</v>
      </c>
      <c r="AB978" s="1880"/>
    </row>
    <row r="979" spans="1:28" x14ac:dyDescent="0.3">
      <c r="A979" s="1847"/>
      <c r="B979" s="30"/>
      <c r="C979" s="30"/>
      <c r="D979" s="30"/>
      <c r="E979" s="1864"/>
      <c r="U979" s="515"/>
      <c r="V979" s="413"/>
      <c r="W979" s="413"/>
      <c r="X979" s="413"/>
      <c r="Y979" s="299">
        <f t="shared" si="236"/>
        <v>0</v>
      </c>
      <c r="AA979" s="27" t="s">
        <v>1415</v>
      </c>
      <c r="AB979" s="1880"/>
    </row>
    <row r="980" spans="1:28" x14ac:dyDescent="0.3">
      <c r="A980" s="1847"/>
      <c r="B980" s="30"/>
      <c r="C980" s="30"/>
      <c r="D980" s="30"/>
      <c r="E980" s="1864"/>
      <c r="U980" s="515"/>
      <c r="V980" s="413"/>
      <c r="W980" s="413"/>
      <c r="X980" s="413"/>
      <c r="Y980" s="299">
        <f t="shared" si="236"/>
        <v>0</v>
      </c>
      <c r="AA980" s="27" t="s">
        <v>1434</v>
      </c>
      <c r="AB980" s="1880"/>
    </row>
    <row r="981" spans="1:28" x14ac:dyDescent="0.3">
      <c r="A981" s="1847"/>
      <c r="B981" s="30"/>
      <c r="C981" s="30"/>
      <c r="D981" s="30"/>
      <c r="E981" s="1864" t="s">
        <v>231</v>
      </c>
      <c r="U981" s="515"/>
      <c r="V981" s="413"/>
      <c r="W981" s="413"/>
      <c r="X981" s="413"/>
      <c r="Y981" s="299">
        <f t="shared" si="236"/>
        <v>0</v>
      </c>
      <c r="AA981" s="27" t="s">
        <v>1416</v>
      </c>
      <c r="AB981" s="1880"/>
    </row>
    <row r="982" spans="1:28" x14ac:dyDescent="0.3">
      <c r="A982" s="1847"/>
      <c r="B982" s="30"/>
      <c r="C982" s="30"/>
      <c r="D982" s="30"/>
      <c r="E982" s="1864" t="s">
        <v>232</v>
      </c>
      <c r="F982" s="910">
        <v>5</v>
      </c>
      <c r="I982" s="36">
        <v>5</v>
      </c>
      <c r="J982" s="36">
        <v>5</v>
      </c>
      <c r="U982" s="515"/>
      <c r="V982" s="413"/>
      <c r="W982" s="413"/>
      <c r="X982" s="413"/>
      <c r="Y982" s="299">
        <f t="shared" ref="Y982:Y999" si="243">SUM(U982:X982)</f>
        <v>0</v>
      </c>
      <c r="AA982" s="27" t="s">
        <v>1417</v>
      </c>
      <c r="AB982" s="1880"/>
    </row>
    <row r="983" spans="1:28" x14ac:dyDescent="0.3">
      <c r="A983" s="1847"/>
      <c r="B983" s="30"/>
      <c r="C983" s="30"/>
      <c r="D983" s="30"/>
      <c r="E983" s="1864"/>
      <c r="U983" s="515"/>
      <c r="V983" s="413"/>
      <c r="W983" s="413"/>
      <c r="X983" s="413"/>
      <c r="Y983" s="299">
        <f t="shared" si="243"/>
        <v>0</v>
      </c>
      <c r="AA983" s="27" t="s">
        <v>1418</v>
      </c>
      <c r="AB983" s="1880"/>
    </row>
    <row r="984" spans="1:28" x14ac:dyDescent="0.3">
      <c r="A984" s="1847"/>
      <c r="B984" s="30"/>
      <c r="C984" s="30"/>
      <c r="D984" s="30"/>
      <c r="E984" s="1864"/>
      <c r="U984" s="515"/>
      <c r="V984" s="413"/>
      <c r="W984" s="413"/>
      <c r="X984" s="413"/>
      <c r="Y984" s="299">
        <f t="shared" si="243"/>
        <v>0</v>
      </c>
      <c r="AA984" s="27" t="s">
        <v>1419</v>
      </c>
      <c r="AB984" s="1880"/>
    </row>
    <row r="985" spans="1:28" x14ac:dyDescent="0.3">
      <c r="A985" s="1847"/>
      <c r="B985" s="30"/>
      <c r="C985" s="30"/>
      <c r="D985" s="30"/>
      <c r="E985" s="1864"/>
      <c r="U985" s="515"/>
      <c r="V985" s="413"/>
      <c r="W985" s="413"/>
      <c r="X985" s="413"/>
      <c r="Y985" s="299">
        <f t="shared" si="243"/>
        <v>0</v>
      </c>
      <c r="AA985" s="27" t="s">
        <v>1435</v>
      </c>
      <c r="AB985" s="1880"/>
    </row>
    <row r="986" spans="1:28" x14ac:dyDescent="0.3">
      <c r="A986" s="1847"/>
      <c r="B986" s="30"/>
      <c r="C986" s="30"/>
      <c r="D986" s="30"/>
      <c r="E986" s="1864" t="s">
        <v>412</v>
      </c>
      <c r="F986" s="910">
        <v>36</v>
      </c>
      <c r="I986" s="36">
        <v>36</v>
      </c>
      <c r="J986" s="36">
        <v>36</v>
      </c>
      <c r="U986" s="515"/>
      <c r="V986" s="413"/>
      <c r="W986" s="413"/>
      <c r="X986" s="413"/>
      <c r="Y986" s="299">
        <f t="shared" si="243"/>
        <v>0</v>
      </c>
      <c r="AA986" s="27" t="s">
        <v>1424</v>
      </c>
      <c r="AB986" s="1880"/>
    </row>
    <row r="987" spans="1:28" x14ac:dyDescent="0.3">
      <c r="A987" s="1847"/>
      <c r="B987" s="30"/>
      <c r="C987" s="30"/>
      <c r="D987" s="30"/>
      <c r="E987" s="1864"/>
      <c r="U987" s="515"/>
      <c r="V987" s="413"/>
      <c r="W987" s="413"/>
      <c r="X987" s="413"/>
      <c r="Y987" s="299">
        <f t="shared" si="243"/>
        <v>0</v>
      </c>
      <c r="AA987" s="27" t="s">
        <v>1425</v>
      </c>
      <c r="AB987" s="1880"/>
    </row>
    <row r="988" spans="1:28" x14ac:dyDescent="0.3">
      <c r="A988" s="1847"/>
      <c r="B988" s="30"/>
      <c r="C988" s="30"/>
      <c r="D988" s="30"/>
      <c r="E988" s="1864"/>
      <c r="U988" s="515"/>
      <c r="V988" s="413"/>
      <c r="W988" s="413"/>
      <c r="X988" s="413"/>
      <c r="Y988" s="299">
        <f t="shared" si="243"/>
        <v>0</v>
      </c>
      <c r="AA988" s="27" t="s">
        <v>1426</v>
      </c>
      <c r="AB988" s="1880"/>
    </row>
    <row r="989" spans="1:28" x14ac:dyDescent="0.3">
      <c r="A989" s="1847"/>
      <c r="B989" s="30"/>
      <c r="C989" s="30"/>
      <c r="D989" s="30"/>
      <c r="E989" s="1864"/>
      <c r="U989" s="515"/>
      <c r="V989" s="413"/>
      <c r="W989" s="413"/>
      <c r="X989" s="413"/>
      <c r="Y989" s="299">
        <f t="shared" si="243"/>
        <v>0</v>
      </c>
      <c r="AA989" s="27" t="s">
        <v>1427</v>
      </c>
      <c r="AB989" s="1880"/>
    </row>
    <row r="990" spans="1:28" x14ac:dyDescent="0.3">
      <c r="A990" s="1847"/>
      <c r="B990" s="30"/>
      <c r="C990" s="30"/>
      <c r="D990" s="30"/>
      <c r="E990" s="1864"/>
      <c r="U990" s="515"/>
      <c r="V990" s="413"/>
      <c r="W990" s="413"/>
      <c r="X990" s="413"/>
      <c r="Y990" s="299">
        <f t="shared" si="243"/>
        <v>0</v>
      </c>
      <c r="AA990" s="27" t="s">
        <v>1428</v>
      </c>
      <c r="AB990" s="1880"/>
    </row>
    <row r="991" spans="1:28" x14ac:dyDescent="0.3">
      <c r="A991" s="1847"/>
      <c r="B991" s="30"/>
      <c r="C991" s="30"/>
      <c r="D991" s="30"/>
      <c r="E991" s="1864"/>
      <c r="U991" s="515"/>
      <c r="V991" s="413"/>
      <c r="W991" s="413"/>
      <c r="X991" s="413"/>
      <c r="Y991" s="299">
        <f t="shared" si="243"/>
        <v>0</v>
      </c>
      <c r="AA991" s="27" t="s">
        <v>1429</v>
      </c>
      <c r="AB991" s="1880"/>
    </row>
    <row r="992" spans="1:28" x14ac:dyDescent="0.3">
      <c r="A992" s="1847"/>
      <c r="B992" s="30"/>
      <c r="C992" s="30"/>
      <c r="D992" s="30"/>
      <c r="E992" s="1864"/>
      <c r="U992" s="515"/>
      <c r="V992" s="413"/>
      <c r="W992" s="413"/>
      <c r="X992" s="413"/>
      <c r="Y992" s="299">
        <f t="shared" si="243"/>
        <v>0</v>
      </c>
      <c r="AA992" s="27" t="s">
        <v>1430</v>
      </c>
      <c r="AB992" s="1880"/>
    </row>
    <row r="993" spans="1:28" x14ac:dyDescent="0.3">
      <c r="A993" s="30"/>
      <c r="B993" s="30"/>
      <c r="C993" s="30"/>
      <c r="D993" s="30"/>
      <c r="E993" s="1842"/>
      <c r="F993" s="1843"/>
      <c r="H993" s="1844"/>
      <c r="K993" s="1845"/>
      <c r="L993" s="1846"/>
      <c r="U993" s="515"/>
      <c r="V993" s="413"/>
      <c r="W993" s="413"/>
      <c r="X993" s="413"/>
      <c r="Y993" s="299">
        <f t="shared" si="243"/>
        <v>0</v>
      </c>
      <c r="Z993" s="28"/>
      <c r="AA993" s="1847" t="s">
        <v>1431</v>
      </c>
      <c r="AB993" s="1880"/>
    </row>
    <row r="994" spans="1:28" x14ac:dyDescent="0.3">
      <c r="A994" s="215"/>
      <c r="B994" s="269"/>
      <c r="C994" s="269"/>
      <c r="D994" s="269"/>
      <c r="E994" s="1856"/>
      <c r="F994" s="880"/>
      <c r="G994" s="270"/>
      <c r="H994" s="1859"/>
      <c r="I994" s="287"/>
      <c r="J994" s="287"/>
      <c r="K994" s="507"/>
      <c r="L994" s="1860"/>
      <c r="M994" s="273"/>
      <c r="N994" s="273"/>
      <c r="U994" s="515"/>
      <c r="V994" s="413"/>
      <c r="W994" s="413"/>
      <c r="X994" s="413"/>
      <c r="Y994" s="299">
        <f t="shared" si="243"/>
        <v>0</v>
      </c>
      <c r="Z994" s="291"/>
      <c r="AA994" s="1858" t="s">
        <v>1420</v>
      </c>
      <c r="AB994" s="1880"/>
    </row>
    <row r="995" spans="1:28" x14ac:dyDescent="0.3">
      <c r="A995" s="1847"/>
      <c r="B995" s="30"/>
      <c r="C995" s="30"/>
      <c r="D995" s="30"/>
      <c r="E995" s="1864"/>
      <c r="U995" s="515"/>
      <c r="V995" s="413"/>
      <c r="W995" s="413"/>
      <c r="X995" s="413"/>
      <c r="Y995" s="299">
        <f t="shared" si="243"/>
        <v>0</v>
      </c>
      <c r="AA995" s="27" t="s">
        <v>1433</v>
      </c>
      <c r="AB995" s="1880"/>
    </row>
    <row r="996" spans="1:28" x14ac:dyDescent="0.3">
      <c r="A996" s="1847"/>
      <c r="B996" s="30"/>
      <c r="C996" s="30"/>
      <c r="D996" s="30"/>
      <c r="E996" s="1864" t="s">
        <v>233</v>
      </c>
      <c r="F996" s="910">
        <v>2</v>
      </c>
      <c r="I996" s="36">
        <v>2</v>
      </c>
      <c r="J996" s="36">
        <v>2</v>
      </c>
      <c r="U996" s="515"/>
      <c r="V996" s="413"/>
      <c r="W996" s="413"/>
      <c r="X996" s="413"/>
      <c r="Y996" s="299">
        <f t="shared" si="243"/>
        <v>0</v>
      </c>
      <c r="AA996" s="27" t="s">
        <v>1421</v>
      </c>
      <c r="AB996" s="1880"/>
    </row>
    <row r="997" spans="1:28" x14ac:dyDescent="0.3">
      <c r="A997" s="215"/>
      <c r="B997" s="269"/>
      <c r="C997" s="269"/>
      <c r="D997" s="269"/>
      <c r="E997" s="1856"/>
      <c r="F997" s="880"/>
      <c r="G997" s="270"/>
      <c r="H997" s="1859"/>
      <c r="I997" s="287"/>
      <c r="J997" s="288"/>
      <c r="K997" s="507"/>
      <c r="L997" s="1860"/>
      <c r="M997" s="273"/>
      <c r="N997" s="273"/>
      <c r="U997" s="515"/>
      <c r="V997" s="413"/>
      <c r="W997" s="413"/>
      <c r="X997" s="413"/>
      <c r="Y997" s="299">
        <f t="shared" si="243"/>
        <v>0</v>
      </c>
      <c r="Z997" s="291"/>
      <c r="AA997" s="27" t="s">
        <v>1423</v>
      </c>
      <c r="AB997" s="1880"/>
    </row>
    <row r="998" spans="1:28" x14ac:dyDescent="0.3">
      <c r="A998" s="215"/>
      <c r="B998" s="269"/>
      <c r="C998" s="269"/>
      <c r="D998" s="269"/>
      <c r="E998" s="1856"/>
      <c r="F998" s="880"/>
      <c r="G998" s="270"/>
      <c r="H998" s="1859"/>
      <c r="I998" s="287"/>
      <c r="J998" s="288"/>
      <c r="K998" s="507"/>
      <c r="L998" s="1860"/>
      <c r="M998" s="273"/>
      <c r="N998" s="273"/>
      <c r="U998" s="515"/>
      <c r="V998" s="413"/>
      <c r="W998" s="413"/>
      <c r="X998" s="413"/>
      <c r="Y998" s="299">
        <f t="shared" si="243"/>
        <v>0</v>
      </c>
      <c r="Z998" s="291"/>
      <c r="AA998" s="1858" t="s">
        <v>1422</v>
      </c>
      <c r="AB998" s="1880"/>
    </row>
    <row r="999" spans="1:28" x14ac:dyDescent="0.3">
      <c r="A999" s="1847"/>
      <c r="B999" s="30"/>
      <c r="C999" s="30"/>
      <c r="D999" s="30"/>
      <c r="E999" s="1864"/>
      <c r="U999" s="515"/>
      <c r="V999" s="413"/>
      <c r="W999" s="413"/>
      <c r="X999" s="413"/>
      <c r="Y999" s="299">
        <f t="shared" si="243"/>
        <v>0</v>
      </c>
      <c r="AA999" s="27" t="s">
        <v>1432</v>
      </c>
      <c r="AB999" s="1880"/>
    </row>
    <row r="1000" spans="1:28" x14ac:dyDescent="0.3">
      <c r="A1000" s="215"/>
      <c r="B1000" s="269"/>
      <c r="C1000" s="269"/>
      <c r="D1000" s="269"/>
      <c r="E1000" s="1854" t="s">
        <v>254</v>
      </c>
      <c r="F1000" s="880">
        <v>15</v>
      </c>
      <c r="G1000" s="270"/>
      <c r="H1000" s="270"/>
      <c r="I1000" s="556">
        <v>15</v>
      </c>
      <c r="J1000" s="1456">
        <v>-15</v>
      </c>
      <c r="K1000" s="507"/>
      <c r="L1000" s="273">
        <v>3</v>
      </c>
      <c r="M1000" s="273"/>
      <c r="N1000" s="273"/>
      <c r="O1000" s="274">
        <f t="shared" ref="O1000" si="244">SUM(K1000:N1000)</f>
        <v>3</v>
      </c>
      <c r="P1000" s="304">
        <f>SUM(Q1000:T1000)</f>
        <v>0</v>
      </c>
      <c r="Q1000" s="413"/>
      <c r="R1000" s="413"/>
      <c r="S1000" s="290"/>
      <c r="T1000" s="514"/>
      <c r="U1000" s="515"/>
      <c r="V1000" s="413"/>
      <c r="W1000" s="413"/>
      <c r="X1000" s="413"/>
      <c r="Y1000" s="299">
        <f>SUM(U1000:X1000)</f>
        <v>0</v>
      </c>
      <c r="Z1000" s="291"/>
      <c r="AA1000" s="1020"/>
      <c r="AB1000" s="20"/>
    </row>
    <row r="1001" spans="1:28" x14ac:dyDescent="0.3">
      <c r="A1001" s="215"/>
      <c r="B1001" s="269"/>
      <c r="C1001" s="269"/>
      <c r="D1001" s="269"/>
      <c r="E1001" s="1856"/>
      <c r="F1001" s="880"/>
      <c r="G1001" s="270"/>
      <c r="H1001" s="1859"/>
      <c r="I1001" s="287"/>
      <c r="J1001" s="288"/>
      <c r="K1001" s="507"/>
      <c r="L1001" s="1860"/>
      <c r="M1001" s="273"/>
      <c r="N1001" s="273"/>
      <c r="O1001" s="274"/>
      <c r="P1001" s="304"/>
      <c r="Q1001" s="413"/>
      <c r="R1001" s="413"/>
      <c r="S1001" s="290"/>
      <c r="T1001" s="514"/>
      <c r="U1001" s="515"/>
      <c r="V1001" s="413"/>
      <c r="W1001" s="413"/>
      <c r="X1001" s="413"/>
      <c r="Y1001" s="299"/>
      <c r="Z1001" s="291"/>
      <c r="AA1001" s="1858"/>
      <c r="AB1001" s="1880"/>
    </row>
    <row r="1002" spans="1:28" x14ac:dyDescent="0.3">
      <c r="A1002" s="215"/>
      <c r="B1002" s="269"/>
      <c r="C1002" s="269"/>
      <c r="D1002" s="269"/>
      <c r="E1002" s="135" t="s">
        <v>1319</v>
      </c>
      <c r="F1002" s="880"/>
      <c r="G1002" s="270"/>
      <c r="H1002" s="1859"/>
      <c r="I1002" s="287"/>
      <c r="J1002" s="288"/>
      <c r="K1002" s="507"/>
      <c r="L1002" s="1860"/>
      <c r="M1002" s="273"/>
      <c r="N1002" s="273"/>
      <c r="O1002" s="274"/>
      <c r="P1002" s="304"/>
      <c r="Q1002" s="413"/>
      <c r="R1002" s="413"/>
      <c r="S1002" s="290"/>
      <c r="T1002" s="514"/>
      <c r="U1002" s="515"/>
      <c r="V1002" s="413"/>
      <c r="W1002" s="413"/>
      <c r="X1002" s="413"/>
      <c r="Y1002" s="299"/>
      <c r="Z1002" s="291"/>
      <c r="AA1002" s="1858"/>
      <c r="AB1002" s="1880"/>
    </row>
    <row r="1003" spans="1:28" x14ac:dyDescent="0.3">
      <c r="A1003" s="215"/>
      <c r="B1003" s="269"/>
      <c r="C1003" s="269"/>
      <c r="D1003" s="269"/>
      <c r="E1003" s="1854" t="s">
        <v>33</v>
      </c>
      <c r="F1003" s="880">
        <v>1</v>
      </c>
      <c r="G1003" s="270"/>
      <c r="H1003" s="270"/>
      <c r="I1003" s="556">
        <v>1</v>
      </c>
      <c r="J1003" s="556">
        <v>1</v>
      </c>
      <c r="K1003" s="295"/>
      <c r="L1003" s="273"/>
      <c r="M1003" s="273"/>
      <c r="N1003" s="273"/>
      <c r="O1003" s="274">
        <v>17</v>
      </c>
      <c r="P1003" s="304">
        <f t="shared" ref="P1003" si="245">SUM(Q1003:T1003)</f>
        <v>0</v>
      </c>
      <c r="Q1003" s="413"/>
      <c r="R1003" s="413"/>
      <c r="S1003" s="290"/>
      <c r="T1003" s="514"/>
      <c r="U1003" s="515"/>
      <c r="V1003" s="413"/>
      <c r="W1003" s="413"/>
      <c r="X1003" s="413"/>
      <c r="Y1003" s="299">
        <f t="shared" ref="Y1003" si="246">SUM(U1003:X1003)</f>
        <v>0</v>
      </c>
      <c r="Z1003" s="291"/>
      <c r="AA1003" s="1020" t="s">
        <v>1436</v>
      </c>
      <c r="AB1003" s="1880"/>
    </row>
    <row r="1004" spans="1:28" x14ac:dyDescent="0.3">
      <c r="A1004" s="215"/>
      <c r="B1004" s="269"/>
      <c r="C1004" s="269"/>
      <c r="D1004" s="269"/>
      <c r="E1004" s="1854" t="s">
        <v>254</v>
      </c>
      <c r="F1004" s="880">
        <v>1</v>
      </c>
      <c r="G1004" s="270"/>
      <c r="H1004" s="270"/>
      <c r="I1004" s="556">
        <v>1</v>
      </c>
      <c r="J1004" s="1456">
        <v>-1</v>
      </c>
      <c r="K1004" s="507"/>
      <c r="L1004" s="273">
        <v>3</v>
      </c>
      <c r="M1004" s="273"/>
      <c r="N1004" s="273"/>
      <c r="O1004" s="274">
        <f t="shared" ref="O1004" si="247">SUM(K1004:N1004)</f>
        <v>3</v>
      </c>
      <c r="P1004" s="304">
        <f>SUM(Q1004:T1004)</f>
        <v>0</v>
      </c>
      <c r="Q1004" s="413"/>
      <c r="R1004" s="413"/>
      <c r="S1004" s="290"/>
      <c r="T1004" s="514"/>
      <c r="U1004" s="515"/>
      <c r="V1004" s="413"/>
      <c r="W1004" s="413"/>
      <c r="X1004" s="413"/>
      <c r="Y1004" s="299">
        <f>SUM(U1004:X1004)</f>
        <v>0</v>
      </c>
      <c r="Z1004" s="291"/>
      <c r="AA1004" s="1020"/>
      <c r="AB1004" s="20"/>
    </row>
    <row r="1005" spans="1:28" x14ac:dyDescent="0.3">
      <c r="A1005" s="215"/>
      <c r="B1005" s="269"/>
      <c r="C1005" s="269"/>
      <c r="D1005" s="269"/>
      <c r="E1005" s="1855"/>
      <c r="F1005" s="880">
        <f t="shared" si="228"/>
        <v>0</v>
      </c>
      <c r="G1005" s="270"/>
      <c r="H1005" s="270"/>
      <c r="I1005" s="556"/>
      <c r="J1005" s="1456"/>
      <c r="K1005" s="507"/>
      <c r="L1005" s="273"/>
      <c r="M1005" s="273"/>
      <c r="N1005" s="273"/>
      <c r="O1005" s="274"/>
      <c r="P1005" s="304">
        <f t="shared" si="232"/>
        <v>0</v>
      </c>
      <c r="Q1005" s="413"/>
      <c r="R1005" s="413"/>
      <c r="S1005" s="290"/>
      <c r="T1005" s="514"/>
      <c r="U1005" s="515"/>
      <c r="V1005" s="413"/>
      <c r="W1005" s="413"/>
      <c r="X1005" s="413"/>
      <c r="Y1005" s="299">
        <f t="shared" si="233"/>
        <v>0</v>
      </c>
      <c r="Z1005" s="291"/>
      <c r="AA1005" s="1022"/>
      <c r="AB1005" s="23"/>
    </row>
    <row r="1006" spans="1:28" x14ac:dyDescent="0.3">
      <c r="A1006" s="215"/>
      <c r="B1006" s="269"/>
      <c r="C1006" s="1861" t="s">
        <v>403</v>
      </c>
      <c r="D1006" s="269"/>
      <c r="E1006" s="554"/>
      <c r="F1006" s="880">
        <f t="shared" si="228"/>
        <v>0</v>
      </c>
      <c r="G1006" s="270"/>
      <c r="H1006" s="270"/>
      <c r="I1006" s="287"/>
      <c r="J1006" s="288"/>
      <c r="K1006" s="507"/>
      <c r="L1006" s="273"/>
      <c r="M1006" s="273"/>
      <c r="N1006" s="273"/>
      <c r="O1006" s="274"/>
      <c r="P1006" s="304">
        <f t="shared" si="232"/>
        <v>0</v>
      </c>
      <c r="Q1006" s="413"/>
      <c r="R1006" s="413"/>
      <c r="S1006" s="1573"/>
      <c r="T1006" s="1572"/>
      <c r="U1006" s="515"/>
      <c r="V1006" s="413"/>
      <c r="W1006" s="413"/>
      <c r="X1006" s="413"/>
      <c r="Y1006" s="299">
        <f t="shared" si="233"/>
        <v>0</v>
      </c>
      <c r="Z1006" s="291"/>
      <c r="AA1006" s="1022"/>
      <c r="AB1006" s="20"/>
    </row>
    <row r="1007" spans="1:28" x14ac:dyDescent="0.3">
      <c r="A1007" s="215"/>
      <c r="B1007" s="269"/>
      <c r="C1007" s="269"/>
      <c r="D1007" s="269"/>
      <c r="E1007" s="1862" t="s">
        <v>66</v>
      </c>
      <c r="F1007" s="880">
        <f t="shared" si="228"/>
        <v>0</v>
      </c>
      <c r="G1007" s="270"/>
      <c r="H1007" s="270"/>
      <c r="I1007" s="556"/>
      <c r="J1007" s="1456"/>
      <c r="K1007" s="1863"/>
      <c r="L1007" s="273"/>
      <c r="M1007" s="273"/>
      <c r="N1007" s="273"/>
      <c r="O1007" s="274"/>
      <c r="P1007" s="304">
        <f t="shared" si="232"/>
        <v>7100</v>
      </c>
      <c r="Q1007" s="413"/>
      <c r="R1007" s="413"/>
      <c r="S1007" s="290"/>
      <c r="T1007" s="514">
        <v>7100</v>
      </c>
      <c r="U1007" s="515"/>
      <c r="V1007" s="413"/>
      <c r="W1007" s="413"/>
      <c r="X1007" s="413"/>
      <c r="Y1007" s="299">
        <f t="shared" si="233"/>
        <v>0</v>
      </c>
      <c r="Z1007" s="291" t="s">
        <v>32</v>
      </c>
      <c r="AA1007" s="1022"/>
      <c r="AB1007" s="20"/>
    </row>
    <row r="1008" spans="1:28" x14ac:dyDescent="0.3">
      <c r="A1008" s="215"/>
      <c r="B1008" s="269"/>
      <c r="C1008" s="269"/>
      <c r="D1008" s="269"/>
      <c r="E1008" s="1862" t="s">
        <v>257</v>
      </c>
      <c r="F1008" s="880">
        <f t="shared" si="228"/>
        <v>0</v>
      </c>
      <c r="G1008" s="270"/>
      <c r="H1008" s="270"/>
      <c r="I1008" s="556"/>
      <c r="J1008" s="1456"/>
      <c r="K1008" s="1863"/>
      <c r="L1008" s="273"/>
      <c r="M1008" s="273"/>
      <c r="N1008" s="273"/>
      <c r="O1008" s="274"/>
      <c r="P1008" s="304">
        <f t="shared" si="232"/>
        <v>0</v>
      </c>
      <c r="Q1008" s="413"/>
      <c r="R1008" s="413"/>
      <c r="S1008" s="290"/>
      <c r="T1008" s="514"/>
      <c r="U1008" s="515"/>
      <c r="V1008" s="413"/>
      <c r="W1008" s="413"/>
      <c r="X1008" s="413"/>
      <c r="Y1008" s="299">
        <f t="shared" si="233"/>
        <v>0</v>
      </c>
      <c r="Z1008" s="291"/>
      <c r="AA1008" s="1022"/>
      <c r="AB1008" s="20"/>
    </row>
    <row r="1009" spans="1:28" ht="15.6" customHeight="1" x14ac:dyDescent="0.3">
      <c r="A1009" s="215"/>
      <c r="B1009" s="269"/>
      <c r="C1009" s="269"/>
      <c r="D1009" s="269"/>
      <c r="E1009" s="1862"/>
      <c r="F1009" s="880">
        <f t="shared" si="228"/>
        <v>0</v>
      </c>
      <c r="G1009" s="270"/>
      <c r="H1009" s="270"/>
      <c r="I1009" s="556"/>
      <c r="J1009" s="1456"/>
      <c r="K1009" s="1863"/>
      <c r="L1009" s="273"/>
      <c r="M1009" s="273"/>
      <c r="N1009" s="273"/>
      <c r="O1009" s="274"/>
      <c r="P1009" s="304">
        <f t="shared" si="232"/>
        <v>0</v>
      </c>
      <c r="Q1009" s="413"/>
      <c r="R1009" s="413"/>
      <c r="S1009" s="290"/>
      <c r="T1009" s="514"/>
      <c r="U1009" s="515"/>
      <c r="V1009" s="413"/>
      <c r="W1009" s="413"/>
      <c r="X1009" s="413"/>
      <c r="Y1009" s="299">
        <f t="shared" si="233"/>
        <v>0</v>
      </c>
      <c r="Z1009" s="291"/>
      <c r="AA1009" s="1022"/>
      <c r="AB1009" s="20"/>
    </row>
    <row r="1010" spans="1:28" ht="15.6" hidden="1" customHeight="1" x14ac:dyDescent="0.3">
      <c r="A1010" s="115"/>
      <c r="B1010" s="332"/>
      <c r="C1010" s="442" t="s">
        <v>407</v>
      </c>
      <c r="D1010" s="441"/>
      <c r="E1010" s="1168"/>
      <c r="F1010" s="582">
        <f t="shared" si="228"/>
        <v>0</v>
      </c>
      <c r="G1010" s="333"/>
      <c r="H1010" s="333"/>
      <c r="I1010" s="433"/>
      <c r="J1010" s="434"/>
      <c r="K1010" s="953"/>
      <c r="L1010" s="337"/>
      <c r="M1010" s="337"/>
      <c r="N1010" s="337"/>
      <c r="O1010" s="338"/>
      <c r="P1010" s="339">
        <f t="shared" si="232"/>
        <v>0</v>
      </c>
      <c r="Q1010" s="364"/>
      <c r="R1010" s="364"/>
      <c r="S1010" s="365"/>
      <c r="T1010" s="366"/>
      <c r="U1010" s="367"/>
      <c r="V1010" s="364"/>
      <c r="W1010" s="364"/>
      <c r="X1010" s="364"/>
      <c r="Y1010" s="1293">
        <f t="shared" si="233"/>
        <v>0</v>
      </c>
      <c r="Z1010" s="340"/>
      <c r="AA1010" s="439" t="s">
        <v>627</v>
      </c>
      <c r="AB1010" s="20"/>
    </row>
    <row r="1011" spans="1:28" ht="15.6" hidden="1" customHeight="1" x14ac:dyDescent="0.3">
      <c r="A1011" s="115"/>
      <c r="B1011" s="332"/>
      <c r="C1011" s="442"/>
      <c r="D1011" s="441"/>
      <c r="E1011" s="1168" t="s">
        <v>256</v>
      </c>
      <c r="F1011" s="582">
        <f t="shared" si="228"/>
        <v>0</v>
      </c>
      <c r="G1011" s="333"/>
      <c r="H1011" s="333"/>
      <c r="I1011" s="433">
        <v>1</v>
      </c>
      <c r="J1011" s="434">
        <v>-1</v>
      </c>
      <c r="K1011" s="953"/>
      <c r="L1011" s="337"/>
      <c r="M1011" s="337"/>
      <c r="N1011" s="337"/>
      <c r="O1011" s="338"/>
      <c r="P1011" s="339">
        <f t="shared" si="232"/>
        <v>0</v>
      </c>
      <c r="Q1011" s="364"/>
      <c r="R1011" s="364"/>
      <c r="S1011" s="365"/>
      <c r="T1011" s="366"/>
      <c r="U1011" s="367"/>
      <c r="V1011" s="364"/>
      <c r="W1011" s="364"/>
      <c r="X1011" s="364"/>
      <c r="Y1011" s="1293">
        <f t="shared" si="233"/>
        <v>0</v>
      </c>
      <c r="Z1011" s="340"/>
      <c r="AA1011" s="370" t="s">
        <v>628</v>
      </c>
      <c r="AB1011" s="20"/>
    </row>
    <row r="1012" spans="1:28" ht="15.6" hidden="1" customHeight="1" x14ac:dyDescent="0.3">
      <c r="A1012" s="115"/>
      <c r="B1012" s="332"/>
      <c r="C1012" s="332"/>
      <c r="D1012" s="332"/>
      <c r="E1012" s="1198"/>
      <c r="F1012" s="582">
        <f t="shared" si="228"/>
        <v>0</v>
      </c>
      <c r="G1012" s="333"/>
      <c r="H1012" s="333"/>
      <c r="I1012" s="433"/>
      <c r="J1012" s="434"/>
      <c r="K1012" s="942"/>
      <c r="L1012" s="337"/>
      <c r="M1012" s="337"/>
      <c r="N1012" s="337"/>
      <c r="O1012" s="338"/>
      <c r="P1012" s="339">
        <f t="shared" si="232"/>
        <v>0</v>
      </c>
      <c r="Q1012" s="364"/>
      <c r="R1012" s="364"/>
      <c r="S1012" s="365"/>
      <c r="T1012" s="366"/>
      <c r="U1012" s="367"/>
      <c r="V1012" s="364"/>
      <c r="W1012" s="364"/>
      <c r="X1012" s="364"/>
      <c r="Y1012" s="1293">
        <f t="shared" si="233"/>
        <v>0</v>
      </c>
      <c r="Z1012" s="340"/>
      <c r="AA1012" s="431"/>
      <c r="AB1012" s="23"/>
    </row>
    <row r="1013" spans="1:28" x14ac:dyDescent="0.3">
      <c r="A1013" s="115"/>
      <c r="B1013" s="332"/>
      <c r="C1013" s="587" t="s">
        <v>767</v>
      </c>
      <c r="D1013" s="332"/>
      <c r="E1013" s="1164"/>
      <c r="F1013" s="582">
        <f t="shared" si="228"/>
        <v>0</v>
      </c>
      <c r="G1013" s="333"/>
      <c r="H1013" s="333"/>
      <c r="I1013" s="334"/>
      <c r="J1013" s="335"/>
      <c r="K1013" s="942"/>
      <c r="L1013" s="337"/>
      <c r="M1013" s="337"/>
      <c r="N1013" s="337"/>
      <c r="O1013" s="338"/>
      <c r="P1013" s="339">
        <f t="shared" si="232"/>
        <v>0</v>
      </c>
      <c r="Q1013" s="364"/>
      <c r="R1013" s="364"/>
      <c r="S1013" s="638"/>
      <c r="T1013" s="639"/>
      <c r="U1013" s="367"/>
      <c r="V1013" s="364"/>
      <c r="W1013" s="364"/>
      <c r="X1013" s="364"/>
      <c r="Y1013" s="1293">
        <f t="shared" si="233"/>
        <v>0</v>
      </c>
      <c r="Z1013" s="340"/>
      <c r="AA1013" s="431" t="s">
        <v>775</v>
      </c>
      <c r="AB1013" s="20"/>
    </row>
    <row r="1014" spans="1:28" x14ac:dyDescent="0.3">
      <c r="A1014" s="115"/>
      <c r="B1014" s="332"/>
      <c r="C1014" s="332"/>
      <c r="D1014" s="332"/>
      <c r="E1014" s="1193" t="s">
        <v>768</v>
      </c>
      <c r="F1014" s="582">
        <v>1</v>
      </c>
      <c r="G1014" s="333"/>
      <c r="H1014" s="333"/>
      <c r="I1014" s="433">
        <v>1</v>
      </c>
      <c r="J1014" s="434">
        <v>-1</v>
      </c>
      <c r="K1014" s="953">
        <v>7</v>
      </c>
      <c r="L1014" s="337">
        <v>7</v>
      </c>
      <c r="M1014" s="337"/>
      <c r="N1014" s="337"/>
      <c r="O1014" s="338">
        <f t="shared" si="231"/>
        <v>14</v>
      </c>
      <c r="P1014" s="339">
        <f t="shared" si="232"/>
        <v>42900</v>
      </c>
      <c r="Q1014" s="364"/>
      <c r="R1014" s="364"/>
      <c r="S1014" s="365">
        <v>42900</v>
      </c>
      <c r="T1014" s="366"/>
      <c r="U1014" s="367"/>
      <c r="V1014" s="364"/>
      <c r="W1014" s="364"/>
      <c r="X1014" s="364"/>
      <c r="Y1014" s="1293">
        <f t="shared" si="233"/>
        <v>0</v>
      </c>
      <c r="Z1014" s="340" t="s">
        <v>32</v>
      </c>
      <c r="AA1014" s="431" t="s">
        <v>776</v>
      </c>
      <c r="AB1014" s="20"/>
    </row>
    <row r="1015" spans="1:28" ht="16.2" thickBot="1" x14ac:dyDescent="0.35">
      <c r="A1015" s="119"/>
      <c r="B1015" s="306"/>
      <c r="C1015" s="306"/>
      <c r="D1015" s="306"/>
      <c r="E1015" s="1493"/>
      <c r="F1015" s="881">
        <f t="shared" si="228"/>
        <v>0</v>
      </c>
      <c r="G1015" s="307"/>
      <c r="H1015" s="307"/>
      <c r="I1015" s="308"/>
      <c r="J1015" s="309"/>
      <c r="K1015" s="941"/>
      <c r="L1015" s="310"/>
      <c r="M1015" s="310"/>
      <c r="N1015" s="310"/>
      <c r="O1015" s="311"/>
      <c r="P1015" s="484">
        <f t="shared" si="232"/>
        <v>0</v>
      </c>
      <c r="Q1015" s="349"/>
      <c r="R1015" s="349"/>
      <c r="S1015" s="314"/>
      <c r="T1015" s="315"/>
      <c r="U1015" s="350"/>
      <c r="V1015" s="349"/>
      <c r="W1015" s="349"/>
      <c r="X1015" s="349"/>
      <c r="Y1015" s="1307">
        <f t="shared" si="233"/>
        <v>0</v>
      </c>
      <c r="Z1015" s="317"/>
      <c r="AA1015" s="570"/>
      <c r="AB1015" s="20"/>
    </row>
    <row r="1016" spans="1:28" x14ac:dyDescent="0.3">
      <c r="A1016" s="127"/>
      <c r="B1016" s="581" t="s">
        <v>404</v>
      </c>
      <c r="C1016" s="351"/>
      <c r="D1016" s="351"/>
      <c r="E1016" s="1351"/>
      <c r="F1016" s="883">
        <f t="shared" si="228"/>
        <v>0</v>
      </c>
      <c r="G1016" s="353"/>
      <c r="H1016" s="353"/>
      <c r="I1016" s="354"/>
      <c r="J1016" s="355"/>
      <c r="K1016" s="943"/>
      <c r="L1016" s="357"/>
      <c r="M1016" s="357"/>
      <c r="N1016" s="357"/>
      <c r="O1016" s="358"/>
      <c r="P1016" s="488"/>
      <c r="Q1016" s="359"/>
      <c r="R1016" s="359"/>
      <c r="S1016" s="360"/>
      <c r="T1016" s="361"/>
      <c r="U1016" s="362"/>
      <c r="V1016" s="359"/>
      <c r="W1016" s="359"/>
      <c r="X1016" s="359"/>
      <c r="Y1016" s="1308">
        <f t="shared" si="233"/>
        <v>0</v>
      </c>
      <c r="Z1016" s="363"/>
      <c r="AA1016" s="467"/>
      <c r="AB1016" s="20"/>
    </row>
    <row r="1017" spans="1:28" s="34" customFormat="1" x14ac:dyDescent="0.3">
      <c r="A1017" s="118"/>
      <c r="B1017" s="574"/>
      <c r="C1017" s="574" t="s">
        <v>266</v>
      </c>
      <c r="D1017" s="368"/>
      <c r="E1017" s="1166"/>
      <c r="F1017" s="582">
        <f t="shared" si="228"/>
        <v>0</v>
      </c>
      <c r="G1017" s="583"/>
      <c r="H1017" s="583"/>
      <c r="I1017" s="584"/>
      <c r="J1017" s="585"/>
      <c r="K1017" s="336"/>
      <c r="L1017" s="429"/>
      <c r="M1017" s="429"/>
      <c r="N1017" s="429"/>
      <c r="O1017" s="338"/>
      <c r="P1017" s="339">
        <f t="shared" ref="P1017:Y1017" si="248">SUM(P1020:P1071)</f>
        <v>7591622.6899999995</v>
      </c>
      <c r="Q1017" s="401">
        <f t="shared" si="248"/>
        <v>2943235</v>
      </c>
      <c r="R1017" s="401">
        <f t="shared" si="248"/>
        <v>3628387.69</v>
      </c>
      <c r="S1017" s="401">
        <f t="shared" si="248"/>
        <v>510000</v>
      </c>
      <c r="T1017" s="402">
        <f t="shared" si="248"/>
        <v>510000</v>
      </c>
      <c r="U1017" s="339">
        <f t="shared" si="248"/>
        <v>2641317.73</v>
      </c>
      <c r="V1017" s="401">
        <f t="shared" si="248"/>
        <v>3930304.96</v>
      </c>
      <c r="W1017" s="401">
        <f t="shared" si="248"/>
        <v>0</v>
      </c>
      <c r="X1017" s="401">
        <f t="shared" si="248"/>
        <v>0</v>
      </c>
      <c r="Y1017" s="402">
        <f t="shared" si="248"/>
        <v>6571622.6899999995</v>
      </c>
      <c r="Z1017" s="438"/>
      <c r="AA1017" s="346"/>
      <c r="AB1017" s="20"/>
    </row>
    <row r="1018" spans="1:28" x14ac:dyDescent="0.3">
      <c r="A1018" s="115"/>
      <c r="B1018" s="332"/>
      <c r="C1018" s="332"/>
      <c r="D1018" s="332"/>
      <c r="E1018" s="1198"/>
      <c r="F1018" s="582">
        <f t="shared" si="228"/>
        <v>0</v>
      </c>
      <c r="G1018" s="333"/>
      <c r="H1018" s="333"/>
      <c r="I1018" s="334"/>
      <c r="J1018" s="335"/>
      <c r="K1018" s="942"/>
      <c r="L1018" s="337"/>
      <c r="M1018" s="337"/>
      <c r="N1018" s="337"/>
      <c r="O1018" s="338"/>
      <c r="P1018" s="339">
        <f t="shared" si="232"/>
        <v>0</v>
      </c>
      <c r="Q1018" s="364"/>
      <c r="R1018" s="364"/>
      <c r="S1018" s="365"/>
      <c r="T1018" s="366"/>
      <c r="U1018" s="367"/>
      <c r="V1018" s="364"/>
      <c r="W1018" s="364"/>
      <c r="X1018" s="364"/>
      <c r="Y1018" s="1293">
        <f t="shared" si="233"/>
        <v>0</v>
      </c>
      <c r="Z1018" s="340"/>
      <c r="AA1018" s="431"/>
      <c r="AB1018" s="20"/>
    </row>
    <row r="1019" spans="1:28" s="9" customFormat="1" x14ac:dyDescent="0.3">
      <c r="A1019" s="115"/>
      <c r="B1019" s="332"/>
      <c r="C1019" s="587" t="s">
        <v>405</v>
      </c>
      <c r="D1019" s="332"/>
      <c r="E1019" s="1164"/>
      <c r="F1019" s="582">
        <f t="shared" si="228"/>
        <v>0</v>
      </c>
      <c r="G1019" s="333"/>
      <c r="H1019" s="333"/>
      <c r="I1019" s="334"/>
      <c r="J1019" s="335"/>
      <c r="K1019" s="942"/>
      <c r="L1019" s="344"/>
      <c r="M1019" s="344"/>
      <c r="N1019" s="344"/>
      <c r="O1019" s="338"/>
      <c r="P1019" s="339">
        <f t="shared" si="232"/>
        <v>0</v>
      </c>
      <c r="Q1019" s="364"/>
      <c r="R1019" s="364"/>
      <c r="S1019" s="365"/>
      <c r="T1019" s="366"/>
      <c r="U1019" s="367"/>
      <c r="V1019" s="364"/>
      <c r="W1019" s="364"/>
      <c r="X1019" s="364"/>
      <c r="Y1019" s="1293">
        <f t="shared" si="233"/>
        <v>0</v>
      </c>
      <c r="Z1019" s="340" t="s">
        <v>32</v>
      </c>
      <c r="AA1019" s="415"/>
      <c r="AB1019" s="20"/>
    </row>
    <row r="1020" spans="1:28" x14ac:dyDescent="0.3">
      <c r="A1020" s="115"/>
      <c r="B1020" s="332"/>
      <c r="C1020" s="332"/>
      <c r="D1020" s="332"/>
      <c r="E1020" s="1168" t="s">
        <v>629</v>
      </c>
      <c r="F1020" s="884">
        <f>SUM(F1021:F1027)</f>
        <v>67</v>
      </c>
      <c r="G1020" s="333">
        <v>30</v>
      </c>
      <c r="H1020" s="333">
        <v>30</v>
      </c>
      <c r="I1020" s="334">
        <f>SUM(I1021:I1027)</f>
        <v>67</v>
      </c>
      <c r="J1020" s="335">
        <f>SUM(J1021:J1027)</f>
        <v>67</v>
      </c>
      <c r="K1020" s="343">
        <f>29+11+8+4</f>
        <v>52</v>
      </c>
      <c r="L1020" s="337">
        <f>8+12+25</f>
        <v>45</v>
      </c>
      <c r="M1020" s="337"/>
      <c r="N1020" s="337"/>
      <c r="O1020" s="338">
        <f t="shared" si="231"/>
        <v>97</v>
      </c>
      <c r="P1020" s="339">
        <f t="shared" si="232"/>
        <v>0</v>
      </c>
      <c r="Q1020" s="364"/>
      <c r="R1020" s="364"/>
      <c r="S1020" s="365"/>
      <c r="T1020" s="366"/>
      <c r="U1020" s="367"/>
      <c r="V1020" s="364"/>
      <c r="W1020" s="364"/>
      <c r="X1020" s="364"/>
      <c r="Y1020" s="1293">
        <f t="shared" si="233"/>
        <v>0</v>
      </c>
      <c r="Z1020" s="340"/>
      <c r="AA1020" s="415"/>
      <c r="AB1020" s="20"/>
    </row>
    <row r="1021" spans="1:28" hidden="1" x14ac:dyDescent="0.3">
      <c r="A1021" s="115"/>
      <c r="B1021" s="332"/>
      <c r="C1021" s="332"/>
      <c r="D1021" s="332"/>
      <c r="E1021" s="1168" t="s">
        <v>411</v>
      </c>
      <c r="F1021" s="884">
        <v>4</v>
      </c>
      <c r="G1021" s="333"/>
      <c r="H1021" s="333"/>
      <c r="I1021" s="334">
        <v>4</v>
      </c>
      <c r="J1021" s="335">
        <v>4</v>
      </c>
      <c r="K1021" s="633"/>
      <c r="L1021" s="337"/>
      <c r="M1021" s="337"/>
      <c r="N1021" s="337"/>
      <c r="O1021" s="338">
        <f t="shared" si="231"/>
        <v>0</v>
      </c>
      <c r="P1021" s="339">
        <f t="shared" si="232"/>
        <v>0</v>
      </c>
      <c r="Q1021" s="364"/>
      <c r="R1021" s="364"/>
      <c r="S1021" s="365"/>
      <c r="T1021" s="366"/>
      <c r="U1021" s="367"/>
      <c r="V1021" s="364"/>
      <c r="W1021" s="364"/>
      <c r="X1021" s="364"/>
      <c r="Y1021" s="1293">
        <f t="shared" si="233"/>
        <v>0</v>
      </c>
      <c r="Z1021" s="340"/>
      <c r="AA1021" s="415"/>
      <c r="AB1021" s="20"/>
    </row>
    <row r="1022" spans="1:28" hidden="1" x14ac:dyDescent="0.3">
      <c r="A1022" s="115"/>
      <c r="B1022" s="332"/>
      <c r="C1022" s="332"/>
      <c r="D1022" s="332"/>
      <c r="E1022" s="1169" t="s">
        <v>231</v>
      </c>
      <c r="F1022" s="884">
        <v>28</v>
      </c>
      <c r="G1022" s="333"/>
      <c r="H1022" s="333"/>
      <c r="I1022" s="334">
        <v>28</v>
      </c>
      <c r="J1022" s="335">
        <v>28</v>
      </c>
      <c r="K1022" s="633"/>
      <c r="L1022" s="337"/>
      <c r="M1022" s="337"/>
      <c r="N1022" s="337"/>
      <c r="O1022" s="338">
        <f t="shared" si="231"/>
        <v>0</v>
      </c>
      <c r="P1022" s="339">
        <f t="shared" si="232"/>
        <v>0</v>
      </c>
      <c r="Q1022" s="364"/>
      <c r="R1022" s="364"/>
      <c r="S1022" s="365"/>
      <c r="T1022" s="366"/>
      <c r="U1022" s="367"/>
      <c r="V1022" s="364"/>
      <c r="W1022" s="364"/>
      <c r="X1022" s="364"/>
      <c r="Y1022" s="1293">
        <f t="shared" si="233"/>
        <v>0</v>
      </c>
      <c r="Z1022" s="340"/>
      <c r="AA1022" s="370" t="s">
        <v>630</v>
      </c>
      <c r="AB1022" s="20"/>
    </row>
    <row r="1023" spans="1:28" hidden="1" x14ac:dyDescent="0.3">
      <c r="A1023" s="115"/>
      <c r="B1023" s="332"/>
      <c r="C1023" s="332"/>
      <c r="D1023" s="332"/>
      <c r="E1023" s="1199"/>
      <c r="F1023" s="893"/>
      <c r="G1023" s="333"/>
      <c r="H1023" s="333"/>
      <c r="I1023" s="333"/>
      <c r="J1023" s="422"/>
      <c r="K1023" s="942"/>
      <c r="L1023" s="337"/>
      <c r="M1023" s="337"/>
      <c r="N1023" s="337"/>
      <c r="O1023" s="338">
        <f t="shared" si="231"/>
        <v>0</v>
      </c>
      <c r="P1023" s="339">
        <f t="shared" si="232"/>
        <v>0</v>
      </c>
      <c r="Q1023" s="364"/>
      <c r="R1023" s="364"/>
      <c r="S1023" s="365"/>
      <c r="T1023" s="366"/>
      <c r="U1023" s="367"/>
      <c r="V1023" s="364"/>
      <c r="W1023" s="364"/>
      <c r="X1023" s="364"/>
      <c r="Y1023" s="1293">
        <f t="shared" si="233"/>
        <v>0</v>
      </c>
      <c r="Z1023" s="340"/>
      <c r="AA1023" s="370" t="s">
        <v>632</v>
      </c>
      <c r="AB1023" s="20"/>
    </row>
    <row r="1024" spans="1:28" hidden="1" x14ac:dyDescent="0.3">
      <c r="A1024" s="115"/>
      <c r="B1024" s="332"/>
      <c r="C1024" s="332"/>
      <c r="D1024" s="332"/>
      <c r="E1024" s="1199"/>
      <c r="F1024" s="893"/>
      <c r="G1024" s="333"/>
      <c r="H1024" s="333"/>
      <c r="I1024" s="333"/>
      <c r="J1024" s="422"/>
      <c r="K1024" s="942"/>
      <c r="L1024" s="337"/>
      <c r="M1024" s="337"/>
      <c r="N1024" s="337"/>
      <c r="O1024" s="338">
        <f t="shared" si="231"/>
        <v>0</v>
      </c>
      <c r="P1024" s="339">
        <f t="shared" si="232"/>
        <v>0</v>
      </c>
      <c r="Q1024" s="364"/>
      <c r="R1024" s="364"/>
      <c r="S1024" s="365"/>
      <c r="T1024" s="366"/>
      <c r="U1024" s="367"/>
      <c r="V1024" s="364"/>
      <c r="W1024" s="364"/>
      <c r="X1024" s="364"/>
      <c r="Y1024" s="1293">
        <f t="shared" si="233"/>
        <v>0</v>
      </c>
      <c r="Z1024" s="340"/>
      <c r="AA1024" s="370" t="s">
        <v>631</v>
      </c>
      <c r="AB1024" s="20"/>
    </row>
    <row r="1025" spans="1:28" hidden="1" x14ac:dyDescent="0.3">
      <c r="A1025" s="115"/>
      <c r="B1025" s="332"/>
      <c r="C1025" s="332"/>
      <c r="D1025" s="332"/>
      <c r="E1025" s="1197" t="s">
        <v>232</v>
      </c>
      <c r="F1025" s="884">
        <v>12</v>
      </c>
      <c r="G1025" s="333"/>
      <c r="H1025" s="333"/>
      <c r="I1025" s="334">
        <v>12</v>
      </c>
      <c r="J1025" s="335">
        <v>12</v>
      </c>
      <c r="K1025" s="633"/>
      <c r="L1025" s="337"/>
      <c r="M1025" s="337"/>
      <c r="N1025" s="337"/>
      <c r="O1025" s="338">
        <f t="shared" si="231"/>
        <v>0</v>
      </c>
      <c r="P1025" s="339">
        <f t="shared" si="232"/>
        <v>0</v>
      </c>
      <c r="Q1025" s="364"/>
      <c r="R1025" s="364"/>
      <c r="S1025" s="365"/>
      <c r="T1025" s="366"/>
      <c r="U1025" s="367"/>
      <c r="V1025" s="364"/>
      <c r="W1025" s="364"/>
      <c r="X1025" s="364"/>
      <c r="Y1025" s="1293">
        <f t="shared" si="233"/>
        <v>0</v>
      </c>
      <c r="Z1025" s="340"/>
      <c r="AA1025" s="370"/>
      <c r="AB1025" s="20"/>
    </row>
    <row r="1026" spans="1:28" hidden="1" x14ac:dyDescent="0.3">
      <c r="A1026" s="115"/>
      <c r="B1026" s="332"/>
      <c r="C1026" s="332"/>
      <c r="D1026" s="332"/>
      <c r="E1026" s="1197" t="s">
        <v>412</v>
      </c>
      <c r="F1026" s="884">
        <v>18</v>
      </c>
      <c r="G1026" s="333"/>
      <c r="H1026" s="333"/>
      <c r="I1026" s="334">
        <v>18</v>
      </c>
      <c r="J1026" s="335">
        <v>18</v>
      </c>
      <c r="K1026" s="633"/>
      <c r="L1026" s="337"/>
      <c r="M1026" s="337"/>
      <c r="N1026" s="337"/>
      <c r="O1026" s="338">
        <f t="shared" si="231"/>
        <v>0</v>
      </c>
      <c r="P1026" s="339">
        <f t="shared" si="232"/>
        <v>0</v>
      </c>
      <c r="Q1026" s="364"/>
      <c r="R1026" s="364"/>
      <c r="S1026" s="365"/>
      <c r="T1026" s="366"/>
      <c r="U1026" s="367"/>
      <c r="V1026" s="364"/>
      <c r="W1026" s="364"/>
      <c r="X1026" s="364"/>
      <c r="Y1026" s="1293">
        <f t="shared" si="233"/>
        <v>0</v>
      </c>
      <c r="Z1026" s="340"/>
      <c r="AA1026" s="370"/>
      <c r="AB1026" s="20"/>
    </row>
    <row r="1027" spans="1:28" hidden="1" x14ac:dyDescent="0.3">
      <c r="A1027" s="115"/>
      <c r="B1027" s="332"/>
      <c r="C1027" s="332"/>
      <c r="D1027" s="332"/>
      <c r="E1027" s="1197" t="s">
        <v>233</v>
      </c>
      <c r="F1027" s="884">
        <v>5</v>
      </c>
      <c r="G1027" s="333"/>
      <c r="H1027" s="333"/>
      <c r="I1027" s="334">
        <v>5</v>
      </c>
      <c r="J1027" s="335">
        <v>5</v>
      </c>
      <c r="K1027" s="633"/>
      <c r="L1027" s="337"/>
      <c r="M1027" s="337"/>
      <c r="N1027" s="337"/>
      <c r="O1027" s="338">
        <f t="shared" si="231"/>
        <v>0</v>
      </c>
      <c r="P1027" s="339">
        <f t="shared" si="232"/>
        <v>0</v>
      </c>
      <c r="Q1027" s="364"/>
      <c r="R1027" s="364"/>
      <c r="S1027" s="365"/>
      <c r="T1027" s="366"/>
      <c r="U1027" s="367"/>
      <c r="V1027" s="364"/>
      <c r="W1027" s="364"/>
      <c r="X1027" s="364"/>
      <c r="Y1027" s="1293">
        <f t="shared" si="233"/>
        <v>0</v>
      </c>
      <c r="Z1027" s="340"/>
      <c r="AA1027" s="370"/>
      <c r="AB1027" s="20"/>
    </row>
    <row r="1028" spans="1:28" x14ac:dyDescent="0.3">
      <c r="A1028" s="115"/>
      <c r="B1028" s="332"/>
      <c r="C1028" s="332"/>
      <c r="D1028" s="332"/>
      <c r="E1028" s="1199"/>
      <c r="F1028" s="884"/>
      <c r="G1028" s="333"/>
      <c r="H1028" s="333"/>
      <c r="I1028" s="334"/>
      <c r="J1028" s="335"/>
      <c r="K1028" s="633"/>
      <c r="L1028" s="337"/>
      <c r="M1028" s="337"/>
      <c r="N1028" s="337"/>
      <c r="O1028" s="338"/>
      <c r="P1028" s="339">
        <f t="shared" si="232"/>
        <v>0</v>
      </c>
      <c r="Q1028" s="364"/>
      <c r="R1028" s="364"/>
      <c r="S1028" s="365"/>
      <c r="T1028" s="366"/>
      <c r="U1028" s="367"/>
      <c r="V1028" s="364"/>
      <c r="W1028" s="364"/>
      <c r="X1028" s="364"/>
      <c r="Y1028" s="1293">
        <f t="shared" si="233"/>
        <v>0</v>
      </c>
      <c r="Z1028" s="340"/>
      <c r="AA1028" s="370"/>
      <c r="AB1028" s="20"/>
    </row>
    <row r="1029" spans="1:28" x14ac:dyDescent="0.3">
      <c r="A1029" s="115"/>
      <c r="B1029" s="332"/>
      <c r="C1029" s="587" t="s">
        <v>1195</v>
      </c>
      <c r="D1029" s="332"/>
      <c r="E1029" s="1194"/>
      <c r="F1029" s="884"/>
      <c r="G1029" s="333"/>
      <c r="H1029" s="333"/>
      <c r="I1029" s="334"/>
      <c r="J1029" s="335"/>
      <c r="K1029" s="942"/>
      <c r="L1029" s="337"/>
      <c r="M1029" s="337"/>
      <c r="N1029" s="337"/>
      <c r="O1029" s="338"/>
      <c r="P1029" s="339">
        <f t="shared" si="232"/>
        <v>0</v>
      </c>
      <c r="Q1029" s="364"/>
      <c r="R1029" s="364"/>
      <c r="S1029" s="365"/>
      <c r="T1029" s="366"/>
      <c r="U1029" s="367"/>
      <c r="V1029" s="364"/>
      <c r="W1029" s="364"/>
      <c r="X1029" s="364"/>
      <c r="Y1029" s="1293">
        <f t="shared" si="233"/>
        <v>0</v>
      </c>
      <c r="Z1029" s="340" t="s">
        <v>32</v>
      </c>
      <c r="AA1029" s="370"/>
      <c r="AB1029" s="20"/>
    </row>
    <row r="1030" spans="1:28" x14ac:dyDescent="0.3">
      <c r="A1030" s="115"/>
      <c r="B1030" s="332"/>
      <c r="C1030" s="587"/>
      <c r="D1030" s="332"/>
      <c r="E1030" s="1194" t="s">
        <v>1196</v>
      </c>
      <c r="F1030" s="884"/>
      <c r="G1030" s="333"/>
      <c r="H1030" s="333"/>
      <c r="I1030" s="334"/>
      <c r="J1030" s="335"/>
      <c r="K1030" s="942"/>
      <c r="L1030" s="337"/>
      <c r="M1030" s="337"/>
      <c r="N1030" s="337"/>
      <c r="O1030" s="338"/>
      <c r="P1030" s="339">
        <f t="shared" ref="P1030" si="249">SUM(Q1030:T1030)</f>
        <v>0</v>
      </c>
      <c r="Q1030" s="364"/>
      <c r="R1030" s="364"/>
      <c r="S1030" s="365"/>
      <c r="T1030" s="366"/>
      <c r="U1030" s="367"/>
      <c r="V1030" s="364"/>
      <c r="W1030" s="364"/>
      <c r="X1030" s="364"/>
      <c r="Y1030" s="1293">
        <f t="shared" ref="Y1030" si="250">SUM(U1030:X1030)</f>
        <v>0</v>
      </c>
      <c r="Z1030" s="340" t="s">
        <v>32</v>
      </c>
      <c r="AA1030" s="370" t="s">
        <v>633</v>
      </c>
      <c r="AB1030" s="20"/>
    </row>
    <row r="1031" spans="1:28" x14ac:dyDescent="0.3">
      <c r="A1031" s="115"/>
      <c r="B1031" s="332"/>
      <c r="C1031" s="332"/>
      <c r="D1031" s="332"/>
      <c r="E1031" s="1200" t="s">
        <v>33</v>
      </c>
      <c r="F1031" s="884"/>
      <c r="G1031" s="333"/>
      <c r="H1031" s="333"/>
      <c r="I1031" s="334"/>
      <c r="J1031" s="335"/>
      <c r="K1031" s="942"/>
      <c r="L1031" s="337"/>
      <c r="M1031" s="337"/>
      <c r="N1031" s="337"/>
      <c r="O1031" s="338"/>
      <c r="P1031" s="339">
        <f t="shared" si="232"/>
        <v>0</v>
      </c>
      <c r="Q1031" s="364"/>
      <c r="R1031" s="364"/>
      <c r="S1031" s="365"/>
      <c r="T1031" s="366"/>
      <c r="U1031" s="367"/>
      <c r="V1031" s="364"/>
      <c r="W1031" s="364"/>
      <c r="X1031" s="364"/>
      <c r="Y1031" s="1293">
        <f t="shared" si="233"/>
        <v>0</v>
      </c>
      <c r="Z1031" s="340"/>
      <c r="AA1031" s="370" t="s">
        <v>634</v>
      </c>
      <c r="AB1031" s="20"/>
    </row>
    <row r="1032" spans="1:28" x14ac:dyDescent="0.3">
      <c r="A1032" s="115"/>
      <c r="B1032" s="332"/>
      <c r="C1032" s="332"/>
      <c r="D1032" s="332"/>
      <c r="E1032" s="1200" t="s">
        <v>62</v>
      </c>
      <c r="F1032" s="894">
        <v>490</v>
      </c>
      <c r="G1032" s="333">
        <v>490</v>
      </c>
      <c r="H1032" s="434" t="s">
        <v>255</v>
      </c>
      <c r="I1032" s="433">
        <v>490</v>
      </c>
      <c r="J1032" s="434" t="s">
        <v>255</v>
      </c>
      <c r="K1032" s="633">
        <f>173+30+102+67</f>
        <v>372</v>
      </c>
      <c r="L1032" s="337">
        <f>490-K1032</f>
        <v>118</v>
      </c>
      <c r="M1032" s="337"/>
      <c r="N1032" s="337"/>
      <c r="O1032" s="338">
        <f>SUM(K1032:N1032)</f>
        <v>490</v>
      </c>
      <c r="P1032" s="339">
        <f t="shared" si="232"/>
        <v>192000</v>
      </c>
      <c r="Q1032" s="364">
        <v>192000</v>
      </c>
      <c r="R1032" s="364"/>
      <c r="S1032" s="365"/>
      <c r="T1032" s="366"/>
      <c r="U1032" s="367"/>
      <c r="V1032" s="364">
        <v>190991.5</v>
      </c>
      <c r="W1032" s="364"/>
      <c r="X1032" s="364"/>
      <c r="Y1032" s="1293">
        <f t="shared" si="233"/>
        <v>190991.5</v>
      </c>
      <c r="Z1032" s="340"/>
      <c r="AA1032" s="370" t="s">
        <v>635</v>
      </c>
      <c r="AB1032" s="20"/>
    </row>
    <row r="1033" spans="1:28" ht="15.6" hidden="1" customHeight="1" x14ac:dyDescent="0.3">
      <c r="A1033" s="115"/>
      <c r="B1033" s="332"/>
      <c r="C1033" s="332"/>
      <c r="D1033" s="332"/>
      <c r="E1033" s="1169" t="s">
        <v>411</v>
      </c>
      <c r="F1033" s="894"/>
      <c r="G1033" s="333"/>
      <c r="H1033" s="333"/>
      <c r="I1033" s="433"/>
      <c r="J1033" s="434"/>
      <c r="K1033" s="633"/>
      <c r="L1033" s="337"/>
      <c r="M1033" s="337"/>
      <c r="N1033" s="337"/>
      <c r="O1033" s="338">
        <f t="shared" si="231"/>
        <v>0</v>
      </c>
      <c r="P1033" s="339">
        <f t="shared" si="232"/>
        <v>0</v>
      </c>
      <c r="Q1033" s="364"/>
      <c r="R1033" s="364"/>
      <c r="S1033" s="365"/>
      <c r="T1033" s="366"/>
      <c r="U1033" s="367"/>
      <c r="V1033" s="364"/>
      <c r="W1033" s="364"/>
      <c r="X1033" s="364"/>
      <c r="Y1033" s="1293">
        <f t="shared" si="233"/>
        <v>0</v>
      </c>
      <c r="Z1033" s="340" t="s">
        <v>41</v>
      </c>
      <c r="AA1033" s="370"/>
      <c r="AB1033" s="20"/>
    </row>
    <row r="1034" spans="1:28" ht="15.6" hidden="1" customHeight="1" x14ac:dyDescent="0.3">
      <c r="A1034" s="115"/>
      <c r="B1034" s="332"/>
      <c r="C1034" s="332"/>
      <c r="D1034" s="332"/>
      <c r="E1034" s="1169" t="s">
        <v>232</v>
      </c>
      <c r="F1034" s="894"/>
      <c r="G1034" s="333"/>
      <c r="H1034" s="333"/>
      <c r="I1034" s="433"/>
      <c r="J1034" s="434"/>
      <c r="K1034" s="633"/>
      <c r="L1034" s="337"/>
      <c r="M1034" s="337"/>
      <c r="N1034" s="337"/>
      <c r="O1034" s="338">
        <f t="shared" si="231"/>
        <v>0</v>
      </c>
      <c r="P1034" s="339">
        <f t="shared" si="232"/>
        <v>0</v>
      </c>
      <c r="Q1034" s="364"/>
      <c r="R1034" s="364"/>
      <c r="S1034" s="365"/>
      <c r="T1034" s="366"/>
      <c r="U1034" s="367"/>
      <c r="V1034" s="364"/>
      <c r="W1034" s="364"/>
      <c r="X1034" s="364"/>
      <c r="Y1034" s="1293">
        <f t="shared" si="233"/>
        <v>0</v>
      </c>
      <c r="Z1034" s="340"/>
      <c r="AA1034" s="370" t="s">
        <v>517</v>
      </c>
      <c r="AB1034" s="20"/>
    </row>
    <row r="1035" spans="1:28" ht="15.6" hidden="1" customHeight="1" x14ac:dyDescent="0.3">
      <c r="A1035" s="115"/>
      <c r="B1035" s="332"/>
      <c r="C1035" s="332"/>
      <c r="D1035" s="332"/>
      <c r="E1035" s="1169" t="s">
        <v>412</v>
      </c>
      <c r="F1035" s="894"/>
      <c r="G1035" s="333"/>
      <c r="H1035" s="333"/>
      <c r="I1035" s="433"/>
      <c r="J1035" s="434"/>
      <c r="K1035" s="633"/>
      <c r="L1035" s="337"/>
      <c r="M1035" s="337"/>
      <c r="N1035" s="337"/>
      <c r="O1035" s="338">
        <f t="shared" si="231"/>
        <v>0</v>
      </c>
      <c r="P1035" s="339">
        <f t="shared" si="232"/>
        <v>0</v>
      </c>
      <c r="Q1035" s="364"/>
      <c r="R1035" s="364"/>
      <c r="S1035" s="365"/>
      <c r="T1035" s="366"/>
      <c r="U1035" s="367"/>
      <c r="V1035" s="364"/>
      <c r="W1035" s="364"/>
      <c r="X1035" s="364"/>
      <c r="Y1035" s="1293">
        <f t="shared" si="233"/>
        <v>0</v>
      </c>
      <c r="Z1035" s="340"/>
      <c r="AA1035" s="370" t="s">
        <v>518</v>
      </c>
      <c r="AB1035" s="20"/>
    </row>
    <row r="1036" spans="1:28" ht="15.6" hidden="1" customHeight="1" x14ac:dyDescent="0.3">
      <c r="A1036" s="115"/>
      <c r="B1036" s="332"/>
      <c r="C1036" s="332"/>
      <c r="D1036" s="332"/>
      <c r="E1036" s="1169" t="s">
        <v>233</v>
      </c>
      <c r="F1036" s="894"/>
      <c r="G1036" s="333"/>
      <c r="H1036" s="333"/>
      <c r="I1036" s="433"/>
      <c r="J1036" s="434"/>
      <c r="K1036" s="633"/>
      <c r="L1036" s="337"/>
      <c r="M1036" s="337"/>
      <c r="N1036" s="337"/>
      <c r="O1036" s="338">
        <f t="shared" ref="O1036:O1095" si="251">SUM(K1036:N1036)</f>
        <v>0</v>
      </c>
      <c r="P1036" s="339">
        <f t="shared" si="232"/>
        <v>0</v>
      </c>
      <c r="Q1036" s="364"/>
      <c r="R1036" s="364"/>
      <c r="S1036" s="365"/>
      <c r="T1036" s="366"/>
      <c r="U1036" s="367"/>
      <c r="V1036" s="364"/>
      <c r="W1036" s="364"/>
      <c r="X1036" s="364"/>
      <c r="Y1036" s="1293">
        <f t="shared" si="233"/>
        <v>0</v>
      </c>
      <c r="Z1036" s="340"/>
      <c r="AA1036" s="370"/>
      <c r="AB1036" s="20"/>
    </row>
    <row r="1037" spans="1:28" x14ac:dyDescent="0.3">
      <c r="A1037" s="115"/>
      <c r="B1037" s="332"/>
      <c r="C1037" s="332"/>
      <c r="D1037" s="332"/>
      <c r="E1037" s="1168"/>
      <c r="F1037" s="894"/>
      <c r="G1037" s="333"/>
      <c r="H1037" s="333"/>
      <c r="I1037" s="433"/>
      <c r="J1037" s="434"/>
      <c r="K1037" s="942"/>
      <c r="L1037" s="337"/>
      <c r="M1037" s="337"/>
      <c r="N1037" s="337"/>
      <c r="O1037" s="338"/>
      <c r="P1037" s="339">
        <f t="shared" si="232"/>
        <v>0</v>
      </c>
      <c r="Q1037" s="364"/>
      <c r="R1037" s="364"/>
      <c r="S1037" s="365"/>
      <c r="T1037" s="366"/>
      <c r="U1037" s="367"/>
      <c r="V1037" s="364"/>
      <c r="W1037" s="364"/>
      <c r="X1037" s="364"/>
      <c r="Y1037" s="1293">
        <f t="shared" si="233"/>
        <v>0</v>
      </c>
      <c r="Z1037" s="340"/>
      <c r="AA1037" s="370"/>
      <c r="AB1037" s="20"/>
    </row>
    <row r="1038" spans="1:28" x14ac:dyDescent="0.3">
      <c r="A1038" s="115"/>
      <c r="B1038" s="332"/>
      <c r="C1038" s="332"/>
      <c r="D1038" s="332"/>
      <c r="E1038" s="1200" t="s">
        <v>59</v>
      </c>
      <c r="F1038" s="894">
        <v>320</v>
      </c>
      <c r="G1038" s="333">
        <v>320</v>
      </c>
      <c r="H1038" s="434" t="s">
        <v>1044</v>
      </c>
      <c r="I1038" s="433">
        <v>96</v>
      </c>
      <c r="J1038" s="434" t="s">
        <v>826</v>
      </c>
      <c r="K1038" s="942">
        <v>320</v>
      </c>
      <c r="L1038" s="344">
        <v>320</v>
      </c>
      <c r="M1038" s="344"/>
      <c r="N1038" s="344"/>
      <c r="O1038" s="338">
        <v>320</v>
      </c>
      <c r="P1038" s="339">
        <f t="shared" si="232"/>
        <v>0</v>
      </c>
      <c r="Q1038" s="364"/>
      <c r="R1038" s="364"/>
      <c r="S1038" s="669"/>
      <c r="T1038" s="366"/>
      <c r="U1038" s="367"/>
      <c r="V1038" s="364"/>
      <c r="W1038" s="364"/>
      <c r="X1038" s="364"/>
      <c r="Y1038" s="1293">
        <f t="shared" si="233"/>
        <v>0</v>
      </c>
      <c r="Z1038" s="340"/>
      <c r="AA1038" s="370" t="s">
        <v>560</v>
      </c>
      <c r="AB1038" s="20"/>
    </row>
    <row r="1039" spans="1:28" x14ac:dyDescent="0.3">
      <c r="A1039" s="115"/>
      <c r="B1039" s="332"/>
      <c r="C1039" s="332"/>
      <c r="D1039" s="332"/>
      <c r="E1039" s="1169"/>
      <c r="F1039" s="582">
        <f t="shared" ref="F1039:F1112" si="252">SUM(G1039:J1039)</f>
        <v>0</v>
      </c>
      <c r="G1039" s="333"/>
      <c r="H1039" s="333"/>
      <c r="I1039" s="433"/>
      <c r="J1039" s="434"/>
      <c r="K1039" s="633"/>
      <c r="L1039" s="337"/>
      <c r="M1039" s="337"/>
      <c r="N1039" s="337"/>
      <c r="O1039" s="338"/>
      <c r="P1039" s="339">
        <f t="shared" si="232"/>
        <v>0</v>
      </c>
      <c r="Q1039" s="364"/>
      <c r="R1039" s="364"/>
      <c r="S1039" s="365"/>
      <c r="T1039" s="366"/>
      <c r="U1039" s="367"/>
      <c r="V1039" s="364"/>
      <c r="W1039" s="364"/>
      <c r="X1039" s="364"/>
      <c r="Y1039" s="1293">
        <f t="shared" si="233"/>
        <v>0</v>
      </c>
      <c r="Z1039" s="340"/>
      <c r="AA1039" s="370"/>
      <c r="AB1039" s="20"/>
    </row>
    <row r="1040" spans="1:28" x14ac:dyDescent="0.3">
      <c r="A1040" s="115"/>
      <c r="B1040" s="332"/>
      <c r="C1040" s="587" t="s">
        <v>758</v>
      </c>
      <c r="D1040" s="332"/>
      <c r="E1040" s="1164"/>
      <c r="F1040" s="582">
        <f t="shared" si="252"/>
        <v>0</v>
      </c>
      <c r="G1040" s="333"/>
      <c r="H1040" s="333"/>
      <c r="I1040" s="334"/>
      <c r="J1040" s="335"/>
      <c r="K1040" s="942"/>
      <c r="L1040" s="337"/>
      <c r="M1040" s="337"/>
      <c r="N1040" s="337"/>
      <c r="O1040" s="338"/>
      <c r="P1040" s="339">
        <f t="shared" si="232"/>
        <v>0</v>
      </c>
      <c r="Q1040" s="364"/>
      <c r="R1040" s="364"/>
      <c r="S1040" s="365"/>
      <c r="T1040" s="366"/>
      <c r="U1040" s="367"/>
      <c r="V1040" s="364"/>
      <c r="W1040" s="364"/>
      <c r="X1040" s="364"/>
      <c r="Y1040" s="1293">
        <f t="shared" si="233"/>
        <v>0</v>
      </c>
      <c r="Z1040" s="340"/>
      <c r="AA1040" s="370" t="s">
        <v>777</v>
      </c>
      <c r="AB1040" s="20"/>
    </row>
    <row r="1041" spans="1:28" x14ac:dyDescent="0.3">
      <c r="A1041" s="115"/>
      <c r="B1041" s="332"/>
      <c r="C1041" s="332"/>
      <c r="D1041" s="332"/>
      <c r="E1041" s="1169" t="s">
        <v>759</v>
      </c>
      <c r="F1041" s="582">
        <f t="shared" si="252"/>
        <v>1</v>
      </c>
      <c r="G1041" s="333"/>
      <c r="H1041" s="333"/>
      <c r="I1041" s="433">
        <v>1</v>
      </c>
      <c r="J1041" s="434"/>
      <c r="K1041" s="633"/>
      <c r="L1041" s="337"/>
      <c r="M1041" s="337"/>
      <c r="N1041" s="337"/>
      <c r="O1041" s="338"/>
      <c r="P1041" s="339">
        <f t="shared" si="232"/>
        <v>18500</v>
      </c>
      <c r="Q1041" s="364"/>
      <c r="R1041" s="364"/>
      <c r="S1041" s="365">
        <v>18500</v>
      </c>
      <c r="T1041" s="366"/>
      <c r="U1041" s="367"/>
      <c r="V1041" s="364"/>
      <c r="W1041" s="364"/>
      <c r="X1041" s="364"/>
      <c r="Y1041" s="1293">
        <f t="shared" si="233"/>
        <v>0</v>
      </c>
      <c r="Z1041" s="340" t="s">
        <v>32</v>
      </c>
      <c r="AA1041" s="370" t="s">
        <v>806</v>
      </c>
      <c r="AB1041" s="20"/>
    </row>
    <row r="1042" spans="1:28" x14ac:dyDescent="0.3">
      <c r="A1042" s="115"/>
      <c r="B1042" s="332"/>
      <c r="C1042" s="332"/>
      <c r="D1042" s="332"/>
      <c r="E1042" s="1201"/>
      <c r="F1042" s="582">
        <f t="shared" si="252"/>
        <v>0</v>
      </c>
      <c r="G1042" s="333"/>
      <c r="H1042" s="333"/>
      <c r="I1042" s="334"/>
      <c r="J1042" s="335"/>
      <c r="K1042" s="942"/>
      <c r="L1042" s="337"/>
      <c r="M1042" s="337"/>
      <c r="N1042" s="337"/>
      <c r="O1042" s="338"/>
      <c r="P1042" s="339">
        <f t="shared" si="232"/>
        <v>0</v>
      </c>
      <c r="Q1042" s="364"/>
      <c r="R1042" s="364"/>
      <c r="S1042" s="365"/>
      <c r="T1042" s="366"/>
      <c r="U1042" s="367"/>
      <c r="V1042" s="364"/>
      <c r="W1042" s="364"/>
      <c r="X1042" s="364"/>
      <c r="Y1042" s="1293">
        <f t="shared" si="233"/>
        <v>0</v>
      </c>
      <c r="Z1042" s="340"/>
      <c r="AA1042" s="373"/>
      <c r="AB1042" s="20"/>
    </row>
    <row r="1043" spans="1:28" x14ac:dyDescent="0.3">
      <c r="A1043" s="115"/>
      <c r="B1043" s="332"/>
      <c r="C1043" s="587" t="s">
        <v>839</v>
      </c>
      <c r="D1043" s="332"/>
      <c r="E1043" s="1164"/>
      <c r="F1043" s="582">
        <f t="shared" si="252"/>
        <v>0</v>
      </c>
      <c r="G1043" s="333"/>
      <c r="H1043" s="333"/>
      <c r="I1043" s="334"/>
      <c r="J1043" s="335"/>
      <c r="K1043" s="942"/>
      <c r="L1043" s="337"/>
      <c r="M1043" s="337"/>
      <c r="N1043" s="337"/>
      <c r="O1043" s="338"/>
      <c r="P1043" s="339">
        <f t="shared" si="232"/>
        <v>0</v>
      </c>
      <c r="Q1043" s="364"/>
      <c r="R1043" s="364"/>
      <c r="S1043" s="365"/>
      <c r="T1043" s="366"/>
      <c r="U1043" s="367"/>
      <c r="V1043" s="364"/>
      <c r="W1043" s="364"/>
      <c r="X1043" s="364"/>
      <c r="Y1043" s="1293">
        <f t="shared" ref="Y1043" si="253">SUM(U1043:X1043)</f>
        <v>0</v>
      </c>
      <c r="Z1043" s="340"/>
      <c r="AA1043" s="370"/>
      <c r="AB1043" s="20"/>
    </row>
    <row r="1044" spans="1:28" x14ac:dyDescent="0.3">
      <c r="A1044" s="115"/>
      <c r="B1044" s="332"/>
      <c r="C1044" s="332"/>
      <c r="D1044" s="332"/>
      <c r="E1044" s="1168" t="s">
        <v>256</v>
      </c>
      <c r="F1044" s="582">
        <f t="shared" si="252"/>
        <v>4</v>
      </c>
      <c r="G1044" s="333">
        <v>1</v>
      </c>
      <c r="H1044" s="333">
        <v>1</v>
      </c>
      <c r="I1044" s="334">
        <v>1</v>
      </c>
      <c r="J1044" s="335">
        <v>1</v>
      </c>
      <c r="K1044" s="633">
        <v>6</v>
      </c>
      <c r="L1044" s="337">
        <v>5</v>
      </c>
      <c r="M1044" s="337"/>
      <c r="N1044" s="337"/>
      <c r="O1044" s="338">
        <f t="shared" si="251"/>
        <v>11</v>
      </c>
      <c r="P1044" s="339">
        <f t="shared" si="232"/>
        <v>1341637.69</v>
      </c>
      <c r="Q1044" s="364">
        <v>365000</v>
      </c>
      <c r="R1044" s="364">
        <v>730387.69</v>
      </c>
      <c r="S1044" s="365">
        <f>150000-(S1041+S1051)</f>
        <v>96250</v>
      </c>
      <c r="T1044" s="366">
        <v>150000</v>
      </c>
      <c r="U1044" s="367">
        <v>43250</v>
      </c>
      <c r="V1044" s="364">
        <v>36700</v>
      </c>
      <c r="W1044" s="364"/>
      <c r="X1044" s="364"/>
      <c r="Y1044" s="1293">
        <f t="shared" si="233"/>
        <v>79950</v>
      </c>
      <c r="Z1044" s="340" t="s">
        <v>32</v>
      </c>
      <c r="AA1044" s="439"/>
      <c r="AB1044" s="20"/>
    </row>
    <row r="1045" spans="1:28" x14ac:dyDescent="0.3">
      <c r="A1045" s="115"/>
      <c r="B1045" s="332"/>
      <c r="C1045" s="332"/>
      <c r="D1045" s="332"/>
      <c r="E1045" s="1168"/>
      <c r="F1045" s="582"/>
      <c r="G1045" s="333"/>
      <c r="H1045" s="333"/>
      <c r="I1045" s="334"/>
      <c r="J1045" s="335"/>
      <c r="K1045" s="633"/>
      <c r="L1045" s="337"/>
      <c r="M1045" s="337"/>
      <c r="N1045" s="337"/>
      <c r="O1045" s="338"/>
      <c r="P1045" s="339">
        <f t="shared" si="232"/>
        <v>0</v>
      </c>
      <c r="Q1045" s="364"/>
      <c r="R1045" s="364"/>
      <c r="S1045" s="365"/>
      <c r="T1045" s="366"/>
      <c r="U1045" s="367">
        <v>26750</v>
      </c>
      <c r="V1045" s="364">
        <v>21013.17</v>
      </c>
      <c r="W1045" s="364"/>
      <c r="X1045" s="364"/>
      <c r="Y1045" s="1293">
        <f t="shared" si="233"/>
        <v>47763.17</v>
      </c>
      <c r="Z1045" s="340"/>
      <c r="AA1045" s="439"/>
      <c r="AB1045" s="20"/>
    </row>
    <row r="1046" spans="1:28" x14ac:dyDescent="0.3">
      <c r="A1046" s="115"/>
      <c r="B1046" s="332"/>
      <c r="C1046" s="332"/>
      <c r="D1046" s="332"/>
      <c r="E1046" s="1168"/>
      <c r="F1046" s="582"/>
      <c r="G1046" s="333"/>
      <c r="H1046" s="333"/>
      <c r="I1046" s="334"/>
      <c r="J1046" s="335"/>
      <c r="K1046" s="633"/>
      <c r="L1046" s="337"/>
      <c r="M1046" s="337"/>
      <c r="N1046" s="337"/>
      <c r="O1046" s="338"/>
      <c r="P1046" s="339">
        <f t="shared" si="232"/>
        <v>0</v>
      </c>
      <c r="Q1046" s="364"/>
      <c r="R1046" s="364"/>
      <c r="S1046" s="365"/>
      <c r="T1046" s="366"/>
      <c r="U1046" s="367">
        <v>257744</v>
      </c>
      <c r="V1046" s="364">
        <v>30275</v>
      </c>
      <c r="W1046" s="364"/>
      <c r="X1046" s="364"/>
      <c r="Y1046" s="1293">
        <f t="shared" si="233"/>
        <v>288019</v>
      </c>
      <c r="Z1046" s="340"/>
      <c r="AA1046" s="439"/>
      <c r="AB1046" s="20"/>
    </row>
    <row r="1047" spans="1:28" x14ac:dyDescent="0.3">
      <c r="A1047" s="115"/>
      <c r="B1047" s="332"/>
      <c r="C1047" s="332"/>
      <c r="D1047" s="332"/>
      <c r="E1047" s="1168"/>
      <c r="F1047" s="582"/>
      <c r="G1047" s="333"/>
      <c r="H1047" s="333"/>
      <c r="I1047" s="334"/>
      <c r="J1047" s="335"/>
      <c r="K1047" s="633"/>
      <c r="L1047" s="337"/>
      <c r="M1047" s="337"/>
      <c r="N1047" s="337"/>
      <c r="O1047" s="338"/>
      <c r="P1047" s="339">
        <f t="shared" si="232"/>
        <v>0</v>
      </c>
      <c r="Q1047" s="364"/>
      <c r="R1047" s="364"/>
      <c r="S1047" s="365"/>
      <c r="T1047" s="366"/>
      <c r="U1047" s="367">
        <v>40250</v>
      </c>
      <c r="V1047" s="364">
        <v>134000</v>
      </c>
      <c r="W1047" s="364"/>
      <c r="X1047" s="364"/>
      <c r="Y1047" s="1293">
        <f t="shared" si="233"/>
        <v>174250</v>
      </c>
      <c r="Z1047" s="340"/>
      <c r="AA1047" s="439"/>
      <c r="AB1047" s="20"/>
    </row>
    <row r="1048" spans="1:28" x14ac:dyDescent="0.3">
      <c r="A1048" s="115"/>
      <c r="B1048" s="332"/>
      <c r="C1048" s="332"/>
      <c r="D1048" s="332"/>
      <c r="E1048" s="1168"/>
      <c r="F1048" s="582"/>
      <c r="G1048" s="333"/>
      <c r="H1048" s="333"/>
      <c r="I1048" s="334"/>
      <c r="J1048" s="335"/>
      <c r="K1048" s="633"/>
      <c r="L1048" s="337"/>
      <c r="M1048" s="337"/>
      <c r="N1048" s="337"/>
      <c r="O1048" s="338"/>
      <c r="P1048" s="339">
        <f t="shared" si="232"/>
        <v>0</v>
      </c>
      <c r="Q1048" s="364"/>
      <c r="R1048" s="364"/>
      <c r="S1048" s="365"/>
      <c r="T1048" s="366"/>
      <c r="U1048" s="367"/>
      <c r="V1048" s="364">
        <v>238749.99</v>
      </c>
      <c r="W1048" s="364"/>
      <c r="X1048" s="364"/>
      <c r="Y1048" s="1293">
        <f t="shared" si="233"/>
        <v>238749.99</v>
      </c>
      <c r="Z1048" s="340"/>
      <c r="AA1048" s="439"/>
      <c r="AB1048" s="20"/>
    </row>
    <row r="1049" spans="1:28" x14ac:dyDescent="0.3">
      <c r="A1049" s="115"/>
      <c r="B1049" s="332"/>
      <c r="C1049" s="332"/>
      <c r="D1049" s="332"/>
      <c r="E1049" s="1168"/>
      <c r="F1049" s="582"/>
      <c r="G1049" s="333"/>
      <c r="H1049" s="333"/>
      <c r="I1049" s="334"/>
      <c r="J1049" s="335"/>
      <c r="K1049" s="633"/>
      <c r="L1049" s="337"/>
      <c r="M1049" s="337"/>
      <c r="N1049" s="337"/>
      <c r="O1049" s="338"/>
      <c r="P1049" s="339">
        <f t="shared" si="232"/>
        <v>0</v>
      </c>
      <c r="Q1049" s="364"/>
      <c r="R1049" s="364"/>
      <c r="S1049" s="365"/>
      <c r="T1049" s="366"/>
      <c r="U1049" s="367"/>
      <c r="V1049" s="364">
        <v>14000</v>
      </c>
      <c r="W1049" s="364"/>
      <c r="X1049" s="364"/>
      <c r="Y1049" s="1293">
        <f t="shared" si="233"/>
        <v>14000</v>
      </c>
      <c r="Z1049" s="340"/>
      <c r="AA1049" s="439"/>
      <c r="AB1049" s="20"/>
    </row>
    <row r="1050" spans="1:28" x14ac:dyDescent="0.3">
      <c r="A1050" s="115"/>
      <c r="B1050" s="332"/>
      <c r="C1050" s="332"/>
      <c r="D1050" s="332"/>
      <c r="E1050" s="1168"/>
      <c r="F1050" s="582"/>
      <c r="G1050" s="333"/>
      <c r="H1050" s="333"/>
      <c r="I1050" s="334"/>
      <c r="J1050" s="335"/>
      <c r="K1050" s="633"/>
      <c r="L1050" s="337"/>
      <c r="M1050" s="337"/>
      <c r="N1050" s="337"/>
      <c r="O1050" s="338"/>
      <c r="P1050" s="339">
        <f t="shared" si="232"/>
        <v>0</v>
      </c>
      <c r="Q1050" s="364"/>
      <c r="R1050" s="364"/>
      <c r="S1050" s="365"/>
      <c r="T1050" s="366"/>
      <c r="U1050" s="367"/>
      <c r="V1050" s="364">
        <v>260400</v>
      </c>
      <c r="W1050" s="364"/>
      <c r="X1050" s="364"/>
      <c r="Y1050" s="1293">
        <f t="shared" si="233"/>
        <v>260400</v>
      </c>
      <c r="Z1050" s="340"/>
      <c r="AA1050" s="439"/>
      <c r="AB1050" s="20"/>
    </row>
    <row r="1051" spans="1:28" x14ac:dyDescent="0.3">
      <c r="A1051" s="115"/>
      <c r="B1051" s="332"/>
      <c r="C1051" s="332"/>
      <c r="D1051" s="332"/>
      <c r="E1051" s="1168"/>
      <c r="F1051" s="582">
        <f t="shared" si="252"/>
        <v>0</v>
      </c>
      <c r="G1051" s="333"/>
      <c r="H1051" s="333"/>
      <c r="I1051" s="334"/>
      <c r="J1051" s="335"/>
      <c r="K1051" s="942"/>
      <c r="L1051" s="337"/>
      <c r="M1051" s="337"/>
      <c r="N1051" s="337"/>
      <c r="O1051" s="338"/>
      <c r="P1051" s="339">
        <f t="shared" si="232"/>
        <v>35250</v>
      </c>
      <c r="Q1051" s="364"/>
      <c r="R1051" s="364"/>
      <c r="S1051" s="365">
        <v>35250</v>
      </c>
      <c r="T1051" s="366"/>
      <c r="U1051" s="367"/>
      <c r="V1051" s="364"/>
      <c r="W1051" s="364"/>
      <c r="X1051" s="364"/>
      <c r="Y1051" s="1293">
        <f t="shared" si="233"/>
        <v>0</v>
      </c>
      <c r="Z1051" s="340" t="s">
        <v>32</v>
      </c>
      <c r="AA1051" s="370" t="s">
        <v>778</v>
      </c>
      <c r="AB1051" s="20"/>
    </row>
    <row r="1052" spans="1:28" x14ac:dyDescent="0.3">
      <c r="A1052" s="115"/>
      <c r="B1052" s="332"/>
      <c r="C1052" s="332"/>
      <c r="D1052" s="332"/>
      <c r="E1052" s="1168"/>
      <c r="F1052" s="582">
        <f t="shared" si="252"/>
        <v>0</v>
      </c>
      <c r="G1052" s="333"/>
      <c r="H1052" s="333"/>
      <c r="I1052" s="334"/>
      <c r="J1052" s="335"/>
      <c r="K1052" s="942"/>
      <c r="L1052" s="337"/>
      <c r="M1052" s="337"/>
      <c r="N1052" s="337"/>
      <c r="O1052" s="338"/>
      <c r="P1052" s="339">
        <f t="shared" si="232"/>
        <v>0</v>
      </c>
      <c r="Q1052" s="364"/>
      <c r="R1052" s="364"/>
      <c r="S1052" s="365"/>
      <c r="T1052" s="366"/>
      <c r="U1052" s="367"/>
      <c r="V1052" s="364"/>
      <c r="W1052" s="364"/>
      <c r="X1052" s="364"/>
      <c r="Y1052" s="1293">
        <f t="shared" si="233"/>
        <v>0</v>
      </c>
      <c r="Z1052" s="340"/>
      <c r="AA1052" s="370" t="s">
        <v>779</v>
      </c>
      <c r="AB1052" s="20"/>
    </row>
    <row r="1053" spans="1:28" x14ac:dyDescent="0.3">
      <c r="A1053" s="115"/>
      <c r="B1053" s="332"/>
      <c r="C1053" s="332"/>
      <c r="D1053" s="332"/>
      <c r="E1053" s="1168"/>
      <c r="F1053" s="582">
        <f t="shared" si="252"/>
        <v>0</v>
      </c>
      <c r="G1053" s="333"/>
      <c r="H1053" s="333"/>
      <c r="I1053" s="334"/>
      <c r="J1053" s="335"/>
      <c r="K1053" s="942"/>
      <c r="L1053" s="337"/>
      <c r="M1053" s="337"/>
      <c r="N1053" s="337"/>
      <c r="O1053" s="338"/>
      <c r="P1053" s="339">
        <f t="shared" si="232"/>
        <v>0</v>
      </c>
      <c r="Q1053" s="364"/>
      <c r="R1053" s="364"/>
      <c r="S1053" s="365"/>
      <c r="T1053" s="366"/>
      <c r="U1053" s="367"/>
      <c r="V1053" s="364"/>
      <c r="W1053" s="364"/>
      <c r="X1053" s="364"/>
      <c r="Y1053" s="1293">
        <f t="shared" si="233"/>
        <v>0</v>
      </c>
      <c r="Z1053" s="340"/>
      <c r="AA1053" s="370" t="s">
        <v>780</v>
      </c>
      <c r="AB1053" s="20"/>
    </row>
    <row r="1054" spans="1:28" x14ac:dyDescent="0.3">
      <c r="A1054" s="115"/>
      <c r="B1054" s="332"/>
      <c r="C1054" s="332"/>
      <c r="D1054" s="332"/>
      <c r="E1054" s="1168"/>
      <c r="F1054" s="582">
        <f t="shared" si="252"/>
        <v>0</v>
      </c>
      <c r="G1054" s="333"/>
      <c r="H1054" s="333"/>
      <c r="I1054" s="334"/>
      <c r="J1054" s="335"/>
      <c r="K1054" s="942"/>
      <c r="L1054" s="337"/>
      <c r="M1054" s="337"/>
      <c r="N1054" s="337"/>
      <c r="O1054" s="338"/>
      <c r="P1054" s="339">
        <f t="shared" si="232"/>
        <v>0</v>
      </c>
      <c r="Q1054" s="364"/>
      <c r="R1054" s="364"/>
      <c r="S1054" s="365"/>
      <c r="T1054" s="366"/>
      <c r="U1054" s="367"/>
      <c r="V1054" s="364"/>
      <c r="W1054" s="364"/>
      <c r="X1054" s="364"/>
      <c r="Y1054" s="1293">
        <f t="shared" si="233"/>
        <v>0</v>
      </c>
      <c r="Z1054" s="340"/>
      <c r="AA1054" s="370" t="s">
        <v>781</v>
      </c>
      <c r="AB1054" s="20"/>
    </row>
    <row r="1055" spans="1:28" x14ac:dyDescent="0.3">
      <c r="A1055" s="115"/>
      <c r="B1055" s="332"/>
      <c r="C1055" s="332"/>
      <c r="D1055" s="332"/>
      <c r="E1055" s="1168"/>
      <c r="F1055" s="582">
        <f t="shared" si="252"/>
        <v>0</v>
      </c>
      <c r="G1055" s="333"/>
      <c r="H1055" s="333"/>
      <c r="I1055" s="334"/>
      <c r="J1055" s="335"/>
      <c r="K1055" s="942"/>
      <c r="L1055" s="337"/>
      <c r="M1055" s="337"/>
      <c r="N1055" s="337"/>
      <c r="O1055" s="338"/>
      <c r="P1055" s="339">
        <f t="shared" ref="P1055:P1115" si="254">SUM(Q1055:T1055)</f>
        <v>0</v>
      </c>
      <c r="Q1055" s="364"/>
      <c r="R1055" s="364"/>
      <c r="S1055" s="365"/>
      <c r="T1055" s="366"/>
      <c r="U1055" s="367"/>
      <c r="V1055" s="364"/>
      <c r="W1055" s="364"/>
      <c r="X1055" s="364"/>
      <c r="Y1055" s="1293">
        <f t="shared" ref="Y1055:Y1115" si="255">SUM(U1055:X1055)</f>
        <v>0</v>
      </c>
      <c r="Z1055" s="340"/>
      <c r="AA1055" s="370" t="s">
        <v>782</v>
      </c>
      <c r="AB1055" s="20"/>
    </row>
    <row r="1056" spans="1:28" x14ac:dyDescent="0.3">
      <c r="A1056" s="115"/>
      <c r="B1056" s="332"/>
      <c r="C1056" s="332"/>
      <c r="D1056" s="332"/>
      <c r="E1056" s="1168"/>
      <c r="F1056" s="582">
        <f t="shared" si="252"/>
        <v>0</v>
      </c>
      <c r="G1056" s="333"/>
      <c r="H1056" s="333"/>
      <c r="I1056" s="334"/>
      <c r="J1056" s="335"/>
      <c r="K1056" s="942"/>
      <c r="L1056" s="337"/>
      <c r="M1056" s="337"/>
      <c r="N1056" s="337"/>
      <c r="O1056" s="338"/>
      <c r="P1056" s="339">
        <f t="shared" si="254"/>
        <v>0</v>
      </c>
      <c r="Q1056" s="364"/>
      <c r="R1056" s="364"/>
      <c r="S1056" s="365"/>
      <c r="T1056" s="366"/>
      <c r="U1056" s="367"/>
      <c r="V1056" s="364"/>
      <c r="W1056" s="364"/>
      <c r="X1056" s="364"/>
      <c r="Y1056" s="1293">
        <f t="shared" si="255"/>
        <v>0</v>
      </c>
      <c r="Z1056" s="340"/>
      <c r="AA1056" s="370"/>
      <c r="AB1056" s="20"/>
    </row>
    <row r="1057" spans="1:28" x14ac:dyDescent="0.3">
      <c r="A1057" s="115"/>
      <c r="B1057" s="332"/>
      <c r="C1057" s="332"/>
      <c r="D1057" s="332"/>
      <c r="E1057" s="1198" t="s">
        <v>158</v>
      </c>
      <c r="F1057" s="582">
        <f t="shared" si="252"/>
        <v>0</v>
      </c>
      <c r="G1057" s="333"/>
      <c r="H1057" s="333"/>
      <c r="I1057" s="334"/>
      <c r="J1057" s="335"/>
      <c r="K1057" s="942"/>
      <c r="L1057" s="337"/>
      <c r="M1057" s="337"/>
      <c r="N1057" s="337"/>
      <c r="O1057" s="338"/>
      <c r="P1057" s="339">
        <f t="shared" si="254"/>
        <v>289235</v>
      </c>
      <c r="Q1057" s="364">
        <v>109235</v>
      </c>
      <c r="R1057" s="364"/>
      <c r="S1057" s="365">
        <v>90000</v>
      </c>
      <c r="T1057" s="366">
        <v>90000</v>
      </c>
      <c r="U1057" s="515"/>
      <c r="V1057" s="364">
        <v>109235</v>
      </c>
      <c r="W1057" s="364"/>
      <c r="X1057" s="364"/>
      <c r="Y1057" s="1293">
        <f t="shared" si="255"/>
        <v>109235</v>
      </c>
      <c r="Z1057" s="340" t="s">
        <v>32</v>
      </c>
      <c r="AA1057" s="370"/>
      <c r="AB1057" s="20"/>
    </row>
    <row r="1058" spans="1:28" x14ac:dyDescent="0.3">
      <c r="A1058" s="115"/>
      <c r="B1058" s="332"/>
      <c r="C1058" s="332"/>
      <c r="D1058" s="332"/>
      <c r="E1058" s="1198" t="s">
        <v>66</v>
      </c>
      <c r="F1058" s="582">
        <f t="shared" si="252"/>
        <v>0</v>
      </c>
      <c r="G1058" s="333"/>
      <c r="H1058" s="333"/>
      <c r="I1058" s="334"/>
      <c r="J1058" s="335"/>
      <c r="K1058" s="942"/>
      <c r="L1058" s="337"/>
      <c r="M1058" s="337"/>
      <c r="N1058" s="337"/>
      <c r="O1058" s="338"/>
      <c r="P1058" s="339">
        <f t="shared" si="254"/>
        <v>721000</v>
      </c>
      <c r="Q1058" s="364">
        <v>150000</v>
      </c>
      <c r="R1058" s="364">
        <v>231000</v>
      </c>
      <c r="S1058" s="365">
        <v>170000</v>
      </c>
      <c r="T1058" s="366">
        <v>170000</v>
      </c>
      <c r="U1058" s="367">
        <v>108954</v>
      </c>
      <c r="V1058" s="364">
        <v>230704.16</v>
      </c>
      <c r="W1058" s="364"/>
      <c r="X1058" s="364"/>
      <c r="Y1058" s="1293">
        <f t="shared" si="255"/>
        <v>339658.16000000003</v>
      </c>
      <c r="Z1058" s="340" t="s">
        <v>32</v>
      </c>
      <c r="AA1058" s="370"/>
      <c r="AB1058" s="20"/>
    </row>
    <row r="1059" spans="1:28" x14ac:dyDescent="0.3">
      <c r="A1059" s="115"/>
      <c r="B1059" s="332"/>
      <c r="C1059" s="332"/>
      <c r="D1059" s="332"/>
      <c r="E1059" s="1198"/>
      <c r="F1059" s="582"/>
      <c r="G1059" s="333"/>
      <c r="H1059" s="333"/>
      <c r="I1059" s="334"/>
      <c r="J1059" s="335"/>
      <c r="K1059" s="942"/>
      <c r="L1059" s="337"/>
      <c r="M1059" s="337"/>
      <c r="N1059" s="337"/>
      <c r="O1059" s="338"/>
      <c r="P1059" s="339">
        <f t="shared" si="254"/>
        <v>0</v>
      </c>
      <c r="Q1059" s="364"/>
      <c r="R1059" s="364"/>
      <c r="S1059" s="365"/>
      <c r="T1059" s="366"/>
      <c r="U1059" s="367">
        <v>40000</v>
      </c>
      <c r="V1059" s="364"/>
      <c r="W1059" s="364"/>
      <c r="X1059" s="364"/>
      <c r="Y1059" s="1293">
        <f t="shared" si="255"/>
        <v>40000</v>
      </c>
      <c r="Z1059" s="340"/>
      <c r="AA1059" s="370"/>
      <c r="AB1059" s="20"/>
    </row>
    <row r="1060" spans="1:28" ht="16.2" customHeight="1" x14ac:dyDescent="0.3">
      <c r="A1060" s="115"/>
      <c r="B1060" s="332"/>
      <c r="C1060" s="332"/>
      <c r="D1060" s="332"/>
      <c r="E1060" s="1198" t="s">
        <v>257</v>
      </c>
      <c r="F1060" s="582">
        <f t="shared" si="252"/>
        <v>0</v>
      </c>
      <c r="G1060" s="333"/>
      <c r="H1060" s="333"/>
      <c r="I1060" s="334"/>
      <c r="J1060" s="335"/>
      <c r="K1060" s="942"/>
      <c r="L1060" s="337"/>
      <c r="M1060" s="337"/>
      <c r="N1060" s="337"/>
      <c r="O1060" s="338"/>
      <c r="P1060" s="339">
        <f t="shared" si="254"/>
        <v>327000</v>
      </c>
      <c r="Q1060" s="364">
        <v>30000</v>
      </c>
      <c r="R1060" s="364">
        <v>97000</v>
      </c>
      <c r="S1060" s="365">
        <v>100000</v>
      </c>
      <c r="T1060" s="366">
        <v>100000</v>
      </c>
      <c r="U1060" s="367">
        <v>28145</v>
      </c>
      <c r="V1060" s="364">
        <v>96850.53</v>
      </c>
      <c r="W1060" s="364"/>
      <c r="X1060" s="364"/>
      <c r="Y1060" s="1293">
        <f t="shared" si="255"/>
        <v>124995.53</v>
      </c>
      <c r="Z1060" s="340" t="s">
        <v>32</v>
      </c>
      <c r="AA1060" s="439"/>
      <c r="AB1060" s="33"/>
    </row>
    <row r="1061" spans="1:28" x14ac:dyDescent="0.3">
      <c r="A1061" s="115"/>
      <c r="B1061" s="332"/>
      <c r="C1061" s="332"/>
      <c r="D1061" s="332"/>
      <c r="E1061" s="1198"/>
      <c r="F1061" s="582">
        <f t="shared" si="252"/>
        <v>0</v>
      </c>
      <c r="G1061" s="333"/>
      <c r="H1061" s="333"/>
      <c r="I1061" s="334"/>
      <c r="J1061" s="335"/>
      <c r="K1061" s="942"/>
      <c r="L1061" s="337"/>
      <c r="M1061" s="337"/>
      <c r="N1061" s="337"/>
      <c r="O1061" s="338"/>
      <c r="P1061" s="339">
        <f t="shared" si="254"/>
        <v>0</v>
      </c>
      <c r="Q1061" s="364"/>
      <c r="R1061" s="364"/>
      <c r="S1061" s="365"/>
      <c r="T1061" s="366"/>
      <c r="U1061" s="367"/>
      <c r="V1061" s="364"/>
      <c r="W1061" s="364"/>
      <c r="X1061" s="364"/>
      <c r="Y1061" s="1293">
        <f t="shared" si="255"/>
        <v>0</v>
      </c>
      <c r="Z1061" s="340"/>
      <c r="AA1061" s="439"/>
      <c r="AB1061" s="33"/>
    </row>
    <row r="1062" spans="1:28" x14ac:dyDescent="0.3">
      <c r="A1062" s="115"/>
      <c r="B1062" s="332"/>
      <c r="C1062" s="332"/>
      <c r="D1062" s="332"/>
      <c r="E1062" s="1193" t="s">
        <v>522</v>
      </c>
      <c r="F1062" s="582">
        <f t="shared" si="252"/>
        <v>0</v>
      </c>
      <c r="G1062" s="333"/>
      <c r="H1062" s="333"/>
      <c r="I1062" s="334"/>
      <c r="J1062" s="335"/>
      <c r="K1062" s="942"/>
      <c r="L1062" s="337"/>
      <c r="M1062" s="337"/>
      <c r="N1062" s="337"/>
      <c r="O1062" s="338"/>
      <c r="P1062" s="339">
        <f t="shared" si="254"/>
        <v>2712000</v>
      </c>
      <c r="Q1062" s="367">
        <v>1222000</v>
      </c>
      <c r="R1062" s="364">
        <v>1490000</v>
      </c>
      <c r="S1062" s="365"/>
      <c r="T1062" s="366"/>
      <c r="U1062" s="367">
        <v>1221332.6200000001</v>
      </c>
      <c r="V1062" s="364">
        <v>1487131.44</v>
      </c>
      <c r="W1062" s="364"/>
      <c r="X1062" s="364"/>
      <c r="Y1062" s="1293">
        <f t="shared" si="255"/>
        <v>2708464.06</v>
      </c>
      <c r="Z1062" s="340"/>
      <c r="AA1062" s="439"/>
      <c r="AB1062" s="33"/>
    </row>
    <row r="1063" spans="1:28" x14ac:dyDescent="0.3">
      <c r="A1063" s="115"/>
      <c r="B1063" s="332"/>
      <c r="C1063" s="332"/>
      <c r="D1063" s="332"/>
      <c r="E1063" s="1193" t="s">
        <v>523</v>
      </c>
      <c r="F1063" s="582">
        <f t="shared" si="252"/>
        <v>0</v>
      </c>
      <c r="G1063" s="333"/>
      <c r="H1063" s="333"/>
      <c r="I1063" s="334"/>
      <c r="J1063" s="335"/>
      <c r="K1063" s="942"/>
      <c r="L1063" s="337"/>
      <c r="M1063" s="337"/>
      <c r="N1063" s="337"/>
      <c r="O1063" s="338"/>
      <c r="P1063" s="339">
        <f t="shared" si="254"/>
        <v>0</v>
      </c>
      <c r="Q1063" s="364"/>
      <c r="R1063" s="364"/>
      <c r="S1063" s="365"/>
      <c r="T1063" s="366"/>
      <c r="U1063" s="367"/>
      <c r="V1063" s="364"/>
      <c r="W1063" s="364"/>
      <c r="X1063" s="364"/>
      <c r="Y1063" s="1293">
        <f t="shared" si="255"/>
        <v>0</v>
      </c>
      <c r="Z1063" s="340"/>
      <c r="AA1063" s="373"/>
      <c r="AB1063" s="33"/>
    </row>
    <row r="1064" spans="1:28" x14ac:dyDescent="0.3">
      <c r="A1064" s="115"/>
      <c r="B1064" s="332"/>
      <c r="C1064" s="332"/>
      <c r="D1064" s="332"/>
      <c r="E1064" s="1193" t="s">
        <v>524</v>
      </c>
      <c r="F1064" s="582">
        <f t="shared" si="252"/>
        <v>0</v>
      </c>
      <c r="G1064" s="333"/>
      <c r="H1064" s="333"/>
      <c r="I1064" s="334"/>
      <c r="J1064" s="335"/>
      <c r="K1064" s="942"/>
      <c r="L1064" s="337"/>
      <c r="M1064" s="337"/>
      <c r="N1064" s="337"/>
      <c r="O1064" s="338"/>
      <c r="P1064" s="339">
        <f t="shared" si="254"/>
        <v>0</v>
      </c>
      <c r="Q1064" s="364"/>
      <c r="R1064" s="364"/>
      <c r="S1064" s="365"/>
      <c r="T1064" s="366"/>
      <c r="U1064" s="367"/>
      <c r="V1064" s="364"/>
      <c r="W1064" s="364"/>
      <c r="X1064" s="364"/>
      <c r="Y1064" s="1293">
        <f t="shared" si="255"/>
        <v>0</v>
      </c>
      <c r="Z1064" s="340"/>
      <c r="AA1064" s="373"/>
      <c r="AB1064" s="33"/>
    </row>
    <row r="1065" spans="1:28" x14ac:dyDescent="0.3">
      <c r="A1065" s="115"/>
      <c r="B1065" s="332"/>
      <c r="C1065" s="332"/>
      <c r="D1065" s="332"/>
      <c r="E1065" s="1198"/>
      <c r="F1065" s="582">
        <f t="shared" si="252"/>
        <v>0</v>
      </c>
      <c r="G1065" s="333"/>
      <c r="H1065" s="333"/>
      <c r="I1065" s="334"/>
      <c r="J1065" s="335"/>
      <c r="K1065" s="942"/>
      <c r="L1065" s="337"/>
      <c r="M1065" s="337"/>
      <c r="N1065" s="337"/>
      <c r="O1065" s="338"/>
      <c r="P1065" s="339">
        <f t="shared" si="254"/>
        <v>0</v>
      </c>
      <c r="Q1065" s="364"/>
      <c r="R1065" s="364"/>
      <c r="S1065" s="365"/>
      <c r="T1065" s="366"/>
      <c r="U1065" s="367"/>
      <c r="V1065" s="364"/>
      <c r="W1065" s="364"/>
      <c r="X1065" s="364"/>
      <c r="Y1065" s="1293">
        <f t="shared" si="255"/>
        <v>0</v>
      </c>
      <c r="Z1065" s="340"/>
      <c r="AA1065" s="373"/>
      <c r="AB1065" s="33"/>
    </row>
    <row r="1066" spans="1:28" x14ac:dyDescent="0.3">
      <c r="A1066" s="115"/>
      <c r="B1066" s="332"/>
      <c r="C1066" s="332"/>
      <c r="D1066" s="332"/>
      <c r="E1066" s="1193" t="s">
        <v>519</v>
      </c>
      <c r="F1066" s="582">
        <f t="shared" si="252"/>
        <v>0</v>
      </c>
      <c r="G1066" s="333"/>
      <c r="H1066" s="333"/>
      <c r="I1066" s="334"/>
      <c r="J1066" s="335"/>
      <c r="K1066" s="942"/>
      <c r="L1066" s="337"/>
      <c r="M1066" s="337"/>
      <c r="N1066" s="337"/>
      <c r="O1066" s="338"/>
      <c r="P1066" s="339">
        <f t="shared" si="254"/>
        <v>1955000</v>
      </c>
      <c r="Q1066" s="367">
        <v>875000</v>
      </c>
      <c r="R1066" s="364">
        <v>1080000</v>
      </c>
      <c r="S1066" s="365"/>
      <c r="T1066" s="366"/>
      <c r="U1066" s="367">
        <v>874892.11</v>
      </c>
      <c r="V1066" s="364">
        <v>1080254.17</v>
      </c>
      <c r="W1066" s="364"/>
      <c r="X1066" s="364"/>
      <c r="Y1066" s="1293">
        <f t="shared" si="255"/>
        <v>1955146.2799999998</v>
      </c>
      <c r="Z1066" s="340"/>
      <c r="AA1066" s="439"/>
      <c r="AB1066" s="33"/>
    </row>
    <row r="1067" spans="1:28" x14ac:dyDescent="0.3">
      <c r="A1067" s="115"/>
      <c r="B1067" s="332"/>
      <c r="C1067" s="332"/>
      <c r="D1067" s="332"/>
      <c r="E1067" s="1193" t="s">
        <v>520</v>
      </c>
      <c r="F1067" s="582">
        <f t="shared" si="252"/>
        <v>0</v>
      </c>
      <c r="G1067" s="333"/>
      <c r="H1067" s="333"/>
      <c r="I1067" s="334"/>
      <c r="J1067" s="335"/>
      <c r="K1067" s="942"/>
      <c r="L1067" s="337"/>
      <c r="M1067" s="337"/>
      <c r="N1067" s="337"/>
      <c r="O1067" s="338"/>
      <c r="P1067" s="339">
        <f t="shared" si="254"/>
        <v>0</v>
      </c>
      <c r="Q1067" s="364"/>
      <c r="R1067" s="364"/>
      <c r="S1067" s="365"/>
      <c r="T1067" s="366"/>
      <c r="U1067" s="367"/>
      <c r="V1067" s="364"/>
      <c r="W1067" s="364"/>
      <c r="X1067" s="364"/>
      <c r="Y1067" s="1293">
        <f t="shared" si="255"/>
        <v>0</v>
      </c>
      <c r="Z1067" s="340"/>
      <c r="AA1067" s="439"/>
      <c r="AB1067" s="33"/>
    </row>
    <row r="1068" spans="1:28" x14ac:dyDescent="0.3">
      <c r="A1068" s="115"/>
      <c r="B1068" s="332"/>
      <c r="C1068" s="332"/>
      <c r="D1068" s="332"/>
      <c r="E1068" s="1193" t="s">
        <v>521</v>
      </c>
      <c r="F1068" s="582">
        <f t="shared" si="252"/>
        <v>0</v>
      </c>
      <c r="G1068" s="333"/>
      <c r="H1068" s="333"/>
      <c r="I1068" s="334"/>
      <c r="J1068" s="335"/>
      <c r="K1068" s="942"/>
      <c r="L1068" s="337"/>
      <c r="M1068" s="337"/>
      <c r="N1068" s="337"/>
      <c r="O1068" s="338"/>
      <c r="P1068" s="339">
        <f t="shared" si="254"/>
        <v>0</v>
      </c>
      <c r="Q1068" s="364"/>
      <c r="R1068" s="364"/>
      <c r="S1068" s="365"/>
      <c r="T1068" s="366"/>
      <c r="U1068" s="367"/>
      <c r="V1068" s="364"/>
      <c r="W1068" s="364"/>
      <c r="X1068" s="364"/>
      <c r="Y1068" s="1293">
        <f t="shared" si="255"/>
        <v>0</v>
      </c>
      <c r="Z1068" s="340"/>
      <c r="AA1068" s="439"/>
      <c r="AB1068" s="33"/>
    </row>
    <row r="1069" spans="1:28" ht="15.6" customHeight="1" x14ac:dyDescent="0.3">
      <c r="A1069" s="115"/>
      <c r="B1069" s="332"/>
      <c r="C1069" s="332"/>
      <c r="D1069" s="332"/>
      <c r="E1069" s="1168"/>
      <c r="F1069" s="582">
        <f t="shared" si="252"/>
        <v>0</v>
      </c>
      <c r="G1069" s="333"/>
      <c r="H1069" s="333"/>
      <c r="I1069" s="334"/>
      <c r="J1069" s="335"/>
      <c r="K1069" s="942"/>
      <c r="L1069" s="337"/>
      <c r="M1069" s="337"/>
      <c r="N1069" s="337"/>
      <c r="O1069" s="338"/>
      <c r="P1069" s="339">
        <f t="shared" si="254"/>
        <v>0</v>
      </c>
      <c r="Q1069" s="364"/>
      <c r="R1069" s="364"/>
      <c r="S1069" s="365"/>
      <c r="T1069" s="366"/>
      <c r="U1069" s="367"/>
      <c r="V1069" s="364"/>
      <c r="W1069" s="364"/>
      <c r="X1069" s="364"/>
      <c r="Y1069" s="1293">
        <f t="shared" si="255"/>
        <v>0</v>
      </c>
      <c r="Z1069" s="340"/>
      <c r="AA1069" s="439"/>
      <c r="AB1069" s="20"/>
    </row>
    <row r="1070" spans="1:28" ht="15.6" customHeight="1" x14ac:dyDescent="0.3">
      <c r="A1070" s="115"/>
      <c r="B1070" s="332"/>
      <c r="C1070" s="332"/>
      <c r="D1070" s="332"/>
      <c r="E1070" s="1200" t="s">
        <v>561</v>
      </c>
      <c r="F1070" s="582">
        <v>1</v>
      </c>
      <c r="G1070" s="333"/>
      <c r="H1070" s="333"/>
      <c r="I1070" s="334">
        <v>1</v>
      </c>
      <c r="J1070" s="335">
        <v>-1</v>
      </c>
      <c r="K1070" s="942"/>
      <c r="L1070" s="337"/>
      <c r="M1070" s="337"/>
      <c r="N1070" s="337"/>
      <c r="O1070" s="338"/>
      <c r="P1070" s="339">
        <f t="shared" si="254"/>
        <v>0</v>
      </c>
      <c r="Q1070" s="364"/>
      <c r="R1070" s="364"/>
      <c r="S1070" s="365"/>
      <c r="T1070" s="366"/>
      <c r="U1070" s="367"/>
      <c r="V1070" s="364"/>
      <c r="W1070" s="364"/>
      <c r="X1070" s="364"/>
      <c r="Y1070" s="1293">
        <f t="shared" si="255"/>
        <v>0</v>
      </c>
      <c r="Z1070" s="340"/>
      <c r="AA1070" s="431"/>
      <c r="AB1070" s="33"/>
    </row>
    <row r="1071" spans="1:28" ht="16.2" thickBot="1" x14ac:dyDescent="0.35">
      <c r="A1071" s="121"/>
      <c r="B1071" s="377"/>
      <c r="C1071" s="377"/>
      <c r="D1071" s="377"/>
      <c r="E1071" s="1494"/>
      <c r="F1071" s="885">
        <f t="shared" si="252"/>
        <v>0</v>
      </c>
      <c r="G1071" s="378"/>
      <c r="H1071" s="378"/>
      <c r="I1071" s="379"/>
      <c r="J1071" s="380"/>
      <c r="K1071" s="944"/>
      <c r="L1071" s="425"/>
      <c r="M1071" s="425"/>
      <c r="N1071" s="425"/>
      <c r="O1071" s="382"/>
      <c r="P1071" s="481">
        <f t="shared" si="254"/>
        <v>0</v>
      </c>
      <c r="Q1071" s="383"/>
      <c r="R1071" s="383"/>
      <c r="S1071" s="384"/>
      <c r="T1071" s="385"/>
      <c r="U1071" s="386"/>
      <c r="V1071" s="383"/>
      <c r="W1071" s="383"/>
      <c r="X1071" s="383"/>
      <c r="Y1071" s="1305">
        <f t="shared" si="255"/>
        <v>0</v>
      </c>
      <c r="Z1071" s="387"/>
      <c r="AA1071" s="564"/>
      <c r="AB1071" s="33"/>
    </row>
    <row r="1072" spans="1:28" x14ac:dyDescent="0.3">
      <c r="A1072" s="122"/>
      <c r="B1072" s="591" t="s">
        <v>406</v>
      </c>
      <c r="C1072" s="388"/>
      <c r="D1072" s="388"/>
      <c r="E1072" s="1361"/>
      <c r="F1072" s="886">
        <f t="shared" si="252"/>
        <v>0</v>
      </c>
      <c r="G1072" s="389"/>
      <c r="H1072" s="389"/>
      <c r="I1072" s="390"/>
      <c r="J1072" s="391"/>
      <c r="K1072" s="945"/>
      <c r="L1072" s="447"/>
      <c r="M1072" s="447"/>
      <c r="N1072" s="447"/>
      <c r="O1072" s="394"/>
      <c r="P1072" s="483">
        <f t="shared" si="254"/>
        <v>0</v>
      </c>
      <c r="Q1072" s="395"/>
      <c r="R1072" s="395"/>
      <c r="S1072" s="478"/>
      <c r="T1072" s="479"/>
      <c r="U1072" s="398"/>
      <c r="V1072" s="395"/>
      <c r="W1072" s="395"/>
      <c r="X1072" s="395"/>
      <c r="Y1072" s="1306">
        <f t="shared" si="255"/>
        <v>0</v>
      </c>
      <c r="Z1072" s="399"/>
      <c r="AA1072" s="535" t="s">
        <v>116</v>
      </c>
      <c r="AB1072" s="33"/>
    </row>
    <row r="1073" spans="1:28" s="34" customFormat="1" x14ac:dyDescent="0.3">
      <c r="A1073" s="118"/>
      <c r="B1073" s="574"/>
      <c r="C1073" s="574" t="s">
        <v>266</v>
      </c>
      <c r="D1073" s="368"/>
      <c r="E1073" s="1166"/>
      <c r="F1073" s="582">
        <f t="shared" si="252"/>
        <v>0</v>
      </c>
      <c r="G1073" s="583"/>
      <c r="H1073" s="583"/>
      <c r="I1073" s="584"/>
      <c r="J1073" s="585"/>
      <c r="K1073" s="336"/>
      <c r="L1073" s="429"/>
      <c r="M1073" s="429"/>
      <c r="N1073" s="429"/>
      <c r="O1073" s="338"/>
      <c r="P1073" s="339">
        <f>SUM(P1075:P1094)</f>
        <v>2680055.4899999998</v>
      </c>
      <c r="Q1073" s="339">
        <f t="shared" ref="Q1073:Z1073" si="256">SUM(Q1075:Q1094)</f>
        <v>0</v>
      </c>
      <c r="R1073" s="339">
        <f t="shared" si="256"/>
        <v>234226.99</v>
      </c>
      <c r="S1073" s="339">
        <f t="shared" si="256"/>
        <v>1714854.5</v>
      </c>
      <c r="T1073" s="1286">
        <f t="shared" si="256"/>
        <v>730974</v>
      </c>
      <c r="U1073" s="339">
        <f t="shared" si="256"/>
        <v>0</v>
      </c>
      <c r="V1073" s="339">
        <f t="shared" si="256"/>
        <v>199435.09</v>
      </c>
      <c r="W1073" s="339">
        <f t="shared" si="256"/>
        <v>0</v>
      </c>
      <c r="X1073" s="339">
        <f t="shared" si="256"/>
        <v>0</v>
      </c>
      <c r="Y1073" s="1286">
        <f t="shared" si="256"/>
        <v>199435.09</v>
      </c>
      <c r="Z1073" s="339">
        <f t="shared" si="256"/>
        <v>0</v>
      </c>
      <c r="AA1073" s="369"/>
      <c r="AB1073" s="33"/>
    </row>
    <row r="1074" spans="1:28" x14ac:dyDescent="0.3">
      <c r="A1074" s="118"/>
      <c r="B1074" s="574"/>
      <c r="C1074" s="574"/>
      <c r="D1074" s="368"/>
      <c r="E1074" s="1166"/>
      <c r="F1074" s="582">
        <f t="shared" si="252"/>
        <v>0</v>
      </c>
      <c r="G1074" s="333"/>
      <c r="H1074" s="333"/>
      <c r="I1074" s="334"/>
      <c r="J1074" s="335"/>
      <c r="K1074" s="942"/>
      <c r="L1074" s="337"/>
      <c r="M1074" s="337"/>
      <c r="N1074" s="337"/>
      <c r="O1074" s="338"/>
      <c r="P1074" s="339">
        <f t="shared" si="254"/>
        <v>0</v>
      </c>
      <c r="Q1074" s="364"/>
      <c r="R1074" s="364"/>
      <c r="S1074" s="365"/>
      <c r="T1074" s="366"/>
      <c r="U1074" s="367"/>
      <c r="V1074" s="364"/>
      <c r="W1074" s="364"/>
      <c r="X1074" s="364"/>
      <c r="Y1074" s="1293">
        <f t="shared" si="255"/>
        <v>0</v>
      </c>
      <c r="Z1074" s="340"/>
      <c r="AA1074" s="415"/>
      <c r="AB1074" s="33"/>
    </row>
    <row r="1075" spans="1:28" x14ac:dyDescent="0.3">
      <c r="A1075" s="124"/>
      <c r="B1075" s="441"/>
      <c r="C1075" s="442" t="s">
        <v>708</v>
      </c>
      <c r="D1075" s="441"/>
      <c r="E1075" s="1168"/>
      <c r="F1075" s="582">
        <f t="shared" si="252"/>
        <v>0</v>
      </c>
      <c r="G1075" s="333"/>
      <c r="H1075" s="333"/>
      <c r="I1075" s="433"/>
      <c r="J1075" s="335"/>
      <c r="K1075" s="633"/>
      <c r="L1075" s="337"/>
      <c r="M1075" s="337"/>
      <c r="N1075" s="337"/>
      <c r="O1075" s="338"/>
      <c r="P1075" s="339">
        <f t="shared" si="254"/>
        <v>1242567</v>
      </c>
      <c r="Q1075" s="364"/>
      <c r="R1075" s="364"/>
      <c r="S1075" s="364">
        <v>1242567</v>
      </c>
      <c r="T1075" s="475"/>
      <c r="U1075" s="367"/>
      <c r="V1075" s="364"/>
      <c r="W1075" s="364"/>
      <c r="X1075" s="364"/>
      <c r="Y1075" s="1293">
        <f t="shared" si="255"/>
        <v>0</v>
      </c>
      <c r="Z1075" s="593"/>
      <c r="AA1075" s="431"/>
      <c r="AB1075" s="28"/>
    </row>
    <row r="1076" spans="1:28" x14ac:dyDescent="0.3">
      <c r="A1076" s="124"/>
      <c r="B1076" s="441"/>
      <c r="C1076" s="442"/>
      <c r="D1076" s="441"/>
      <c r="E1076" s="1168" t="s">
        <v>701</v>
      </c>
      <c r="F1076" s="884">
        <v>4018</v>
      </c>
      <c r="G1076" s="333"/>
      <c r="H1076" s="333"/>
      <c r="I1076" s="334">
        <v>4018</v>
      </c>
      <c r="J1076" s="335">
        <v>-4018</v>
      </c>
      <c r="K1076" s="633"/>
      <c r="L1076" s="337"/>
      <c r="M1076" s="337"/>
      <c r="N1076" s="337"/>
      <c r="O1076" s="338"/>
      <c r="P1076" s="339">
        <f t="shared" si="254"/>
        <v>0</v>
      </c>
      <c r="Q1076" s="364"/>
      <c r="R1076" s="364"/>
      <c r="S1076" s="578"/>
      <c r="T1076" s="475"/>
      <c r="U1076" s="367"/>
      <c r="V1076" s="364"/>
      <c r="W1076" s="364"/>
      <c r="X1076" s="364"/>
      <c r="Y1076" s="1293">
        <f t="shared" si="255"/>
        <v>0</v>
      </c>
      <c r="Z1076" s="594"/>
      <c r="AA1076" s="431"/>
      <c r="AB1076" s="28"/>
    </row>
    <row r="1077" spans="1:28" x14ac:dyDescent="0.3">
      <c r="A1077" s="124"/>
      <c r="B1077" s="441"/>
      <c r="C1077" s="442"/>
      <c r="D1077" s="441"/>
      <c r="E1077" s="1168" t="s">
        <v>702</v>
      </c>
      <c r="F1077" s="582">
        <f t="shared" si="252"/>
        <v>1</v>
      </c>
      <c r="G1077" s="333"/>
      <c r="H1077" s="333"/>
      <c r="I1077" s="334">
        <v>1</v>
      </c>
      <c r="J1077" s="335" t="s">
        <v>200</v>
      </c>
      <c r="K1077" s="633"/>
      <c r="L1077" s="337"/>
      <c r="M1077" s="337"/>
      <c r="N1077" s="337"/>
      <c r="O1077" s="338"/>
      <c r="P1077" s="339">
        <f t="shared" si="254"/>
        <v>0</v>
      </c>
      <c r="Q1077" s="364"/>
      <c r="R1077" s="364"/>
      <c r="S1077" s="364"/>
      <c r="T1077" s="475"/>
      <c r="U1077" s="367"/>
      <c r="V1077" s="364"/>
      <c r="W1077" s="364"/>
      <c r="X1077" s="364"/>
      <c r="Y1077" s="1293">
        <f t="shared" si="255"/>
        <v>0</v>
      </c>
      <c r="Z1077" s="593"/>
      <c r="AA1077" s="431"/>
      <c r="AB1077" s="28"/>
    </row>
    <row r="1078" spans="1:28" x14ac:dyDescent="0.3">
      <c r="A1078" s="124"/>
      <c r="B1078" s="441"/>
      <c r="C1078" s="442"/>
      <c r="D1078" s="441"/>
      <c r="E1078" s="1168"/>
      <c r="F1078" s="582">
        <f t="shared" si="252"/>
        <v>0</v>
      </c>
      <c r="G1078" s="333"/>
      <c r="H1078" s="333"/>
      <c r="I1078" s="334"/>
      <c r="J1078" s="335"/>
      <c r="K1078" s="633"/>
      <c r="L1078" s="337"/>
      <c r="M1078" s="337"/>
      <c r="N1078" s="337"/>
      <c r="O1078" s="338"/>
      <c r="P1078" s="339">
        <f t="shared" si="254"/>
        <v>0</v>
      </c>
      <c r="Q1078" s="364"/>
      <c r="R1078" s="364"/>
      <c r="S1078" s="364"/>
      <c r="T1078" s="475"/>
      <c r="U1078" s="367"/>
      <c r="V1078" s="364"/>
      <c r="W1078" s="364"/>
      <c r="X1078" s="364"/>
      <c r="Y1078" s="1293">
        <f t="shared" si="255"/>
        <v>0</v>
      </c>
      <c r="Z1078" s="593"/>
      <c r="AA1078" s="431"/>
      <c r="AB1078" s="28"/>
    </row>
    <row r="1079" spans="1:28" x14ac:dyDescent="0.3">
      <c r="A1079" s="124"/>
      <c r="B1079" s="441"/>
      <c r="C1079" s="442" t="s">
        <v>703</v>
      </c>
      <c r="D1079" s="441"/>
      <c r="E1079" s="1168"/>
      <c r="F1079" s="582">
        <f t="shared" si="252"/>
        <v>0</v>
      </c>
      <c r="G1079" s="333"/>
      <c r="H1079" s="333"/>
      <c r="I1079" s="433"/>
      <c r="J1079" s="335"/>
      <c r="K1079" s="633"/>
      <c r="L1079" s="337"/>
      <c r="M1079" s="337"/>
      <c r="N1079" s="337"/>
      <c r="O1079" s="338"/>
      <c r="P1079" s="339">
        <f t="shared" si="254"/>
        <v>0</v>
      </c>
      <c r="Q1079" s="364"/>
      <c r="R1079" s="364"/>
      <c r="S1079" s="364"/>
      <c r="T1079" s="475"/>
      <c r="U1079" s="367"/>
      <c r="V1079" s="364"/>
      <c r="W1079" s="364"/>
      <c r="X1079" s="364"/>
      <c r="Y1079" s="1293">
        <f t="shared" si="255"/>
        <v>0</v>
      </c>
      <c r="Z1079" s="593"/>
      <c r="AA1079" s="431"/>
      <c r="AB1079" s="28"/>
    </row>
    <row r="1080" spans="1:28" x14ac:dyDescent="0.3">
      <c r="A1080" s="124"/>
      <c r="B1080" s="441"/>
      <c r="C1080" s="442"/>
      <c r="D1080" s="442" t="s">
        <v>704</v>
      </c>
      <c r="E1080" s="1168"/>
      <c r="F1080" s="582">
        <f t="shared" si="252"/>
        <v>0</v>
      </c>
      <c r="G1080" s="333"/>
      <c r="H1080" s="333"/>
      <c r="I1080" s="433"/>
      <c r="J1080" s="335"/>
      <c r="K1080" s="633"/>
      <c r="L1080" s="337"/>
      <c r="M1080" s="337"/>
      <c r="N1080" s="337"/>
      <c r="O1080" s="338"/>
      <c r="P1080" s="339">
        <f t="shared" si="254"/>
        <v>0</v>
      </c>
      <c r="Q1080" s="364"/>
      <c r="R1080" s="364"/>
      <c r="S1080" s="578"/>
      <c r="T1080" s="475"/>
      <c r="U1080" s="367"/>
      <c r="V1080" s="364"/>
      <c r="W1080" s="364"/>
      <c r="X1080" s="364"/>
      <c r="Y1080" s="1293">
        <f t="shared" si="255"/>
        <v>0</v>
      </c>
      <c r="Z1080" s="593"/>
      <c r="AA1080" s="431"/>
      <c r="AB1080" s="28"/>
    </row>
    <row r="1081" spans="1:28" x14ac:dyDescent="0.3">
      <c r="A1081" s="124"/>
      <c r="B1081" s="441"/>
      <c r="C1081" s="442"/>
      <c r="D1081" s="441"/>
      <c r="E1081" s="1168" t="s">
        <v>702</v>
      </c>
      <c r="F1081" s="582">
        <f t="shared" si="252"/>
        <v>1</v>
      </c>
      <c r="G1081" s="333"/>
      <c r="H1081" s="333"/>
      <c r="I1081" s="334">
        <v>1</v>
      </c>
      <c r="J1081" s="335" t="s">
        <v>200</v>
      </c>
      <c r="K1081" s="633"/>
      <c r="L1081" s="337"/>
      <c r="M1081" s="337"/>
      <c r="N1081" s="337"/>
      <c r="O1081" s="338"/>
      <c r="P1081" s="339">
        <f t="shared" si="254"/>
        <v>77983.5</v>
      </c>
      <c r="Q1081" s="364"/>
      <c r="R1081" s="364"/>
      <c r="S1081" s="364">
        <v>77983.5</v>
      </c>
      <c r="T1081" s="475"/>
      <c r="U1081" s="367"/>
      <c r="V1081" s="364"/>
      <c r="W1081" s="364"/>
      <c r="X1081" s="364"/>
      <c r="Y1081" s="1293">
        <f t="shared" si="255"/>
        <v>0</v>
      </c>
      <c r="Z1081" s="593"/>
      <c r="AA1081" s="431"/>
      <c r="AB1081" s="28"/>
    </row>
    <row r="1082" spans="1:28" x14ac:dyDescent="0.3">
      <c r="A1082" s="124"/>
      <c r="B1082" s="441"/>
      <c r="C1082" s="442"/>
      <c r="D1082" s="441"/>
      <c r="E1082" s="1168"/>
      <c r="F1082" s="582">
        <f t="shared" si="252"/>
        <v>0</v>
      </c>
      <c r="G1082" s="333"/>
      <c r="H1082" s="333"/>
      <c r="I1082" s="334"/>
      <c r="J1082" s="335"/>
      <c r="K1082" s="633"/>
      <c r="L1082" s="337"/>
      <c r="M1082" s="337"/>
      <c r="N1082" s="337"/>
      <c r="O1082" s="338"/>
      <c r="P1082" s="339">
        <f t="shared" si="254"/>
        <v>0</v>
      </c>
      <c r="Q1082" s="364"/>
      <c r="R1082" s="364"/>
      <c r="S1082" s="364"/>
      <c r="T1082" s="475"/>
      <c r="U1082" s="367"/>
      <c r="V1082" s="364"/>
      <c r="W1082" s="364"/>
      <c r="X1082" s="364"/>
      <c r="Y1082" s="1293">
        <f t="shared" si="255"/>
        <v>0</v>
      </c>
      <c r="Z1082" s="593"/>
      <c r="AA1082" s="431"/>
      <c r="AB1082" s="28"/>
    </row>
    <row r="1083" spans="1:28" x14ac:dyDescent="0.3">
      <c r="A1083" s="124"/>
      <c r="B1083" s="441"/>
      <c r="C1083" s="442"/>
      <c r="D1083" s="442" t="s">
        <v>705</v>
      </c>
      <c r="E1083" s="1168"/>
      <c r="F1083" s="582">
        <f t="shared" si="252"/>
        <v>0</v>
      </c>
      <c r="G1083" s="333"/>
      <c r="H1083" s="333"/>
      <c r="I1083" s="433"/>
      <c r="J1083" s="335"/>
      <c r="K1083" s="633"/>
      <c r="L1083" s="337"/>
      <c r="M1083" s="337"/>
      <c r="N1083" s="337"/>
      <c r="O1083" s="338"/>
      <c r="P1083" s="339">
        <f t="shared" si="254"/>
        <v>0</v>
      </c>
      <c r="Q1083" s="364"/>
      <c r="R1083" s="364"/>
      <c r="S1083" s="364"/>
      <c r="T1083" s="475"/>
      <c r="U1083" s="367"/>
      <c r="V1083" s="364"/>
      <c r="W1083" s="364"/>
      <c r="X1083" s="364"/>
      <c r="Y1083" s="1293">
        <f t="shared" si="255"/>
        <v>0</v>
      </c>
      <c r="Z1083" s="593"/>
      <c r="AA1083" s="431"/>
      <c r="AB1083" s="28"/>
    </row>
    <row r="1084" spans="1:28" x14ac:dyDescent="0.3">
      <c r="A1084" s="124"/>
      <c r="B1084" s="441"/>
      <c r="C1084" s="442"/>
      <c r="D1084" s="441"/>
      <c r="E1084" s="1168" t="s">
        <v>706</v>
      </c>
      <c r="F1084" s="582">
        <f t="shared" si="252"/>
        <v>1</v>
      </c>
      <c r="G1084" s="333"/>
      <c r="H1084" s="333"/>
      <c r="I1084" s="334"/>
      <c r="J1084" s="335">
        <v>1</v>
      </c>
      <c r="K1084" s="633"/>
      <c r="L1084" s="344"/>
      <c r="M1084" s="344"/>
      <c r="N1084" s="344"/>
      <c r="O1084" s="338"/>
      <c r="P1084" s="339">
        <f t="shared" si="254"/>
        <v>541200</v>
      </c>
      <c r="Q1084" s="364"/>
      <c r="R1084" s="364"/>
      <c r="S1084" s="364"/>
      <c r="T1084" s="475">
        <v>541200</v>
      </c>
      <c r="U1084" s="367"/>
      <c r="V1084" s="364"/>
      <c r="W1084" s="364"/>
      <c r="X1084" s="364"/>
      <c r="Y1084" s="1293">
        <f t="shared" si="255"/>
        <v>0</v>
      </c>
      <c r="Z1084" s="593"/>
      <c r="AA1084" s="431"/>
      <c r="AB1084" s="28"/>
    </row>
    <row r="1085" spans="1:28" x14ac:dyDescent="0.3">
      <c r="A1085" s="124"/>
      <c r="B1085" s="441"/>
      <c r="C1085" s="442"/>
      <c r="D1085" s="441"/>
      <c r="E1085" s="1168"/>
      <c r="F1085" s="582">
        <f t="shared" si="252"/>
        <v>0</v>
      </c>
      <c r="G1085" s="333"/>
      <c r="H1085" s="333"/>
      <c r="I1085" s="334"/>
      <c r="J1085" s="335"/>
      <c r="K1085" s="633"/>
      <c r="L1085" s="337"/>
      <c r="M1085" s="337"/>
      <c r="N1085" s="337"/>
      <c r="O1085" s="338"/>
      <c r="P1085" s="339">
        <f t="shared" si="254"/>
        <v>0</v>
      </c>
      <c r="Q1085" s="364"/>
      <c r="R1085" s="364"/>
      <c r="S1085" s="364"/>
      <c r="T1085" s="475"/>
      <c r="U1085" s="367"/>
      <c r="V1085" s="364"/>
      <c r="W1085" s="364"/>
      <c r="X1085" s="364"/>
      <c r="Y1085" s="1293">
        <f t="shared" si="255"/>
        <v>0</v>
      </c>
      <c r="Z1085" s="593"/>
      <c r="AA1085" s="431"/>
      <c r="AB1085" s="28"/>
    </row>
    <row r="1086" spans="1:28" x14ac:dyDescent="0.3">
      <c r="A1086" s="124"/>
      <c r="B1086" s="441"/>
      <c r="C1086" s="442" t="s">
        <v>707</v>
      </c>
      <c r="D1086" s="441"/>
      <c r="E1086" s="1168"/>
      <c r="F1086" s="582">
        <f t="shared" si="252"/>
        <v>0</v>
      </c>
      <c r="G1086" s="333"/>
      <c r="H1086" s="333"/>
      <c r="I1086" s="433"/>
      <c r="J1086" s="335"/>
      <c r="K1086" s="633"/>
      <c r="L1086" s="337"/>
      <c r="M1086" s="337"/>
      <c r="N1086" s="337"/>
      <c r="O1086" s="338"/>
      <c r="P1086" s="339">
        <f t="shared" si="254"/>
        <v>0</v>
      </c>
      <c r="Q1086" s="364"/>
      <c r="R1086" s="364"/>
      <c r="S1086" s="364"/>
      <c r="T1086" s="475"/>
      <c r="U1086" s="367"/>
      <c r="V1086" s="364"/>
      <c r="W1086" s="364"/>
      <c r="X1086" s="364"/>
      <c r="Y1086" s="1293">
        <f t="shared" si="255"/>
        <v>0</v>
      </c>
      <c r="Z1086" s="593"/>
      <c r="AA1086" s="431"/>
      <c r="AB1086" s="28"/>
    </row>
    <row r="1087" spans="1:28" x14ac:dyDescent="0.3">
      <c r="A1087" s="124"/>
      <c r="B1087" s="441"/>
      <c r="C1087" s="442"/>
      <c r="D1087" s="441"/>
      <c r="E1087" s="1168" t="s">
        <v>709</v>
      </c>
      <c r="F1087" s="582">
        <f t="shared" si="252"/>
        <v>0</v>
      </c>
      <c r="G1087" s="333"/>
      <c r="H1087" s="333"/>
      <c r="I1087" s="334"/>
      <c r="J1087" s="335"/>
      <c r="K1087" s="633"/>
      <c r="L1087" s="337"/>
      <c r="M1087" s="337"/>
      <c r="N1087" s="337"/>
      <c r="O1087" s="338"/>
      <c r="P1087" s="339">
        <f t="shared" si="254"/>
        <v>0</v>
      </c>
      <c r="Q1087" s="364"/>
      <c r="R1087" s="364"/>
      <c r="S1087" s="578"/>
      <c r="T1087" s="475"/>
      <c r="U1087" s="367"/>
      <c r="V1087" s="364"/>
      <c r="W1087" s="364"/>
      <c r="X1087" s="364"/>
      <c r="Y1087" s="1293">
        <f t="shared" si="255"/>
        <v>0</v>
      </c>
      <c r="Z1087" s="594"/>
      <c r="AA1087" s="431"/>
      <c r="AB1087" s="28"/>
    </row>
    <row r="1088" spans="1:28" x14ac:dyDescent="0.3">
      <c r="A1088" s="124"/>
      <c r="B1088" s="441"/>
      <c r="C1088" s="442"/>
      <c r="D1088" s="441"/>
      <c r="E1088" s="1202" t="s">
        <v>525</v>
      </c>
      <c r="F1088" s="582">
        <f t="shared" si="252"/>
        <v>1</v>
      </c>
      <c r="G1088" s="333"/>
      <c r="H1088" s="333"/>
      <c r="I1088" s="334">
        <v>1</v>
      </c>
      <c r="J1088" s="335" t="s">
        <v>200</v>
      </c>
      <c r="K1088" s="633"/>
      <c r="L1088" s="337"/>
      <c r="M1088" s="337"/>
      <c r="N1088" s="337"/>
      <c r="O1088" s="338"/>
      <c r="P1088" s="339">
        <f t="shared" si="254"/>
        <v>233789.15</v>
      </c>
      <c r="Q1088" s="364"/>
      <c r="R1088" s="364">
        <v>19631.150000000001</v>
      </c>
      <c r="S1088" s="578">
        <f>35693*3</f>
        <v>107079</v>
      </c>
      <c r="T1088" s="579">
        <f>35693*3</f>
        <v>107079</v>
      </c>
      <c r="U1088" s="367"/>
      <c r="V1088" s="364"/>
      <c r="W1088" s="364"/>
      <c r="X1088" s="364"/>
      <c r="Y1088" s="1293">
        <f t="shared" si="255"/>
        <v>0</v>
      </c>
      <c r="Z1088" s="593"/>
      <c r="AA1088" s="431"/>
      <c r="AB1088" s="28"/>
    </row>
    <row r="1089" spans="1:28" x14ac:dyDescent="0.3">
      <c r="A1089" s="124"/>
      <c r="B1089" s="441"/>
      <c r="C1089" s="442"/>
      <c r="D1089" s="441"/>
      <c r="E1089" s="1202" t="s">
        <v>526</v>
      </c>
      <c r="F1089" s="582">
        <f t="shared" si="252"/>
        <v>1</v>
      </c>
      <c r="G1089" s="333"/>
      <c r="H1089" s="333"/>
      <c r="I1089" s="334">
        <v>1</v>
      </c>
      <c r="J1089" s="335" t="s">
        <v>200</v>
      </c>
      <c r="K1089" s="633"/>
      <c r="L1089" s="337"/>
      <c r="M1089" s="337"/>
      <c r="N1089" s="337"/>
      <c r="O1089" s="338"/>
      <c r="P1089" s="339">
        <f t="shared" si="254"/>
        <v>180550.75</v>
      </c>
      <c r="Q1089" s="364"/>
      <c r="R1089" s="364">
        <v>15160.75</v>
      </c>
      <c r="S1089" s="578">
        <f>27565*3</f>
        <v>82695</v>
      </c>
      <c r="T1089" s="579">
        <f>27565*3</f>
        <v>82695</v>
      </c>
      <c r="U1089" s="367"/>
      <c r="V1089" s="364"/>
      <c r="W1089" s="364"/>
      <c r="X1089" s="364"/>
      <c r="Y1089" s="1293">
        <f t="shared" si="255"/>
        <v>0</v>
      </c>
      <c r="Z1089" s="593"/>
      <c r="AA1089" s="431"/>
      <c r="AB1089" s="28"/>
    </row>
    <row r="1090" spans="1:28" x14ac:dyDescent="0.3">
      <c r="A1090" s="124"/>
      <c r="B1090" s="441"/>
      <c r="C1090" s="442"/>
      <c r="D1090" s="441"/>
      <c r="E1090" s="1168"/>
      <c r="F1090" s="582">
        <f t="shared" si="252"/>
        <v>0</v>
      </c>
      <c r="G1090" s="333"/>
      <c r="H1090" s="333"/>
      <c r="I1090" s="334"/>
      <c r="J1090" s="335"/>
      <c r="K1090" s="633"/>
      <c r="L1090" s="337"/>
      <c r="M1090" s="337"/>
      <c r="N1090" s="337"/>
      <c r="O1090" s="338"/>
      <c r="P1090" s="339">
        <f t="shared" si="254"/>
        <v>0</v>
      </c>
      <c r="Q1090" s="364"/>
      <c r="R1090" s="364"/>
      <c r="S1090" s="595"/>
      <c r="T1090" s="579"/>
      <c r="U1090" s="367"/>
      <c r="V1090" s="364"/>
      <c r="W1090" s="364"/>
      <c r="X1090" s="364"/>
      <c r="Y1090" s="1293">
        <f t="shared" si="255"/>
        <v>0</v>
      </c>
      <c r="Z1090" s="594"/>
      <c r="AA1090" s="431"/>
      <c r="AB1090" s="28"/>
    </row>
    <row r="1091" spans="1:28" x14ac:dyDescent="0.3">
      <c r="A1091" s="124"/>
      <c r="B1091" s="441"/>
      <c r="C1091" s="442" t="s">
        <v>840</v>
      </c>
      <c r="D1091" s="441"/>
      <c r="E1091" s="1168"/>
      <c r="F1091" s="582">
        <f t="shared" si="252"/>
        <v>0</v>
      </c>
      <c r="G1091" s="333"/>
      <c r="H1091" s="333"/>
      <c r="I1091" s="433"/>
      <c r="J1091" s="335"/>
      <c r="K1091" s="633"/>
      <c r="L1091" s="337"/>
      <c r="M1091" s="337"/>
      <c r="N1091" s="337"/>
      <c r="O1091" s="338"/>
      <c r="P1091" s="339">
        <f t="shared" si="254"/>
        <v>0</v>
      </c>
      <c r="Q1091" s="364"/>
      <c r="R1091" s="364"/>
      <c r="S1091" s="595"/>
      <c r="T1091" s="475"/>
      <c r="U1091" s="367"/>
      <c r="V1091" s="364"/>
      <c r="W1091" s="364"/>
      <c r="X1091" s="364"/>
      <c r="Y1091" s="1293">
        <f t="shared" si="255"/>
        <v>0</v>
      </c>
      <c r="Z1091" s="593"/>
      <c r="AA1091" s="431"/>
      <c r="AB1091" s="28"/>
    </row>
    <row r="1092" spans="1:28" x14ac:dyDescent="0.3">
      <c r="A1092" s="124"/>
      <c r="B1092" s="441"/>
      <c r="C1092" s="442"/>
      <c r="D1092" s="441"/>
      <c r="E1092" s="1168" t="s">
        <v>194</v>
      </c>
      <c r="F1092" s="582">
        <f t="shared" si="252"/>
        <v>1</v>
      </c>
      <c r="G1092" s="333"/>
      <c r="H1092" s="333"/>
      <c r="I1092" s="334">
        <v>1</v>
      </c>
      <c r="J1092" s="335" t="s">
        <v>200</v>
      </c>
      <c r="K1092" s="633"/>
      <c r="L1092" s="337">
        <v>2</v>
      </c>
      <c r="M1092" s="337"/>
      <c r="N1092" s="337"/>
      <c r="O1092" s="338">
        <f t="shared" si="251"/>
        <v>2</v>
      </c>
      <c r="P1092" s="339">
        <f t="shared" si="254"/>
        <v>175000</v>
      </c>
      <c r="Q1092" s="364"/>
      <c r="R1092" s="364">
        <v>175000</v>
      </c>
      <c r="S1092" s="413"/>
      <c r="T1092" s="475"/>
      <c r="U1092" s="367"/>
      <c r="V1092" s="364">
        <v>175000</v>
      </c>
      <c r="W1092" s="364"/>
      <c r="X1092" s="364"/>
      <c r="Y1092" s="1293">
        <f t="shared" si="255"/>
        <v>175000</v>
      </c>
      <c r="Z1092" s="593"/>
      <c r="AA1092" s="1022"/>
      <c r="AB1092" s="28"/>
    </row>
    <row r="1093" spans="1:28" x14ac:dyDescent="0.3">
      <c r="A1093" s="124"/>
      <c r="B1093" s="441"/>
      <c r="C1093" s="442"/>
      <c r="D1093" s="441"/>
      <c r="E1093" s="1168"/>
      <c r="F1093" s="582"/>
      <c r="G1093" s="333"/>
      <c r="H1093" s="333"/>
      <c r="I1093" s="334"/>
      <c r="J1093" s="335"/>
      <c r="K1093" s="633"/>
      <c r="L1093" s="337"/>
      <c r="M1093" s="337"/>
      <c r="N1093" s="337"/>
      <c r="O1093" s="338"/>
      <c r="P1093" s="339">
        <f t="shared" si="254"/>
        <v>24435.09</v>
      </c>
      <c r="Q1093" s="364"/>
      <c r="R1093" s="364">
        <v>24435.09</v>
      </c>
      <c r="S1093" s="413"/>
      <c r="T1093" s="475"/>
      <c r="U1093" s="367"/>
      <c r="V1093" s="364">
        <v>24435.09</v>
      </c>
      <c r="W1093" s="364"/>
      <c r="X1093" s="364"/>
      <c r="Y1093" s="1293">
        <f t="shared" si="255"/>
        <v>24435.09</v>
      </c>
      <c r="Z1093" s="593"/>
      <c r="AA1093" s="1022"/>
      <c r="AB1093" s="4"/>
    </row>
    <row r="1094" spans="1:28" x14ac:dyDescent="0.3">
      <c r="A1094" s="124"/>
      <c r="B1094" s="441"/>
      <c r="C1094" s="442"/>
      <c r="D1094" s="441"/>
      <c r="E1094" s="1168"/>
      <c r="F1094" s="582"/>
      <c r="G1094" s="333"/>
      <c r="H1094" s="333"/>
      <c r="I1094" s="334"/>
      <c r="J1094" s="335"/>
      <c r="K1094" s="633"/>
      <c r="L1094" s="337"/>
      <c r="M1094" s="337"/>
      <c r="N1094" s="337"/>
      <c r="O1094" s="338"/>
      <c r="P1094" s="339">
        <f t="shared" si="254"/>
        <v>204530</v>
      </c>
      <c r="Q1094" s="364"/>
      <c r="R1094" s="364"/>
      <c r="S1094" s="595">
        <v>204530</v>
      </c>
      <c r="T1094" s="475"/>
      <c r="U1094" s="367"/>
      <c r="V1094" s="364"/>
      <c r="W1094" s="364"/>
      <c r="X1094" s="364"/>
      <c r="Y1094" s="1293">
        <f t="shared" si="255"/>
        <v>0</v>
      </c>
      <c r="Z1094" s="593"/>
      <c r="AA1094" s="431" t="s">
        <v>783</v>
      </c>
      <c r="AB1094" s="4"/>
    </row>
    <row r="1095" spans="1:28" ht="16.2" thickBot="1" x14ac:dyDescent="0.35">
      <c r="A1095" s="126"/>
      <c r="B1095" s="426"/>
      <c r="C1095" s="1501"/>
      <c r="D1095" s="426"/>
      <c r="E1095" s="1364"/>
      <c r="F1095" s="881">
        <f t="shared" si="252"/>
        <v>0</v>
      </c>
      <c r="G1095" s="307"/>
      <c r="H1095" s="307"/>
      <c r="I1095" s="308"/>
      <c r="J1095" s="309"/>
      <c r="K1095" s="948"/>
      <c r="L1095" s="310"/>
      <c r="M1095" s="310"/>
      <c r="N1095" s="310"/>
      <c r="O1095" s="311">
        <f t="shared" si="251"/>
        <v>0</v>
      </c>
      <c r="P1095" s="484">
        <f t="shared" si="254"/>
        <v>0</v>
      </c>
      <c r="Q1095" s="349"/>
      <c r="R1095" s="349"/>
      <c r="S1095" s="1502"/>
      <c r="T1095" s="1503"/>
      <c r="U1095" s="350"/>
      <c r="V1095" s="349"/>
      <c r="W1095" s="349"/>
      <c r="X1095" s="349"/>
      <c r="Y1095" s="1307">
        <f t="shared" si="255"/>
        <v>0</v>
      </c>
      <c r="Z1095" s="1504"/>
      <c r="AA1095" s="658" t="s">
        <v>784</v>
      </c>
      <c r="AB1095" s="4"/>
    </row>
    <row r="1096" spans="1:28" x14ac:dyDescent="0.3">
      <c r="A1096" s="1393"/>
      <c r="B1096" s="1495" t="s">
        <v>1197</v>
      </c>
      <c r="C1096" s="1496"/>
      <c r="D1096" s="550"/>
      <c r="E1096" s="1394"/>
      <c r="F1096" s="891"/>
      <c r="G1096" s="536"/>
      <c r="H1096" s="536"/>
      <c r="I1096" s="1448"/>
      <c r="J1096" s="1449"/>
      <c r="K1096" s="952"/>
      <c r="L1096" s="539"/>
      <c r="M1096" s="539"/>
      <c r="N1096" s="539"/>
      <c r="O1096" s="540"/>
      <c r="P1096" s="488">
        <f t="shared" si="254"/>
        <v>0</v>
      </c>
      <c r="Q1096" s="541"/>
      <c r="R1096" s="541"/>
      <c r="S1096" s="1497"/>
      <c r="T1096" s="1498"/>
      <c r="U1096" s="544"/>
      <c r="V1096" s="541"/>
      <c r="W1096" s="541"/>
      <c r="X1096" s="541"/>
      <c r="Y1096" s="1308">
        <f t="shared" si="255"/>
        <v>0</v>
      </c>
      <c r="Z1096" s="1499"/>
      <c r="AA1096" s="1500"/>
      <c r="AB1096" s="4"/>
    </row>
    <row r="1097" spans="1:28" x14ac:dyDescent="0.3">
      <c r="A1097" s="215"/>
      <c r="B1097" s="508" t="s">
        <v>1198</v>
      </c>
      <c r="C1097" s="278" t="s">
        <v>1199</v>
      </c>
      <c r="D1097" s="269"/>
      <c r="E1097" s="554"/>
      <c r="F1097" s="885"/>
      <c r="G1097" s="378"/>
      <c r="H1097" s="378"/>
      <c r="I1097" s="379"/>
      <c r="J1097" s="380"/>
      <c r="K1097" s="947"/>
      <c r="L1097" s="425"/>
      <c r="M1097" s="425"/>
      <c r="N1097" s="425"/>
      <c r="O1097" s="382"/>
      <c r="P1097" s="339">
        <f t="shared" si="254"/>
        <v>0</v>
      </c>
      <c r="Q1097" s="383"/>
      <c r="R1097" s="383"/>
      <c r="S1097" s="989"/>
      <c r="T1097" s="596"/>
      <c r="U1097" s="386"/>
      <c r="V1097" s="383"/>
      <c r="W1097" s="383"/>
      <c r="X1097" s="383"/>
      <c r="Y1097" s="1293">
        <f t="shared" si="255"/>
        <v>0</v>
      </c>
      <c r="Z1097" s="597"/>
      <c r="AA1097" s="598"/>
      <c r="AB1097" s="4"/>
    </row>
    <row r="1098" spans="1:28" x14ac:dyDescent="0.3">
      <c r="A1098" s="213"/>
      <c r="B1098" s="508"/>
      <c r="C1098" s="508"/>
      <c r="D1098" s="409"/>
      <c r="E1098" s="600" t="s">
        <v>1045</v>
      </c>
      <c r="F1098" s="885">
        <f>H1098</f>
        <v>3977</v>
      </c>
      <c r="G1098" s="378"/>
      <c r="H1098" s="378">
        <f>4018-41</f>
        <v>3977</v>
      </c>
      <c r="I1098" s="379"/>
      <c r="J1098" s="380"/>
      <c r="K1098" s="947"/>
      <c r="L1098" s="425"/>
      <c r="M1098" s="425"/>
      <c r="N1098" s="425"/>
      <c r="O1098" s="382"/>
      <c r="P1098" s="339">
        <f t="shared" si="254"/>
        <v>2390640</v>
      </c>
      <c r="Q1098" s="383"/>
      <c r="R1098" s="383">
        <v>2390640</v>
      </c>
      <c r="S1098" s="989"/>
      <c r="T1098" s="596"/>
      <c r="U1098" s="386"/>
      <c r="V1098" s="383">
        <v>2390640</v>
      </c>
      <c r="W1098" s="383"/>
      <c r="X1098" s="383"/>
      <c r="Y1098" s="1293">
        <f t="shared" si="255"/>
        <v>2390640</v>
      </c>
      <c r="Z1098" s="597" t="s">
        <v>32</v>
      </c>
      <c r="AA1098" s="598"/>
      <c r="AB1098" s="4"/>
    </row>
    <row r="1099" spans="1:28" ht="16.2" thickBot="1" x14ac:dyDescent="0.35">
      <c r="A1099" s="121"/>
      <c r="B1099" s="377"/>
      <c r="C1099" s="377"/>
      <c r="D1099" s="377"/>
      <c r="E1099" s="1487"/>
      <c r="F1099" s="885">
        <f t="shared" si="252"/>
        <v>0</v>
      </c>
      <c r="G1099" s="378"/>
      <c r="H1099" s="378"/>
      <c r="I1099" s="379"/>
      <c r="J1099" s="380"/>
      <c r="K1099" s="944"/>
      <c r="L1099" s="425"/>
      <c r="M1099" s="425"/>
      <c r="N1099" s="425"/>
      <c r="O1099" s="382"/>
      <c r="P1099" s="481">
        <f t="shared" si="254"/>
        <v>0</v>
      </c>
      <c r="Q1099" s="383"/>
      <c r="R1099" s="383"/>
      <c r="S1099" s="384"/>
      <c r="T1099" s="385"/>
      <c r="U1099" s="386"/>
      <c r="V1099" s="383"/>
      <c r="W1099" s="383"/>
      <c r="X1099" s="383"/>
      <c r="Y1099" s="1305">
        <f t="shared" si="255"/>
        <v>0</v>
      </c>
      <c r="Z1099" s="387"/>
      <c r="AA1099" s="482"/>
      <c r="AB1099" s="20"/>
    </row>
    <row r="1100" spans="1:28" x14ac:dyDescent="0.3">
      <c r="A1100" s="123"/>
      <c r="B1100" s="388" t="s">
        <v>1200</v>
      </c>
      <c r="C1100" s="446"/>
      <c r="D1100" s="446"/>
      <c r="E1100" s="1352"/>
      <c r="F1100" s="886">
        <f t="shared" si="252"/>
        <v>0</v>
      </c>
      <c r="G1100" s="389"/>
      <c r="H1100" s="389"/>
      <c r="I1100" s="390"/>
      <c r="J1100" s="391"/>
      <c r="K1100" s="945"/>
      <c r="L1100" s="393"/>
      <c r="M1100" s="393"/>
      <c r="N1100" s="393"/>
      <c r="O1100" s="394"/>
      <c r="P1100" s="483">
        <f t="shared" si="254"/>
        <v>0</v>
      </c>
      <c r="Q1100" s="395"/>
      <c r="R1100" s="395"/>
      <c r="S1100" s="478"/>
      <c r="T1100" s="479"/>
      <c r="U1100" s="398"/>
      <c r="V1100" s="395"/>
      <c r="W1100" s="395"/>
      <c r="X1100" s="395"/>
      <c r="Y1100" s="1306">
        <f t="shared" si="255"/>
        <v>0</v>
      </c>
      <c r="Z1100" s="399"/>
      <c r="AA1100" s="400" t="s">
        <v>774</v>
      </c>
      <c r="AB1100" s="20"/>
    </row>
    <row r="1101" spans="1:28" s="34" customFormat="1" x14ac:dyDescent="0.3">
      <c r="A1101" s="118"/>
      <c r="B1101" s="368"/>
      <c r="C1101" s="331" t="s">
        <v>271</v>
      </c>
      <c r="D1101" s="368"/>
      <c r="E1101" s="1166"/>
      <c r="F1101" s="582">
        <f t="shared" si="252"/>
        <v>0</v>
      </c>
      <c r="G1101" s="333"/>
      <c r="H1101" s="333"/>
      <c r="I1101" s="334"/>
      <c r="J1101" s="335"/>
      <c r="K1101" s="942"/>
      <c r="L1101" s="344"/>
      <c r="M1101" s="429"/>
      <c r="N1101" s="429"/>
      <c r="O1101" s="338"/>
      <c r="P1101" s="339">
        <f t="shared" si="254"/>
        <v>0</v>
      </c>
      <c r="Q1101" s="364"/>
      <c r="R1101" s="364"/>
      <c r="S1101" s="365"/>
      <c r="T1101" s="366"/>
      <c r="U1101" s="367"/>
      <c r="V1101" s="364"/>
      <c r="W1101" s="436"/>
      <c r="X1101" s="436"/>
      <c r="Y1101" s="1293">
        <f t="shared" si="255"/>
        <v>0</v>
      </c>
      <c r="Z1101" s="438"/>
      <c r="AA1101" s="601"/>
      <c r="AB1101" s="20"/>
    </row>
    <row r="1102" spans="1:28" x14ac:dyDescent="0.3">
      <c r="A1102" s="115"/>
      <c r="B1102" s="332"/>
      <c r="C1102" s="332"/>
      <c r="D1102" s="332"/>
      <c r="E1102" s="1168"/>
      <c r="F1102" s="582">
        <f t="shared" si="252"/>
        <v>0</v>
      </c>
      <c r="G1102" s="333"/>
      <c r="H1102" s="333"/>
      <c r="I1102" s="433"/>
      <c r="J1102" s="434"/>
      <c r="K1102" s="942"/>
      <c r="L1102" s="344"/>
      <c r="M1102" s="344"/>
      <c r="N1102" s="344"/>
      <c r="O1102" s="338"/>
      <c r="P1102" s="339">
        <f t="shared" si="254"/>
        <v>0</v>
      </c>
      <c r="Q1102" s="364"/>
      <c r="R1102" s="364"/>
      <c r="S1102" s="365"/>
      <c r="T1102" s="366"/>
      <c r="U1102" s="367"/>
      <c r="V1102" s="364"/>
      <c r="W1102" s="364"/>
      <c r="X1102" s="364"/>
      <c r="Y1102" s="1293">
        <f t="shared" si="255"/>
        <v>0</v>
      </c>
      <c r="Z1102" s="340"/>
      <c r="AA1102" s="370"/>
      <c r="AB1102" s="20"/>
    </row>
    <row r="1103" spans="1:28" x14ac:dyDescent="0.3">
      <c r="A1103" s="115"/>
      <c r="B1103" s="332"/>
      <c r="C1103" s="374" t="s">
        <v>1201</v>
      </c>
      <c r="D1103" s="332"/>
      <c r="E1103" s="1164"/>
      <c r="F1103" s="582">
        <f t="shared" si="252"/>
        <v>0</v>
      </c>
      <c r="G1103" s="333"/>
      <c r="H1103" s="333"/>
      <c r="I1103" s="433"/>
      <c r="J1103" s="434"/>
      <c r="K1103" s="942"/>
      <c r="L1103" s="344"/>
      <c r="M1103" s="344"/>
      <c r="N1103" s="344"/>
      <c r="O1103" s="338"/>
      <c r="P1103" s="339">
        <f t="shared" si="254"/>
        <v>0</v>
      </c>
      <c r="Q1103" s="364"/>
      <c r="R1103" s="364"/>
      <c r="S1103" s="365"/>
      <c r="T1103" s="366"/>
      <c r="U1103" s="367"/>
      <c r="V1103" s="364"/>
      <c r="W1103" s="364"/>
      <c r="X1103" s="364"/>
      <c r="Y1103" s="1293">
        <f t="shared" si="255"/>
        <v>0</v>
      </c>
      <c r="Z1103" s="340"/>
      <c r="AA1103" s="373"/>
      <c r="AB1103" s="25">
        <f>T1382</f>
        <v>482000</v>
      </c>
    </row>
    <row r="1104" spans="1:28" x14ac:dyDescent="0.3">
      <c r="A1104" s="115"/>
      <c r="B1104" s="332"/>
      <c r="C1104" s="332"/>
      <c r="D1104" s="332"/>
      <c r="E1104" s="1168" t="s">
        <v>887</v>
      </c>
      <c r="F1104" s="582">
        <f t="shared" si="252"/>
        <v>0</v>
      </c>
      <c r="G1104" s="333"/>
      <c r="H1104" s="333"/>
      <c r="I1104" s="433"/>
      <c r="J1104" s="434"/>
      <c r="K1104" s="633"/>
      <c r="L1104" s="344"/>
      <c r="M1104" s="344"/>
      <c r="N1104" s="344"/>
      <c r="O1104" s="338"/>
      <c r="P1104" s="339">
        <f t="shared" si="254"/>
        <v>0</v>
      </c>
      <c r="Q1104" s="364"/>
      <c r="R1104" s="364"/>
      <c r="S1104" s="365"/>
      <c r="T1104" s="366"/>
      <c r="U1104" s="367"/>
      <c r="V1104" s="364"/>
      <c r="W1104" s="364"/>
      <c r="X1104" s="364"/>
      <c r="Y1104" s="1293">
        <f t="shared" si="255"/>
        <v>0</v>
      </c>
      <c r="Z1104" s="340"/>
      <c r="AA1104" s="370"/>
      <c r="AB1104" s="23"/>
    </row>
    <row r="1105" spans="1:31" x14ac:dyDescent="0.3">
      <c r="A1105" s="115"/>
      <c r="B1105" s="332"/>
      <c r="C1105" s="332"/>
      <c r="D1105" s="332"/>
      <c r="E1105" s="1168" t="s">
        <v>888</v>
      </c>
      <c r="F1105" s="582">
        <f t="shared" ref="F1105" si="257">SUM(G1105:J1105)</f>
        <v>0</v>
      </c>
      <c r="G1105" s="333"/>
      <c r="H1105" s="333"/>
      <c r="I1105" s="433"/>
      <c r="J1105" s="434"/>
      <c r="K1105" s="633"/>
      <c r="L1105" s="344"/>
      <c r="M1105" s="344"/>
      <c r="N1105" s="344"/>
      <c r="O1105" s="338"/>
      <c r="P1105" s="339">
        <f t="shared" si="254"/>
        <v>0</v>
      </c>
      <c r="Q1105" s="364"/>
      <c r="R1105" s="364"/>
      <c r="S1105" s="365"/>
      <c r="T1105" s="366"/>
      <c r="U1105" s="367"/>
      <c r="V1105" s="364"/>
      <c r="W1105" s="364"/>
      <c r="X1105" s="364"/>
      <c r="Y1105" s="1293">
        <f t="shared" si="255"/>
        <v>0</v>
      </c>
      <c r="Z1105" s="340"/>
      <c r="AA1105" s="370"/>
      <c r="AB1105" s="23"/>
    </row>
    <row r="1106" spans="1:31" x14ac:dyDescent="0.3">
      <c r="A1106" s="115"/>
      <c r="B1106" s="332"/>
      <c r="C1106" s="332"/>
      <c r="D1106" s="332"/>
      <c r="E1106" s="1168"/>
      <c r="F1106" s="582">
        <f t="shared" si="252"/>
        <v>0</v>
      </c>
      <c r="G1106" s="333"/>
      <c r="H1106" s="333"/>
      <c r="I1106" s="433"/>
      <c r="J1106" s="434"/>
      <c r="K1106" s="942"/>
      <c r="L1106" s="344"/>
      <c r="M1106" s="344"/>
      <c r="N1106" s="344"/>
      <c r="O1106" s="338"/>
      <c r="P1106" s="339">
        <f t="shared" si="254"/>
        <v>0</v>
      </c>
      <c r="Q1106" s="364"/>
      <c r="R1106" s="364"/>
      <c r="S1106" s="365"/>
      <c r="T1106" s="366"/>
      <c r="U1106" s="367"/>
      <c r="V1106" s="364"/>
      <c r="W1106" s="364"/>
      <c r="X1106" s="364"/>
      <c r="Y1106" s="1293">
        <f t="shared" si="255"/>
        <v>0</v>
      </c>
      <c r="Z1106" s="340"/>
      <c r="AA1106" s="370"/>
      <c r="AB1106" s="23"/>
    </row>
    <row r="1107" spans="1:31" x14ac:dyDescent="0.3">
      <c r="A1107" s="115"/>
      <c r="B1107" s="332"/>
      <c r="C1107" s="374" t="s">
        <v>1202</v>
      </c>
      <c r="D1107" s="332"/>
      <c r="E1107" s="1164"/>
      <c r="F1107" s="582">
        <f t="shared" si="252"/>
        <v>0</v>
      </c>
      <c r="G1107" s="333"/>
      <c r="H1107" s="333"/>
      <c r="I1107" s="433"/>
      <c r="J1107" s="434"/>
      <c r="K1107" s="942"/>
      <c r="L1107" s="344"/>
      <c r="M1107" s="344"/>
      <c r="N1107" s="344"/>
      <c r="O1107" s="338"/>
      <c r="P1107" s="339">
        <f t="shared" si="254"/>
        <v>0</v>
      </c>
      <c r="Q1107" s="364"/>
      <c r="R1107" s="364"/>
      <c r="S1107" s="365"/>
      <c r="T1107" s="366"/>
      <c r="U1107" s="367"/>
      <c r="V1107" s="364"/>
      <c r="W1107" s="364"/>
      <c r="X1107" s="364"/>
      <c r="Y1107" s="1293">
        <f t="shared" si="255"/>
        <v>0</v>
      </c>
      <c r="Z1107" s="340"/>
      <c r="AA1107" s="373"/>
      <c r="AB1107" s="25">
        <f>T1385</f>
        <v>0</v>
      </c>
    </row>
    <row r="1108" spans="1:31" x14ac:dyDescent="0.3">
      <c r="A1108" s="115"/>
      <c r="B1108" s="332"/>
      <c r="C1108" s="332"/>
      <c r="D1108" s="332"/>
      <c r="E1108" s="1168" t="s">
        <v>194</v>
      </c>
      <c r="F1108" s="582">
        <f t="shared" si="252"/>
        <v>0</v>
      </c>
      <c r="G1108" s="333"/>
      <c r="H1108" s="333"/>
      <c r="I1108" s="433"/>
      <c r="J1108" s="434"/>
      <c r="K1108" s="633"/>
      <c r="L1108" s="344"/>
      <c r="M1108" s="344"/>
      <c r="N1108" s="344"/>
      <c r="O1108" s="338"/>
      <c r="P1108" s="339">
        <f t="shared" si="254"/>
        <v>0</v>
      </c>
      <c r="Q1108" s="364"/>
      <c r="R1108" s="364"/>
      <c r="S1108" s="365"/>
      <c r="T1108" s="366"/>
      <c r="U1108" s="367"/>
      <c r="V1108" s="364"/>
      <c r="W1108" s="364"/>
      <c r="X1108" s="364"/>
      <c r="Y1108" s="1293">
        <f t="shared" si="255"/>
        <v>0</v>
      </c>
      <c r="Z1108" s="340"/>
      <c r="AA1108" s="370"/>
      <c r="AB1108" s="23"/>
    </row>
    <row r="1109" spans="1:31" x14ac:dyDescent="0.3">
      <c r="A1109" s="115"/>
      <c r="B1109" s="332"/>
      <c r="C1109" s="332"/>
      <c r="D1109" s="332"/>
      <c r="E1109" s="1168"/>
      <c r="F1109" s="582">
        <f t="shared" si="252"/>
        <v>0</v>
      </c>
      <c r="G1109" s="333"/>
      <c r="H1109" s="333"/>
      <c r="I1109" s="433"/>
      <c r="J1109" s="434"/>
      <c r="K1109" s="942"/>
      <c r="L1109" s="344"/>
      <c r="M1109" s="344"/>
      <c r="N1109" s="344"/>
      <c r="O1109" s="338"/>
      <c r="P1109" s="339">
        <f t="shared" si="254"/>
        <v>0</v>
      </c>
      <c r="Q1109" s="364"/>
      <c r="R1109" s="364"/>
      <c r="S1109" s="365"/>
      <c r="T1109" s="366"/>
      <c r="U1109" s="367"/>
      <c r="V1109" s="364"/>
      <c r="W1109" s="364"/>
      <c r="X1109" s="364"/>
      <c r="Y1109" s="1293">
        <f t="shared" si="255"/>
        <v>0</v>
      </c>
      <c r="Z1109" s="340"/>
      <c r="AA1109" s="375"/>
      <c r="AB1109" s="23"/>
    </row>
    <row r="1110" spans="1:31" x14ac:dyDescent="0.3">
      <c r="A1110" s="124"/>
      <c r="B1110" s="441"/>
      <c r="C1110" s="442" t="s">
        <v>1203</v>
      </c>
      <c r="D1110" s="441"/>
      <c r="E1110" s="1168"/>
      <c r="F1110" s="582">
        <f t="shared" si="252"/>
        <v>0</v>
      </c>
      <c r="G1110" s="333"/>
      <c r="H1110" s="333"/>
      <c r="I1110" s="433"/>
      <c r="J1110" s="335"/>
      <c r="K1110" s="633"/>
      <c r="L1110" s="344"/>
      <c r="M1110" s="344"/>
      <c r="N1110" s="344"/>
      <c r="O1110" s="338"/>
      <c r="P1110" s="339">
        <f t="shared" si="254"/>
        <v>0</v>
      </c>
      <c r="Q1110" s="364"/>
      <c r="R1110" s="364"/>
      <c r="S1110" s="595"/>
      <c r="T1110" s="475"/>
      <c r="U1110" s="367"/>
      <c r="V1110" s="364"/>
      <c r="W1110" s="364"/>
      <c r="X1110" s="364"/>
      <c r="Y1110" s="1293">
        <f t="shared" si="255"/>
        <v>0</v>
      </c>
      <c r="Z1110" s="593"/>
      <c r="AA1110" s="431"/>
      <c r="AB1110" s="28"/>
    </row>
    <row r="1111" spans="1:31" x14ac:dyDescent="0.3">
      <c r="A1111" s="124"/>
      <c r="B1111" s="441"/>
      <c r="C1111" s="442"/>
      <c r="D1111" s="441"/>
      <c r="E1111" s="1168" t="s">
        <v>194</v>
      </c>
      <c r="F1111" s="582">
        <f t="shared" si="252"/>
        <v>0</v>
      </c>
      <c r="G1111" s="333"/>
      <c r="H1111" s="333"/>
      <c r="I1111" s="334"/>
      <c r="J1111" s="335"/>
      <c r="K1111" s="633"/>
      <c r="L1111" s="344"/>
      <c r="M1111" s="344"/>
      <c r="N1111" s="344"/>
      <c r="O1111" s="338"/>
      <c r="P1111" s="339">
        <f t="shared" si="254"/>
        <v>0</v>
      </c>
      <c r="Q1111" s="364"/>
      <c r="R1111" s="364"/>
      <c r="S1111" s="595"/>
      <c r="T1111" s="475"/>
      <c r="U1111" s="367"/>
      <c r="V1111" s="364"/>
      <c r="W1111" s="364"/>
      <c r="X1111" s="364"/>
      <c r="Y1111" s="1293">
        <f t="shared" si="255"/>
        <v>0</v>
      </c>
      <c r="Z1111" s="593"/>
      <c r="AA1111" s="431"/>
      <c r="AB1111" s="28"/>
    </row>
    <row r="1112" spans="1:31" ht="16.2" thickBot="1" x14ac:dyDescent="0.35">
      <c r="A1112" s="119"/>
      <c r="B1112" s="306"/>
      <c r="C1112" s="306"/>
      <c r="D1112" s="306"/>
      <c r="E1112" s="1489"/>
      <c r="F1112" s="881">
        <f t="shared" si="252"/>
        <v>0</v>
      </c>
      <c r="G1112" s="307"/>
      <c r="H1112" s="307"/>
      <c r="I1112" s="308"/>
      <c r="J1112" s="309"/>
      <c r="K1112" s="941"/>
      <c r="L1112" s="553"/>
      <c r="M1112" s="553"/>
      <c r="N1112" s="553"/>
      <c r="O1112" s="311"/>
      <c r="P1112" s="484">
        <f t="shared" si="254"/>
        <v>0</v>
      </c>
      <c r="Q1112" s="349"/>
      <c r="R1112" s="349"/>
      <c r="S1112" s="314"/>
      <c r="T1112" s="315"/>
      <c r="U1112" s="350"/>
      <c r="V1112" s="349"/>
      <c r="W1112" s="349"/>
      <c r="X1112" s="349"/>
      <c r="Y1112" s="1307">
        <f t="shared" si="255"/>
        <v>0</v>
      </c>
      <c r="Z1112" s="317"/>
      <c r="AA1112" s="318"/>
      <c r="AB1112" s="20"/>
    </row>
    <row r="1113" spans="1:31" s="194" customFormat="1" x14ac:dyDescent="0.3">
      <c r="A1113" s="182" t="s">
        <v>310</v>
      </c>
      <c r="B1113" s="602"/>
      <c r="C1113" s="602"/>
      <c r="D1113" s="602"/>
      <c r="E1113" s="1505"/>
      <c r="F1113" s="895">
        <f t="shared" ref="F1113:F1177" si="258">SUM(G1113:J1113)</f>
        <v>0</v>
      </c>
      <c r="G1113" s="603"/>
      <c r="H1113" s="603"/>
      <c r="I1113" s="604"/>
      <c r="J1113" s="605"/>
      <c r="K1113" s="606"/>
      <c r="L1113" s="607"/>
      <c r="M1113" s="607"/>
      <c r="N1113" s="607"/>
      <c r="O1113" s="608"/>
      <c r="P1113" s="1506">
        <f t="shared" si="254"/>
        <v>0</v>
      </c>
      <c r="Q1113" s="609"/>
      <c r="R1113" s="609"/>
      <c r="S1113" s="610"/>
      <c r="T1113" s="990"/>
      <c r="U1113" s="612"/>
      <c r="V1113" s="610"/>
      <c r="W1113" s="610"/>
      <c r="X1113" s="613"/>
      <c r="Y1113" s="1507">
        <f t="shared" si="255"/>
        <v>0</v>
      </c>
      <c r="Z1113" s="612"/>
      <c r="AA1113" s="611"/>
      <c r="AB1113" s="1670" t="e">
        <f>#REF!+AA1113</f>
        <v>#REF!</v>
      </c>
      <c r="AC1113" s="1672"/>
      <c r="AD1113" s="1673"/>
      <c r="AE1113" s="1674"/>
    </row>
    <row r="1114" spans="1:31" s="194" customFormat="1" x14ac:dyDescent="0.3">
      <c r="A1114" s="193"/>
      <c r="B1114" s="614" t="s">
        <v>312</v>
      </c>
      <c r="C1114" s="615"/>
      <c r="D1114" s="615"/>
      <c r="E1114" s="1203"/>
      <c r="F1114" s="896">
        <f t="shared" si="258"/>
        <v>0</v>
      </c>
      <c r="G1114" s="616"/>
      <c r="H1114" s="616"/>
      <c r="I1114" s="617"/>
      <c r="J1114" s="618"/>
      <c r="K1114" s="619"/>
      <c r="L1114" s="620"/>
      <c r="M1114" s="620"/>
      <c r="N1114" s="620"/>
      <c r="O1114" s="621"/>
      <c r="P1114" s="1001">
        <f t="shared" si="254"/>
        <v>0</v>
      </c>
      <c r="Q1114" s="622"/>
      <c r="R1114" s="622"/>
      <c r="S1114" s="623"/>
      <c r="T1114" s="991"/>
      <c r="U1114" s="625"/>
      <c r="V1114" s="623"/>
      <c r="W1114" s="623"/>
      <c r="X1114" s="626"/>
      <c r="Y1114" s="1313">
        <f t="shared" si="255"/>
        <v>0</v>
      </c>
      <c r="Z1114" s="625"/>
      <c r="AA1114" s="624"/>
      <c r="AB1114" s="1675" t="e">
        <f>#REF!+AA1114</f>
        <v>#REF!</v>
      </c>
      <c r="AC1114" s="1672"/>
      <c r="AD1114" s="1673"/>
      <c r="AE1114" s="1674"/>
    </row>
    <row r="1115" spans="1:31" s="194" customFormat="1" x14ac:dyDescent="0.3">
      <c r="A1115" s="199"/>
      <c r="B1115" s="614" t="s">
        <v>311</v>
      </c>
      <c r="C1115" s="615"/>
      <c r="D1115" s="615"/>
      <c r="E1115" s="1203"/>
      <c r="F1115" s="896">
        <f t="shared" si="258"/>
        <v>0</v>
      </c>
      <c r="G1115" s="616"/>
      <c r="H1115" s="616"/>
      <c r="I1115" s="617"/>
      <c r="J1115" s="618"/>
      <c r="K1115" s="619"/>
      <c r="L1115" s="620"/>
      <c r="M1115" s="620"/>
      <c r="N1115" s="620"/>
      <c r="O1115" s="621"/>
      <c r="P1115" s="1001">
        <f t="shared" si="254"/>
        <v>0</v>
      </c>
      <c r="Q1115" s="622"/>
      <c r="R1115" s="622"/>
      <c r="S1115" s="623"/>
      <c r="T1115" s="991"/>
      <c r="U1115" s="625"/>
      <c r="V1115" s="623"/>
      <c r="W1115" s="623"/>
      <c r="X1115" s="626"/>
      <c r="Y1115" s="1313">
        <f t="shared" si="255"/>
        <v>0</v>
      </c>
      <c r="Z1115" s="625"/>
      <c r="AA1115" s="624"/>
      <c r="AB1115" s="1675" t="e">
        <f>#REF!+AA1115</f>
        <v>#REF!</v>
      </c>
      <c r="AC1115" s="1677"/>
      <c r="AD1115" s="1673"/>
      <c r="AE1115" s="1674"/>
    </row>
    <row r="1116" spans="1:31" s="34" customFormat="1" x14ac:dyDescent="0.3">
      <c r="A1116" s="118"/>
      <c r="B1116" s="331" t="s">
        <v>264</v>
      </c>
      <c r="C1116" s="368"/>
      <c r="D1116" s="368"/>
      <c r="E1116" s="1166"/>
      <c r="F1116" s="582">
        <f t="shared" si="258"/>
        <v>0</v>
      </c>
      <c r="G1116" s="583"/>
      <c r="H1116" s="583"/>
      <c r="I1116" s="584"/>
      <c r="J1116" s="585"/>
      <c r="K1116" s="336"/>
      <c r="L1116" s="586"/>
      <c r="M1116" s="586"/>
      <c r="N1116" s="586"/>
      <c r="O1116" s="338"/>
      <c r="P1116" s="339">
        <f>P1117+P1118</f>
        <v>351000</v>
      </c>
      <c r="Q1116" s="339">
        <f t="shared" ref="Q1116:Y1116" si="259">Q1117+Q1118</f>
        <v>16000</v>
      </c>
      <c r="R1116" s="339">
        <f t="shared" si="259"/>
        <v>0</v>
      </c>
      <c r="S1116" s="339">
        <f t="shared" si="259"/>
        <v>170000</v>
      </c>
      <c r="T1116" s="1286">
        <f t="shared" si="259"/>
        <v>165000</v>
      </c>
      <c r="U1116" s="339">
        <f t="shared" si="259"/>
        <v>21627</v>
      </c>
      <c r="V1116" s="339">
        <f t="shared" si="259"/>
        <v>0</v>
      </c>
      <c r="W1116" s="339">
        <f t="shared" si="259"/>
        <v>0</v>
      </c>
      <c r="X1116" s="339">
        <f t="shared" si="259"/>
        <v>0</v>
      </c>
      <c r="Y1116" s="1286">
        <f t="shared" si="259"/>
        <v>21627</v>
      </c>
      <c r="Z1116" s="438"/>
      <c r="AA1116" s="480"/>
      <c r="AB1116" s="20"/>
    </row>
    <row r="1117" spans="1:31" s="1008" customFormat="1" ht="15.6" hidden="1" customHeight="1" x14ac:dyDescent="0.3">
      <c r="A1117" s="118"/>
      <c r="B1117" s="331"/>
      <c r="C1117" s="331" t="s">
        <v>117</v>
      </c>
      <c r="D1117" s="331"/>
      <c r="E1117" s="1166"/>
      <c r="F1117" s="582">
        <f t="shared" si="258"/>
        <v>0</v>
      </c>
      <c r="G1117" s="583"/>
      <c r="H1117" s="583"/>
      <c r="I1117" s="584"/>
      <c r="J1117" s="919"/>
      <c r="K1117" s="376"/>
      <c r="L1117" s="429"/>
      <c r="M1117" s="429"/>
      <c r="N1117" s="429"/>
      <c r="O1117" s="338"/>
      <c r="P1117" s="339">
        <f>P1127</f>
        <v>91000</v>
      </c>
      <c r="Q1117" s="339">
        <f t="shared" ref="Q1117:Y1117" si="260">Q1127</f>
        <v>16000</v>
      </c>
      <c r="R1117" s="339">
        <f t="shared" si="260"/>
        <v>0</v>
      </c>
      <c r="S1117" s="339">
        <f t="shared" si="260"/>
        <v>40000</v>
      </c>
      <c r="T1117" s="1286">
        <f t="shared" si="260"/>
        <v>35000</v>
      </c>
      <c r="U1117" s="339">
        <f t="shared" si="260"/>
        <v>21627</v>
      </c>
      <c r="V1117" s="339">
        <f t="shared" si="260"/>
        <v>0</v>
      </c>
      <c r="W1117" s="339">
        <f t="shared" si="260"/>
        <v>0</v>
      </c>
      <c r="X1117" s="339">
        <f t="shared" si="260"/>
        <v>0</v>
      </c>
      <c r="Y1117" s="1286">
        <f t="shared" si="260"/>
        <v>21627</v>
      </c>
      <c r="Z1117" s="339" t="str">
        <f t="shared" ref="Z1117" si="261">Z1130</f>
        <v>Regular</v>
      </c>
      <c r="AA1117" s="346"/>
      <c r="AB1117" s="1007"/>
    </row>
    <row r="1118" spans="1:31" s="1008" customFormat="1" ht="15.6" hidden="1" customHeight="1" x14ac:dyDescent="0.3">
      <c r="A1118" s="118"/>
      <c r="B1118" s="331"/>
      <c r="C1118" s="331" t="s">
        <v>118</v>
      </c>
      <c r="D1118" s="331"/>
      <c r="E1118" s="1166"/>
      <c r="F1118" s="582">
        <f t="shared" si="258"/>
        <v>0</v>
      </c>
      <c r="G1118" s="583"/>
      <c r="H1118" s="583"/>
      <c r="I1118" s="584"/>
      <c r="J1118" s="919"/>
      <c r="K1118" s="376"/>
      <c r="L1118" s="429"/>
      <c r="M1118" s="429"/>
      <c r="N1118" s="429"/>
      <c r="O1118" s="338"/>
      <c r="P1118" s="339">
        <f>P1303+P1337</f>
        <v>260000</v>
      </c>
      <c r="Q1118" s="339">
        <f t="shared" ref="Q1118:Z1118" si="262">Q1303+Q1337</f>
        <v>0</v>
      </c>
      <c r="R1118" s="339">
        <f t="shared" si="262"/>
        <v>0</v>
      </c>
      <c r="S1118" s="339">
        <f t="shared" si="262"/>
        <v>130000</v>
      </c>
      <c r="T1118" s="1286">
        <f t="shared" si="262"/>
        <v>130000</v>
      </c>
      <c r="U1118" s="339">
        <f t="shared" si="262"/>
        <v>0</v>
      </c>
      <c r="V1118" s="339">
        <f t="shared" si="262"/>
        <v>0</v>
      </c>
      <c r="W1118" s="339">
        <f t="shared" si="262"/>
        <v>0</v>
      </c>
      <c r="X1118" s="339">
        <f t="shared" si="262"/>
        <v>0</v>
      </c>
      <c r="Y1118" s="1286">
        <f t="shared" si="262"/>
        <v>0</v>
      </c>
      <c r="Z1118" s="339">
        <f t="shared" si="262"/>
        <v>0</v>
      </c>
      <c r="AA1118" s="346"/>
      <c r="AB1118" s="1007"/>
    </row>
    <row r="1119" spans="1:31" s="34" customFormat="1" x14ac:dyDescent="0.3">
      <c r="A1119" s="118"/>
      <c r="B1119" s="331" t="s">
        <v>265</v>
      </c>
      <c r="C1119" s="368"/>
      <c r="D1119" s="368"/>
      <c r="E1119" s="1166"/>
      <c r="F1119" s="582">
        <f t="shared" si="258"/>
        <v>0</v>
      </c>
      <c r="G1119" s="583"/>
      <c r="H1119" s="583"/>
      <c r="I1119" s="584"/>
      <c r="J1119" s="585"/>
      <c r="K1119" s="336"/>
      <c r="L1119" s="586"/>
      <c r="M1119" s="586"/>
      <c r="N1119" s="586"/>
      <c r="O1119" s="338"/>
      <c r="P1119" s="339">
        <f>P1304</f>
        <v>100000</v>
      </c>
      <c r="Q1119" s="339">
        <f t="shared" ref="Q1119:Y1119" si="263">Q1304</f>
        <v>0</v>
      </c>
      <c r="R1119" s="339">
        <f t="shared" si="263"/>
        <v>0</v>
      </c>
      <c r="S1119" s="339">
        <f t="shared" si="263"/>
        <v>50000</v>
      </c>
      <c r="T1119" s="1286">
        <f t="shared" si="263"/>
        <v>50000</v>
      </c>
      <c r="U1119" s="339">
        <f t="shared" si="263"/>
        <v>0</v>
      </c>
      <c r="V1119" s="339">
        <f t="shared" si="263"/>
        <v>0</v>
      </c>
      <c r="W1119" s="339">
        <f t="shared" si="263"/>
        <v>0</v>
      </c>
      <c r="X1119" s="339">
        <f t="shared" si="263"/>
        <v>0</v>
      </c>
      <c r="Y1119" s="1286">
        <f t="shared" si="263"/>
        <v>0</v>
      </c>
      <c r="Z1119" s="438"/>
      <c r="AA1119" s="480"/>
      <c r="AB1119" s="20"/>
    </row>
    <row r="1120" spans="1:31" s="34" customFormat="1" x14ac:dyDescent="0.3">
      <c r="A1120" s="118"/>
      <c r="B1120" s="331" t="s">
        <v>271</v>
      </c>
      <c r="C1120" s="368"/>
      <c r="D1120" s="368"/>
      <c r="E1120" s="1166"/>
      <c r="F1120" s="582">
        <f t="shared" si="258"/>
        <v>0</v>
      </c>
      <c r="G1120" s="583"/>
      <c r="H1120" s="583"/>
      <c r="I1120" s="584"/>
      <c r="J1120" s="585"/>
      <c r="K1120" s="336"/>
      <c r="L1120" s="586"/>
      <c r="M1120" s="586"/>
      <c r="N1120" s="586"/>
      <c r="O1120" s="338"/>
      <c r="P1120" s="339">
        <f>P1121</f>
        <v>4536140</v>
      </c>
      <c r="Q1120" s="339">
        <f t="shared" ref="Q1120:Y1120" si="264">Q1121</f>
        <v>466000</v>
      </c>
      <c r="R1120" s="339">
        <f t="shared" si="264"/>
        <v>1053225</v>
      </c>
      <c r="S1120" s="339">
        <f t="shared" si="264"/>
        <v>613788</v>
      </c>
      <c r="T1120" s="1286">
        <f t="shared" si="264"/>
        <v>2499127</v>
      </c>
      <c r="U1120" s="339">
        <f t="shared" si="264"/>
        <v>459990.19999999995</v>
      </c>
      <c r="V1120" s="339">
        <f t="shared" si="264"/>
        <v>1046565.34</v>
      </c>
      <c r="W1120" s="339">
        <f t="shared" si="264"/>
        <v>0</v>
      </c>
      <c r="X1120" s="339">
        <f t="shared" si="264"/>
        <v>0</v>
      </c>
      <c r="Y1120" s="1286">
        <f t="shared" si="264"/>
        <v>1506555.54</v>
      </c>
      <c r="Z1120" s="438"/>
      <c r="AA1120" s="430"/>
      <c r="AB1120" s="20"/>
    </row>
    <row r="1121" spans="1:28" s="1008" customFormat="1" ht="15.6" hidden="1" customHeight="1" x14ac:dyDescent="0.3">
      <c r="A1121" s="118"/>
      <c r="B1121" s="331"/>
      <c r="C1121" s="331" t="s">
        <v>117</v>
      </c>
      <c r="D1121" s="331"/>
      <c r="E1121" s="1166"/>
      <c r="F1121" s="582">
        <f t="shared" si="258"/>
        <v>0</v>
      </c>
      <c r="G1121" s="583"/>
      <c r="H1121" s="583"/>
      <c r="I1121" s="584"/>
      <c r="J1121" s="919"/>
      <c r="K1121" s="376"/>
      <c r="L1121" s="429"/>
      <c r="M1121" s="429"/>
      <c r="N1121" s="429"/>
      <c r="O1121" s="338"/>
      <c r="P1121" s="339">
        <f>P1139</f>
        <v>4536140</v>
      </c>
      <c r="Q1121" s="339">
        <f t="shared" ref="Q1121:Y1121" si="265">Q1139</f>
        <v>466000</v>
      </c>
      <c r="R1121" s="339">
        <f t="shared" si="265"/>
        <v>1053225</v>
      </c>
      <c r="S1121" s="339">
        <f t="shared" si="265"/>
        <v>613788</v>
      </c>
      <c r="T1121" s="1286">
        <f t="shared" si="265"/>
        <v>2499127</v>
      </c>
      <c r="U1121" s="339">
        <f t="shared" si="265"/>
        <v>459990.19999999995</v>
      </c>
      <c r="V1121" s="339">
        <f t="shared" si="265"/>
        <v>1046565.34</v>
      </c>
      <c r="W1121" s="339">
        <f t="shared" si="265"/>
        <v>0</v>
      </c>
      <c r="X1121" s="339">
        <f t="shared" si="265"/>
        <v>0</v>
      </c>
      <c r="Y1121" s="1286">
        <f t="shared" si="265"/>
        <v>1506555.54</v>
      </c>
      <c r="Z1121" s="339"/>
      <c r="AA1121" s="346"/>
      <c r="AB1121" s="1007"/>
    </row>
    <row r="1122" spans="1:28" s="1008" customFormat="1" ht="15.6" hidden="1" customHeight="1" x14ac:dyDescent="0.3">
      <c r="A1122" s="118"/>
      <c r="B1122" s="331"/>
      <c r="C1122" s="331" t="s">
        <v>118</v>
      </c>
      <c r="D1122" s="331"/>
      <c r="E1122" s="1166"/>
      <c r="F1122" s="582">
        <f t="shared" si="258"/>
        <v>0</v>
      </c>
      <c r="G1122" s="583"/>
      <c r="H1122" s="583"/>
      <c r="I1122" s="584"/>
      <c r="J1122" s="919"/>
      <c r="K1122" s="376"/>
      <c r="L1122" s="429"/>
      <c r="M1122" s="429"/>
      <c r="N1122" s="429"/>
      <c r="O1122" s="338"/>
      <c r="P1122" s="339"/>
      <c r="Q1122" s="339"/>
      <c r="R1122" s="339"/>
      <c r="S1122" s="339"/>
      <c r="T1122" s="1286"/>
      <c r="U1122" s="339"/>
      <c r="V1122" s="339"/>
      <c r="W1122" s="339"/>
      <c r="X1122" s="339"/>
      <c r="Y1122" s="1286"/>
      <c r="Z1122" s="339"/>
      <c r="AA1122" s="346"/>
      <c r="AB1122" s="1007"/>
    </row>
    <row r="1123" spans="1:28" s="34" customFormat="1" x14ac:dyDescent="0.3">
      <c r="A1123" s="118"/>
      <c r="B1123" s="331" t="s">
        <v>189</v>
      </c>
      <c r="C1123" s="368"/>
      <c r="D1123" s="368"/>
      <c r="E1123" s="1166"/>
      <c r="F1123" s="582">
        <f t="shared" si="258"/>
        <v>0</v>
      </c>
      <c r="G1123" s="583"/>
      <c r="H1123" s="583"/>
      <c r="I1123" s="584"/>
      <c r="J1123" s="585"/>
      <c r="K1123" s="336"/>
      <c r="L1123" s="586"/>
      <c r="M1123" s="586"/>
      <c r="N1123" s="586"/>
      <c r="O1123" s="338"/>
      <c r="P1123" s="339">
        <f t="shared" ref="P1123:Y1123" si="266">P1305+P1338</f>
        <v>2042803.53</v>
      </c>
      <c r="Q1123" s="339">
        <f t="shared" si="266"/>
        <v>212245.53</v>
      </c>
      <c r="R1123" s="339">
        <f t="shared" si="266"/>
        <v>1030558</v>
      </c>
      <c r="S1123" s="339">
        <f t="shared" si="266"/>
        <v>800000</v>
      </c>
      <c r="T1123" s="1286">
        <f t="shared" si="266"/>
        <v>0</v>
      </c>
      <c r="U1123" s="339">
        <f t="shared" si="266"/>
        <v>212245.53</v>
      </c>
      <c r="V1123" s="339">
        <f t="shared" si="266"/>
        <v>1030558</v>
      </c>
      <c r="W1123" s="339">
        <f t="shared" si="266"/>
        <v>0</v>
      </c>
      <c r="X1123" s="339">
        <f t="shared" si="266"/>
        <v>0</v>
      </c>
      <c r="Y1123" s="1286">
        <f t="shared" si="266"/>
        <v>1242803.53</v>
      </c>
      <c r="Z1123" s="438"/>
      <c r="AA1123" s="601"/>
      <c r="AB1123" s="20"/>
    </row>
    <row r="1124" spans="1:28" ht="16.2" thickBot="1" x14ac:dyDescent="0.35">
      <c r="A1124" s="121"/>
      <c r="B1124" s="377"/>
      <c r="C1124" s="377"/>
      <c r="D1124" s="377"/>
      <c r="E1124" s="1350"/>
      <c r="F1124" s="885">
        <f t="shared" si="258"/>
        <v>0</v>
      </c>
      <c r="G1124" s="378"/>
      <c r="H1124" s="378"/>
      <c r="I1124" s="379"/>
      <c r="J1124" s="380"/>
      <c r="K1124" s="944"/>
      <c r="L1124" s="425"/>
      <c r="M1124" s="425"/>
      <c r="N1124" s="425"/>
      <c r="O1124" s="382"/>
      <c r="P1124" s="481">
        <f t="shared" ref="P1124:P1182" si="267">SUM(Q1124:T1124)</f>
        <v>0</v>
      </c>
      <c r="Q1124" s="383"/>
      <c r="R1124" s="383"/>
      <c r="S1124" s="384"/>
      <c r="T1124" s="385"/>
      <c r="U1124" s="386"/>
      <c r="V1124" s="383"/>
      <c r="W1124" s="383"/>
      <c r="X1124" s="383"/>
      <c r="Y1124" s="1305">
        <f t="shared" ref="Y1124:Y1182" si="268">SUM(U1124:X1124)</f>
        <v>0</v>
      </c>
      <c r="Z1124" s="387"/>
      <c r="AA1124" s="628"/>
      <c r="AB1124" s="20"/>
    </row>
    <row r="1125" spans="1:28" x14ac:dyDescent="0.3">
      <c r="A1125" s="123"/>
      <c r="B1125" s="520" t="s">
        <v>939</v>
      </c>
      <c r="C1125" s="446"/>
      <c r="D1125" s="446"/>
      <c r="E1125" s="1352"/>
      <c r="F1125" s="886">
        <f t="shared" si="258"/>
        <v>0</v>
      </c>
      <c r="G1125" s="389"/>
      <c r="H1125" s="389"/>
      <c r="I1125" s="390"/>
      <c r="J1125" s="391"/>
      <c r="K1125" s="945"/>
      <c r="L1125" s="447"/>
      <c r="M1125" s="447"/>
      <c r="N1125" s="447"/>
      <c r="O1125" s="394"/>
      <c r="P1125" s="483">
        <f t="shared" si="267"/>
        <v>0</v>
      </c>
      <c r="Q1125" s="395"/>
      <c r="R1125" s="395"/>
      <c r="S1125" s="478"/>
      <c r="T1125" s="479"/>
      <c r="U1125" s="398"/>
      <c r="V1125" s="395"/>
      <c r="W1125" s="395"/>
      <c r="X1125" s="395"/>
      <c r="Y1125" s="1306">
        <f t="shared" si="268"/>
        <v>0</v>
      </c>
      <c r="Z1125" s="629" t="s">
        <v>116</v>
      </c>
      <c r="AA1125" s="449" t="s">
        <v>1046</v>
      </c>
      <c r="AB1125" s="20"/>
    </row>
    <row r="1126" spans="1:28" x14ac:dyDescent="0.3">
      <c r="A1126" s="115"/>
      <c r="B1126" s="442" t="s">
        <v>940</v>
      </c>
      <c r="C1126" s="332"/>
      <c r="D1126" s="332"/>
      <c r="E1126" s="1164"/>
      <c r="F1126" s="582">
        <f t="shared" ref="F1126" si="269">SUM(G1126:J1126)</f>
        <v>0</v>
      </c>
      <c r="G1126" s="333"/>
      <c r="H1126" s="333"/>
      <c r="I1126" s="334"/>
      <c r="J1126" s="335"/>
      <c r="K1126" s="942"/>
      <c r="L1126" s="337"/>
      <c r="M1126" s="337"/>
      <c r="N1126" s="337"/>
      <c r="O1126" s="338"/>
      <c r="P1126" s="339">
        <f t="shared" si="267"/>
        <v>0</v>
      </c>
      <c r="Q1126" s="364"/>
      <c r="R1126" s="364"/>
      <c r="S1126" s="365"/>
      <c r="T1126" s="366"/>
      <c r="U1126" s="367"/>
      <c r="V1126" s="364"/>
      <c r="W1126" s="364"/>
      <c r="X1126" s="364"/>
      <c r="Y1126" s="1293">
        <f t="shared" si="268"/>
        <v>0</v>
      </c>
      <c r="Z1126" s="592"/>
      <c r="AA1126" s="431"/>
      <c r="AB1126" s="20"/>
    </row>
    <row r="1127" spans="1:28" s="34" customFormat="1" x14ac:dyDescent="0.3">
      <c r="A1127" s="118"/>
      <c r="B1127" s="368"/>
      <c r="C1127" s="331" t="s">
        <v>264</v>
      </c>
      <c r="D1127" s="368"/>
      <c r="E1127" s="1166"/>
      <c r="F1127" s="582">
        <f t="shared" si="258"/>
        <v>0</v>
      </c>
      <c r="G1127" s="583"/>
      <c r="H1127" s="583"/>
      <c r="I1127" s="584"/>
      <c r="J1127" s="585"/>
      <c r="K1127" s="336"/>
      <c r="L1127" s="429"/>
      <c r="M1127" s="429"/>
      <c r="N1127" s="429"/>
      <c r="O1127" s="338"/>
      <c r="P1127" s="339">
        <f t="shared" si="267"/>
        <v>91000</v>
      </c>
      <c r="Q1127" s="436">
        <f>SUM(Q1128:Q1135)</f>
        <v>16000</v>
      </c>
      <c r="R1127" s="436">
        <f t="shared" ref="R1127:Y1127" si="270">SUM(R1128:R1135)</f>
        <v>0</v>
      </c>
      <c r="S1127" s="436">
        <f t="shared" si="270"/>
        <v>40000</v>
      </c>
      <c r="T1127" s="1293">
        <f t="shared" si="270"/>
        <v>35000</v>
      </c>
      <c r="U1127" s="437">
        <f t="shared" si="270"/>
        <v>21627</v>
      </c>
      <c r="V1127" s="436">
        <f t="shared" si="270"/>
        <v>0</v>
      </c>
      <c r="W1127" s="436">
        <f t="shared" si="270"/>
        <v>0</v>
      </c>
      <c r="X1127" s="436">
        <f t="shared" si="270"/>
        <v>0</v>
      </c>
      <c r="Y1127" s="1293">
        <f t="shared" si="270"/>
        <v>21627</v>
      </c>
      <c r="Z1127" s="438"/>
      <c r="AA1127" s="601"/>
      <c r="AB1127" s="20"/>
    </row>
    <row r="1128" spans="1:28" x14ac:dyDescent="0.3">
      <c r="A1128" s="115"/>
      <c r="B1128" s="442"/>
      <c r="C1128" s="368"/>
      <c r="D1128" s="332"/>
      <c r="E1128" s="1164"/>
      <c r="F1128" s="582">
        <f t="shared" si="258"/>
        <v>0</v>
      </c>
      <c r="G1128" s="333"/>
      <c r="H1128" s="333"/>
      <c r="I1128" s="334"/>
      <c r="J1128" s="335"/>
      <c r="K1128" s="942"/>
      <c r="L1128" s="337"/>
      <c r="M1128" s="337"/>
      <c r="N1128" s="337"/>
      <c r="O1128" s="338"/>
      <c r="P1128" s="339">
        <f t="shared" si="267"/>
        <v>0</v>
      </c>
      <c r="Q1128" s="364"/>
      <c r="R1128" s="364"/>
      <c r="S1128" s="365"/>
      <c r="T1128" s="366"/>
      <c r="U1128" s="367"/>
      <c r="V1128" s="364"/>
      <c r="W1128" s="364"/>
      <c r="X1128" s="364"/>
      <c r="Y1128" s="1293">
        <f t="shared" si="268"/>
        <v>0</v>
      </c>
      <c r="Z1128" s="340"/>
      <c r="AA1128" s="422"/>
      <c r="AB1128" s="20"/>
    </row>
    <row r="1129" spans="1:28" s="68" customFormat="1" x14ac:dyDescent="0.3">
      <c r="A1129" s="115"/>
      <c r="B1129" s="332"/>
      <c r="C1129" s="374" t="s">
        <v>65</v>
      </c>
      <c r="D1129" s="332"/>
      <c r="E1129" s="1164"/>
      <c r="F1129" s="582">
        <f t="shared" si="258"/>
        <v>0</v>
      </c>
      <c r="G1129" s="333"/>
      <c r="H1129" s="333"/>
      <c r="I1129" s="334"/>
      <c r="J1129" s="335"/>
      <c r="K1129" s="942"/>
      <c r="L1129" s="344"/>
      <c r="M1129" s="344"/>
      <c r="N1129" s="344"/>
      <c r="O1129" s="338"/>
      <c r="P1129" s="339">
        <f t="shared" si="267"/>
        <v>0</v>
      </c>
      <c r="Q1129" s="364"/>
      <c r="R1129" s="364"/>
      <c r="S1129" s="365"/>
      <c r="T1129" s="366"/>
      <c r="U1129" s="367"/>
      <c r="V1129" s="364"/>
      <c r="W1129" s="364"/>
      <c r="X1129" s="364"/>
      <c r="Y1129" s="1293">
        <f t="shared" si="268"/>
        <v>0</v>
      </c>
      <c r="Z1129" s="340"/>
      <c r="AA1129" s="431"/>
      <c r="AB1129" s="1669"/>
    </row>
    <row r="1130" spans="1:28" s="68" customFormat="1" x14ac:dyDescent="0.3">
      <c r="A1130" s="115"/>
      <c r="B1130" s="332"/>
      <c r="C1130" s="332"/>
      <c r="D1130" s="332"/>
      <c r="E1130" s="1168" t="s">
        <v>17</v>
      </c>
      <c r="F1130" s="582">
        <f t="shared" si="258"/>
        <v>4</v>
      </c>
      <c r="G1130" s="333">
        <v>1</v>
      </c>
      <c r="H1130" s="333">
        <v>1</v>
      </c>
      <c r="I1130" s="334">
        <v>1</v>
      </c>
      <c r="J1130" s="335">
        <v>1</v>
      </c>
      <c r="K1130" s="633">
        <v>1</v>
      </c>
      <c r="L1130" s="344">
        <v>1</v>
      </c>
      <c r="M1130" s="344"/>
      <c r="N1130" s="344"/>
      <c r="O1130" s="338">
        <f t="shared" ref="O1130:O1175" si="271">SUM(K1130:N1130)</f>
        <v>2</v>
      </c>
      <c r="P1130" s="339">
        <f t="shared" si="267"/>
        <v>71000</v>
      </c>
      <c r="Q1130" s="364">
        <v>16000</v>
      </c>
      <c r="R1130" s="364"/>
      <c r="S1130" s="578">
        <v>20000</v>
      </c>
      <c r="T1130" s="366">
        <v>35000</v>
      </c>
      <c r="U1130" s="367">
        <v>15630</v>
      </c>
      <c r="V1130" s="364"/>
      <c r="W1130" s="364"/>
      <c r="X1130" s="364"/>
      <c r="Y1130" s="1293">
        <f t="shared" si="268"/>
        <v>15630</v>
      </c>
      <c r="Z1130" s="340" t="s">
        <v>31</v>
      </c>
      <c r="AA1130" s="431"/>
      <c r="AB1130" s="1669"/>
    </row>
    <row r="1131" spans="1:28" s="68" customFormat="1" x14ac:dyDescent="0.3">
      <c r="A1131" s="115"/>
      <c r="B1131" s="332"/>
      <c r="C1131" s="332"/>
      <c r="D1131" s="332"/>
      <c r="E1131" s="1168"/>
      <c r="F1131" s="582">
        <f t="shared" si="258"/>
        <v>0</v>
      </c>
      <c r="G1131" s="333"/>
      <c r="H1131" s="333"/>
      <c r="I1131" s="334"/>
      <c r="J1131" s="335"/>
      <c r="K1131" s="633"/>
      <c r="L1131" s="344"/>
      <c r="M1131" s="344"/>
      <c r="N1131" s="344"/>
      <c r="O1131" s="338"/>
      <c r="P1131" s="339">
        <f t="shared" si="267"/>
        <v>20000</v>
      </c>
      <c r="Q1131" s="364"/>
      <c r="R1131" s="364"/>
      <c r="S1131" s="365">
        <v>20000</v>
      </c>
      <c r="T1131" s="366"/>
      <c r="U1131" s="367"/>
      <c r="V1131" s="364"/>
      <c r="W1131" s="364"/>
      <c r="X1131" s="364"/>
      <c r="Y1131" s="1293">
        <f t="shared" si="268"/>
        <v>0</v>
      </c>
      <c r="Z1131" s="340" t="s">
        <v>31</v>
      </c>
      <c r="AA1131" s="370" t="s">
        <v>1204</v>
      </c>
      <c r="AB1131" s="1669"/>
    </row>
    <row r="1132" spans="1:28" s="68" customFormat="1" x14ac:dyDescent="0.3">
      <c r="A1132" s="115"/>
      <c r="B1132" s="332"/>
      <c r="C1132" s="332"/>
      <c r="D1132" s="332"/>
      <c r="E1132" s="1168"/>
      <c r="F1132" s="582">
        <f t="shared" si="258"/>
        <v>0</v>
      </c>
      <c r="G1132" s="333"/>
      <c r="H1132" s="333"/>
      <c r="I1132" s="334"/>
      <c r="J1132" s="335"/>
      <c r="K1132" s="633"/>
      <c r="L1132" s="344"/>
      <c r="M1132" s="344"/>
      <c r="N1132" s="344"/>
      <c r="O1132" s="338"/>
      <c r="P1132" s="339">
        <f t="shared" si="267"/>
        <v>0</v>
      </c>
      <c r="Q1132" s="364"/>
      <c r="R1132" s="364"/>
      <c r="S1132" s="365"/>
      <c r="T1132" s="366"/>
      <c r="U1132" s="367"/>
      <c r="V1132" s="364"/>
      <c r="W1132" s="364"/>
      <c r="X1132" s="364"/>
      <c r="Y1132" s="1293">
        <f t="shared" si="268"/>
        <v>0</v>
      </c>
      <c r="Z1132" s="340"/>
      <c r="AA1132" s="370" t="s">
        <v>1205</v>
      </c>
      <c r="AB1132" s="1669"/>
    </row>
    <row r="1133" spans="1:28" x14ac:dyDescent="0.3">
      <c r="A1133" s="115"/>
      <c r="B1133" s="332"/>
      <c r="C1133" s="332"/>
      <c r="D1133" s="332"/>
      <c r="E1133" s="1168"/>
      <c r="F1133" s="582">
        <f t="shared" si="258"/>
        <v>0</v>
      </c>
      <c r="G1133" s="333"/>
      <c r="H1133" s="333"/>
      <c r="I1133" s="334"/>
      <c r="J1133" s="335"/>
      <c r="K1133" s="633"/>
      <c r="L1133" s="337"/>
      <c r="M1133" s="337"/>
      <c r="N1133" s="337"/>
      <c r="O1133" s="338"/>
      <c r="P1133" s="339">
        <f t="shared" si="267"/>
        <v>0</v>
      </c>
      <c r="Q1133" s="364"/>
      <c r="R1133" s="364"/>
      <c r="S1133" s="365"/>
      <c r="T1133" s="366"/>
      <c r="U1133" s="367"/>
      <c r="V1133" s="364"/>
      <c r="W1133" s="364"/>
      <c r="X1133" s="364"/>
      <c r="Y1133" s="1293">
        <f t="shared" si="268"/>
        <v>0</v>
      </c>
      <c r="Z1133" s="340"/>
      <c r="AA1133" s="370"/>
      <c r="AB1133" s="20"/>
    </row>
    <row r="1134" spans="1:28" x14ac:dyDescent="0.3">
      <c r="A1134" s="115"/>
      <c r="B1134" s="332"/>
      <c r="C1134" s="442" t="s">
        <v>527</v>
      </c>
      <c r="D1134" s="441"/>
      <c r="E1134" s="1204"/>
      <c r="F1134" s="582">
        <f t="shared" si="258"/>
        <v>0</v>
      </c>
      <c r="G1134" s="333"/>
      <c r="H1134" s="333"/>
      <c r="I1134" s="334"/>
      <c r="J1134" s="335"/>
      <c r="K1134" s="633"/>
      <c r="L1134" s="337"/>
      <c r="M1134" s="337"/>
      <c r="N1134" s="337"/>
      <c r="O1134" s="338"/>
      <c r="P1134" s="339">
        <f t="shared" si="267"/>
        <v>0</v>
      </c>
      <c r="Q1134" s="364"/>
      <c r="R1134" s="364"/>
      <c r="S1134" s="365"/>
      <c r="T1134" s="366"/>
      <c r="U1134" s="367">
        <v>5997</v>
      </c>
      <c r="V1134" s="364"/>
      <c r="W1134" s="364"/>
      <c r="X1134" s="364"/>
      <c r="Y1134" s="1293">
        <f t="shared" si="268"/>
        <v>5997</v>
      </c>
      <c r="Z1134" s="340"/>
      <c r="AA1134" s="630"/>
      <c r="AB1134" s="20"/>
    </row>
    <row r="1135" spans="1:28" x14ac:dyDescent="0.3">
      <c r="A1135" s="115"/>
      <c r="B1135" s="332"/>
      <c r="C1135" s="442"/>
      <c r="D1135" s="441"/>
      <c r="E1135" s="1168" t="s">
        <v>194</v>
      </c>
      <c r="F1135" s="582">
        <v>1</v>
      </c>
      <c r="G1135" s="333"/>
      <c r="H1135" s="333"/>
      <c r="I1135" s="334">
        <v>1</v>
      </c>
      <c r="J1135" s="335">
        <v>-1</v>
      </c>
      <c r="K1135" s="633">
        <v>8</v>
      </c>
      <c r="L1135" s="337">
        <v>1</v>
      </c>
      <c r="M1135" s="337"/>
      <c r="N1135" s="337"/>
      <c r="O1135" s="338">
        <f t="shared" si="271"/>
        <v>9</v>
      </c>
      <c r="P1135" s="339">
        <f t="shared" si="267"/>
        <v>0</v>
      </c>
      <c r="Q1135" s="364"/>
      <c r="R1135" s="364"/>
      <c r="S1135" s="365"/>
      <c r="T1135" s="366"/>
      <c r="U1135" s="367"/>
      <c r="V1135" s="364"/>
      <c r="W1135" s="364"/>
      <c r="X1135" s="364"/>
      <c r="Y1135" s="1293">
        <f t="shared" si="268"/>
        <v>0</v>
      </c>
      <c r="Z1135" s="340"/>
      <c r="AA1135" s="630"/>
      <c r="AB1135" s="20"/>
    </row>
    <row r="1136" spans="1:28" ht="16.2" thickBot="1" x14ac:dyDescent="0.35">
      <c r="A1136" s="119"/>
      <c r="B1136" s="306"/>
      <c r="C1136" s="306"/>
      <c r="D1136" s="306"/>
      <c r="E1136" s="1491"/>
      <c r="F1136" s="881">
        <f t="shared" si="258"/>
        <v>0</v>
      </c>
      <c r="G1136" s="307"/>
      <c r="H1136" s="307"/>
      <c r="I1136" s="308"/>
      <c r="J1136" s="309"/>
      <c r="K1136" s="941"/>
      <c r="L1136" s="310"/>
      <c r="M1136" s="310"/>
      <c r="N1136" s="310"/>
      <c r="O1136" s="311"/>
      <c r="P1136" s="484">
        <f t="shared" si="267"/>
        <v>0</v>
      </c>
      <c r="Q1136" s="349"/>
      <c r="R1136" s="349"/>
      <c r="S1136" s="314"/>
      <c r="T1136" s="315"/>
      <c r="U1136" s="350"/>
      <c r="V1136" s="349"/>
      <c r="W1136" s="349"/>
      <c r="X1136" s="349"/>
      <c r="Y1136" s="1307">
        <f t="shared" si="268"/>
        <v>0</v>
      </c>
      <c r="Z1136" s="317"/>
      <c r="AA1136" s="427"/>
      <c r="AB1136" s="20"/>
    </row>
    <row r="1137" spans="1:28" x14ac:dyDescent="0.3">
      <c r="A1137" s="120"/>
      <c r="B1137" s="463" t="s">
        <v>313</v>
      </c>
      <c r="C1137" s="352"/>
      <c r="D1137" s="352"/>
      <c r="E1137" s="1367"/>
      <c r="F1137" s="883">
        <f t="shared" si="258"/>
        <v>0</v>
      </c>
      <c r="G1137" s="353"/>
      <c r="H1137" s="353"/>
      <c r="I1137" s="354"/>
      <c r="J1137" s="355"/>
      <c r="K1137" s="943"/>
      <c r="L1137" s="357"/>
      <c r="M1137" s="357"/>
      <c r="N1137" s="357"/>
      <c r="O1137" s="358"/>
      <c r="P1137" s="488">
        <f t="shared" si="267"/>
        <v>0</v>
      </c>
      <c r="Q1137" s="359"/>
      <c r="R1137" s="359"/>
      <c r="S1137" s="360"/>
      <c r="T1137" s="361"/>
      <c r="U1137" s="362"/>
      <c r="V1137" s="359"/>
      <c r="W1137" s="359"/>
      <c r="X1137" s="359"/>
      <c r="Y1137" s="1308">
        <f t="shared" si="268"/>
        <v>0</v>
      </c>
      <c r="Z1137" s="363"/>
      <c r="AA1137" s="528" t="s">
        <v>116</v>
      </c>
      <c r="AB1137" s="20"/>
    </row>
    <row r="1138" spans="1:28" x14ac:dyDescent="0.3">
      <c r="A1138" s="115"/>
      <c r="B1138" s="442"/>
      <c r="C1138" s="368" t="s">
        <v>314</v>
      </c>
      <c r="D1138" s="332"/>
      <c r="E1138" s="1164"/>
      <c r="F1138" s="582">
        <f t="shared" si="258"/>
        <v>0</v>
      </c>
      <c r="G1138" s="333"/>
      <c r="H1138" s="333"/>
      <c r="I1138" s="334"/>
      <c r="J1138" s="335"/>
      <c r="K1138" s="942"/>
      <c r="L1138" s="337"/>
      <c r="M1138" s="337"/>
      <c r="N1138" s="337"/>
      <c r="O1138" s="338"/>
      <c r="P1138" s="339"/>
      <c r="Q1138" s="364">
        <f>4632140-P1139</f>
        <v>96000</v>
      </c>
      <c r="R1138" s="364"/>
      <c r="S1138" s="365"/>
      <c r="T1138" s="366"/>
      <c r="U1138" s="367"/>
      <c r="V1138" s="364"/>
      <c r="W1138" s="364"/>
      <c r="X1138" s="364"/>
      <c r="Y1138" s="1293">
        <f t="shared" si="268"/>
        <v>0</v>
      </c>
      <c r="Z1138" s="340"/>
      <c r="AA1138" s="422"/>
      <c r="AB1138" s="20"/>
    </row>
    <row r="1139" spans="1:28" s="34" customFormat="1" x14ac:dyDescent="0.3">
      <c r="A1139" s="118"/>
      <c r="B1139" s="368"/>
      <c r="C1139" s="331" t="s">
        <v>271</v>
      </c>
      <c r="D1139" s="368"/>
      <c r="E1139" s="1166"/>
      <c r="F1139" s="582">
        <f t="shared" si="258"/>
        <v>0</v>
      </c>
      <c r="G1139" s="333"/>
      <c r="H1139" s="333"/>
      <c r="I1139" s="334"/>
      <c r="J1139" s="335"/>
      <c r="K1139" s="942"/>
      <c r="L1139" s="344"/>
      <c r="M1139" s="429"/>
      <c r="N1139" s="429"/>
      <c r="O1139" s="338"/>
      <c r="P1139" s="631">
        <f>SUM(P1140:P1300)</f>
        <v>4536140</v>
      </c>
      <c r="Q1139" s="365">
        <f t="shared" ref="Q1139:Y1139" si="272">SUM(Q1141:Q1300)</f>
        <v>466000</v>
      </c>
      <c r="R1139" s="365">
        <f t="shared" si="272"/>
        <v>1053225</v>
      </c>
      <c r="S1139" s="365">
        <f t="shared" si="272"/>
        <v>613788</v>
      </c>
      <c r="T1139" s="366">
        <f t="shared" si="272"/>
        <v>2499127</v>
      </c>
      <c r="U1139" s="347">
        <f t="shared" si="272"/>
        <v>459990.19999999995</v>
      </c>
      <c r="V1139" s="365">
        <f t="shared" si="272"/>
        <v>1046565.34</v>
      </c>
      <c r="W1139" s="401">
        <f t="shared" si="272"/>
        <v>0</v>
      </c>
      <c r="X1139" s="401">
        <f t="shared" si="272"/>
        <v>0</v>
      </c>
      <c r="Y1139" s="402">
        <f t="shared" si="272"/>
        <v>1506555.54</v>
      </c>
      <c r="Z1139" s="438"/>
      <c r="AA1139" s="601"/>
      <c r="AB1139" s="20"/>
    </row>
    <row r="1140" spans="1:28" x14ac:dyDescent="0.3">
      <c r="A1140" s="115"/>
      <c r="B1140" s="332"/>
      <c r="C1140" s="332"/>
      <c r="D1140" s="332"/>
      <c r="E1140" s="1166"/>
      <c r="F1140" s="582">
        <f t="shared" si="258"/>
        <v>0</v>
      </c>
      <c r="G1140" s="333"/>
      <c r="H1140" s="333"/>
      <c r="I1140" s="334"/>
      <c r="J1140" s="335"/>
      <c r="K1140" s="942"/>
      <c r="L1140" s="337"/>
      <c r="M1140" s="337"/>
      <c r="N1140" s="337"/>
      <c r="O1140" s="338"/>
      <c r="P1140" s="339"/>
      <c r="Q1140" s="364"/>
      <c r="R1140" s="364"/>
      <c r="S1140" s="365"/>
      <c r="T1140" s="366"/>
      <c r="U1140" s="367"/>
      <c r="V1140" s="364"/>
      <c r="W1140" s="364"/>
      <c r="X1140" s="364"/>
      <c r="Y1140" s="1293">
        <f t="shared" si="268"/>
        <v>0</v>
      </c>
      <c r="Z1140" s="340"/>
      <c r="AA1140" s="627"/>
      <c r="AB1140" s="20"/>
    </row>
    <row r="1141" spans="1:28" x14ac:dyDescent="0.3">
      <c r="A1141" s="115"/>
      <c r="B1141" s="332"/>
      <c r="C1141" s="442" t="s">
        <v>88</v>
      </c>
      <c r="D1141" s="332"/>
      <c r="E1141" s="1164"/>
      <c r="F1141" s="582">
        <f t="shared" si="258"/>
        <v>0</v>
      </c>
      <c r="G1141" s="333"/>
      <c r="H1141" s="333"/>
      <c r="I1141" s="334"/>
      <c r="J1141" s="335"/>
      <c r="K1141" s="942"/>
      <c r="L1141" s="337"/>
      <c r="M1141" s="337"/>
      <c r="N1141" s="337"/>
      <c r="O1141" s="338"/>
      <c r="P1141" s="339">
        <f t="shared" si="267"/>
        <v>0</v>
      </c>
      <c r="Q1141" s="364"/>
      <c r="R1141" s="364"/>
      <c r="S1141" s="365"/>
      <c r="T1141" s="366"/>
      <c r="U1141" s="367"/>
      <c r="V1141" s="364"/>
      <c r="W1141" s="364"/>
      <c r="X1141" s="364"/>
      <c r="Y1141" s="1293">
        <f t="shared" si="268"/>
        <v>0</v>
      </c>
      <c r="Z1141" s="340"/>
      <c r="AA1141" s="632"/>
      <c r="AB1141" s="20"/>
    </row>
    <row r="1142" spans="1:28" x14ac:dyDescent="0.3">
      <c r="A1142" s="115"/>
      <c r="B1142" s="332"/>
      <c r="C1142" s="332"/>
      <c r="D1142" s="332"/>
      <c r="E1142" s="1168" t="s">
        <v>225</v>
      </c>
      <c r="F1142" s="884">
        <v>67</v>
      </c>
      <c r="G1142" s="334">
        <v>67</v>
      </c>
      <c r="H1142" s="335" t="s">
        <v>89</v>
      </c>
      <c r="I1142" s="334">
        <v>67</v>
      </c>
      <c r="J1142" s="335" t="s">
        <v>89</v>
      </c>
      <c r="K1142" s="343">
        <v>67</v>
      </c>
      <c r="L1142" s="337">
        <v>67</v>
      </c>
      <c r="M1142" s="337"/>
      <c r="N1142" s="337"/>
      <c r="O1142" s="912">
        <v>67</v>
      </c>
      <c r="P1142" s="339">
        <f t="shared" si="267"/>
        <v>0</v>
      </c>
      <c r="Q1142" s="364"/>
      <c r="R1142" s="364"/>
      <c r="S1142" s="365"/>
      <c r="T1142" s="366"/>
      <c r="U1142" s="367"/>
      <c r="V1142" s="364"/>
      <c r="W1142" s="364"/>
      <c r="X1142" s="364"/>
      <c r="Y1142" s="1293">
        <f t="shared" si="268"/>
        <v>0</v>
      </c>
      <c r="Z1142" s="340"/>
      <c r="AA1142" s="370"/>
      <c r="AB1142" s="20"/>
    </row>
    <row r="1143" spans="1:28" ht="15.6" hidden="1" customHeight="1" x14ac:dyDescent="0.3">
      <c r="A1143" s="115"/>
      <c r="B1143" s="332"/>
      <c r="C1143" s="332"/>
      <c r="D1143" s="332"/>
      <c r="E1143" s="1169" t="s">
        <v>231</v>
      </c>
      <c r="F1143" s="884"/>
      <c r="G1143" s="334"/>
      <c r="H1143" s="335"/>
      <c r="I1143" s="334"/>
      <c r="J1143" s="335"/>
      <c r="K1143" s="343"/>
      <c r="L1143" s="337"/>
      <c r="M1143" s="337"/>
      <c r="N1143" s="337"/>
      <c r="O1143" s="912"/>
      <c r="P1143" s="339">
        <f t="shared" si="267"/>
        <v>0</v>
      </c>
      <c r="Q1143" s="364"/>
      <c r="R1143" s="364"/>
      <c r="S1143" s="365"/>
      <c r="T1143" s="366"/>
      <c r="U1143" s="367"/>
      <c r="V1143" s="364"/>
      <c r="W1143" s="364"/>
      <c r="X1143" s="364"/>
      <c r="Y1143" s="1293">
        <f t="shared" si="268"/>
        <v>0</v>
      </c>
      <c r="Z1143" s="340"/>
      <c r="AA1143" s="370"/>
      <c r="AB1143" s="20"/>
    </row>
    <row r="1144" spans="1:28" ht="15.6" hidden="1" customHeight="1" x14ac:dyDescent="0.3">
      <c r="A1144" s="115"/>
      <c r="B1144" s="332"/>
      <c r="C1144" s="332"/>
      <c r="D1144" s="332"/>
      <c r="E1144" s="1169" t="s">
        <v>232</v>
      </c>
      <c r="F1144" s="884"/>
      <c r="G1144" s="334"/>
      <c r="H1144" s="335"/>
      <c r="I1144" s="334"/>
      <c r="J1144" s="335"/>
      <c r="K1144" s="343"/>
      <c r="L1144" s="337"/>
      <c r="M1144" s="337"/>
      <c r="N1144" s="337"/>
      <c r="O1144" s="912"/>
      <c r="P1144" s="339">
        <f t="shared" si="267"/>
        <v>0</v>
      </c>
      <c r="Q1144" s="364"/>
      <c r="R1144" s="364"/>
      <c r="S1144" s="365"/>
      <c r="T1144" s="366"/>
      <c r="U1144" s="367"/>
      <c r="V1144" s="364"/>
      <c r="W1144" s="364"/>
      <c r="X1144" s="364"/>
      <c r="Y1144" s="1293">
        <f t="shared" si="268"/>
        <v>0</v>
      </c>
      <c r="Z1144" s="340"/>
      <c r="AA1144" s="632"/>
      <c r="AB1144" s="20"/>
    </row>
    <row r="1145" spans="1:28" ht="15.6" hidden="1" customHeight="1" x14ac:dyDescent="0.3">
      <c r="A1145" s="115"/>
      <c r="B1145" s="332"/>
      <c r="C1145" s="332"/>
      <c r="D1145" s="332"/>
      <c r="E1145" s="1169" t="s">
        <v>233</v>
      </c>
      <c r="F1145" s="884"/>
      <c r="G1145" s="334"/>
      <c r="H1145" s="335"/>
      <c r="I1145" s="334"/>
      <c r="J1145" s="335"/>
      <c r="K1145" s="343"/>
      <c r="L1145" s="337"/>
      <c r="M1145" s="337"/>
      <c r="N1145" s="337"/>
      <c r="O1145" s="912"/>
      <c r="P1145" s="339">
        <f t="shared" si="267"/>
        <v>0</v>
      </c>
      <c r="Q1145" s="364"/>
      <c r="R1145" s="364"/>
      <c r="S1145" s="365"/>
      <c r="T1145" s="366"/>
      <c r="U1145" s="367"/>
      <c r="V1145" s="364"/>
      <c r="W1145" s="364"/>
      <c r="X1145" s="364"/>
      <c r="Y1145" s="1293">
        <f t="shared" si="268"/>
        <v>0</v>
      </c>
      <c r="Z1145" s="340"/>
      <c r="AA1145" s="632"/>
      <c r="AB1145" s="20"/>
    </row>
    <row r="1146" spans="1:28" ht="15.6" hidden="1" customHeight="1" x14ac:dyDescent="0.3">
      <c r="A1146" s="115"/>
      <c r="B1146" s="332"/>
      <c r="C1146" s="332"/>
      <c r="D1146" s="332"/>
      <c r="E1146" s="1172"/>
      <c r="F1146" s="884"/>
      <c r="G1146" s="334"/>
      <c r="H1146" s="335"/>
      <c r="I1146" s="334"/>
      <c r="J1146" s="335"/>
      <c r="K1146" s="343"/>
      <c r="L1146" s="337"/>
      <c r="M1146" s="337"/>
      <c r="N1146" s="337"/>
      <c r="O1146" s="912"/>
      <c r="P1146" s="339">
        <f t="shared" si="267"/>
        <v>0</v>
      </c>
      <c r="Q1146" s="364"/>
      <c r="R1146" s="364"/>
      <c r="S1146" s="365"/>
      <c r="T1146" s="366"/>
      <c r="U1146" s="367"/>
      <c r="V1146" s="364"/>
      <c r="W1146" s="364"/>
      <c r="X1146" s="364"/>
      <c r="Y1146" s="1293">
        <f t="shared" si="268"/>
        <v>0</v>
      </c>
      <c r="Z1146" s="340"/>
      <c r="AA1146" s="632"/>
      <c r="AB1146" s="20"/>
    </row>
    <row r="1147" spans="1:28" x14ac:dyDescent="0.3">
      <c r="A1147" s="115"/>
      <c r="B1147" s="332"/>
      <c r="C1147" s="332"/>
      <c r="D1147" s="332"/>
      <c r="E1147" s="1168" t="s">
        <v>226</v>
      </c>
      <c r="F1147" s="884">
        <v>67</v>
      </c>
      <c r="G1147" s="334">
        <v>67</v>
      </c>
      <c r="H1147" s="335" t="s">
        <v>89</v>
      </c>
      <c r="I1147" s="334">
        <v>67</v>
      </c>
      <c r="J1147" s="335" t="s">
        <v>89</v>
      </c>
      <c r="K1147" s="343">
        <v>67</v>
      </c>
      <c r="L1147" s="337">
        <v>67</v>
      </c>
      <c r="M1147" s="337"/>
      <c r="N1147" s="337"/>
      <c r="O1147" s="912">
        <v>67</v>
      </c>
      <c r="P1147" s="339">
        <f t="shared" si="267"/>
        <v>0</v>
      </c>
      <c r="Q1147" s="364"/>
      <c r="R1147" s="364"/>
      <c r="S1147" s="365"/>
      <c r="T1147" s="366"/>
      <c r="U1147" s="367"/>
      <c r="V1147" s="364"/>
      <c r="W1147" s="364"/>
      <c r="X1147" s="364"/>
      <c r="Y1147" s="1293">
        <f t="shared" si="268"/>
        <v>0</v>
      </c>
      <c r="Z1147" s="340"/>
      <c r="AA1147" s="370"/>
      <c r="AB1147" s="20"/>
    </row>
    <row r="1148" spans="1:28" ht="15.6" hidden="1" customHeight="1" x14ac:dyDescent="0.3">
      <c r="A1148" s="115"/>
      <c r="B1148" s="332"/>
      <c r="C1148" s="332"/>
      <c r="D1148" s="332"/>
      <c r="E1148" s="1169" t="s">
        <v>231</v>
      </c>
      <c r="F1148" s="582">
        <f t="shared" si="258"/>
        <v>0</v>
      </c>
      <c r="G1148" s="334"/>
      <c r="H1148" s="335"/>
      <c r="I1148" s="334"/>
      <c r="J1148" s="335"/>
      <c r="K1148" s="343"/>
      <c r="L1148" s="337"/>
      <c r="M1148" s="337"/>
      <c r="N1148" s="337"/>
      <c r="O1148" s="338">
        <f t="shared" si="271"/>
        <v>0</v>
      </c>
      <c r="P1148" s="339">
        <f t="shared" si="267"/>
        <v>0</v>
      </c>
      <c r="Q1148" s="364"/>
      <c r="R1148" s="364"/>
      <c r="S1148" s="365"/>
      <c r="T1148" s="366"/>
      <c r="U1148" s="367"/>
      <c r="V1148" s="364"/>
      <c r="W1148" s="364"/>
      <c r="X1148" s="364"/>
      <c r="Y1148" s="1293">
        <f t="shared" si="268"/>
        <v>0</v>
      </c>
      <c r="Z1148" s="340"/>
      <c r="AA1148" s="370"/>
      <c r="AB1148" s="20"/>
    </row>
    <row r="1149" spans="1:28" ht="15.6" hidden="1" customHeight="1" x14ac:dyDescent="0.3">
      <c r="A1149" s="115"/>
      <c r="B1149" s="332"/>
      <c r="C1149" s="332"/>
      <c r="D1149" s="332"/>
      <c r="E1149" s="1169" t="s">
        <v>232</v>
      </c>
      <c r="F1149" s="582">
        <f t="shared" si="258"/>
        <v>0</v>
      </c>
      <c r="G1149" s="334"/>
      <c r="H1149" s="335"/>
      <c r="I1149" s="334"/>
      <c r="J1149" s="335"/>
      <c r="K1149" s="343"/>
      <c r="L1149" s="337"/>
      <c r="M1149" s="337"/>
      <c r="N1149" s="337"/>
      <c r="O1149" s="338">
        <f t="shared" si="271"/>
        <v>0</v>
      </c>
      <c r="P1149" s="339">
        <f t="shared" si="267"/>
        <v>0</v>
      </c>
      <c r="Q1149" s="364"/>
      <c r="R1149" s="364"/>
      <c r="S1149" s="365"/>
      <c r="T1149" s="366"/>
      <c r="U1149" s="367"/>
      <c r="V1149" s="364"/>
      <c r="W1149" s="364"/>
      <c r="X1149" s="364"/>
      <c r="Y1149" s="1293">
        <f t="shared" si="268"/>
        <v>0</v>
      </c>
      <c r="Z1149" s="340"/>
      <c r="AA1149" s="632"/>
      <c r="AB1149" s="20"/>
    </row>
    <row r="1150" spans="1:28" ht="15.6" hidden="1" customHeight="1" x14ac:dyDescent="0.3">
      <c r="A1150" s="115"/>
      <c r="B1150" s="332"/>
      <c r="C1150" s="332"/>
      <c r="D1150" s="332"/>
      <c r="E1150" s="1169" t="s">
        <v>233</v>
      </c>
      <c r="F1150" s="582">
        <f t="shared" si="258"/>
        <v>0</v>
      </c>
      <c r="G1150" s="334"/>
      <c r="H1150" s="335"/>
      <c r="I1150" s="334"/>
      <c r="J1150" s="335"/>
      <c r="K1150" s="343"/>
      <c r="L1150" s="337"/>
      <c r="M1150" s="337"/>
      <c r="N1150" s="337"/>
      <c r="O1150" s="338">
        <f t="shared" si="271"/>
        <v>0</v>
      </c>
      <c r="P1150" s="339">
        <f t="shared" si="267"/>
        <v>0</v>
      </c>
      <c r="Q1150" s="364"/>
      <c r="R1150" s="364"/>
      <c r="S1150" s="365"/>
      <c r="T1150" s="366"/>
      <c r="U1150" s="367"/>
      <c r="V1150" s="364"/>
      <c r="W1150" s="364"/>
      <c r="X1150" s="364"/>
      <c r="Y1150" s="1293">
        <f t="shared" si="268"/>
        <v>0</v>
      </c>
      <c r="Z1150" s="340"/>
      <c r="AA1150" s="632"/>
      <c r="AB1150" s="20"/>
    </row>
    <row r="1151" spans="1:28" x14ac:dyDescent="0.3">
      <c r="A1151" s="115"/>
      <c r="B1151" s="332"/>
      <c r="C1151" s="332"/>
      <c r="D1151" s="332"/>
      <c r="E1151" s="1168"/>
      <c r="F1151" s="582">
        <f t="shared" si="258"/>
        <v>0</v>
      </c>
      <c r="G1151" s="334"/>
      <c r="H1151" s="335"/>
      <c r="I1151" s="334"/>
      <c r="J1151" s="335"/>
      <c r="K1151" s="343"/>
      <c r="L1151" s="337"/>
      <c r="M1151" s="337"/>
      <c r="N1151" s="337"/>
      <c r="O1151" s="338"/>
      <c r="P1151" s="339">
        <f t="shared" si="267"/>
        <v>0</v>
      </c>
      <c r="Q1151" s="364"/>
      <c r="R1151" s="364"/>
      <c r="S1151" s="365"/>
      <c r="T1151" s="366"/>
      <c r="U1151" s="367"/>
      <c r="V1151" s="364"/>
      <c r="W1151" s="364"/>
      <c r="X1151" s="364"/>
      <c r="Y1151" s="1293">
        <f t="shared" si="268"/>
        <v>0</v>
      </c>
      <c r="Z1151" s="340"/>
      <c r="AA1151" s="632"/>
      <c r="AB1151" s="20"/>
    </row>
    <row r="1152" spans="1:28" x14ac:dyDescent="0.3">
      <c r="A1152" s="115"/>
      <c r="B1152" s="332"/>
      <c r="C1152" s="332"/>
      <c r="D1152" s="442" t="s">
        <v>1210</v>
      </c>
      <c r="E1152" s="1164"/>
      <c r="F1152" s="582">
        <f t="shared" si="258"/>
        <v>0</v>
      </c>
      <c r="G1152" s="334"/>
      <c r="H1152" s="335"/>
      <c r="I1152" s="334"/>
      <c r="J1152" s="335"/>
      <c r="K1152" s="343"/>
      <c r="L1152" s="337"/>
      <c r="M1152" s="337"/>
      <c r="N1152" s="337"/>
      <c r="O1152" s="338"/>
      <c r="P1152" s="339">
        <f t="shared" si="267"/>
        <v>0</v>
      </c>
      <c r="Q1152" s="364"/>
      <c r="R1152" s="364"/>
      <c r="S1152" s="365"/>
      <c r="T1152" s="366"/>
      <c r="U1152" s="367"/>
      <c r="V1152" s="364"/>
      <c r="W1152" s="364"/>
      <c r="X1152" s="364"/>
      <c r="Y1152" s="1293">
        <f t="shared" si="268"/>
        <v>0</v>
      </c>
      <c r="Z1152" s="340"/>
      <c r="AA1152" s="632"/>
      <c r="AB1152" s="20"/>
    </row>
    <row r="1153" spans="1:28" x14ac:dyDescent="0.3">
      <c r="A1153" s="115"/>
      <c r="B1153" s="332"/>
      <c r="C1153" s="332"/>
      <c r="D1153" s="332"/>
      <c r="E1153" s="1168" t="s">
        <v>185</v>
      </c>
      <c r="F1153" s="884">
        <v>67</v>
      </c>
      <c r="G1153" s="334">
        <v>67</v>
      </c>
      <c r="H1153" s="335" t="s">
        <v>89</v>
      </c>
      <c r="I1153" s="334">
        <v>67</v>
      </c>
      <c r="J1153" s="335" t="s">
        <v>89</v>
      </c>
      <c r="K1153" s="343">
        <v>67</v>
      </c>
      <c r="L1153" s="337">
        <v>67</v>
      </c>
      <c r="M1153" s="337"/>
      <c r="N1153" s="337"/>
      <c r="O1153" s="912">
        <v>67</v>
      </c>
      <c r="P1153" s="339">
        <f t="shared" si="267"/>
        <v>0</v>
      </c>
      <c r="Q1153" s="364"/>
      <c r="R1153" s="364"/>
      <c r="S1153" s="365"/>
      <c r="T1153" s="366"/>
      <c r="U1153" s="367"/>
      <c r="V1153" s="364"/>
      <c r="W1153" s="364"/>
      <c r="X1153" s="364"/>
      <c r="Y1153" s="1293">
        <f t="shared" si="268"/>
        <v>0</v>
      </c>
      <c r="Z1153" s="340"/>
      <c r="AA1153" s="632"/>
      <c r="AB1153" s="20"/>
    </row>
    <row r="1154" spans="1:28" x14ac:dyDescent="0.3">
      <c r="A1154" s="115"/>
      <c r="B1154" s="332"/>
      <c r="C1154" s="332"/>
      <c r="D1154" s="332"/>
      <c r="E1154" s="1168" t="s">
        <v>186</v>
      </c>
      <c r="F1154" s="582">
        <f t="shared" si="258"/>
        <v>0</v>
      </c>
      <c r="G1154" s="333"/>
      <c r="H1154" s="333"/>
      <c r="I1154" s="334"/>
      <c r="J1154" s="335"/>
      <c r="K1154" s="942"/>
      <c r="L1154" s="337"/>
      <c r="M1154" s="337"/>
      <c r="N1154" s="337"/>
      <c r="O1154" s="338"/>
      <c r="P1154" s="339">
        <f t="shared" si="267"/>
        <v>0</v>
      </c>
      <c r="Q1154" s="364"/>
      <c r="R1154" s="364"/>
      <c r="S1154" s="365"/>
      <c r="T1154" s="366"/>
      <c r="U1154" s="367"/>
      <c r="V1154" s="364"/>
      <c r="W1154" s="364"/>
      <c r="X1154" s="364"/>
      <c r="Y1154" s="1293">
        <f t="shared" si="268"/>
        <v>0</v>
      </c>
      <c r="Z1154" s="340"/>
      <c r="AA1154" s="632"/>
      <c r="AB1154" s="20"/>
    </row>
    <row r="1155" spans="1:28" x14ac:dyDescent="0.3">
      <c r="A1155" s="115"/>
      <c r="B1155" s="332"/>
      <c r="C1155" s="332"/>
      <c r="D1155" s="332"/>
      <c r="E1155" s="1168" t="s">
        <v>187</v>
      </c>
      <c r="F1155" s="582">
        <f t="shared" si="258"/>
        <v>0</v>
      </c>
      <c r="G1155" s="333"/>
      <c r="H1155" s="333"/>
      <c r="I1155" s="334"/>
      <c r="J1155" s="335"/>
      <c r="K1155" s="942"/>
      <c r="L1155" s="337"/>
      <c r="M1155" s="337"/>
      <c r="N1155" s="337"/>
      <c r="O1155" s="338"/>
      <c r="P1155" s="339">
        <f t="shared" si="267"/>
        <v>0</v>
      </c>
      <c r="Q1155" s="364"/>
      <c r="R1155" s="364"/>
      <c r="S1155" s="365"/>
      <c r="T1155" s="366"/>
      <c r="U1155" s="367"/>
      <c r="V1155" s="364"/>
      <c r="W1155" s="364"/>
      <c r="X1155" s="364"/>
      <c r="Y1155" s="1293">
        <f t="shared" si="268"/>
        <v>0</v>
      </c>
      <c r="Z1155" s="340"/>
      <c r="AA1155" s="632"/>
      <c r="AB1155" s="28"/>
    </row>
    <row r="1156" spans="1:28" ht="15.6" hidden="1" customHeight="1" x14ac:dyDescent="0.3">
      <c r="A1156" s="115"/>
      <c r="B1156" s="332"/>
      <c r="C1156" s="332"/>
      <c r="D1156" s="332"/>
      <c r="E1156" s="1169" t="s">
        <v>231</v>
      </c>
      <c r="F1156" s="582">
        <f t="shared" si="258"/>
        <v>0</v>
      </c>
      <c r="G1156" s="333"/>
      <c r="H1156" s="333"/>
      <c r="I1156" s="334"/>
      <c r="J1156" s="335"/>
      <c r="K1156" s="343"/>
      <c r="L1156" s="337"/>
      <c r="M1156" s="337"/>
      <c r="N1156" s="337"/>
      <c r="O1156" s="338"/>
      <c r="P1156" s="339">
        <f t="shared" si="267"/>
        <v>0</v>
      </c>
      <c r="Q1156" s="364"/>
      <c r="R1156" s="364"/>
      <c r="S1156" s="365"/>
      <c r="T1156" s="366"/>
      <c r="U1156" s="367"/>
      <c r="V1156" s="364"/>
      <c r="W1156" s="364"/>
      <c r="X1156" s="364"/>
      <c r="Y1156" s="1293">
        <f t="shared" si="268"/>
        <v>0</v>
      </c>
      <c r="Z1156" s="340"/>
      <c r="AA1156" s="632"/>
      <c r="AB1156" s="20"/>
    </row>
    <row r="1157" spans="1:28" ht="15.6" hidden="1" customHeight="1" x14ac:dyDescent="0.3">
      <c r="A1157" s="115"/>
      <c r="B1157" s="332"/>
      <c r="C1157" s="332"/>
      <c r="D1157" s="332"/>
      <c r="E1157" s="1169" t="s">
        <v>232</v>
      </c>
      <c r="F1157" s="582">
        <f t="shared" si="258"/>
        <v>0</v>
      </c>
      <c r="G1157" s="333"/>
      <c r="H1157" s="333"/>
      <c r="I1157" s="334"/>
      <c r="J1157" s="335"/>
      <c r="K1157" s="343"/>
      <c r="L1157" s="337"/>
      <c r="M1157" s="337"/>
      <c r="N1157" s="337"/>
      <c r="O1157" s="338"/>
      <c r="P1157" s="339">
        <f t="shared" si="267"/>
        <v>0</v>
      </c>
      <c r="Q1157" s="364"/>
      <c r="R1157" s="364"/>
      <c r="S1157" s="365"/>
      <c r="T1157" s="366"/>
      <c r="U1157" s="367"/>
      <c r="V1157" s="364"/>
      <c r="W1157" s="364"/>
      <c r="X1157" s="364"/>
      <c r="Y1157" s="1293">
        <f t="shared" si="268"/>
        <v>0</v>
      </c>
      <c r="Z1157" s="340"/>
      <c r="AA1157" s="632"/>
      <c r="AB1157" s="20"/>
    </row>
    <row r="1158" spans="1:28" ht="15" hidden="1" customHeight="1" x14ac:dyDescent="0.3">
      <c r="A1158" s="115"/>
      <c r="B1158" s="332"/>
      <c r="C1158" s="332"/>
      <c r="D1158" s="332"/>
      <c r="E1158" s="1169" t="s">
        <v>233</v>
      </c>
      <c r="F1158" s="582">
        <f t="shared" si="258"/>
        <v>0</v>
      </c>
      <c r="G1158" s="333"/>
      <c r="H1158" s="333"/>
      <c r="I1158" s="334"/>
      <c r="J1158" s="335"/>
      <c r="K1158" s="343"/>
      <c r="L1158" s="337"/>
      <c r="M1158" s="337"/>
      <c r="N1158" s="337"/>
      <c r="O1158" s="338"/>
      <c r="P1158" s="339">
        <f t="shared" si="267"/>
        <v>0</v>
      </c>
      <c r="Q1158" s="364"/>
      <c r="R1158" s="364"/>
      <c r="S1158" s="365"/>
      <c r="T1158" s="366"/>
      <c r="U1158" s="367"/>
      <c r="V1158" s="364"/>
      <c r="W1158" s="364"/>
      <c r="X1158" s="364"/>
      <c r="Y1158" s="1293">
        <f t="shared" si="268"/>
        <v>0</v>
      </c>
      <c r="Z1158" s="340"/>
      <c r="AA1158" s="632"/>
      <c r="AB1158" s="20"/>
    </row>
    <row r="1159" spans="1:28" x14ac:dyDescent="0.3">
      <c r="A1159" s="115"/>
      <c r="B1159" s="332"/>
      <c r="C1159" s="332"/>
      <c r="D1159" s="332"/>
      <c r="E1159" s="1169"/>
      <c r="F1159" s="582">
        <f t="shared" si="258"/>
        <v>0</v>
      </c>
      <c r="G1159" s="333"/>
      <c r="H1159" s="333"/>
      <c r="I1159" s="334"/>
      <c r="J1159" s="335"/>
      <c r="K1159" s="633"/>
      <c r="L1159" s="337"/>
      <c r="M1159" s="337"/>
      <c r="N1159" s="337"/>
      <c r="O1159" s="338"/>
      <c r="P1159" s="339">
        <f t="shared" si="267"/>
        <v>0</v>
      </c>
      <c r="Q1159" s="364"/>
      <c r="R1159" s="364"/>
      <c r="S1159" s="365"/>
      <c r="T1159" s="366"/>
      <c r="U1159" s="367"/>
      <c r="V1159" s="364"/>
      <c r="W1159" s="364"/>
      <c r="X1159" s="364"/>
      <c r="Y1159" s="1293">
        <f t="shared" si="268"/>
        <v>0</v>
      </c>
      <c r="Z1159" s="340"/>
      <c r="AA1159" s="632"/>
      <c r="AB1159" s="20"/>
    </row>
    <row r="1160" spans="1:28" x14ac:dyDescent="0.3">
      <c r="A1160" s="115"/>
      <c r="B1160" s="332"/>
      <c r="C1160" s="332"/>
      <c r="D1160" s="442" t="s">
        <v>1211</v>
      </c>
      <c r="E1160" s="1169"/>
      <c r="F1160" s="582">
        <f t="shared" si="258"/>
        <v>0</v>
      </c>
      <c r="G1160" s="333"/>
      <c r="H1160" s="333"/>
      <c r="I1160" s="334"/>
      <c r="J1160" s="335"/>
      <c r="K1160" s="633"/>
      <c r="L1160" s="337"/>
      <c r="M1160" s="337"/>
      <c r="N1160" s="337"/>
      <c r="O1160" s="338"/>
      <c r="P1160" s="339">
        <f t="shared" si="267"/>
        <v>0</v>
      </c>
      <c r="Q1160" s="364"/>
      <c r="R1160" s="364"/>
      <c r="S1160" s="365"/>
      <c r="T1160" s="366"/>
      <c r="U1160" s="367"/>
      <c r="V1160" s="364"/>
      <c r="W1160" s="364"/>
      <c r="X1160" s="364"/>
      <c r="Y1160" s="1293">
        <f t="shared" si="268"/>
        <v>0</v>
      </c>
      <c r="Z1160" s="340"/>
      <c r="AA1160" s="370"/>
      <c r="AB1160" s="20"/>
    </row>
    <row r="1161" spans="1:28" x14ac:dyDescent="0.3">
      <c r="A1161" s="115"/>
      <c r="B1161" s="332"/>
      <c r="C1161" s="332"/>
      <c r="D1161" s="332"/>
      <c r="E1161" s="1169" t="s">
        <v>528</v>
      </c>
      <c r="F1161" s="582">
        <v>1</v>
      </c>
      <c r="G1161" s="333"/>
      <c r="H1161" s="333"/>
      <c r="I1161" s="334">
        <v>1</v>
      </c>
      <c r="J1161" s="335">
        <v>-1</v>
      </c>
      <c r="K1161" s="633">
        <v>13</v>
      </c>
      <c r="L1161" s="337"/>
      <c r="M1161" s="337"/>
      <c r="N1161" s="337"/>
      <c r="O1161" s="338">
        <f t="shared" si="271"/>
        <v>13</v>
      </c>
      <c r="P1161" s="339">
        <f t="shared" si="267"/>
        <v>0</v>
      </c>
      <c r="Q1161" s="364"/>
      <c r="R1161" s="364"/>
      <c r="S1161" s="365"/>
      <c r="T1161" s="366"/>
      <c r="U1161" s="367"/>
      <c r="V1161" s="364"/>
      <c r="W1161" s="364"/>
      <c r="X1161" s="364"/>
      <c r="Y1161" s="1293">
        <f t="shared" si="268"/>
        <v>0</v>
      </c>
      <c r="Z1161" s="340"/>
      <c r="AA1161" s="370"/>
      <c r="AB1161" s="20"/>
    </row>
    <row r="1162" spans="1:28" x14ac:dyDescent="0.3">
      <c r="A1162" s="115"/>
      <c r="B1162" s="332"/>
      <c r="C1162" s="332"/>
      <c r="D1162" s="332"/>
      <c r="E1162" s="1168"/>
      <c r="F1162" s="582">
        <f t="shared" si="258"/>
        <v>0</v>
      </c>
      <c r="G1162" s="333"/>
      <c r="H1162" s="333"/>
      <c r="I1162" s="334"/>
      <c r="J1162" s="335"/>
      <c r="K1162" s="942"/>
      <c r="L1162" s="337"/>
      <c r="M1162" s="337"/>
      <c r="N1162" s="337"/>
      <c r="O1162" s="338"/>
      <c r="P1162" s="339">
        <f t="shared" si="267"/>
        <v>0</v>
      </c>
      <c r="Q1162" s="364"/>
      <c r="R1162" s="364"/>
      <c r="S1162" s="365"/>
      <c r="T1162" s="366"/>
      <c r="U1162" s="367"/>
      <c r="V1162" s="364"/>
      <c r="W1162" s="364"/>
      <c r="X1162" s="364"/>
      <c r="Y1162" s="1293">
        <f t="shared" si="268"/>
        <v>0</v>
      </c>
      <c r="Z1162" s="340"/>
      <c r="AA1162" s="632"/>
      <c r="AB1162" s="20"/>
    </row>
    <row r="1163" spans="1:28" x14ac:dyDescent="0.3">
      <c r="A1163" s="115"/>
      <c r="B1163" s="332"/>
      <c r="C1163" s="374" t="s">
        <v>90</v>
      </c>
      <c r="D1163" s="332"/>
      <c r="E1163" s="1164"/>
      <c r="F1163" s="582">
        <f t="shared" si="258"/>
        <v>0</v>
      </c>
      <c r="G1163" s="333"/>
      <c r="H1163" s="333"/>
      <c r="I1163" s="334"/>
      <c r="J1163" s="335"/>
      <c r="K1163" s="942"/>
      <c r="L1163" s="337"/>
      <c r="M1163" s="337"/>
      <c r="N1163" s="337"/>
      <c r="O1163" s="338"/>
      <c r="P1163" s="339">
        <f t="shared" si="267"/>
        <v>0</v>
      </c>
      <c r="Q1163" s="364"/>
      <c r="R1163" s="364"/>
      <c r="S1163" s="365"/>
      <c r="T1163" s="366"/>
      <c r="U1163" s="367"/>
      <c r="V1163" s="364"/>
      <c r="W1163" s="364"/>
      <c r="X1163" s="364"/>
      <c r="Y1163" s="1293">
        <f t="shared" si="268"/>
        <v>0</v>
      </c>
      <c r="Z1163" s="340"/>
      <c r="AA1163" s="632"/>
      <c r="AB1163" s="20"/>
    </row>
    <row r="1164" spans="1:28" x14ac:dyDescent="0.3">
      <c r="A1164" s="115"/>
      <c r="B1164" s="332"/>
      <c r="C1164" s="332"/>
      <c r="D1164" s="332"/>
      <c r="E1164" s="1168" t="s">
        <v>223</v>
      </c>
      <c r="F1164" s="582">
        <f t="shared" si="258"/>
        <v>67</v>
      </c>
      <c r="G1164" s="333"/>
      <c r="H1164" s="333"/>
      <c r="I1164" s="334">
        <v>67</v>
      </c>
      <c r="J1164" s="335" t="s">
        <v>89</v>
      </c>
      <c r="K1164" s="343">
        <v>63</v>
      </c>
      <c r="L1164" s="337">
        <v>65</v>
      </c>
      <c r="M1164" s="337"/>
      <c r="N1164" s="337"/>
      <c r="O1164" s="338">
        <v>65</v>
      </c>
      <c r="P1164" s="339">
        <f t="shared" si="267"/>
        <v>0</v>
      </c>
      <c r="Q1164" s="364"/>
      <c r="R1164" s="364"/>
      <c r="S1164" s="365"/>
      <c r="T1164" s="366"/>
      <c r="U1164" s="367"/>
      <c r="V1164" s="364"/>
      <c r="W1164" s="364"/>
      <c r="X1164" s="364"/>
      <c r="Y1164" s="1293">
        <f t="shared" si="268"/>
        <v>0</v>
      </c>
      <c r="Z1164" s="340"/>
      <c r="AA1164" s="370"/>
      <c r="AB1164" s="20"/>
    </row>
    <row r="1165" spans="1:28" ht="15.6" hidden="1" customHeight="1" x14ac:dyDescent="0.3">
      <c r="A1165" s="115"/>
      <c r="B1165" s="332"/>
      <c r="C1165" s="332"/>
      <c r="D1165" s="332"/>
      <c r="E1165" s="1169" t="s">
        <v>231</v>
      </c>
      <c r="F1165" s="582">
        <f t="shared" si="258"/>
        <v>0</v>
      </c>
      <c r="G1165" s="333"/>
      <c r="H1165" s="333"/>
      <c r="I1165" s="334"/>
      <c r="J1165" s="335"/>
      <c r="K1165" s="343"/>
      <c r="L1165" s="337"/>
      <c r="M1165" s="337"/>
      <c r="N1165" s="337"/>
      <c r="O1165" s="338">
        <f t="shared" si="271"/>
        <v>0</v>
      </c>
      <c r="P1165" s="339">
        <f t="shared" si="267"/>
        <v>0</v>
      </c>
      <c r="Q1165" s="364"/>
      <c r="R1165" s="364"/>
      <c r="S1165" s="365"/>
      <c r="T1165" s="366"/>
      <c r="U1165" s="367"/>
      <c r="V1165" s="364"/>
      <c r="W1165" s="364"/>
      <c r="X1165" s="364"/>
      <c r="Y1165" s="1293">
        <f t="shared" si="268"/>
        <v>0</v>
      </c>
      <c r="Z1165" s="340"/>
      <c r="AA1165" s="370"/>
      <c r="AB1165" s="20"/>
    </row>
    <row r="1166" spans="1:28" ht="15.6" hidden="1" customHeight="1" x14ac:dyDescent="0.3">
      <c r="A1166" s="115"/>
      <c r="B1166" s="332"/>
      <c r="C1166" s="332"/>
      <c r="D1166" s="332"/>
      <c r="E1166" s="1169" t="s">
        <v>232</v>
      </c>
      <c r="F1166" s="582">
        <f t="shared" si="258"/>
        <v>0</v>
      </c>
      <c r="G1166" s="333"/>
      <c r="H1166" s="333"/>
      <c r="I1166" s="334"/>
      <c r="J1166" s="335"/>
      <c r="K1166" s="343"/>
      <c r="L1166" s="337"/>
      <c r="M1166" s="337"/>
      <c r="N1166" s="337"/>
      <c r="O1166" s="338">
        <f t="shared" si="271"/>
        <v>0</v>
      </c>
      <c r="P1166" s="339">
        <f t="shared" si="267"/>
        <v>0</v>
      </c>
      <c r="Q1166" s="364"/>
      <c r="R1166" s="364"/>
      <c r="S1166" s="365"/>
      <c r="T1166" s="366"/>
      <c r="U1166" s="367"/>
      <c r="V1166" s="364"/>
      <c r="W1166" s="364"/>
      <c r="X1166" s="364"/>
      <c r="Y1166" s="1293">
        <f t="shared" si="268"/>
        <v>0</v>
      </c>
      <c r="Z1166" s="340"/>
      <c r="AA1166" s="370"/>
      <c r="AB1166" s="20"/>
    </row>
    <row r="1167" spans="1:28" ht="15.6" hidden="1" customHeight="1" x14ac:dyDescent="0.3">
      <c r="A1167" s="115"/>
      <c r="B1167" s="332"/>
      <c r="C1167" s="332"/>
      <c r="D1167" s="332"/>
      <c r="E1167" s="1169" t="s">
        <v>233</v>
      </c>
      <c r="F1167" s="582">
        <f t="shared" si="258"/>
        <v>0</v>
      </c>
      <c r="G1167" s="333"/>
      <c r="H1167" s="333"/>
      <c r="I1167" s="334"/>
      <c r="J1167" s="335"/>
      <c r="K1167" s="343"/>
      <c r="L1167" s="337"/>
      <c r="M1167" s="337"/>
      <c r="N1167" s="337"/>
      <c r="O1167" s="338">
        <f t="shared" si="271"/>
        <v>0</v>
      </c>
      <c r="P1167" s="339">
        <f t="shared" si="267"/>
        <v>0</v>
      </c>
      <c r="Q1167" s="364"/>
      <c r="R1167" s="364"/>
      <c r="S1167" s="365"/>
      <c r="T1167" s="366"/>
      <c r="U1167" s="367"/>
      <c r="V1167" s="364"/>
      <c r="W1167" s="364"/>
      <c r="X1167" s="364"/>
      <c r="Y1167" s="1293">
        <f t="shared" si="268"/>
        <v>0</v>
      </c>
      <c r="Z1167" s="340"/>
      <c r="AA1167" s="632"/>
      <c r="AB1167" s="20"/>
    </row>
    <row r="1168" spans="1:28" x14ac:dyDescent="0.3">
      <c r="A1168" s="115"/>
      <c r="B1168" s="332"/>
      <c r="C1168" s="332"/>
      <c r="D1168" s="332"/>
      <c r="E1168" s="1172"/>
      <c r="F1168" s="582">
        <f t="shared" si="258"/>
        <v>0</v>
      </c>
      <c r="G1168" s="333"/>
      <c r="H1168" s="333"/>
      <c r="I1168" s="334"/>
      <c r="J1168" s="335"/>
      <c r="K1168" s="942"/>
      <c r="L1168" s="337"/>
      <c r="M1168" s="337"/>
      <c r="N1168" s="337"/>
      <c r="O1168" s="338"/>
      <c r="P1168" s="339">
        <f t="shared" si="267"/>
        <v>0</v>
      </c>
      <c r="Q1168" s="364"/>
      <c r="R1168" s="364"/>
      <c r="S1168" s="365"/>
      <c r="T1168" s="366"/>
      <c r="U1168" s="367"/>
      <c r="V1168" s="364"/>
      <c r="W1168" s="364"/>
      <c r="X1168" s="364"/>
      <c r="Y1168" s="1293">
        <f t="shared" si="268"/>
        <v>0</v>
      </c>
      <c r="Z1168" s="340"/>
      <c r="AA1168" s="632"/>
      <c r="AB1168" s="20"/>
    </row>
    <row r="1169" spans="1:28" x14ac:dyDescent="0.3">
      <c r="A1169" s="115"/>
      <c r="B1169" s="332"/>
      <c r="C1169" s="332"/>
      <c r="D1169" s="374" t="s">
        <v>1212</v>
      </c>
      <c r="E1169" s="1164"/>
      <c r="F1169" s="582">
        <f t="shared" si="258"/>
        <v>0</v>
      </c>
      <c r="G1169" s="333"/>
      <c r="H1169" s="333"/>
      <c r="I1169" s="334"/>
      <c r="J1169" s="335"/>
      <c r="K1169" s="942"/>
      <c r="L1169" s="337"/>
      <c r="M1169" s="337"/>
      <c r="N1169" s="337"/>
      <c r="O1169" s="338"/>
      <c r="P1169" s="339">
        <f t="shared" si="267"/>
        <v>0</v>
      </c>
      <c r="Q1169" s="364"/>
      <c r="R1169" s="364"/>
      <c r="S1169" s="365"/>
      <c r="T1169" s="366"/>
      <c r="U1169" s="367"/>
      <c r="V1169" s="364"/>
      <c r="W1169" s="364"/>
      <c r="X1169" s="364"/>
      <c r="Y1169" s="1293">
        <f t="shared" si="268"/>
        <v>0</v>
      </c>
      <c r="Z1169" s="340"/>
      <c r="AA1169" s="632"/>
      <c r="AB1169" s="20"/>
    </row>
    <row r="1170" spans="1:28" x14ac:dyDescent="0.3">
      <c r="A1170" s="115"/>
      <c r="B1170" s="332"/>
      <c r="C1170" s="332"/>
      <c r="D1170" s="374" t="s">
        <v>1213</v>
      </c>
      <c r="E1170" s="1164"/>
      <c r="F1170" s="582">
        <f t="shared" si="258"/>
        <v>0</v>
      </c>
      <c r="G1170" s="333"/>
      <c r="H1170" s="333"/>
      <c r="I1170" s="334"/>
      <c r="J1170" s="335"/>
      <c r="K1170" s="942"/>
      <c r="L1170" s="337"/>
      <c r="M1170" s="337"/>
      <c r="N1170" s="337"/>
      <c r="O1170" s="338"/>
      <c r="P1170" s="339">
        <f t="shared" si="267"/>
        <v>0</v>
      </c>
      <c r="Q1170" s="364"/>
      <c r="R1170" s="364"/>
      <c r="S1170" s="365"/>
      <c r="T1170" s="366"/>
      <c r="U1170" s="367"/>
      <c r="V1170" s="364"/>
      <c r="W1170" s="364"/>
      <c r="X1170" s="364"/>
      <c r="Y1170" s="1293">
        <f t="shared" si="268"/>
        <v>0</v>
      </c>
      <c r="Z1170" s="340"/>
      <c r="AA1170" s="632"/>
      <c r="AB1170" s="20"/>
    </row>
    <row r="1171" spans="1:28" x14ac:dyDescent="0.3">
      <c r="A1171" s="115"/>
      <c r="B1171" s="332"/>
      <c r="C1171" s="332"/>
      <c r="D1171" s="374" t="s">
        <v>1214</v>
      </c>
      <c r="E1171" s="1164"/>
      <c r="F1171" s="582">
        <f t="shared" ref="F1171" si="273">SUM(G1171:J1171)</f>
        <v>0</v>
      </c>
      <c r="G1171" s="333"/>
      <c r="H1171" s="333"/>
      <c r="I1171" s="334"/>
      <c r="J1171" s="335"/>
      <c r="K1171" s="942"/>
      <c r="L1171" s="337"/>
      <c r="M1171" s="337"/>
      <c r="N1171" s="337"/>
      <c r="O1171" s="338"/>
      <c r="P1171" s="339">
        <f t="shared" si="267"/>
        <v>0</v>
      </c>
      <c r="Q1171" s="364"/>
      <c r="R1171" s="364"/>
      <c r="S1171" s="365"/>
      <c r="T1171" s="366"/>
      <c r="U1171" s="367"/>
      <c r="V1171" s="364"/>
      <c r="W1171" s="364"/>
      <c r="X1171" s="364"/>
      <c r="Y1171" s="1293">
        <f t="shared" si="268"/>
        <v>0</v>
      </c>
      <c r="Z1171" s="340"/>
      <c r="AA1171" s="632"/>
      <c r="AB1171" s="20"/>
    </row>
    <row r="1172" spans="1:28" x14ac:dyDescent="0.3">
      <c r="A1172" s="115"/>
      <c r="B1172" s="332"/>
      <c r="C1172" s="332"/>
      <c r="D1172" s="332"/>
      <c r="E1172" s="1168" t="s">
        <v>222</v>
      </c>
      <c r="F1172" s="582">
        <f t="shared" si="258"/>
        <v>67</v>
      </c>
      <c r="G1172" s="333"/>
      <c r="H1172" s="333"/>
      <c r="I1172" s="334">
        <v>67</v>
      </c>
      <c r="J1172" s="335" t="s">
        <v>89</v>
      </c>
      <c r="K1172" s="343">
        <v>63</v>
      </c>
      <c r="L1172" s="337">
        <v>66</v>
      </c>
      <c r="M1172" s="337"/>
      <c r="N1172" s="337"/>
      <c r="O1172" s="338">
        <v>66</v>
      </c>
      <c r="P1172" s="339">
        <f t="shared" si="267"/>
        <v>0</v>
      </c>
      <c r="Q1172" s="364"/>
      <c r="R1172" s="364"/>
      <c r="S1172" s="365"/>
      <c r="T1172" s="366"/>
      <c r="U1172" s="367"/>
      <c r="V1172" s="364"/>
      <c r="W1172" s="364"/>
      <c r="X1172" s="364"/>
      <c r="Y1172" s="1293">
        <f t="shared" si="268"/>
        <v>0</v>
      </c>
      <c r="Z1172" s="340"/>
      <c r="AA1172" s="370"/>
      <c r="AB1172" s="20"/>
    </row>
    <row r="1173" spans="1:28" ht="15.6" hidden="1" customHeight="1" x14ac:dyDescent="0.3">
      <c r="A1173" s="115"/>
      <c r="B1173" s="332"/>
      <c r="C1173" s="332"/>
      <c r="D1173" s="332"/>
      <c r="E1173" s="1169" t="s">
        <v>231</v>
      </c>
      <c r="F1173" s="582">
        <f t="shared" si="258"/>
        <v>0</v>
      </c>
      <c r="G1173" s="333"/>
      <c r="H1173" s="333"/>
      <c r="I1173" s="334"/>
      <c r="J1173" s="335"/>
      <c r="K1173" s="343"/>
      <c r="L1173" s="337"/>
      <c r="M1173" s="337"/>
      <c r="N1173" s="337"/>
      <c r="O1173" s="338">
        <f t="shared" si="271"/>
        <v>0</v>
      </c>
      <c r="P1173" s="339">
        <f t="shared" si="267"/>
        <v>0</v>
      </c>
      <c r="Q1173" s="364"/>
      <c r="R1173" s="364"/>
      <c r="S1173" s="365"/>
      <c r="T1173" s="366"/>
      <c r="U1173" s="367"/>
      <c r="V1173" s="364"/>
      <c r="W1173" s="364"/>
      <c r="X1173" s="364"/>
      <c r="Y1173" s="1293">
        <f t="shared" si="268"/>
        <v>0</v>
      </c>
      <c r="Z1173" s="340"/>
      <c r="AA1173" s="370"/>
      <c r="AB1173" s="20"/>
    </row>
    <row r="1174" spans="1:28" ht="15.6" hidden="1" customHeight="1" x14ac:dyDescent="0.3">
      <c r="A1174" s="115"/>
      <c r="B1174" s="332"/>
      <c r="C1174" s="332"/>
      <c r="D1174" s="332"/>
      <c r="E1174" s="1169" t="s">
        <v>232</v>
      </c>
      <c r="F1174" s="582">
        <f t="shared" si="258"/>
        <v>0</v>
      </c>
      <c r="G1174" s="333"/>
      <c r="H1174" s="333"/>
      <c r="I1174" s="334"/>
      <c r="J1174" s="335"/>
      <c r="K1174" s="343"/>
      <c r="L1174" s="337"/>
      <c r="M1174" s="337"/>
      <c r="N1174" s="337"/>
      <c r="O1174" s="338">
        <f t="shared" si="271"/>
        <v>0</v>
      </c>
      <c r="P1174" s="339">
        <f t="shared" si="267"/>
        <v>0</v>
      </c>
      <c r="Q1174" s="364"/>
      <c r="R1174" s="364"/>
      <c r="S1174" s="365"/>
      <c r="T1174" s="366"/>
      <c r="U1174" s="367"/>
      <c r="V1174" s="364"/>
      <c r="W1174" s="364"/>
      <c r="X1174" s="364"/>
      <c r="Y1174" s="1293">
        <f t="shared" si="268"/>
        <v>0</v>
      </c>
      <c r="Z1174" s="340"/>
      <c r="AA1174" s="370"/>
      <c r="AB1174" s="20"/>
    </row>
    <row r="1175" spans="1:28" ht="15.6" hidden="1" customHeight="1" x14ac:dyDescent="0.3">
      <c r="A1175" s="115"/>
      <c r="B1175" s="332"/>
      <c r="C1175" s="332"/>
      <c r="D1175" s="332"/>
      <c r="E1175" s="1169" t="s">
        <v>233</v>
      </c>
      <c r="F1175" s="582">
        <f t="shared" si="258"/>
        <v>0</v>
      </c>
      <c r="G1175" s="333"/>
      <c r="H1175" s="333"/>
      <c r="I1175" s="334"/>
      <c r="J1175" s="335"/>
      <c r="K1175" s="343"/>
      <c r="L1175" s="337"/>
      <c r="M1175" s="337"/>
      <c r="N1175" s="337"/>
      <c r="O1175" s="338">
        <f t="shared" si="271"/>
        <v>0</v>
      </c>
      <c r="P1175" s="339">
        <f t="shared" si="267"/>
        <v>0</v>
      </c>
      <c r="Q1175" s="364"/>
      <c r="R1175" s="364"/>
      <c r="S1175" s="365"/>
      <c r="T1175" s="366"/>
      <c r="U1175" s="367"/>
      <c r="V1175" s="364"/>
      <c r="W1175" s="364"/>
      <c r="X1175" s="364"/>
      <c r="Y1175" s="1293">
        <f t="shared" si="268"/>
        <v>0</v>
      </c>
      <c r="Z1175" s="340"/>
      <c r="AA1175" s="632"/>
      <c r="AB1175" s="20"/>
    </row>
    <row r="1176" spans="1:28" x14ac:dyDescent="0.3">
      <c r="A1176" s="115"/>
      <c r="B1176" s="332"/>
      <c r="C1176" s="332"/>
      <c r="D1176" s="332"/>
      <c r="E1176" s="1168"/>
      <c r="F1176" s="582">
        <f t="shared" si="258"/>
        <v>0</v>
      </c>
      <c r="G1176" s="333"/>
      <c r="H1176" s="333"/>
      <c r="I1176" s="334"/>
      <c r="J1176" s="335"/>
      <c r="K1176" s="942"/>
      <c r="L1176" s="337"/>
      <c r="M1176" s="337"/>
      <c r="N1176" s="337"/>
      <c r="O1176" s="338"/>
      <c r="P1176" s="339">
        <f t="shared" si="267"/>
        <v>0</v>
      </c>
      <c r="Q1176" s="364"/>
      <c r="R1176" s="364"/>
      <c r="S1176" s="365"/>
      <c r="T1176" s="366"/>
      <c r="U1176" s="367"/>
      <c r="V1176" s="364"/>
      <c r="W1176" s="364"/>
      <c r="X1176" s="364"/>
      <c r="Y1176" s="1293">
        <f t="shared" si="268"/>
        <v>0</v>
      </c>
      <c r="Z1176" s="340"/>
      <c r="AA1176" s="632"/>
      <c r="AB1176" s="20"/>
    </row>
    <row r="1177" spans="1:28" x14ac:dyDescent="0.3">
      <c r="A1177" s="115"/>
      <c r="B1177" s="332"/>
      <c r="C1177" s="332"/>
      <c r="D1177" s="374" t="s">
        <v>1215</v>
      </c>
      <c r="E1177" s="1164"/>
      <c r="F1177" s="582">
        <f t="shared" si="258"/>
        <v>0</v>
      </c>
      <c r="G1177" s="333"/>
      <c r="H1177" s="333"/>
      <c r="I1177" s="334"/>
      <c r="J1177" s="335"/>
      <c r="K1177" s="942"/>
      <c r="L1177" s="337"/>
      <c r="M1177" s="337"/>
      <c r="N1177" s="337"/>
      <c r="O1177" s="338"/>
      <c r="P1177" s="339">
        <f t="shared" si="267"/>
        <v>0</v>
      </c>
      <c r="Q1177" s="364"/>
      <c r="R1177" s="364"/>
      <c r="S1177" s="365"/>
      <c r="T1177" s="366"/>
      <c r="U1177" s="367"/>
      <c r="V1177" s="364"/>
      <c r="W1177" s="364"/>
      <c r="X1177" s="364"/>
      <c r="Y1177" s="1293">
        <f t="shared" si="268"/>
        <v>0</v>
      </c>
      <c r="Z1177" s="340"/>
      <c r="AA1177" s="632"/>
      <c r="AB1177" s="20"/>
    </row>
    <row r="1178" spans="1:28" x14ac:dyDescent="0.3">
      <c r="A1178" s="115"/>
      <c r="B1178" s="332"/>
      <c r="C1178" s="332"/>
      <c r="D1178" s="332"/>
      <c r="E1178" s="1199" t="s">
        <v>1216</v>
      </c>
      <c r="F1178" s="582">
        <f t="shared" ref="F1178:F1245" si="274">SUM(G1178:J1178)</f>
        <v>0</v>
      </c>
      <c r="G1178" s="333"/>
      <c r="H1178" s="333"/>
      <c r="I1178" s="334"/>
      <c r="J1178" s="335"/>
      <c r="K1178" s="942"/>
      <c r="L1178" s="337"/>
      <c r="M1178" s="337"/>
      <c r="N1178" s="337"/>
      <c r="O1178" s="338"/>
      <c r="P1178" s="339">
        <f t="shared" si="267"/>
        <v>0</v>
      </c>
      <c r="Q1178" s="364"/>
      <c r="R1178" s="364"/>
      <c r="S1178" s="365"/>
      <c r="T1178" s="366"/>
      <c r="U1178" s="367"/>
      <c r="V1178" s="364"/>
      <c r="W1178" s="364"/>
      <c r="X1178" s="364"/>
      <c r="Y1178" s="1293">
        <f t="shared" si="268"/>
        <v>0</v>
      </c>
      <c r="Z1178" s="340"/>
      <c r="AA1178" s="634"/>
      <c r="AB1178" s="20"/>
    </row>
    <row r="1179" spans="1:28" x14ac:dyDescent="0.3">
      <c r="A1179" s="115"/>
      <c r="B1179" s="332"/>
      <c r="C1179" s="332"/>
      <c r="D1179" s="332"/>
      <c r="E1179" s="1199" t="s">
        <v>1217</v>
      </c>
      <c r="F1179" s="582">
        <f t="shared" ref="F1179" si="275">SUM(G1179:J1179)</f>
        <v>0</v>
      </c>
      <c r="G1179" s="333"/>
      <c r="H1179" s="333"/>
      <c r="I1179" s="334"/>
      <c r="J1179" s="335"/>
      <c r="K1179" s="942"/>
      <c r="L1179" s="337"/>
      <c r="M1179" s="337"/>
      <c r="N1179" s="337"/>
      <c r="O1179" s="338"/>
      <c r="P1179" s="339">
        <f t="shared" ref="P1179" si="276">SUM(Q1179:T1179)</f>
        <v>0</v>
      </c>
      <c r="Q1179" s="364"/>
      <c r="R1179" s="364"/>
      <c r="S1179" s="365"/>
      <c r="T1179" s="366"/>
      <c r="U1179" s="367"/>
      <c r="V1179" s="364"/>
      <c r="W1179" s="364"/>
      <c r="X1179" s="364"/>
      <c r="Y1179" s="1293">
        <f t="shared" ref="Y1179" si="277">SUM(U1179:X1179)</f>
        <v>0</v>
      </c>
      <c r="Z1179" s="340"/>
      <c r="AA1179" s="634"/>
      <c r="AB1179" s="20"/>
    </row>
    <row r="1180" spans="1:28" x14ac:dyDescent="0.3">
      <c r="A1180" s="115"/>
      <c r="B1180" s="332"/>
      <c r="C1180" s="332"/>
      <c r="D1180" s="332"/>
      <c r="E1180" s="1193" t="s">
        <v>91</v>
      </c>
      <c r="F1180" s="582">
        <f t="shared" si="274"/>
        <v>0</v>
      </c>
      <c r="G1180" s="333"/>
      <c r="H1180" s="333"/>
      <c r="I1180" s="334"/>
      <c r="J1180" s="335"/>
      <c r="K1180" s="942"/>
      <c r="L1180" s="337"/>
      <c r="M1180" s="337"/>
      <c r="N1180" s="337"/>
      <c r="O1180" s="338"/>
      <c r="P1180" s="339">
        <f t="shared" si="267"/>
        <v>0</v>
      </c>
      <c r="Q1180" s="364"/>
      <c r="R1180" s="364"/>
      <c r="S1180" s="365"/>
      <c r="T1180" s="366"/>
      <c r="U1180" s="367"/>
      <c r="V1180" s="364"/>
      <c r="W1180" s="364"/>
      <c r="X1180" s="364"/>
      <c r="Y1180" s="1293">
        <f t="shared" si="268"/>
        <v>0</v>
      </c>
      <c r="Z1180" s="340"/>
      <c r="AA1180" s="632"/>
      <c r="AB1180" s="20"/>
    </row>
    <row r="1181" spans="1:28" x14ac:dyDescent="0.3">
      <c r="A1181" s="115"/>
      <c r="B1181" s="332"/>
      <c r="C1181" s="332"/>
      <c r="D1181" s="332"/>
      <c r="E1181" s="1205" t="s">
        <v>92</v>
      </c>
      <c r="F1181" s="582">
        <f t="shared" si="274"/>
        <v>9</v>
      </c>
      <c r="G1181" s="333"/>
      <c r="H1181" s="333"/>
      <c r="I1181" s="635"/>
      <c r="J1181" s="335">
        <v>9</v>
      </c>
      <c r="K1181" s="942"/>
      <c r="L1181" s="337"/>
      <c r="M1181" s="337"/>
      <c r="N1181" s="337"/>
      <c r="O1181" s="338"/>
      <c r="P1181" s="339">
        <f t="shared" si="267"/>
        <v>510000</v>
      </c>
      <c r="Q1181" s="364"/>
      <c r="R1181" s="364"/>
      <c r="S1181" s="365"/>
      <c r="T1181" s="366">
        <v>510000</v>
      </c>
      <c r="U1181" s="367"/>
      <c r="V1181" s="364"/>
      <c r="W1181" s="364"/>
      <c r="X1181" s="364"/>
      <c r="Y1181" s="1293">
        <f t="shared" si="268"/>
        <v>0</v>
      </c>
      <c r="Z1181" s="340" t="s">
        <v>32</v>
      </c>
      <c r="AA1181" s="632"/>
      <c r="AB1181" s="20"/>
    </row>
    <row r="1182" spans="1:28" x14ac:dyDescent="0.3">
      <c r="A1182" s="115"/>
      <c r="B1182" s="332"/>
      <c r="C1182" s="332"/>
      <c r="D1182" s="332"/>
      <c r="E1182" s="1205" t="s">
        <v>93</v>
      </c>
      <c r="F1182" s="582">
        <f t="shared" si="274"/>
        <v>12</v>
      </c>
      <c r="G1182" s="333"/>
      <c r="H1182" s="333"/>
      <c r="I1182" s="635"/>
      <c r="J1182" s="335">
        <v>12</v>
      </c>
      <c r="K1182" s="942"/>
      <c r="L1182" s="337"/>
      <c r="M1182" s="337"/>
      <c r="N1182" s="337"/>
      <c r="O1182" s="338"/>
      <c r="P1182" s="339">
        <f t="shared" si="267"/>
        <v>660000</v>
      </c>
      <c r="Q1182" s="364"/>
      <c r="R1182" s="364"/>
      <c r="S1182" s="365"/>
      <c r="T1182" s="366">
        <v>660000</v>
      </c>
      <c r="U1182" s="367"/>
      <c r="V1182" s="364"/>
      <c r="W1182" s="364"/>
      <c r="X1182" s="364"/>
      <c r="Y1182" s="1293">
        <f t="shared" si="268"/>
        <v>0</v>
      </c>
      <c r="Z1182" s="340" t="s">
        <v>32</v>
      </c>
      <c r="AA1182" s="632"/>
      <c r="AB1182" s="20"/>
    </row>
    <row r="1183" spans="1:28" x14ac:dyDescent="0.3">
      <c r="A1183" s="115"/>
      <c r="B1183" s="332"/>
      <c r="C1183" s="332"/>
      <c r="D1183" s="332"/>
      <c r="E1183" s="1205" t="s">
        <v>94</v>
      </c>
      <c r="F1183" s="582">
        <f t="shared" si="274"/>
        <v>1</v>
      </c>
      <c r="G1183" s="333"/>
      <c r="H1183" s="333"/>
      <c r="I1183" s="635"/>
      <c r="J1183" s="335">
        <v>1</v>
      </c>
      <c r="K1183" s="942"/>
      <c r="L1183" s="337"/>
      <c r="M1183" s="337"/>
      <c r="N1183" s="337"/>
      <c r="O1183" s="338"/>
      <c r="P1183" s="339">
        <f t="shared" ref="P1183:P1248" si="278">SUM(Q1183:T1183)</f>
        <v>100000</v>
      </c>
      <c r="Q1183" s="364"/>
      <c r="R1183" s="364"/>
      <c r="S1183" s="365"/>
      <c r="T1183" s="366">
        <v>100000</v>
      </c>
      <c r="U1183" s="367"/>
      <c r="V1183" s="364"/>
      <c r="W1183" s="364"/>
      <c r="X1183" s="364"/>
      <c r="Y1183" s="1293">
        <f t="shared" ref="Y1183:Y1248" si="279">SUM(U1183:X1183)</f>
        <v>0</v>
      </c>
      <c r="Z1183" s="340" t="s">
        <v>32</v>
      </c>
      <c r="AA1183" s="632"/>
      <c r="AB1183" s="20"/>
    </row>
    <row r="1184" spans="1:28" x14ac:dyDescent="0.3">
      <c r="A1184" s="115"/>
      <c r="B1184" s="332"/>
      <c r="C1184" s="332"/>
      <c r="D1184" s="332"/>
      <c r="E1184" s="1172"/>
      <c r="F1184" s="582">
        <f t="shared" si="274"/>
        <v>0</v>
      </c>
      <c r="G1184" s="333"/>
      <c r="H1184" s="333"/>
      <c r="I1184" s="334"/>
      <c r="J1184" s="335"/>
      <c r="K1184" s="942"/>
      <c r="L1184" s="337"/>
      <c r="M1184" s="337"/>
      <c r="N1184" s="337"/>
      <c r="O1184" s="338"/>
      <c r="P1184" s="339">
        <f t="shared" si="278"/>
        <v>0</v>
      </c>
      <c r="Q1184" s="364"/>
      <c r="R1184" s="364"/>
      <c r="S1184" s="365"/>
      <c r="T1184" s="366"/>
      <c r="U1184" s="367"/>
      <c r="V1184" s="364"/>
      <c r="W1184" s="364"/>
      <c r="X1184" s="364"/>
      <c r="Y1184" s="1293">
        <f t="shared" si="279"/>
        <v>0</v>
      </c>
      <c r="Z1184" s="340"/>
      <c r="AA1184" s="632"/>
      <c r="AB1184" s="20"/>
    </row>
    <row r="1185" spans="1:28" x14ac:dyDescent="0.3">
      <c r="A1185" s="115"/>
      <c r="B1185" s="332"/>
      <c r="C1185" s="332"/>
      <c r="D1185" s="332"/>
      <c r="E1185" s="1199" t="s">
        <v>1218</v>
      </c>
      <c r="F1185" s="582">
        <f t="shared" si="274"/>
        <v>0</v>
      </c>
      <c r="G1185" s="333"/>
      <c r="H1185" s="333"/>
      <c r="I1185" s="334"/>
      <c r="J1185" s="335"/>
      <c r="K1185" s="942"/>
      <c r="L1185" s="337"/>
      <c r="M1185" s="337"/>
      <c r="N1185" s="337"/>
      <c r="O1185" s="338"/>
      <c r="P1185" s="339">
        <f t="shared" si="278"/>
        <v>0</v>
      </c>
      <c r="Q1185" s="364"/>
      <c r="R1185" s="364"/>
      <c r="S1185" s="365"/>
      <c r="T1185" s="366"/>
      <c r="U1185" s="367"/>
      <c r="V1185" s="364"/>
      <c r="W1185" s="364"/>
      <c r="X1185" s="364"/>
      <c r="Y1185" s="1293">
        <f t="shared" si="279"/>
        <v>0</v>
      </c>
      <c r="Z1185" s="340"/>
      <c r="AA1185" s="634"/>
      <c r="AB1185" s="20"/>
    </row>
    <row r="1186" spans="1:28" x14ac:dyDescent="0.3">
      <c r="A1186" s="115"/>
      <c r="B1186" s="332"/>
      <c r="C1186" s="332"/>
      <c r="D1186" s="332"/>
      <c r="E1186" s="1199" t="s">
        <v>1217</v>
      </c>
      <c r="F1186" s="582"/>
      <c r="G1186" s="333"/>
      <c r="H1186" s="333"/>
      <c r="I1186" s="334"/>
      <c r="J1186" s="335"/>
      <c r="K1186" s="942"/>
      <c r="L1186" s="337"/>
      <c r="M1186" s="337"/>
      <c r="N1186" s="337"/>
      <c r="O1186" s="338"/>
      <c r="P1186" s="339"/>
      <c r="Q1186" s="364"/>
      <c r="R1186" s="364"/>
      <c r="S1186" s="365"/>
      <c r="T1186" s="366"/>
      <c r="U1186" s="367"/>
      <c r="V1186" s="364"/>
      <c r="W1186" s="364"/>
      <c r="X1186" s="364"/>
      <c r="Y1186" s="1293"/>
      <c r="Z1186" s="340"/>
      <c r="AA1186" s="634"/>
      <c r="AB1186" s="20"/>
    </row>
    <row r="1187" spans="1:28" x14ac:dyDescent="0.3">
      <c r="A1187" s="115"/>
      <c r="B1187" s="332"/>
      <c r="C1187" s="332"/>
      <c r="D1187" s="332"/>
      <c r="E1187" s="1193" t="s">
        <v>91</v>
      </c>
      <c r="F1187" s="582">
        <f t="shared" si="274"/>
        <v>0</v>
      </c>
      <c r="G1187" s="333"/>
      <c r="H1187" s="333"/>
      <c r="I1187" s="334"/>
      <c r="J1187" s="335"/>
      <c r="K1187" s="942"/>
      <c r="L1187" s="337"/>
      <c r="M1187" s="337"/>
      <c r="N1187" s="337"/>
      <c r="O1187" s="338"/>
      <c r="P1187" s="339">
        <f t="shared" si="278"/>
        <v>0</v>
      </c>
      <c r="Q1187" s="364"/>
      <c r="R1187" s="364"/>
      <c r="S1187" s="365"/>
      <c r="T1187" s="366"/>
      <c r="U1187" s="367"/>
      <c r="V1187" s="364"/>
      <c r="W1187" s="364"/>
      <c r="X1187" s="364"/>
      <c r="Y1187" s="1293">
        <f t="shared" si="279"/>
        <v>0</v>
      </c>
      <c r="Z1187" s="340"/>
      <c r="AA1187" s="632"/>
      <c r="AB1187" s="20"/>
    </row>
    <row r="1188" spans="1:28" x14ac:dyDescent="0.3">
      <c r="A1188" s="115"/>
      <c r="B1188" s="332"/>
      <c r="C1188" s="332"/>
      <c r="D1188" s="332"/>
      <c r="E1188" s="1205" t="s">
        <v>92</v>
      </c>
      <c r="F1188" s="582">
        <f t="shared" si="274"/>
        <v>1</v>
      </c>
      <c r="G1188" s="333"/>
      <c r="H1188" s="333"/>
      <c r="I1188" s="334"/>
      <c r="J1188" s="636">
        <v>1</v>
      </c>
      <c r="K1188" s="942"/>
      <c r="L1188" s="337"/>
      <c r="M1188" s="337"/>
      <c r="N1188" s="337"/>
      <c r="O1188" s="338"/>
      <c r="P1188" s="339">
        <f t="shared" si="278"/>
        <v>0</v>
      </c>
      <c r="Q1188" s="364"/>
      <c r="R1188" s="364"/>
      <c r="S1188" s="365"/>
      <c r="T1188" s="366"/>
      <c r="U1188" s="367"/>
      <c r="V1188" s="364"/>
      <c r="W1188" s="364"/>
      <c r="X1188" s="364"/>
      <c r="Y1188" s="1293">
        <f t="shared" si="279"/>
        <v>0</v>
      </c>
      <c r="Z1188" s="340" t="s">
        <v>32</v>
      </c>
      <c r="AA1188" s="370"/>
      <c r="AB1188" s="20"/>
    </row>
    <row r="1189" spans="1:28" x14ac:dyDescent="0.3">
      <c r="A1189" s="115"/>
      <c r="B1189" s="332"/>
      <c r="C1189" s="332"/>
      <c r="D1189" s="332"/>
      <c r="E1189" s="1205" t="s">
        <v>93</v>
      </c>
      <c r="F1189" s="582">
        <f t="shared" si="274"/>
        <v>1</v>
      </c>
      <c r="G1189" s="333"/>
      <c r="H1189" s="333"/>
      <c r="I1189" s="334"/>
      <c r="J1189" s="636">
        <v>1</v>
      </c>
      <c r="K1189" s="942"/>
      <c r="L1189" s="337"/>
      <c r="M1189" s="337"/>
      <c r="N1189" s="337"/>
      <c r="O1189" s="338"/>
      <c r="P1189" s="339">
        <f t="shared" si="278"/>
        <v>0</v>
      </c>
      <c r="Q1189" s="364"/>
      <c r="R1189" s="364"/>
      <c r="S1189" s="365"/>
      <c r="T1189" s="366"/>
      <c r="U1189" s="367"/>
      <c r="V1189" s="364"/>
      <c r="W1189" s="364"/>
      <c r="X1189" s="364"/>
      <c r="Y1189" s="1293">
        <f t="shared" si="279"/>
        <v>0</v>
      </c>
      <c r="Z1189" s="340" t="s">
        <v>32</v>
      </c>
      <c r="AA1189" s="370"/>
      <c r="AB1189" s="20"/>
    </row>
    <row r="1190" spans="1:28" x14ac:dyDescent="0.3">
      <c r="A1190" s="115"/>
      <c r="B1190" s="332"/>
      <c r="C1190" s="332"/>
      <c r="D1190" s="332"/>
      <c r="E1190" s="1205"/>
      <c r="F1190" s="582">
        <f t="shared" si="274"/>
        <v>0</v>
      </c>
      <c r="G1190" s="333"/>
      <c r="H1190" s="333"/>
      <c r="I1190" s="334"/>
      <c r="J1190" s="636"/>
      <c r="K1190" s="942"/>
      <c r="L1190" s="337"/>
      <c r="M1190" s="337"/>
      <c r="N1190" s="337"/>
      <c r="O1190" s="338"/>
      <c r="P1190" s="339">
        <f t="shared" si="278"/>
        <v>0</v>
      </c>
      <c r="Q1190" s="364"/>
      <c r="R1190" s="364"/>
      <c r="S1190" s="365"/>
      <c r="T1190" s="366"/>
      <c r="U1190" s="367"/>
      <c r="V1190" s="364"/>
      <c r="W1190" s="364"/>
      <c r="X1190" s="364"/>
      <c r="Y1190" s="1293">
        <f t="shared" si="279"/>
        <v>0</v>
      </c>
      <c r="Z1190" s="340"/>
      <c r="AA1190" s="370"/>
      <c r="AB1190" s="20"/>
    </row>
    <row r="1191" spans="1:28" x14ac:dyDescent="0.3">
      <c r="A1191" s="115"/>
      <c r="B1191" s="332"/>
      <c r="C1191" s="332"/>
      <c r="D1191" s="442" t="s">
        <v>1219</v>
      </c>
      <c r="E1191" s="1184"/>
      <c r="F1191" s="582">
        <f t="shared" si="274"/>
        <v>0</v>
      </c>
      <c r="G1191" s="333"/>
      <c r="H1191" s="333"/>
      <c r="I1191" s="333"/>
      <c r="J1191" s="422"/>
      <c r="K1191" s="942"/>
      <c r="L1191" s="337"/>
      <c r="M1191" s="337"/>
      <c r="N1191" s="337"/>
      <c r="O1191" s="338"/>
      <c r="P1191" s="339">
        <f t="shared" si="278"/>
        <v>0</v>
      </c>
      <c r="Q1191" s="364"/>
      <c r="R1191" s="364"/>
      <c r="S1191" s="365"/>
      <c r="T1191" s="366"/>
      <c r="U1191" s="367"/>
      <c r="V1191" s="364"/>
      <c r="W1191" s="364"/>
      <c r="X1191" s="364"/>
      <c r="Y1191" s="1293">
        <f t="shared" si="279"/>
        <v>0</v>
      </c>
      <c r="Z1191" s="340"/>
      <c r="AA1191" s="370"/>
      <c r="AB1191" s="20"/>
    </row>
    <row r="1192" spans="1:28" x14ac:dyDescent="0.3">
      <c r="A1192" s="115"/>
      <c r="B1192" s="332"/>
      <c r="C1192" s="332"/>
      <c r="D1192" s="332"/>
      <c r="E1192" s="1168" t="s">
        <v>529</v>
      </c>
      <c r="F1192" s="582">
        <v>1</v>
      </c>
      <c r="G1192" s="333"/>
      <c r="H1192" s="333"/>
      <c r="I1192" s="334">
        <v>1</v>
      </c>
      <c r="J1192" s="335">
        <v>-1</v>
      </c>
      <c r="K1192" s="633">
        <v>5</v>
      </c>
      <c r="L1192" s="337">
        <v>4</v>
      </c>
      <c r="M1192" s="337"/>
      <c r="N1192" s="337"/>
      <c r="O1192" s="338"/>
      <c r="P1192" s="339">
        <f t="shared" si="278"/>
        <v>0</v>
      </c>
      <c r="Q1192" s="364"/>
      <c r="R1192" s="364"/>
      <c r="S1192" s="365"/>
      <c r="T1192" s="366"/>
      <c r="U1192" s="367"/>
      <c r="V1192" s="364"/>
      <c r="W1192" s="364"/>
      <c r="X1192" s="364"/>
      <c r="Y1192" s="1293">
        <f t="shared" si="279"/>
        <v>0</v>
      </c>
      <c r="Z1192" s="340"/>
      <c r="AA1192" s="370"/>
      <c r="AB1192" s="20"/>
    </row>
    <row r="1193" spans="1:28" x14ac:dyDescent="0.3">
      <c r="A1193" s="115"/>
      <c r="B1193" s="332"/>
      <c r="C1193" s="332"/>
      <c r="D1193" s="332"/>
      <c r="E1193" s="1172"/>
      <c r="F1193" s="582">
        <f t="shared" si="274"/>
        <v>0</v>
      </c>
      <c r="G1193" s="333"/>
      <c r="H1193" s="333"/>
      <c r="I1193" s="1508"/>
      <c r="J1193" s="335"/>
      <c r="K1193" s="942"/>
      <c r="L1193" s="337"/>
      <c r="M1193" s="337"/>
      <c r="N1193" s="337"/>
      <c r="O1193" s="338"/>
      <c r="P1193" s="339">
        <f t="shared" si="278"/>
        <v>0</v>
      </c>
      <c r="Q1193" s="364"/>
      <c r="R1193" s="364"/>
      <c r="S1193" s="365"/>
      <c r="T1193" s="366"/>
      <c r="U1193" s="367"/>
      <c r="V1193" s="364"/>
      <c r="W1193" s="364"/>
      <c r="X1193" s="364"/>
      <c r="Y1193" s="1293">
        <f t="shared" si="279"/>
        <v>0</v>
      </c>
      <c r="Z1193" s="340"/>
      <c r="AA1193" s="632"/>
      <c r="AB1193" s="20"/>
    </row>
    <row r="1194" spans="1:28" x14ac:dyDescent="0.3">
      <c r="A1194" s="115"/>
      <c r="B1194" s="332"/>
      <c r="C1194" s="368" t="s">
        <v>95</v>
      </c>
      <c r="D1194" s="332"/>
      <c r="E1194" s="1164"/>
      <c r="F1194" s="582">
        <f t="shared" si="274"/>
        <v>0</v>
      </c>
      <c r="G1194" s="333"/>
      <c r="H1194" s="333"/>
      <c r="I1194" s="1508"/>
      <c r="J1194" s="335"/>
      <c r="K1194" s="942"/>
      <c r="L1194" s="337"/>
      <c r="M1194" s="337"/>
      <c r="N1194" s="337"/>
      <c r="O1194" s="338"/>
      <c r="P1194" s="339">
        <f t="shared" si="278"/>
        <v>0</v>
      </c>
      <c r="Q1194" s="364"/>
      <c r="R1194" s="364"/>
      <c r="S1194" s="365"/>
      <c r="T1194" s="366"/>
      <c r="U1194" s="367"/>
      <c r="V1194" s="364"/>
      <c r="W1194" s="364"/>
      <c r="X1194" s="364"/>
      <c r="Y1194" s="1293">
        <f t="shared" si="279"/>
        <v>0</v>
      </c>
      <c r="Z1194" s="340"/>
      <c r="AA1194" s="632"/>
      <c r="AB1194" s="20"/>
    </row>
    <row r="1195" spans="1:28" x14ac:dyDescent="0.3">
      <c r="A1195" s="115"/>
      <c r="B1195" s="332"/>
      <c r="C1195" s="332"/>
      <c r="D1195" s="332"/>
      <c r="E1195" s="1168" t="s">
        <v>224</v>
      </c>
      <c r="F1195" s="884">
        <v>67</v>
      </c>
      <c r="G1195" s="334">
        <v>67</v>
      </c>
      <c r="H1195" s="334" t="s">
        <v>89</v>
      </c>
      <c r="I1195" s="1508">
        <v>67</v>
      </c>
      <c r="J1195" s="335" t="s">
        <v>89</v>
      </c>
      <c r="K1195" s="343">
        <v>67</v>
      </c>
      <c r="L1195" s="337">
        <v>65</v>
      </c>
      <c r="M1195" s="337"/>
      <c r="N1195" s="337"/>
      <c r="O1195" s="338">
        <f t="shared" ref="O1195:O1234" si="280">SUM(K1195:N1195)</f>
        <v>132</v>
      </c>
      <c r="P1195" s="339">
        <f t="shared" si="278"/>
        <v>0</v>
      </c>
      <c r="Q1195" s="364"/>
      <c r="R1195" s="364"/>
      <c r="S1195" s="365"/>
      <c r="T1195" s="366"/>
      <c r="U1195" s="367"/>
      <c r="V1195" s="364"/>
      <c r="W1195" s="364"/>
      <c r="X1195" s="364"/>
      <c r="Y1195" s="1293">
        <f t="shared" si="279"/>
        <v>0</v>
      </c>
      <c r="Z1195" s="340"/>
      <c r="AA1195" s="370"/>
      <c r="AB1195" s="20"/>
    </row>
    <row r="1196" spans="1:28" ht="15.6" hidden="1" customHeight="1" x14ac:dyDescent="0.3">
      <c r="A1196" s="115"/>
      <c r="B1196" s="332"/>
      <c r="C1196" s="332"/>
      <c r="D1196" s="332"/>
      <c r="E1196" s="1169" t="s">
        <v>231</v>
      </c>
      <c r="F1196" s="582">
        <f t="shared" si="274"/>
        <v>0</v>
      </c>
      <c r="G1196" s="333"/>
      <c r="H1196" s="333"/>
      <c r="I1196" s="1508"/>
      <c r="J1196" s="335"/>
      <c r="K1196" s="343"/>
      <c r="L1196" s="337"/>
      <c r="M1196" s="337"/>
      <c r="N1196" s="337"/>
      <c r="O1196" s="338">
        <f t="shared" si="280"/>
        <v>0</v>
      </c>
      <c r="P1196" s="339">
        <f t="shared" si="278"/>
        <v>0</v>
      </c>
      <c r="Q1196" s="364"/>
      <c r="R1196" s="364"/>
      <c r="S1196" s="365"/>
      <c r="T1196" s="366"/>
      <c r="U1196" s="367"/>
      <c r="V1196" s="364"/>
      <c r="W1196" s="364"/>
      <c r="X1196" s="364"/>
      <c r="Y1196" s="1293">
        <f t="shared" si="279"/>
        <v>0</v>
      </c>
      <c r="Z1196" s="340"/>
      <c r="AA1196" s="370"/>
      <c r="AB1196" s="20"/>
    </row>
    <row r="1197" spans="1:28" ht="15.6" hidden="1" customHeight="1" x14ac:dyDescent="0.3">
      <c r="A1197" s="115"/>
      <c r="B1197" s="332"/>
      <c r="C1197" s="332"/>
      <c r="D1197" s="332"/>
      <c r="E1197" s="1169" t="s">
        <v>232</v>
      </c>
      <c r="F1197" s="582">
        <f t="shared" si="274"/>
        <v>0</v>
      </c>
      <c r="G1197" s="333"/>
      <c r="H1197" s="333"/>
      <c r="I1197" s="1508"/>
      <c r="J1197" s="335"/>
      <c r="K1197" s="343"/>
      <c r="L1197" s="337"/>
      <c r="M1197" s="337"/>
      <c r="N1197" s="337"/>
      <c r="O1197" s="338">
        <f t="shared" si="280"/>
        <v>0</v>
      </c>
      <c r="P1197" s="339">
        <f t="shared" si="278"/>
        <v>0</v>
      </c>
      <c r="Q1197" s="364"/>
      <c r="R1197" s="364"/>
      <c r="S1197" s="365"/>
      <c r="T1197" s="366"/>
      <c r="U1197" s="367"/>
      <c r="V1197" s="364"/>
      <c r="W1197" s="364"/>
      <c r="X1197" s="364"/>
      <c r="Y1197" s="1293">
        <f t="shared" si="279"/>
        <v>0</v>
      </c>
      <c r="Z1197" s="340"/>
      <c r="AA1197" s="632"/>
      <c r="AB1197" s="20"/>
    </row>
    <row r="1198" spans="1:28" ht="15.6" hidden="1" customHeight="1" x14ac:dyDescent="0.3">
      <c r="A1198" s="115"/>
      <c r="B1198" s="332"/>
      <c r="C1198" s="332"/>
      <c r="D1198" s="332"/>
      <c r="E1198" s="1169" t="s">
        <v>233</v>
      </c>
      <c r="F1198" s="582">
        <f t="shared" si="274"/>
        <v>0</v>
      </c>
      <c r="G1198" s="333"/>
      <c r="H1198" s="333"/>
      <c r="I1198" s="1508"/>
      <c r="J1198" s="335"/>
      <c r="K1198" s="343"/>
      <c r="L1198" s="337"/>
      <c r="M1198" s="337"/>
      <c r="N1198" s="337"/>
      <c r="O1198" s="338">
        <f t="shared" si="280"/>
        <v>0</v>
      </c>
      <c r="P1198" s="339">
        <f t="shared" si="278"/>
        <v>0</v>
      </c>
      <c r="Q1198" s="364"/>
      <c r="R1198" s="364"/>
      <c r="S1198" s="365"/>
      <c r="T1198" s="366"/>
      <c r="U1198" s="367"/>
      <c r="V1198" s="364"/>
      <c r="W1198" s="364"/>
      <c r="X1198" s="364"/>
      <c r="Y1198" s="1293">
        <f t="shared" si="279"/>
        <v>0</v>
      </c>
      <c r="Z1198" s="340"/>
      <c r="AA1198" s="632"/>
      <c r="AB1198" s="20"/>
    </row>
    <row r="1199" spans="1:28" x14ac:dyDescent="0.3">
      <c r="A1199" s="115"/>
      <c r="B1199" s="332"/>
      <c r="C1199" s="332"/>
      <c r="D1199" s="332"/>
      <c r="E1199" s="1168"/>
      <c r="F1199" s="582">
        <f t="shared" si="274"/>
        <v>0</v>
      </c>
      <c r="G1199" s="333"/>
      <c r="H1199" s="333"/>
      <c r="I1199" s="1508"/>
      <c r="J1199" s="335"/>
      <c r="K1199" s="942"/>
      <c r="L1199" s="337"/>
      <c r="M1199" s="337"/>
      <c r="N1199" s="337"/>
      <c r="O1199" s="338"/>
      <c r="P1199" s="339">
        <f t="shared" si="278"/>
        <v>0</v>
      </c>
      <c r="Q1199" s="364"/>
      <c r="R1199" s="364"/>
      <c r="S1199" s="365"/>
      <c r="T1199" s="366"/>
      <c r="U1199" s="367"/>
      <c r="V1199" s="364"/>
      <c r="W1199" s="364"/>
      <c r="X1199" s="364"/>
      <c r="Y1199" s="1293">
        <f t="shared" si="279"/>
        <v>0</v>
      </c>
      <c r="Z1199" s="340"/>
      <c r="AA1199" s="632"/>
      <c r="AB1199" s="20"/>
    </row>
    <row r="1200" spans="1:28" x14ac:dyDescent="0.3">
      <c r="A1200" s="115"/>
      <c r="B1200" s="332"/>
      <c r="C1200" s="332"/>
      <c r="D1200" s="368" t="s">
        <v>1220</v>
      </c>
      <c r="E1200" s="1164"/>
      <c r="F1200" s="582">
        <f t="shared" si="274"/>
        <v>0</v>
      </c>
      <c r="G1200" s="333"/>
      <c r="H1200" s="333"/>
      <c r="I1200" s="1508"/>
      <c r="J1200" s="335"/>
      <c r="K1200" s="942"/>
      <c r="L1200" s="337"/>
      <c r="M1200" s="337"/>
      <c r="N1200" s="337"/>
      <c r="O1200" s="338"/>
      <c r="P1200" s="339">
        <f t="shared" si="278"/>
        <v>0</v>
      </c>
      <c r="Q1200" s="364"/>
      <c r="R1200" s="364"/>
      <c r="S1200" s="365"/>
      <c r="T1200" s="366"/>
      <c r="U1200" s="367"/>
      <c r="V1200" s="364"/>
      <c r="W1200" s="364"/>
      <c r="X1200" s="364"/>
      <c r="Y1200" s="1293">
        <f t="shared" si="279"/>
        <v>0</v>
      </c>
      <c r="Z1200" s="340"/>
      <c r="AA1200" s="632"/>
      <c r="AB1200" s="20"/>
    </row>
    <row r="1201" spans="1:28" x14ac:dyDescent="0.3">
      <c r="A1201" s="115"/>
      <c r="B1201" s="332"/>
      <c r="C1201" s="332"/>
      <c r="D1201" s="332"/>
      <c r="E1201" s="1168" t="s">
        <v>889</v>
      </c>
      <c r="F1201" s="582">
        <v>21</v>
      </c>
      <c r="G1201" s="334">
        <v>16</v>
      </c>
      <c r="H1201" s="334" t="s">
        <v>1047</v>
      </c>
      <c r="I1201" s="1509">
        <v>21</v>
      </c>
      <c r="J1201" s="434">
        <v>-21</v>
      </c>
      <c r="K1201" s="942">
        <v>16</v>
      </c>
      <c r="L1201" s="337">
        <v>17</v>
      </c>
      <c r="M1201" s="337"/>
      <c r="N1201" s="337"/>
      <c r="O1201" s="338">
        <v>17</v>
      </c>
      <c r="P1201" s="339">
        <f t="shared" si="278"/>
        <v>0</v>
      </c>
      <c r="Q1201" s="364"/>
      <c r="R1201" s="364"/>
      <c r="S1201" s="365"/>
      <c r="T1201" s="366"/>
      <c r="U1201" s="367"/>
      <c r="V1201" s="364"/>
      <c r="W1201" s="364"/>
      <c r="X1201" s="364"/>
      <c r="Y1201" s="1293">
        <f t="shared" si="279"/>
        <v>0</v>
      </c>
      <c r="Z1201" s="340"/>
      <c r="AA1201" s="431"/>
      <c r="AB1201" s="20"/>
    </row>
    <row r="1202" spans="1:28" x14ac:dyDescent="0.3">
      <c r="A1202" s="115"/>
      <c r="B1202" s="332"/>
      <c r="C1202" s="332"/>
      <c r="D1202" s="332"/>
      <c r="E1202" s="1168" t="s">
        <v>890</v>
      </c>
      <c r="F1202" s="582"/>
      <c r="G1202" s="333"/>
      <c r="H1202" s="333"/>
      <c r="I1202" s="1509"/>
      <c r="J1202" s="434"/>
      <c r="K1202" s="942"/>
      <c r="L1202" s="337"/>
      <c r="M1202" s="337"/>
      <c r="N1202" s="337"/>
      <c r="O1202" s="338"/>
      <c r="P1202" s="339">
        <f t="shared" si="278"/>
        <v>0</v>
      </c>
      <c r="Q1202" s="364"/>
      <c r="R1202" s="364"/>
      <c r="S1202" s="365"/>
      <c r="T1202" s="366"/>
      <c r="U1202" s="367"/>
      <c r="V1202" s="364"/>
      <c r="W1202" s="364"/>
      <c r="X1202" s="364"/>
      <c r="Y1202" s="1293">
        <f t="shared" si="279"/>
        <v>0</v>
      </c>
      <c r="Z1202" s="340"/>
      <c r="AA1202" s="431"/>
      <c r="AB1202" s="20"/>
    </row>
    <row r="1203" spans="1:28" x14ac:dyDescent="0.3">
      <c r="A1203" s="115"/>
      <c r="B1203" s="332"/>
      <c r="C1203" s="332"/>
      <c r="D1203" s="332"/>
      <c r="E1203" s="1168" t="s">
        <v>968</v>
      </c>
      <c r="F1203" s="582">
        <f t="shared" si="274"/>
        <v>0</v>
      </c>
      <c r="G1203" s="333"/>
      <c r="H1203" s="333"/>
      <c r="I1203" s="1509"/>
      <c r="J1203" s="434"/>
      <c r="K1203" s="942"/>
      <c r="L1203" s="337"/>
      <c r="M1203" s="337"/>
      <c r="N1203" s="337"/>
      <c r="O1203" s="338">
        <f t="shared" si="280"/>
        <v>0</v>
      </c>
      <c r="P1203" s="339">
        <f t="shared" si="278"/>
        <v>0</v>
      </c>
      <c r="Q1203" s="364"/>
      <c r="R1203" s="364"/>
      <c r="S1203" s="365"/>
      <c r="T1203" s="366"/>
      <c r="U1203" s="367"/>
      <c r="V1203" s="364"/>
      <c r="W1203" s="364"/>
      <c r="X1203" s="364"/>
      <c r="Y1203" s="1293">
        <f t="shared" si="279"/>
        <v>0</v>
      </c>
      <c r="Z1203" s="340"/>
      <c r="AA1203" s="370"/>
      <c r="AB1203" s="20"/>
    </row>
    <row r="1204" spans="1:28" x14ac:dyDescent="0.3">
      <c r="A1204" s="115"/>
      <c r="B1204" s="332"/>
      <c r="C1204" s="332"/>
      <c r="D1204" s="332"/>
      <c r="E1204" s="1169" t="s">
        <v>969</v>
      </c>
      <c r="F1204" s="582">
        <v>5</v>
      </c>
      <c r="G1204" s="333"/>
      <c r="H1204" s="333"/>
      <c r="I1204" s="1509">
        <v>5</v>
      </c>
      <c r="J1204" s="434">
        <v>-5</v>
      </c>
      <c r="K1204" s="633"/>
      <c r="L1204" s="337"/>
      <c r="M1204" s="337"/>
      <c r="N1204" s="337"/>
      <c r="O1204" s="338">
        <f t="shared" si="280"/>
        <v>0</v>
      </c>
      <c r="P1204" s="339">
        <f t="shared" si="278"/>
        <v>0</v>
      </c>
      <c r="Q1204" s="364"/>
      <c r="R1204" s="364"/>
      <c r="S1204" s="365"/>
      <c r="T1204" s="366"/>
      <c r="U1204" s="367"/>
      <c r="V1204" s="364"/>
      <c r="W1204" s="1122"/>
      <c r="X1204" s="364"/>
      <c r="Y1204" s="1293">
        <f t="shared" si="279"/>
        <v>0</v>
      </c>
      <c r="Z1204" s="340"/>
      <c r="AA1204" s="370" t="s">
        <v>637</v>
      </c>
      <c r="AB1204" s="20"/>
    </row>
    <row r="1205" spans="1:28" x14ac:dyDescent="0.3">
      <c r="A1205" s="115"/>
      <c r="B1205" s="332"/>
      <c r="C1205" s="332"/>
      <c r="D1205" s="332"/>
      <c r="E1205" s="1169"/>
      <c r="F1205" s="582">
        <f t="shared" si="274"/>
        <v>0</v>
      </c>
      <c r="G1205" s="333"/>
      <c r="H1205" s="333"/>
      <c r="I1205" s="433"/>
      <c r="J1205" s="434"/>
      <c r="K1205" s="633"/>
      <c r="L1205" s="337"/>
      <c r="M1205" s="337"/>
      <c r="N1205" s="337"/>
      <c r="O1205" s="338"/>
      <c r="P1205" s="339">
        <f t="shared" si="278"/>
        <v>0</v>
      </c>
      <c r="Q1205" s="364"/>
      <c r="R1205" s="364"/>
      <c r="S1205" s="365"/>
      <c r="T1205" s="366"/>
      <c r="U1205" s="367"/>
      <c r="V1205" s="364"/>
      <c r="W1205" s="364"/>
      <c r="X1205" s="364"/>
      <c r="Y1205" s="1293">
        <f t="shared" si="279"/>
        <v>0</v>
      </c>
      <c r="Z1205" s="340"/>
      <c r="AA1205" s="370" t="s">
        <v>638</v>
      </c>
      <c r="AB1205" s="20"/>
    </row>
    <row r="1206" spans="1:28" x14ac:dyDescent="0.3">
      <c r="A1206" s="115"/>
      <c r="B1206" s="332"/>
      <c r="C1206" s="332"/>
      <c r="D1206" s="332"/>
      <c r="E1206" s="1169"/>
      <c r="F1206" s="582">
        <f t="shared" si="274"/>
        <v>0</v>
      </c>
      <c r="G1206" s="333"/>
      <c r="H1206" s="333"/>
      <c r="I1206" s="433"/>
      <c r="J1206" s="434"/>
      <c r="K1206" s="633"/>
      <c r="L1206" s="337"/>
      <c r="M1206" s="337"/>
      <c r="N1206" s="337"/>
      <c r="O1206" s="338"/>
      <c r="P1206" s="339">
        <f t="shared" si="278"/>
        <v>0</v>
      </c>
      <c r="Q1206" s="364"/>
      <c r="R1206" s="364"/>
      <c r="S1206" s="365"/>
      <c r="T1206" s="366"/>
      <c r="U1206" s="367"/>
      <c r="V1206" s="364"/>
      <c r="W1206" s="364"/>
      <c r="X1206" s="364"/>
      <c r="Y1206" s="1293">
        <f t="shared" si="279"/>
        <v>0</v>
      </c>
      <c r="Z1206" s="340"/>
      <c r="AA1206" s="370"/>
      <c r="AB1206" s="20"/>
    </row>
    <row r="1207" spans="1:28" x14ac:dyDescent="0.3">
      <c r="A1207" s="115"/>
      <c r="B1207" s="332"/>
      <c r="C1207" s="332"/>
      <c r="D1207" s="332"/>
      <c r="E1207" s="1169" t="s">
        <v>970</v>
      </c>
      <c r="F1207" s="582">
        <f t="shared" ref="F1207" si="281">SUM(G1207:J1207)</f>
        <v>15</v>
      </c>
      <c r="G1207" s="333"/>
      <c r="H1207" s="333"/>
      <c r="I1207" s="433">
        <v>15</v>
      </c>
      <c r="J1207" s="434" t="s">
        <v>858</v>
      </c>
      <c r="K1207" s="633"/>
      <c r="L1207" s="337"/>
      <c r="M1207" s="337"/>
      <c r="N1207" s="337"/>
      <c r="O1207" s="338"/>
      <c r="P1207" s="339">
        <f t="shared" si="278"/>
        <v>0</v>
      </c>
      <c r="Q1207" s="364"/>
      <c r="R1207" s="364"/>
      <c r="S1207" s="365"/>
      <c r="T1207" s="366"/>
      <c r="U1207" s="367"/>
      <c r="V1207" s="364"/>
      <c r="W1207" s="364"/>
      <c r="X1207" s="364"/>
      <c r="Y1207" s="1293">
        <f t="shared" si="279"/>
        <v>0</v>
      </c>
      <c r="Z1207" s="340"/>
      <c r="AA1207" s="370" t="s">
        <v>530</v>
      </c>
      <c r="AB1207" s="20"/>
    </row>
    <row r="1208" spans="1:28" x14ac:dyDescent="0.3">
      <c r="A1208" s="115"/>
      <c r="B1208" s="332"/>
      <c r="C1208" s="332"/>
      <c r="D1208" s="332"/>
      <c r="E1208" s="1169" t="s">
        <v>971</v>
      </c>
      <c r="F1208" s="582">
        <f t="shared" si="274"/>
        <v>0</v>
      </c>
      <c r="G1208" s="333"/>
      <c r="H1208" s="333"/>
      <c r="I1208" s="433"/>
      <c r="J1208" s="434"/>
      <c r="K1208" s="942"/>
      <c r="L1208" s="337"/>
      <c r="M1208" s="337"/>
      <c r="N1208" s="337"/>
      <c r="O1208" s="338"/>
      <c r="P1208" s="339">
        <f t="shared" si="278"/>
        <v>0</v>
      </c>
      <c r="Q1208" s="364"/>
      <c r="R1208" s="364"/>
      <c r="S1208" s="365"/>
      <c r="T1208" s="366"/>
      <c r="U1208" s="367"/>
      <c r="V1208" s="364"/>
      <c r="W1208" s="364"/>
      <c r="X1208" s="364"/>
      <c r="Y1208" s="1293">
        <f t="shared" si="279"/>
        <v>0</v>
      </c>
      <c r="Z1208" s="340"/>
      <c r="AA1208" s="370"/>
      <c r="AB1208" s="20"/>
    </row>
    <row r="1209" spans="1:28" x14ac:dyDescent="0.3">
      <c r="A1209" s="115"/>
      <c r="B1209" s="332"/>
      <c r="C1209" s="332"/>
      <c r="D1209" s="332"/>
      <c r="E1209" s="1169" t="s">
        <v>972</v>
      </c>
      <c r="F1209" s="582">
        <f t="shared" si="274"/>
        <v>0</v>
      </c>
      <c r="G1209" s="333"/>
      <c r="H1209" s="333"/>
      <c r="I1209" s="433"/>
      <c r="J1209" s="434"/>
      <c r="K1209" s="942"/>
      <c r="L1209" s="337"/>
      <c r="M1209" s="337"/>
      <c r="N1209" s="337"/>
      <c r="O1209" s="338"/>
      <c r="P1209" s="339">
        <f t="shared" si="278"/>
        <v>0</v>
      </c>
      <c r="Q1209" s="364"/>
      <c r="R1209" s="364"/>
      <c r="S1209" s="365"/>
      <c r="T1209" s="366"/>
      <c r="U1209" s="367"/>
      <c r="V1209" s="364"/>
      <c r="W1209" s="364"/>
      <c r="X1209" s="364"/>
      <c r="Y1209" s="1293">
        <f t="shared" si="279"/>
        <v>0</v>
      </c>
      <c r="Z1209" s="340"/>
      <c r="AA1209" s="370"/>
      <c r="AB1209" s="20"/>
    </row>
    <row r="1210" spans="1:28" x14ac:dyDescent="0.3">
      <c r="A1210" s="115"/>
      <c r="B1210" s="332"/>
      <c r="C1210" s="332"/>
      <c r="D1210" s="332"/>
      <c r="E1210" s="1169"/>
      <c r="F1210" s="582">
        <f t="shared" si="274"/>
        <v>0</v>
      </c>
      <c r="G1210" s="333"/>
      <c r="H1210" s="333"/>
      <c r="I1210" s="433"/>
      <c r="J1210" s="434"/>
      <c r="K1210" s="942"/>
      <c r="L1210" s="337"/>
      <c r="M1210" s="337"/>
      <c r="N1210" s="337"/>
      <c r="O1210" s="338"/>
      <c r="P1210" s="339">
        <f t="shared" si="278"/>
        <v>0</v>
      </c>
      <c r="Q1210" s="364"/>
      <c r="R1210" s="364"/>
      <c r="S1210" s="365"/>
      <c r="T1210" s="366"/>
      <c r="U1210" s="367"/>
      <c r="V1210" s="364"/>
      <c r="W1210" s="364"/>
      <c r="X1210" s="364"/>
      <c r="Y1210" s="1293">
        <f t="shared" si="279"/>
        <v>0</v>
      </c>
      <c r="Z1210" s="340"/>
      <c r="AA1210" s="370"/>
      <c r="AB1210" s="20"/>
    </row>
    <row r="1211" spans="1:28" x14ac:dyDescent="0.3">
      <c r="A1211" s="115"/>
      <c r="B1211" s="332"/>
      <c r="C1211" s="332"/>
      <c r="D1211" s="332"/>
      <c r="E1211" s="1169" t="s">
        <v>639</v>
      </c>
      <c r="F1211" s="582">
        <f t="shared" ref="F1211" si="282">SUM(G1211:J1211)</f>
        <v>1</v>
      </c>
      <c r="G1211" s="333"/>
      <c r="H1211" s="333"/>
      <c r="I1211" s="433">
        <v>1</v>
      </c>
      <c r="J1211" s="434" t="s">
        <v>28</v>
      </c>
      <c r="K1211" s="633"/>
      <c r="L1211" s="337"/>
      <c r="M1211" s="337"/>
      <c r="N1211" s="337"/>
      <c r="O1211" s="338"/>
      <c r="P1211" s="339">
        <f t="shared" si="278"/>
        <v>0</v>
      </c>
      <c r="Q1211" s="364"/>
      <c r="R1211" s="364"/>
      <c r="S1211" s="365"/>
      <c r="T1211" s="366"/>
      <c r="U1211" s="367"/>
      <c r="V1211" s="364"/>
      <c r="W1211" s="364"/>
      <c r="X1211" s="364"/>
      <c r="Y1211" s="1293">
        <f t="shared" si="279"/>
        <v>0</v>
      </c>
      <c r="Z1211" s="340"/>
      <c r="AA1211" s="370" t="s">
        <v>640</v>
      </c>
      <c r="AB1211" s="20"/>
    </row>
    <row r="1212" spans="1:28" x14ac:dyDescent="0.3">
      <c r="A1212" s="115"/>
      <c r="B1212" s="332"/>
      <c r="C1212" s="332"/>
      <c r="D1212" s="332"/>
      <c r="E1212" s="1169"/>
      <c r="F1212" s="582">
        <f t="shared" si="274"/>
        <v>0</v>
      </c>
      <c r="G1212" s="333"/>
      <c r="H1212" s="333"/>
      <c r="I1212" s="433"/>
      <c r="J1212" s="434"/>
      <c r="K1212" s="942"/>
      <c r="L1212" s="337"/>
      <c r="M1212" s="337"/>
      <c r="N1212" s="337"/>
      <c r="O1212" s="338"/>
      <c r="P1212" s="339">
        <f t="shared" si="278"/>
        <v>0</v>
      </c>
      <c r="Q1212" s="364"/>
      <c r="R1212" s="364"/>
      <c r="S1212" s="365"/>
      <c r="T1212" s="366"/>
      <c r="U1212" s="367"/>
      <c r="V1212" s="364"/>
      <c r="W1212" s="364"/>
      <c r="X1212" s="364"/>
      <c r="Y1212" s="1293">
        <f t="shared" si="279"/>
        <v>0</v>
      </c>
      <c r="Z1212" s="340"/>
      <c r="AA1212" s="370"/>
      <c r="AB1212" s="20"/>
    </row>
    <row r="1213" spans="1:28" x14ac:dyDescent="0.3">
      <c r="A1213" s="115"/>
      <c r="B1213" s="332"/>
      <c r="C1213" s="332"/>
      <c r="D1213" s="332"/>
      <c r="E1213" s="1168" t="s">
        <v>891</v>
      </c>
      <c r="F1213" s="582">
        <v>3</v>
      </c>
      <c r="G1213" s="433">
        <v>3</v>
      </c>
      <c r="H1213" s="434" t="s">
        <v>78</v>
      </c>
      <c r="I1213" s="433">
        <v>3</v>
      </c>
      <c r="J1213" s="434" t="s">
        <v>78</v>
      </c>
      <c r="K1213" s="343">
        <v>3</v>
      </c>
      <c r="L1213" s="337">
        <v>3</v>
      </c>
      <c r="M1213" s="337"/>
      <c r="N1213" s="337"/>
      <c r="O1213" s="338">
        <f t="shared" si="280"/>
        <v>6</v>
      </c>
      <c r="P1213" s="339">
        <f t="shared" si="278"/>
        <v>0</v>
      </c>
      <c r="Q1213" s="364"/>
      <c r="R1213" s="364"/>
      <c r="S1213" s="365"/>
      <c r="T1213" s="366"/>
      <c r="U1213" s="367"/>
      <c r="V1213" s="364"/>
      <c r="W1213" s="364"/>
      <c r="X1213" s="364"/>
      <c r="Y1213" s="1293">
        <f t="shared" si="279"/>
        <v>0</v>
      </c>
      <c r="Z1213" s="340"/>
      <c r="AA1213" s="370" t="s">
        <v>717</v>
      </c>
      <c r="AB1213" s="20"/>
    </row>
    <row r="1214" spans="1:28" x14ac:dyDescent="0.3">
      <c r="A1214" s="115"/>
      <c r="B1214" s="332"/>
      <c r="C1214" s="332"/>
      <c r="D1214" s="332"/>
      <c r="E1214" s="1168" t="s">
        <v>892</v>
      </c>
      <c r="F1214" s="582">
        <f t="shared" si="274"/>
        <v>0</v>
      </c>
      <c r="G1214" s="333"/>
      <c r="H1214" s="333"/>
      <c r="I1214" s="433"/>
      <c r="J1214" s="434"/>
      <c r="K1214" s="942"/>
      <c r="L1214" s="337"/>
      <c r="M1214" s="337"/>
      <c r="N1214" s="337"/>
      <c r="O1214" s="338"/>
      <c r="P1214" s="339">
        <f t="shared" si="278"/>
        <v>0</v>
      </c>
      <c r="Q1214" s="364"/>
      <c r="R1214" s="364"/>
      <c r="S1214" s="365"/>
      <c r="T1214" s="366"/>
      <c r="U1214" s="367"/>
      <c r="V1214" s="364"/>
      <c r="W1214" s="364"/>
      <c r="X1214" s="364"/>
      <c r="Y1214" s="1293">
        <f t="shared" si="279"/>
        <v>0</v>
      </c>
      <c r="Z1214" s="340"/>
      <c r="AA1214" s="370" t="s">
        <v>641</v>
      </c>
      <c r="AB1214" s="20"/>
    </row>
    <row r="1215" spans="1:28" x14ac:dyDescent="0.3">
      <c r="A1215" s="115"/>
      <c r="B1215" s="332"/>
      <c r="C1215" s="332"/>
      <c r="D1215" s="332"/>
      <c r="E1215" s="1168" t="s">
        <v>153</v>
      </c>
      <c r="F1215" s="582">
        <f t="shared" si="274"/>
        <v>0</v>
      </c>
      <c r="G1215" s="333"/>
      <c r="H1215" s="333"/>
      <c r="I1215" s="433"/>
      <c r="J1215" s="434"/>
      <c r="K1215" s="942"/>
      <c r="L1215" s="337"/>
      <c r="M1215" s="337"/>
      <c r="N1215" s="337"/>
      <c r="O1215" s="338"/>
      <c r="P1215" s="339">
        <f t="shared" si="278"/>
        <v>0</v>
      </c>
      <c r="Q1215" s="364"/>
      <c r="R1215" s="364"/>
      <c r="S1215" s="365"/>
      <c r="T1215" s="366"/>
      <c r="U1215" s="367"/>
      <c r="V1215" s="364"/>
      <c r="W1215" s="364"/>
      <c r="X1215" s="364"/>
      <c r="Y1215" s="1293">
        <f t="shared" si="279"/>
        <v>0</v>
      </c>
      <c r="Z1215" s="340"/>
      <c r="AA1215" s="370" t="s">
        <v>893</v>
      </c>
      <c r="AB1215" s="20"/>
    </row>
    <row r="1216" spans="1:28" x14ac:dyDescent="0.3">
      <c r="A1216" s="115"/>
      <c r="B1216" s="332"/>
      <c r="C1216" s="332"/>
      <c r="D1216" s="332"/>
      <c r="E1216" s="1169"/>
      <c r="F1216" s="582">
        <f t="shared" si="274"/>
        <v>0</v>
      </c>
      <c r="G1216" s="333"/>
      <c r="H1216" s="333"/>
      <c r="I1216" s="433"/>
      <c r="J1216" s="434"/>
      <c r="K1216" s="942"/>
      <c r="L1216" s="337"/>
      <c r="M1216" s="337"/>
      <c r="N1216" s="337"/>
      <c r="O1216" s="338"/>
      <c r="P1216" s="339">
        <f t="shared" si="278"/>
        <v>0</v>
      </c>
      <c r="Q1216" s="364"/>
      <c r="R1216" s="364"/>
      <c r="S1216" s="365"/>
      <c r="T1216" s="366"/>
      <c r="U1216" s="367"/>
      <c r="V1216" s="364"/>
      <c r="W1216" s="364"/>
      <c r="X1216" s="364"/>
      <c r="Y1216" s="1293">
        <f t="shared" si="279"/>
        <v>0</v>
      </c>
      <c r="Z1216" s="340"/>
      <c r="AA1216" s="370" t="s">
        <v>642</v>
      </c>
      <c r="AB1216" s="20"/>
    </row>
    <row r="1217" spans="1:28" x14ac:dyDescent="0.3">
      <c r="A1217" s="115"/>
      <c r="B1217" s="332"/>
      <c r="C1217" s="332"/>
      <c r="D1217" s="332"/>
      <c r="E1217" s="1169"/>
      <c r="F1217" s="582">
        <f t="shared" si="274"/>
        <v>0</v>
      </c>
      <c r="G1217" s="333"/>
      <c r="H1217" s="333"/>
      <c r="I1217" s="433"/>
      <c r="J1217" s="434"/>
      <c r="K1217" s="942"/>
      <c r="L1217" s="337"/>
      <c r="M1217" s="337"/>
      <c r="N1217" s="337"/>
      <c r="O1217" s="338"/>
      <c r="P1217" s="339">
        <f t="shared" si="278"/>
        <v>0</v>
      </c>
      <c r="Q1217" s="364"/>
      <c r="R1217" s="364"/>
      <c r="S1217" s="637"/>
      <c r="T1217" s="366"/>
      <c r="U1217" s="367"/>
      <c r="V1217" s="364"/>
      <c r="W1217" s="364"/>
      <c r="X1217" s="364"/>
      <c r="Y1217" s="1293">
        <f t="shared" si="279"/>
        <v>0</v>
      </c>
      <c r="Z1217" s="340"/>
      <c r="AA1217" s="370" t="s">
        <v>643</v>
      </c>
      <c r="AB1217" s="20"/>
    </row>
    <row r="1218" spans="1:28" x14ac:dyDescent="0.3">
      <c r="A1218" s="115"/>
      <c r="B1218" s="332"/>
      <c r="C1218" s="332"/>
      <c r="D1218" s="332"/>
      <c r="E1218" s="1169"/>
      <c r="F1218" s="582">
        <f t="shared" si="274"/>
        <v>0</v>
      </c>
      <c r="G1218" s="333"/>
      <c r="H1218" s="333"/>
      <c r="I1218" s="433"/>
      <c r="J1218" s="434"/>
      <c r="K1218" s="942"/>
      <c r="L1218" s="337"/>
      <c r="M1218" s="337"/>
      <c r="N1218" s="337"/>
      <c r="O1218" s="338"/>
      <c r="P1218" s="339">
        <f t="shared" si="278"/>
        <v>0</v>
      </c>
      <c r="Q1218" s="364"/>
      <c r="R1218" s="364"/>
      <c r="S1218" s="365"/>
      <c r="T1218" s="366"/>
      <c r="U1218" s="367"/>
      <c r="V1218" s="364"/>
      <c r="W1218" s="364"/>
      <c r="X1218" s="364"/>
      <c r="Y1218" s="1293">
        <f t="shared" si="279"/>
        <v>0</v>
      </c>
      <c r="Z1218" s="340"/>
      <c r="AA1218" s="370" t="s">
        <v>636</v>
      </c>
      <c r="AB1218" s="20"/>
    </row>
    <row r="1219" spans="1:28" x14ac:dyDescent="0.3">
      <c r="A1219" s="115"/>
      <c r="B1219" s="332"/>
      <c r="C1219" s="332"/>
      <c r="D1219" s="332"/>
      <c r="E1219" s="1169"/>
      <c r="F1219" s="582">
        <f t="shared" si="274"/>
        <v>0</v>
      </c>
      <c r="G1219" s="333"/>
      <c r="H1219" s="333"/>
      <c r="I1219" s="433"/>
      <c r="J1219" s="434"/>
      <c r="K1219" s="942"/>
      <c r="L1219" s="337"/>
      <c r="M1219" s="337"/>
      <c r="N1219" s="337"/>
      <c r="O1219" s="338"/>
      <c r="P1219" s="339">
        <f t="shared" si="278"/>
        <v>0</v>
      </c>
      <c r="Q1219" s="364"/>
      <c r="R1219" s="364"/>
      <c r="S1219" s="365"/>
      <c r="T1219" s="366"/>
      <c r="U1219" s="367"/>
      <c r="V1219" s="364"/>
      <c r="W1219" s="364"/>
      <c r="X1219" s="364"/>
      <c r="Y1219" s="1293">
        <f t="shared" si="279"/>
        <v>0</v>
      </c>
      <c r="Z1219" s="340"/>
      <c r="AA1219" s="370"/>
      <c r="AB1219" s="20"/>
    </row>
    <row r="1220" spans="1:28" x14ac:dyDescent="0.3">
      <c r="A1220" s="115"/>
      <c r="B1220" s="332"/>
      <c r="C1220" s="332"/>
      <c r="D1220" s="368" t="s">
        <v>1206</v>
      </c>
      <c r="E1220" s="1164"/>
      <c r="F1220" s="582">
        <f t="shared" si="274"/>
        <v>0</v>
      </c>
      <c r="G1220" s="333"/>
      <c r="H1220" s="333"/>
      <c r="I1220" s="334"/>
      <c r="J1220" s="335"/>
      <c r="K1220" s="942"/>
      <c r="L1220" s="337"/>
      <c r="M1220" s="337"/>
      <c r="N1220" s="337"/>
      <c r="O1220" s="338"/>
      <c r="P1220" s="339">
        <f t="shared" si="278"/>
        <v>0</v>
      </c>
      <c r="Q1220" s="364"/>
      <c r="R1220" s="364"/>
      <c r="S1220" s="365"/>
      <c r="T1220" s="366"/>
      <c r="U1220" s="367"/>
      <c r="V1220" s="364"/>
      <c r="W1220" s="364"/>
      <c r="X1220" s="364"/>
      <c r="Y1220" s="1293">
        <f t="shared" si="279"/>
        <v>0</v>
      </c>
      <c r="Z1220" s="340"/>
      <c r="AA1220" s="632"/>
      <c r="AB1220" s="20"/>
    </row>
    <row r="1221" spans="1:28" x14ac:dyDescent="0.3">
      <c r="A1221" s="115"/>
      <c r="B1221" s="332"/>
      <c r="C1221" s="332"/>
      <c r="D1221" s="368" t="s">
        <v>1207</v>
      </c>
      <c r="E1221" s="1166" t="s">
        <v>1208</v>
      </c>
      <c r="F1221" s="582">
        <f t="shared" ref="F1221" si="283">SUM(G1221:J1221)</f>
        <v>0</v>
      </c>
      <c r="G1221" s="333"/>
      <c r="H1221" s="333"/>
      <c r="I1221" s="334"/>
      <c r="J1221" s="335"/>
      <c r="K1221" s="942"/>
      <c r="L1221" s="337"/>
      <c r="M1221" s="337"/>
      <c r="N1221" s="337"/>
      <c r="O1221" s="338"/>
      <c r="P1221" s="339">
        <f t="shared" ref="P1221" si="284">SUM(Q1221:T1221)</f>
        <v>0</v>
      </c>
      <c r="Q1221" s="364"/>
      <c r="R1221" s="364"/>
      <c r="S1221" s="365"/>
      <c r="T1221" s="366"/>
      <c r="U1221" s="367"/>
      <c r="V1221" s="364"/>
      <c r="W1221" s="364"/>
      <c r="X1221" s="364"/>
      <c r="Y1221" s="1293">
        <f t="shared" ref="Y1221" si="285">SUM(U1221:X1221)</f>
        <v>0</v>
      </c>
      <c r="Z1221" s="340"/>
      <c r="AA1221" s="632"/>
      <c r="AB1221" s="20"/>
    </row>
    <row r="1222" spans="1:28" x14ac:dyDescent="0.3">
      <c r="A1222" s="115"/>
      <c r="B1222" s="332"/>
      <c r="C1222" s="332"/>
      <c r="D1222" s="332"/>
      <c r="E1222" s="1169" t="s">
        <v>393</v>
      </c>
      <c r="F1222" s="582">
        <v>67</v>
      </c>
      <c r="G1222" s="334">
        <v>67</v>
      </c>
      <c r="H1222" s="335" t="s">
        <v>89</v>
      </c>
      <c r="I1222" s="334">
        <v>67</v>
      </c>
      <c r="J1222" s="335" t="s">
        <v>89</v>
      </c>
      <c r="K1222" s="343">
        <v>67</v>
      </c>
      <c r="L1222" s="337">
        <v>67</v>
      </c>
      <c r="M1222" s="337"/>
      <c r="N1222" s="337"/>
      <c r="O1222" s="338">
        <v>67</v>
      </c>
      <c r="P1222" s="339">
        <f t="shared" si="278"/>
        <v>0</v>
      </c>
      <c r="Q1222" s="364"/>
      <c r="R1222" s="364"/>
      <c r="S1222" s="365"/>
      <c r="T1222" s="366"/>
      <c r="U1222" s="367"/>
      <c r="V1222" s="364"/>
      <c r="W1222" s="364"/>
      <c r="X1222" s="364"/>
      <c r="Y1222" s="1293">
        <f t="shared" si="279"/>
        <v>0</v>
      </c>
      <c r="Z1222" s="340"/>
      <c r="AA1222" s="632"/>
      <c r="AB1222" s="20"/>
    </row>
    <row r="1223" spans="1:28" ht="15.6" hidden="1" customHeight="1" x14ac:dyDescent="0.3">
      <c r="A1223" s="115"/>
      <c r="B1223" s="332"/>
      <c r="C1223" s="332"/>
      <c r="D1223" s="332"/>
      <c r="E1223" s="1169" t="s">
        <v>231</v>
      </c>
      <c r="F1223" s="582">
        <f t="shared" si="274"/>
        <v>0</v>
      </c>
      <c r="G1223" s="333"/>
      <c r="H1223" s="333"/>
      <c r="I1223" s="334"/>
      <c r="J1223" s="335"/>
      <c r="K1223" s="343"/>
      <c r="L1223" s="337"/>
      <c r="M1223" s="337"/>
      <c r="N1223" s="337"/>
      <c r="O1223" s="338">
        <f t="shared" si="280"/>
        <v>0</v>
      </c>
      <c r="P1223" s="339">
        <f t="shared" si="278"/>
        <v>0</v>
      </c>
      <c r="Q1223" s="364"/>
      <c r="R1223" s="364"/>
      <c r="S1223" s="365"/>
      <c r="T1223" s="366"/>
      <c r="U1223" s="367"/>
      <c r="V1223" s="364"/>
      <c r="W1223" s="364"/>
      <c r="X1223" s="364"/>
      <c r="Y1223" s="1293">
        <f t="shared" si="279"/>
        <v>0</v>
      </c>
      <c r="Z1223" s="340"/>
      <c r="AA1223" s="632"/>
      <c r="AB1223" s="20"/>
    </row>
    <row r="1224" spans="1:28" ht="15.6" hidden="1" customHeight="1" x14ac:dyDescent="0.3">
      <c r="A1224" s="115"/>
      <c r="B1224" s="332"/>
      <c r="C1224" s="332"/>
      <c r="D1224" s="332"/>
      <c r="E1224" s="1169" t="s">
        <v>232</v>
      </c>
      <c r="F1224" s="582">
        <f t="shared" si="274"/>
        <v>0</v>
      </c>
      <c r="G1224" s="333"/>
      <c r="H1224" s="333"/>
      <c r="I1224" s="334"/>
      <c r="J1224" s="335"/>
      <c r="K1224" s="343"/>
      <c r="L1224" s="337"/>
      <c r="M1224" s="337"/>
      <c r="N1224" s="337"/>
      <c r="O1224" s="338">
        <f t="shared" si="280"/>
        <v>0</v>
      </c>
      <c r="P1224" s="339">
        <f t="shared" si="278"/>
        <v>0</v>
      </c>
      <c r="Q1224" s="364"/>
      <c r="R1224" s="364"/>
      <c r="S1224" s="365"/>
      <c r="T1224" s="366"/>
      <c r="U1224" s="367"/>
      <c r="V1224" s="364"/>
      <c r="W1224" s="364"/>
      <c r="X1224" s="364"/>
      <c r="Y1224" s="1293">
        <f t="shared" si="279"/>
        <v>0</v>
      </c>
      <c r="Z1224" s="340"/>
      <c r="AA1224" s="632"/>
      <c r="AB1224" s="20"/>
    </row>
    <row r="1225" spans="1:28" ht="15.6" hidden="1" customHeight="1" x14ac:dyDescent="0.3">
      <c r="A1225" s="115"/>
      <c r="B1225" s="332"/>
      <c r="C1225" s="332"/>
      <c r="D1225" s="332"/>
      <c r="E1225" s="1169" t="s">
        <v>233</v>
      </c>
      <c r="F1225" s="582">
        <f t="shared" si="274"/>
        <v>0</v>
      </c>
      <c r="G1225" s="333"/>
      <c r="H1225" s="333"/>
      <c r="I1225" s="334"/>
      <c r="J1225" s="335"/>
      <c r="K1225" s="343"/>
      <c r="L1225" s="337"/>
      <c r="M1225" s="337"/>
      <c r="N1225" s="337"/>
      <c r="O1225" s="338">
        <f t="shared" si="280"/>
        <v>0</v>
      </c>
      <c r="P1225" s="339">
        <f t="shared" si="278"/>
        <v>0</v>
      </c>
      <c r="Q1225" s="364"/>
      <c r="R1225" s="364"/>
      <c r="S1225" s="365"/>
      <c r="T1225" s="366"/>
      <c r="U1225" s="367"/>
      <c r="V1225" s="364"/>
      <c r="W1225" s="364"/>
      <c r="X1225" s="364"/>
      <c r="Y1225" s="1293">
        <f t="shared" si="279"/>
        <v>0</v>
      </c>
      <c r="Z1225" s="340"/>
      <c r="AA1225" s="632"/>
      <c r="AB1225" s="20"/>
    </row>
    <row r="1226" spans="1:28" x14ac:dyDescent="0.3">
      <c r="A1226" s="115"/>
      <c r="B1226" s="332"/>
      <c r="C1226" s="332"/>
      <c r="D1226" s="332"/>
      <c r="E1226" s="1169"/>
      <c r="F1226" s="582">
        <f t="shared" si="274"/>
        <v>0</v>
      </c>
      <c r="G1226" s="333"/>
      <c r="H1226" s="333"/>
      <c r="I1226" s="334"/>
      <c r="J1226" s="335"/>
      <c r="K1226" s="942"/>
      <c r="L1226" s="337"/>
      <c r="M1226" s="337"/>
      <c r="N1226" s="337"/>
      <c r="O1226" s="338"/>
      <c r="P1226" s="339">
        <f t="shared" si="278"/>
        <v>0</v>
      </c>
      <c r="Q1226" s="364"/>
      <c r="R1226" s="364"/>
      <c r="S1226" s="365"/>
      <c r="T1226" s="366"/>
      <c r="U1226" s="367"/>
      <c r="V1226" s="364"/>
      <c r="W1226" s="364"/>
      <c r="X1226" s="364"/>
      <c r="Y1226" s="1293">
        <f t="shared" si="279"/>
        <v>0</v>
      </c>
      <c r="Z1226" s="340"/>
      <c r="AA1226" s="632"/>
      <c r="AB1226" s="20"/>
    </row>
    <row r="1227" spans="1:28" x14ac:dyDescent="0.3">
      <c r="A1227" s="115"/>
      <c r="B1227" s="332"/>
      <c r="C1227" s="332"/>
      <c r="D1227" s="442" t="s">
        <v>531</v>
      </c>
      <c r="E1227" s="1169"/>
      <c r="F1227" s="582">
        <f t="shared" si="274"/>
        <v>0</v>
      </c>
      <c r="G1227" s="333"/>
      <c r="H1227" s="333"/>
      <c r="I1227" s="334"/>
      <c r="J1227" s="335"/>
      <c r="K1227" s="942"/>
      <c r="L1227" s="337"/>
      <c r="M1227" s="337"/>
      <c r="N1227" s="337"/>
      <c r="O1227" s="338"/>
      <c r="P1227" s="339">
        <f t="shared" si="278"/>
        <v>0</v>
      </c>
      <c r="Q1227" s="364"/>
      <c r="R1227" s="364"/>
      <c r="S1227" s="365"/>
      <c r="T1227" s="366"/>
      <c r="U1227" s="367"/>
      <c r="V1227" s="364"/>
      <c r="W1227" s="364"/>
      <c r="X1227" s="364"/>
      <c r="Y1227" s="1293">
        <f t="shared" si="279"/>
        <v>0</v>
      </c>
      <c r="Z1227" s="340"/>
      <c r="AA1227" s="370"/>
      <c r="AB1227" s="20"/>
    </row>
    <row r="1228" spans="1:28" x14ac:dyDescent="0.3">
      <c r="A1228" s="115"/>
      <c r="B1228" s="332"/>
      <c r="C1228" s="332"/>
      <c r="D1228" s="332"/>
      <c r="E1228" s="1169" t="s">
        <v>447</v>
      </c>
      <c r="F1228" s="582">
        <v>1</v>
      </c>
      <c r="G1228" s="333"/>
      <c r="H1228" s="333"/>
      <c r="I1228" s="334">
        <v>1</v>
      </c>
      <c r="J1228" s="335">
        <v>-1</v>
      </c>
      <c r="K1228" s="633">
        <v>1</v>
      </c>
      <c r="L1228" s="337">
        <v>3</v>
      </c>
      <c r="M1228" s="337"/>
      <c r="N1228" s="337"/>
      <c r="O1228" s="338">
        <f t="shared" si="280"/>
        <v>4</v>
      </c>
      <c r="P1228" s="339">
        <f t="shared" si="278"/>
        <v>0</v>
      </c>
      <c r="Q1228" s="364"/>
      <c r="R1228" s="364"/>
      <c r="S1228" s="365"/>
      <c r="T1228" s="366"/>
      <c r="U1228" s="367"/>
      <c r="V1228" s="364"/>
      <c r="W1228" s="364"/>
      <c r="X1228" s="364"/>
      <c r="Y1228" s="1293">
        <f t="shared" si="279"/>
        <v>0</v>
      </c>
      <c r="Z1228" s="340"/>
      <c r="AA1228" s="370"/>
      <c r="AB1228" s="20"/>
    </row>
    <row r="1229" spans="1:28" x14ac:dyDescent="0.3">
      <c r="A1229" s="115"/>
      <c r="B1229" s="332"/>
      <c r="C1229" s="332"/>
      <c r="D1229" s="332"/>
      <c r="E1229" s="1169"/>
      <c r="F1229" s="582">
        <f t="shared" si="274"/>
        <v>0</v>
      </c>
      <c r="G1229" s="333"/>
      <c r="H1229" s="333"/>
      <c r="I1229" s="334"/>
      <c r="J1229" s="335"/>
      <c r="K1229" s="942"/>
      <c r="L1229" s="337"/>
      <c r="M1229" s="337"/>
      <c r="N1229" s="337"/>
      <c r="O1229" s="338"/>
      <c r="P1229" s="339">
        <f t="shared" si="278"/>
        <v>0</v>
      </c>
      <c r="Q1229" s="364"/>
      <c r="R1229" s="364"/>
      <c r="S1229" s="365"/>
      <c r="T1229" s="366"/>
      <c r="U1229" s="367"/>
      <c r="V1229" s="364"/>
      <c r="W1229" s="364"/>
      <c r="X1229" s="364"/>
      <c r="Y1229" s="1293">
        <f t="shared" si="279"/>
        <v>0</v>
      </c>
      <c r="Z1229" s="340"/>
      <c r="AA1229" s="370"/>
      <c r="AB1229" s="20"/>
    </row>
    <row r="1230" spans="1:28" x14ac:dyDescent="0.3">
      <c r="A1230" s="115"/>
      <c r="B1230" s="332"/>
      <c r="C1230" s="368" t="s">
        <v>96</v>
      </c>
      <c r="D1230" s="332"/>
      <c r="E1230" s="1164"/>
      <c r="F1230" s="582">
        <f t="shared" si="274"/>
        <v>0</v>
      </c>
      <c r="G1230" s="333"/>
      <c r="H1230" s="333"/>
      <c r="I1230" s="334"/>
      <c r="J1230" s="335"/>
      <c r="K1230" s="942"/>
      <c r="L1230" s="337"/>
      <c r="M1230" s="337"/>
      <c r="N1230" s="337"/>
      <c r="O1230" s="338"/>
      <c r="P1230" s="339">
        <f t="shared" si="278"/>
        <v>0</v>
      </c>
      <c r="Q1230" s="364"/>
      <c r="R1230" s="364"/>
      <c r="S1230" s="365"/>
      <c r="T1230" s="366"/>
      <c r="U1230" s="367"/>
      <c r="V1230" s="364"/>
      <c r="W1230" s="364"/>
      <c r="X1230" s="364"/>
      <c r="Y1230" s="1293">
        <f t="shared" si="279"/>
        <v>0</v>
      </c>
      <c r="Z1230" s="340"/>
      <c r="AA1230" s="370" t="s">
        <v>532</v>
      </c>
      <c r="AB1230" s="20"/>
    </row>
    <row r="1231" spans="1:28" x14ac:dyDescent="0.3">
      <c r="A1231" s="115"/>
      <c r="B1231" s="332"/>
      <c r="C1231" s="332"/>
      <c r="D1231" s="368" t="s">
        <v>1221</v>
      </c>
      <c r="E1231" s="1166"/>
      <c r="F1231" s="582">
        <f t="shared" si="274"/>
        <v>0</v>
      </c>
      <c r="G1231" s="333"/>
      <c r="H1231" s="333"/>
      <c r="I1231" s="334"/>
      <c r="J1231" s="335"/>
      <c r="K1231" s="942"/>
      <c r="L1231" s="337"/>
      <c r="M1231" s="337"/>
      <c r="N1231" s="337"/>
      <c r="O1231" s="338"/>
      <c r="P1231" s="339">
        <f t="shared" si="278"/>
        <v>0</v>
      </c>
      <c r="Q1231" s="364"/>
      <c r="R1231" s="364"/>
      <c r="S1231" s="365"/>
      <c r="T1231" s="366"/>
      <c r="U1231" s="367"/>
      <c r="V1231" s="364"/>
      <c r="W1231" s="364"/>
      <c r="X1231" s="364"/>
      <c r="Y1231" s="1293">
        <f t="shared" si="279"/>
        <v>0</v>
      </c>
      <c r="Z1231" s="340"/>
      <c r="AA1231" s="370" t="s">
        <v>644</v>
      </c>
      <c r="AB1231" s="20"/>
    </row>
    <row r="1232" spans="1:28" x14ac:dyDescent="0.3">
      <c r="A1232" s="115"/>
      <c r="B1232" s="332"/>
      <c r="C1232" s="332"/>
      <c r="D1232" s="368"/>
      <c r="E1232" s="1166" t="s">
        <v>1222</v>
      </c>
      <c r="F1232" s="582">
        <f t="shared" si="274"/>
        <v>0</v>
      </c>
      <c r="G1232" s="333"/>
      <c r="H1232" s="333"/>
      <c r="I1232" s="334"/>
      <c r="J1232" s="335"/>
      <c r="K1232" s="942"/>
      <c r="L1232" s="337"/>
      <c r="M1232" s="337"/>
      <c r="N1232" s="337"/>
      <c r="O1232" s="338"/>
      <c r="P1232" s="339">
        <f t="shared" si="278"/>
        <v>0</v>
      </c>
      <c r="Q1232" s="364"/>
      <c r="R1232" s="364"/>
      <c r="S1232" s="365"/>
      <c r="T1232" s="366"/>
      <c r="U1232" s="367"/>
      <c r="V1232" s="364"/>
      <c r="W1232" s="364"/>
      <c r="X1232" s="364"/>
      <c r="Y1232" s="1293">
        <f t="shared" si="279"/>
        <v>0</v>
      </c>
      <c r="Z1232" s="340"/>
      <c r="AA1232" s="370" t="s">
        <v>645</v>
      </c>
      <c r="AB1232" s="20"/>
    </row>
    <row r="1233" spans="1:28" x14ac:dyDescent="0.3">
      <c r="A1233" s="115"/>
      <c r="B1233" s="332"/>
      <c r="C1233" s="332"/>
      <c r="D1233" s="368"/>
      <c r="E1233" s="1166" t="s">
        <v>1223</v>
      </c>
      <c r="F1233" s="582">
        <f t="shared" si="274"/>
        <v>0</v>
      </c>
      <c r="G1233" s="333"/>
      <c r="H1233" s="333"/>
      <c r="I1233" s="334"/>
      <c r="J1233" s="335"/>
      <c r="K1233" s="942"/>
      <c r="L1233" s="337"/>
      <c r="M1233" s="337"/>
      <c r="N1233" s="337"/>
      <c r="O1233" s="338"/>
      <c r="P1233" s="339">
        <f t="shared" si="278"/>
        <v>0</v>
      </c>
      <c r="Q1233" s="364"/>
      <c r="R1233" s="364"/>
      <c r="S1233" s="365"/>
      <c r="T1233" s="366"/>
      <c r="U1233" s="367"/>
      <c r="V1233" s="364"/>
      <c r="W1233" s="364"/>
      <c r="X1233" s="364"/>
      <c r="Y1233" s="1293">
        <f t="shared" si="279"/>
        <v>0</v>
      </c>
      <c r="Z1233" s="340"/>
      <c r="AA1233" s="370" t="s">
        <v>646</v>
      </c>
      <c r="AB1233" s="20"/>
    </row>
    <row r="1234" spans="1:28" x14ac:dyDescent="0.3">
      <c r="A1234" s="115"/>
      <c r="B1234" s="332"/>
      <c r="C1234" s="332"/>
      <c r="D1234" s="332"/>
      <c r="E1234" s="1168" t="s">
        <v>122</v>
      </c>
      <c r="F1234" s="582">
        <f t="shared" si="274"/>
        <v>134</v>
      </c>
      <c r="G1234" s="334">
        <v>67</v>
      </c>
      <c r="H1234" s="335" t="s">
        <v>89</v>
      </c>
      <c r="I1234" s="334">
        <v>67</v>
      </c>
      <c r="J1234" s="335" t="s">
        <v>89</v>
      </c>
      <c r="K1234" s="343">
        <v>19</v>
      </c>
      <c r="L1234" s="337">
        <v>19</v>
      </c>
      <c r="M1234" s="337"/>
      <c r="N1234" s="337"/>
      <c r="O1234" s="338">
        <f t="shared" si="280"/>
        <v>38</v>
      </c>
      <c r="P1234" s="339">
        <f t="shared" si="278"/>
        <v>0</v>
      </c>
      <c r="Q1234" s="364"/>
      <c r="R1234" s="364"/>
      <c r="S1234" s="365"/>
      <c r="T1234" s="366"/>
      <c r="U1234" s="367"/>
      <c r="V1234" s="364"/>
      <c r="W1234" s="364"/>
      <c r="X1234" s="364"/>
      <c r="Y1234" s="1293">
        <f t="shared" si="279"/>
        <v>0</v>
      </c>
      <c r="Z1234" s="340"/>
      <c r="AA1234" s="370" t="s">
        <v>647</v>
      </c>
      <c r="AB1234" s="20"/>
    </row>
    <row r="1235" spans="1:28" x14ac:dyDescent="0.3">
      <c r="A1235" s="115"/>
      <c r="B1235" s="332"/>
      <c r="C1235" s="332"/>
      <c r="D1235" s="332"/>
      <c r="E1235" s="1168" t="s">
        <v>123</v>
      </c>
      <c r="F1235" s="582">
        <f t="shared" si="274"/>
        <v>0</v>
      </c>
      <c r="G1235" s="333"/>
      <c r="H1235" s="333"/>
      <c r="I1235" s="334"/>
      <c r="J1235" s="335"/>
      <c r="K1235" s="942"/>
      <c r="L1235" s="337"/>
      <c r="M1235" s="337"/>
      <c r="N1235" s="337"/>
      <c r="O1235" s="338"/>
      <c r="P1235" s="339">
        <f t="shared" si="278"/>
        <v>0</v>
      </c>
      <c r="Q1235" s="364"/>
      <c r="R1235" s="364"/>
      <c r="S1235" s="365"/>
      <c r="T1235" s="366"/>
      <c r="U1235" s="367"/>
      <c r="V1235" s="364"/>
      <c r="W1235" s="364"/>
      <c r="X1235" s="364"/>
      <c r="Y1235" s="1293">
        <f t="shared" si="279"/>
        <v>0</v>
      </c>
      <c r="Z1235" s="340"/>
      <c r="AA1235" s="370" t="s">
        <v>648</v>
      </c>
      <c r="AB1235" s="20"/>
    </row>
    <row r="1236" spans="1:28" x14ac:dyDescent="0.3">
      <c r="A1236" s="115"/>
      <c r="B1236" s="332"/>
      <c r="C1236" s="332"/>
      <c r="D1236" s="332"/>
      <c r="E1236" s="1168"/>
      <c r="F1236" s="582">
        <f t="shared" si="274"/>
        <v>0</v>
      </c>
      <c r="G1236" s="333"/>
      <c r="H1236" s="333"/>
      <c r="I1236" s="334"/>
      <c r="J1236" s="335"/>
      <c r="K1236" s="942"/>
      <c r="L1236" s="337"/>
      <c r="M1236" s="337"/>
      <c r="N1236" s="337"/>
      <c r="O1236" s="338"/>
      <c r="P1236" s="339">
        <f t="shared" si="278"/>
        <v>0</v>
      </c>
      <c r="Q1236" s="364"/>
      <c r="R1236" s="364"/>
      <c r="S1236" s="365"/>
      <c r="T1236" s="366"/>
      <c r="U1236" s="367"/>
      <c r="V1236" s="364"/>
      <c r="W1236" s="364"/>
      <c r="X1236" s="364"/>
      <c r="Y1236" s="1293">
        <f t="shared" si="279"/>
        <v>0</v>
      </c>
      <c r="Z1236" s="340"/>
      <c r="AA1236" s="370" t="s">
        <v>649</v>
      </c>
      <c r="AB1236" s="20"/>
    </row>
    <row r="1237" spans="1:28" x14ac:dyDescent="0.3">
      <c r="A1237" s="115"/>
      <c r="B1237" s="332"/>
      <c r="C1237" s="332"/>
      <c r="D1237" s="332"/>
      <c r="E1237" s="1168"/>
      <c r="F1237" s="582">
        <f t="shared" si="274"/>
        <v>0</v>
      </c>
      <c r="G1237" s="333"/>
      <c r="H1237" s="333"/>
      <c r="I1237" s="334"/>
      <c r="J1237" s="335"/>
      <c r="K1237" s="942"/>
      <c r="L1237" s="337"/>
      <c r="M1237" s="337"/>
      <c r="N1237" s="337"/>
      <c r="O1237" s="338"/>
      <c r="P1237" s="339">
        <f t="shared" si="278"/>
        <v>0</v>
      </c>
      <c r="Q1237" s="364"/>
      <c r="R1237" s="364"/>
      <c r="S1237" s="365"/>
      <c r="T1237" s="366"/>
      <c r="U1237" s="367"/>
      <c r="V1237" s="364"/>
      <c r="W1237" s="364"/>
      <c r="X1237" s="364"/>
      <c r="Y1237" s="1293">
        <f t="shared" si="279"/>
        <v>0</v>
      </c>
      <c r="Z1237" s="340"/>
      <c r="AA1237" s="370" t="s">
        <v>650</v>
      </c>
      <c r="AB1237" s="20"/>
    </row>
    <row r="1238" spans="1:28" x14ac:dyDescent="0.3">
      <c r="A1238" s="115"/>
      <c r="B1238" s="332"/>
      <c r="C1238" s="332"/>
      <c r="D1238" s="332"/>
      <c r="E1238" s="1168"/>
      <c r="F1238" s="582">
        <f t="shared" si="274"/>
        <v>0</v>
      </c>
      <c r="G1238" s="333"/>
      <c r="H1238" s="333"/>
      <c r="I1238" s="334"/>
      <c r="J1238" s="335"/>
      <c r="K1238" s="942"/>
      <c r="L1238" s="337"/>
      <c r="M1238" s="337"/>
      <c r="N1238" s="337"/>
      <c r="O1238" s="338"/>
      <c r="P1238" s="339">
        <f t="shared" si="278"/>
        <v>0</v>
      </c>
      <c r="Q1238" s="364"/>
      <c r="R1238" s="364"/>
      <c r="S1238" s="365"/>
      <c r="T1238" s="366"/>
      <c r="U1238" s="367"/>
      <c r="V1238" s="364"/>
      <c r="W1238" s="364"/>
      <c r="X1238" s="364"/>
      <c r="Y1238" s="1293">
        <f t="shared" si="279"/>
        <v>0</v>
      </c>
      <c r="Z1238" s="340"/>
      <c r="AA1238" s="370" t="s">
        <v>651</v>
      </c>
      <c r="AB1238" s="20"/>
    </row>
    <row r="1239" spans="1:28" x14ac:dyDescent="0.3">
      <c r="A1239" s="115"/>
      <c r="B1239" s="332"/>
      <c r="C1239" s="332"/>
      <c r="D1239" s="332"/>
      <c r="E1239" s="1168"/>
      <c r="F1239" s="582">
        <f t="shared" si="274"/>
        <v>0</v>
      </c>
      <c r="G1239" s="333"/>
      <c r="H1239" s="333"/>
      <c r="I1239" s="334"/>
      <c r="J1239" s="335"/>
      <c r="K1239" s="942"/>
      <c r="L1239" s="337"/>
      <c r="M1239" s="337"/>
      <c r="N1239" s="337"/>
      <c r="O1239" s="338"/>
      <c r="P1239" s="339">
        <f t="shared" si="278"/>
        <v>0</v>
      </c>
      <c r="Q1239" s="364"/>
      <c r="R1239" s="364"/>
      <c r="S1239" s="365"/>
      <c r="T1239" s="366"/>
      <c r="U1239" s="367"/>
      <c r="V1239" s="364"/>
      <c r="W1239" s="364"/>
      <c r="X1239" s="364"/>
      <c r="Y1239" s="1293">
        <f t="shared" si="279"/>
        <v>0</v>
      </c>
      <c r="Z1239" s="340"/>
      <c r="AA1239" s="370" t="s">
        <v>652</v>
      </c>
      <c r="AB1239" s="20"/>
    </row>
    <row r="1240" spans="1:28" x14ac:dyDescent="0.3">
      <c r="A1240" s="115"/>
      <c r="B1240" s="332"/>
      <c r="C1240" s="332"/>
      <c r="D1240" s="332"/>
      <c r="E1240" s="1164"/>
      <c r="F1240" s="582">
        <f t="shared" si="274"/>
        <v>0</v>
      </c>
      <c r="G1240" s="333"/>
      <c r="H1240" s="333"/>
      <c r="I1240" s="333"/>
      <c r="J1240" s="422"/>
      <c r="K1240" s="942"/>
      <c r="L1240" s="337"/>
      <c r="M1240" s="337"/>
      <c r="N1240" s="337"/>
      <c r="O1240" s="338"/>
      <c r="P1240" s="339">
        <f t="shared" si="278"/>
        <v>0</v>
      </c>
      <c r="Q1240" s="364"/>
      <c r="R1240" s="364"/>
      <c r="S1240" s="365"/>
      <c r="T1240" s="366"/>
      <c r="U1240" s="367"/>
      <c r="V1240" s="364"/>
      <c r="W1240" s="364"/>
      <c r="X1240" s="364"/>
      <c r="Y1240" s="1293">
        <f t="shared" si="279"/>
        <v>0</v>
      </c>
      <c r="Z1240" s="340"/>
      <c r="AA1240" s="370" t="s">
        <v>653</v>
      </c>
      <c r="AB1240" s="20"/>
    </row>
    <row r="1241" spans="1:28" x14ac:dyDescent="0.3">
      <c r="A1241" s="115"/>
      <c r="B1241" s="332"/>
      <c r="C1241" s="332"/>
      <c r="D1241" s="332"/>
      <c r="E1241" s="1169"/>
      <c r="F1241" s="582">
        <f t="shared" si="274"/>
        <v>0</v>
      </c>
      <c r="G1241" s="333"/>
      <c r="H1241" s="333"/>
      <c r="I1241" s="334"/>
      <c r="J1241" s="335"/>
      <c r="K1241" s="942"/>
      <c r="L1241" s="337"/>
      <c r="M1241" s="337"/>
      <c r="N1241" s="337"/>
      <c r="O1241" s="338"/>
      <c r="P1241" s="339">
        <f t="shared" si="278"/>
        <v>0</v>
      </c>
      <c r="Q1241" s="364"/>
      <c r="R1241" s="364"/>
      <c r="S1241" s="365"/>
      <c r="T1241" s="366"/>
      <c r="U1241" s="367"/>
      <c r="V1241" s="364"/>
      <c r="W1241" s="364"/>
      <c r="X1241" s="364"/>
      <c r="Y1241" s="1293">
        <f t="shared" si="279"/>
        <v>0</v>
      </c>
      <c r="Z1241" s="340"/>
      <c r="AA1241" s="370" t="s">
        <v>654</v>
      </c>
      <c r="AB1241" s="20"/>
    </row>
    <row r="1242" spans="1:28" x14ac:dyDescent="0.3">
      <c r="A1242" s="115"/>
      <c r="B1242" s="332"/>
      <c r="C1242" s="332"/>
      <c r="D1242" s="332"/>
      <c r="E1242" s="1169"/>
      <c r="F1242" s="582">
        <f t="shared" si="274"/>
        <v>0</v>
      </c>
      <c r="G1242" s="333"/>
      <c r="H1242" s="333"/>
      <c r="I1242" s="334"/>
      <c r="J1242" s="335"/>
      <c r="K1242" s="942"/>
      <c r="L1242" s="337"/>
      <c r="M1242" s="337"/>
      <c r="N1242" s="337"/>
      <c r="O1242" s="338"/>
      <c r="P1242" s="339">
        <f t="shared" si="278"/>
        <v>0</v>
      </c>
      <c r="Q1242" s="364"/>
      <c r="R1242" s="364"/>
      <c r="S1242" s="365"/>
      <c r="T1242" s="366"/>
      <c r="U1242" s="367"/>
      <c r="V1242" s="364"/>
      <c r="W1242" s="364"/>
      <c r="X1242" s="364"/>
      <c r="Y1242" s="1293">
        <f t="shared" si="279"/>
        <v>0</v>
      </c>
      <c r="Z1242" s="340"/>
      <c r="AA1242" s="370" t="s">
        <v>655</v>
      </c>
      <c r="AB1242" s="20"/>
    </row>
    <row r="1243" spans="1:28" x14ac:dyDescent="0.3">
      <c r="A1243" s="115"/>
      <c r="B1243" s="332"/>
      <c r="C1243" s="332"/>
      <c r="D1243" s="332"/>
      <c r="E1243" s="1169"/>
      <c r="F1243" s="582">
        <f t="shared" si="274"/>
        <v>0</v>
      </c>
      <c r="G1243" s="333"/>
      <c r="H1243" s="333"/>
      <c r="I1243" s="334"/>
      <c r="J1243" s="335"/>
      <c r="K1243" s="942"/>
      <c r="L1243" s="337"/>
      <c r="M1243" s="337"/>
      <c r="N1243" s="337"/>
      <c r="O1243" s="338"/>
      <c r="P1243" s="339">
        <f t="shared" si="278"/>
        <v>0</v>
      </c>
      <c r="Q1243" s="364"/>
      <c r="R1243" s="364"/>
      <c r="S1243" s="365"/>
      <c r="T1243" s="366"/>
      <c r="U1243" s="367"/>
      <c r="V1243" s="364"/>
      <c r="W1243" s="364"/>
      <c r="X1243" s="364"/>
      <c r="Y1243" s="1293">
        <f t="shared" si="279"/>
        <v>0</v>
      </c>
      <c r="Z1243" s="340"/>
      <c r="AA1243" s="370" t="s">
        <v>656</v>
      </c>
      <c r="AB1243" s="20"/>
    </row>
    <row r="1244" spans="1:28" x14ac:dyDescent="0.3">
      <c r="A1244" s="115"/>
      <c r="B1244" s="332"/>
      <c r="C1244" s="332"/>
      <c r="D1244" s="332"/>
      <c r="E1244" s="1169"/>
      <c r="F1244" s="582">
        <f t="shared" si="274"/>
        <v>0</v>
      </c>
      <c r="G1244" s="333"/>
      <c r="H1244" s="333"/>
      <c r="I1244" s="334"/>
      <c r="J1244" s="335"/>
      <c r="K1244" s="942"/>
      <c r="L1244" s="337"/>
      <c r="M1244" s="337"/>
      <c r="N1244" s="337"/>
      <c r="O1244" s="338"/>
      <c r="P1244" s="339">
        <f t="shared" si="278"/>
        <v>0</v>
      </c>
      <c r="Q1244" s="364"/>
      <c r="R1244" s="364"/>
      <c r="S1244" s="365"/>
      <c r="T1244" s="366"/>
      <c r="U1244" s="367"/>
      <c r="V1244" s="364"/>
      <c r="W1244" s="364"/>
      <c r="X1244" s="364"/>
      <c r="Y1244" s="1293">
        <f t="shared" si="279"/>
        <v>0</v>
      </c>
      <c r="Z1244" s="340"/>
      <c r="AA1244" s="370"/>
      <c r="AB1244" s="20"/>
    </row>
    <row r="1245" spans="1:28" x14ac:dyDescent="0.3">
      <c r="A1245" s="115"/>
      <c r="B1245" s="332"/>
      <c r="C1245" s="332"/>
      <c r="D1245" s="442" t="s">
        <v>533</v>
      </c>
      <c r="E1245" s="1169"/>
      <c r="F1245" s="582">
        <f t="shared" si="274"/>
        <v>0</v>
      </c>
      <c r="G1245" s="333"/>
      <c r="H1245" s="333"/>
      <c r="I1245" s="334"/>
      <c r="J1245" s="335"/>
      <c r="K1245" s="942"/>
      <c r="L1245" s="337"/>
      <c r="M1245" s="337"/>
      <c r="N1245" s="337"/>
      <c r="O1245" s="338"/>
      <c r="P1245" s="339">
        <f t="shared" si="278"/>
        <v>0</v>
      </c>
      <c r="Q1245" s="364"/>
      <c r="R1245" s="364"/>
      <c r="S1245" s="365"/>
      <c r="T1245" s="366"/>
      <c r="U1245" s="367"/>
      <c r="V1245" s="364"/>
      <c r="W1245" s="364"/>
      <c r="X1245" s="364"/>
      <c r="Y1245" s="1293">
        <f t="shared" si="279"/>
        <v>0</v>
      </c>
      <c r="Z1245" s="340"/>
      <c r="AA1245" s="370"/>
      <c r="AB1245" s="20"/>
    </row>
    <row r="1246" spans="1:28" x14ac:dyDescent="0.3">
      <c r="A1246" s="115"/>
      <c r="B1246" s="332"/>
      <c r="C1246" s="332"/>
      <c r="D1246" s="332"/>
      <c r="E1246" s="1169" t="s">
        <v>447</v>
      </c>
      <c r="F1246" s="582">
        <v>1</v>
      </c>
      <c r="G1246" s="333"/>
      <c r="H1246" s="333"/>
      <c r="I1246" s="334">
        <v>1</v>
      </c>
      <c r="J1246" s="335">
        <v>-1</v>
      </c>
      <c r="K1246" s="633">
        <v>1</v>
      </c>
      <c r="L1246" s="337">
        <v>1</v>
      </c>
      <c r="M1246" s="337"/>
      <c r="N1246" s="337"/>
      <c r="O1246" s="338">
        <f t="shared" ref="O1246:O1308" si="286">SUM(K1246:N1246)</f>
        <v>2</v>
      </c>
      <c r="P1246" s="339">
        <f t="shared" si="278"/>
        <v>0</v>
      </c>
      <c r="Q1246" s="364"/>
      <c r="R1246" s="364"/>
      <c r="S1246" s="365"/>
      <c r="T1246" s="366"/>
      <c r="U1246" s="367"/>
      <c r="V1246" s="364"/>
      <c r="W1246" s="364"/>
      <c r="X1246" s="364"/>
      <c r="Y1246" s="1293">
        <f t="shared" si="279"/>
        <v>0</v>
      </c>
      <c r="Z1246" s="340"/>
      <c r="AA1246" s="370"/>
      <c r="AB1246" s="20"/>
    </row>
    <row r="1247" spans="1:28" x14ac:dyDescent="0.3">
      <c r="A1247" s="115"/>
      <c r="B1247" s="332"/>
      <c r="C1247" s="332"/>
      <c r="D1247" s="332"/>
      <c r="E1247" s="1164"/>
      <c r="F1247" s="582">
        <f t="shared" ref="F1247:F1311" si="287">SUM(G1247:J1247)</f>
        <v>0</v>
      </c>
      <c r="G1247" s="333"/>
      <c r="H1247" s="333"/>
      <c r="I1247" s="334"/>
      <c r="J1247" s="335"/>
      <c r="K1247" s="942"/>
      <c r="L1247" s="337"/>
      <c r="M1247" s="337"/>
      <c r="N1247" s="337"/>
      <c r="O1247" s="338"/>
      <c r="P1247" s="339">
        <f t="shared" si="278"/>
        <v>0</v>
      </c>
      <c r="Q1247" s="364"/>
      <c r="R1247" s="364"/>
      <c r="S1247" s="365"/>
      <c r="T1247" s="366"/>
      <c r="U1247" s="367"/>
      <c r="V1247" s="364"/>
      <c r="W1247" s="364"/>
      <c r="X1247" s="364"/>
      <c r="Y1247" s="1293">
        <f t="shared" si="279"/>
        <v>0</v>
      </c>
      <c r="Z1247" s="340"/>
      <c r="AA1247" s="348"/>
      <c r="AB1247" s="20"/>
    </row>
    <row r="1248" spans="1:28" x14ac:dyDescent="0.3">
      <c r="A1248" s="115"/>
      <c r="B1248" s="332"/>
      <c r="C1248" s="368" t="s">
        <v>895</v>
      </c>
      <c r="D1248" s="332"/>
      <c r="E1248" s="1164"/>
      <c r="F1248" s="582">
        <f t="shared" si="287"/>
        <v>0</v>
      </c>
      <c r="G1248" s="333"/>
      <c r="H1248" s="333"/>
      <c r="I1248" s="334"/>
      <c r="J1248" s="335"/>
      <c r="K1248" s="942"/>
      <c r="L1248" s="337"/>
      <c r="M1248" s="337"/>
      <c r="N1248" s="337"/>
      <c r="O1248" s="338"/>
      <c r="P1248" s="339">
        <f t="shared" si="278"/>
        <v>0</v>
      </c>
      <c r="Q1248" s="364"/>
      <c r="R1248" s="364"/>
      <c r="S1248" s="365"/>
      <c r="T1248" s="366"/>
      <c r="U1248" s="367"/>
      <c r="V1248" s="364"/>
      <c r="W1248" s="364"/>
      <c r="X1248" s="364"/>
      <c r="Y1248" s="1293">
        <f t="shared" si="279"/>
        <v>0</v>
      </c>
      <c r="Z1248" s="340"/>
      <c r="AA1248" s="370"/>
      <c r="AB1248" s="20"/>
    </row>
    <row r="1249" spans="1:28" x14ac:dyDescent="0.3">
      <c r="A1249" s="115"/>
      <c r="B1249" s="332"/>
      <c r="C1249" s="368"/>
      <c r="D1249" s="368" t="s">
        <v>896</v>
      </c>
      <c r="E1249" s="1164"/>
      <c r="F1249" s="582"/>
      <c r="G1249" s="333"/>
      <c r="H1249" s="333"/>
      <c r="I1249" s="334"/>
      <c r="J1249" s="335"/>
      <c r="K1249" s="942"/>
      <c r="L1249" s="337"/>
      <c r="M1249" s="337"/>
      <c r="N1249" s="337"/>
      <c r="O1249" s="338"/>
      <c r="P1249" s="339">
        <f t="shared" ref="P1249:P1312" si="288">SUM(Q1249:T1249)</f>
        <v>0</v>
      </c>
      <c r="Q1249" s="364"/>
      <c r="R1249" s="364"/>
      <c r="S1249" s="365"/>
      <c r="T1249" s="366"/>
      <c r="U1249" s="367"/>
      <c r="V1249" s="364"/>
      <c r="W1249" s="364"/>
      <c r="X1249" s="364"/>
      <c r="Y1249" s="1293">
        <f t="shared" ref="Y1249:Y1312" si="289">SUM(U1249:X1249)</f>
        <v>0</v>
      </c>
      <c r="Z1249" s="340"/>
      <c r="AA1249" s="370"/>
      <c r="AB1249" s="20"/>
    </row>
    <row r="1250" spans="1:28" x14ac:dyDescent="0.3">
      <c r="A1250" s="115"/>
      <c r="B1250" s="332"/>
      <c r="C1250" s="332"/>
      <c r="D1250" s="368" t="s">
        <v>1224</v>
      </c>
      <c r="E1250" s="1164"/>
      <c r="F1250" s="582">
        <f t="shared" si="287"/>
        <v>0</v>
      </c>
      <c r="G1250" s="333"/>
      <c r="H1250" s="333"/>
      <c r="I1250" s="334"/>
      <c r="J1250" s="335"/>
      <c r="K1250" s="942"/>
      <c r="L1250" s="337"/>
      <c r="M1250" s="337"/>
      <c r="N1250" s="337"/>
      <c r="O1250" s="338"/>
      <c r="P1250" s="339">
        <f t="shared" si="288"/>
        <v>60000</v>
      </c>
      <c r="Q1250" s="367">
        <v>20000</v>
      </c>
      <c r="R1250" s="367">
        <v>20000</v>
      </c>
      <c r="S1250" s="367">
        <v>20000</v>
      </c>
      <c r="T1250" s="366"/>
      <c r="U1250" s="367">
        <v>18000</v>
      </c>
      <c r="V1250" s="367">
        <v>18000</v>
      </c>
      <c r="W1250" s="364"/>
      <c r="X1250" s="364"/>
      <c r="Y1250" s="1293">
        <f t="shared" si="289"/>
        <v>36000</v>
      </c>
      <c r="Z1250" s="340"/>
      <c r="AA1250" s="370" t="s">
        <v>894</v>
      </c>
      <c r="AB1250" s="20"/>
    </row>
    <row r="1251" spans="1:28" x14ac:dyDescent="0.3">
      <c r="A1251" s="115"/>
      <c r="B1251" s="332"/>
      <c r="C1251" s="332"/>
      <c r="D1251" s="368" t="s">
        <v>1225</v>
      </c>
      <c r="E1251" s="1164"/>
      <c r="F1251" s="582">
        <f t="shared" si="287"/>
        <v>0</v>
      </c>
      <c r="G1251" s="333"/>
      <c r="H1251" s="333"/>
      <c r="I1251" s="334"/>
      <c r="J1251" s="335"/>
      <c r="K1251" s="942"/>
      <c r="L1251" s="337"/>
      <c r="M1251" s="337"/>
      <c r="N1251" s="337"/>
      <c r="O1251" s="338"/>
      <c r="P1251" s="339">
        <f t="shared" si="288"/>
        <v>0</v>
      </c>
      <c r="Q1251" s="364"/>
      <c r="R1251" s="364"/>
      <c r="S1251" s="365"/>
      <c r="T1251" s="366"/>
      <c r="U1251" s="367"/>
      <c r="V1251" s="364"/>
      <c r="W1251" s="364"/>
      <c r="X1251" s="364"/>
      <c r="Y1251" s="1293">
        <f t="shared" si="289"/>
        <v>0</v>
      </c>
      <c r="Z1251" s="340"/>
      <c r="AA1251" s="370"/>
      <c r="AB1251" s="20"/>
    </row>
    <row r="1252" spans="1:28" x14ac:dyDescent="0.3">
      <c r="A1252" s="115"/>
      <c r="B1252" s="332"/>
      <c r="C1252" s="332"/>
      <c r="D1252" s="368" t="s">
        <v>1226</v>
      </c>
      <c r="E1252" s="1164"/>
      <c r="F1252" s="582">
        <f t="shared" ref="F1252" si="290">SUM(G1252:J1252)</f>
        <v>0</v>
      </c>
      <c r="G1252" s="333"/>
      <c r="H1252" s="333"/>
      <c r="I1252" s="334"/>
      <c r="J1252" s="335"/>
      <c r="K1252" s="942"/>
      <c r="L1252" s="337"/>
      <c r="M1252" s="337"/>
      <c r="N1252" s="337"/>
      <c r="O1252" s="338"/>
      <c r="P1252" s="339">
        <f t="shared" ref="P1252" si="291">SUM(Q1252:T1252)</f>
        <v>0</v>
      </c>
      <c r="Q1252" s="364"/>
      <c r="R1252" s="364"/>
      <c r="S1252" s="365"/>
      <c r="T1252" s="366"/>
      <c r="U1252" s="367"/>
      <c r="V1252" s="364"/>
      <c r="W1252" s="364"/>
      <c r="X1252" s="364"/>
      <c r="Y1252" s="1293">
        <f t="shared" ref="Y1252" si="292">SUM(U1252:X1252)</f>
        <v>0</v>
      </c>
      <c r="Z1252" s="340"/>
      <c r="AA1252" s="370"/>
      <c r="AB1252" s="20"/>
    </row>
    <row r="1253" spans="1:28" x14ac:dyDescent="0.3">
      <c r="A1253" s="115"/>
      <c r="B1253" s="332"/>
      <c r="C1253" s="332"/>
      <c r="D1253" s="332"/>
      <c r="E1253" s="1168" t="s">
        <v>21</v>
      </c>
      <c r="F1253" s="582">
        <f t="shared" si="287"/>
        <v>6</v>
      </c>
      <c r="G1253" s="635">
        <v>2</v>
      </c>
      <c r="H1253" s="635">
        <v>2</v>
      </c>
      <c r="I1253" s="635">
        <v>2</v>
      </c>
      <c r="J1253" s="335"/>
      <c r="K1253" s="1275">
        <v>2</v>
      </c>
      <c r="L1253" s="337">
        <v>3</v>
      </c>
      <c r="M1253" s="337"/>
      <c r="N1253" s="337"/>
      <c r="O1253" s="338">
        <v>5</v>
      </c>
      <c r="P1253" s="339">
        <f t="shared" si="288"/>
        <v>0</v>
      </c>
      <c r="Q1253" s="364"/>
      <c r="R1253" s="364"/>
      <c r="S1253" s="365"/>
      <c r="T1253" s="366"/>
      <c r="U1253" s="367"/>
      <c r="V1253" s="364"/>
      <c r="W1253" s="364"/>
      <c r="X1253" s="364"/>
      <c r="Y1253" s="1293">
        <f t="shared" si="289"/>
        <v>0</v>
      </c>
      <c r="Z1253" s="340"/>
      <c r="AA1253" s="370"/>
      <c r="AB1253" s="20"/>
    </row>
    <row r="1254" spans="1:28" x14ac:dyDescent="0.3">
      <c r="A1254" s="115"/>
      <c r="B1254" s="332"/>
      <c r="C1254" s="332"/>
      <c r="D1254" s="332"/>
      <c r="E1254" s="1168" t="s">
        <v>97</v>
      </c>
      <c r="F1254" s="582">
        <f t="shared" si="287"/>
        <v>6</v>
      </c>
      <c r="G1254" s="635">
        <v>2</v>
      </c>
      <c r="H1254" s="635">
        <v>2</v>
      </c>
      <c r="I1254" s="635">
        <v>2</v>
      </c>
      <c r="J1254" s="335"/>
      <c r="K1254" s="1275">
        <v>2</v>
      </c>
      <c r="L1254" s="337">
        <v>3</v>
      </c>
      <c r="M1254" s="337"/>
      <c r="N1254" s="337"/>
      <c r="O1254" s="338">
        <f t="shared" si="286"/>
        <v>5</v>
      </c>
      <c r="P1254" s="339">
        <f t="shared" si="288"/>
        <v>0</v>
      </c>
      <c r="Q1254" s="364"/>
      <c r="R1254" s="364"/>
      <c r="S1254" s="365"/>
      <c r="T1254" s="366"/>
      <c r="U1254" s="367"/>
      <c r="V1254" s="364"/>
      <c r="W1254" s="364"/>
      <c r="X1254" s="364"/>
      <c r="Y1254" s="1293">
        <f t="shared" si="289"/>
        <v>0</v>
      </c>
      <c r="Z1254" s="340"/>
      <c r="AA1254" s="370"/>
      <c r="AB1254" s="20"/>
    </row>
    <row r="1255" spans="1:28" x14ac:dyDescent="0.3">
      <c r="A1255" s="115"/>
      <c r="B1255" s="332"/>
      <c r="C1255" s="332"/>
      <c r="D1255" s="332"/>
      <c r="E1255" s="1164"/>
      <c r="F1255" s="582">
        <f t="shared" si="287"/>
        <v>0</v>
      </c>
      <c r="G1255" s="333"/>
      <c r="H1255" s="333"/>
      <c r="I1255" s="334"/>
      <c r="J1255" s="335"/>
      <c r="K1255" s="942"/>
      <c r="L1255" s="337"/>
      <c r="M1255" s="337"/>
      <c r="N1255" s="337"/>
      <c r="O1255" s="338"/>
      <c r="P1255" s="339">
        <f t="shared" si="288"/>
        <v>0</v>
      </c>
      <c r="Q1255" s="364"/>
      <c r="R1255" s="364"/>
      <c r="S1255" s="365"/>
      <c r="T1255" s="366"/>
      <c r="U1255" s="367"/>
      <c r="V1255" s="364"/>
      <c r="W1255" s="364"/>
      <c r="X1255" s="364"/>
      <c r="Y1255" s="1293">
        <f t="shared" si="289"/>
        <v>0</v>
      </c>
      <c r="Z1255" s="340"/>
      <c r="AA1255" s="348"/>
      <c r="AB1255" s="20"/>
    </row>
    <row r="1256" spans="1:28" x14ac:dyDescent="0.3">
      <c r="A1256" s="115"/>
      <c r="B1256" s="332"/>
      <c r="C1256" s="332"/>
      <c r="D1256" s="368" t="s">
        <v>1227</v>
      </c>
      <c r="E1256" s="1164"/>
      <c r="F1256" s="582">
        <f t="shared" si="287"/>
        <v>0</v>
      </c>
      <c r="G1256" s="333"/>
      <c r="H1256" s="333"/>
      <c r="I1256" s="334"/>
      <c r="J1256" s="335"/>
      <c r="K1256" s="942"/>
      <c r="L1256" s="337"/>
      <c r="M1256" s="337"/>
      <c r="N1256" s="337"/>
      <c r="O1256" s="338"/>
      <c r="P1256" s="339">
        <f t="shared" si="288"/>
        <v>0</v>
      </c>
      <c r="Q1256" s="364"/>
      <c r="R1256" s="364"/>
      <c r="S1256" s="365"/>
      <c r="T1256" s="366"/>
      <c r="U1256" s="367"/>
      <c r="V1256" s="364"/>
      <c r="W1256" s="364"/>
      <c r="X1256" s="364"/>
      <c r="Y1256" s="1293">
        <f t="shared" si="289"/>
        <v>0</v>
      </c>
      <c r="Z1256" s="340"/>
      <c r="AA1256" s="348"/>
      <c r="AB1256" s="20"/>
    </row>
    <row r="1257" spans="1:28" x14ac:dyDescent="0.3">
      <c r="A1257" s="115"/>
      <c r="B1257" s="332"/>
      <c r="C1257" s="332"/>
      <c r="D1257" s="368" t="s">
        <v>1207</v>
      </c>
      <c r="E1257" s="1166" t="s">
        <v>1209</v>
      </c>
      <c r="F1257" s="582">
        <f t="shared" ref="F1257" si="293">SUM(G1257:J1257)</f>
        <v>0</v>
      </c>
      <c r="G1257" s="333"/>
      <c r="H1257" s="333"/>
      <c r="I1257" s="334"/>
      <c r="J1257" s="335"/>
      <c r="K1257" s="942"/>
      <c r="L1257" s="337"/>
      <c r="M1257" s="337"/>
      <c r="N1257" s="337"/>
      <c r="O1257" s="338">
        <f t="shared" ref="O1257" si="294">SUM(K1257:N1257)</f>
        <v>0</v>
      </c>
      <c r="P1257" s="339">
        <f t="shared" ref="P1257" si="295">SUM(Q1257:T1257)</f>
        <v>0</v>
      </c>
      <c r="Q1257" s="364"/>
      <c r="R1257" s="364"/>
      <c r="S1257" s="365"/>
      <c r="T1257" s="366"/>
      <c r="U1257" s="367"/>
      <c r="V1257" s="364"/>
      <c r="W1257" s="364"/>
      <c r="X1257" s="364"/>
      <c r="Y1257" s="1293">
        <f t="shared" ref="Y1257" si="296">SUM(U1257:X1257)</f>
        <v>0</v>
      </c>
      <c r="Z1257" s="340"/>
      <c r="AA1257" s="348"/>
      <c r="AB1257" s="20"/>
    </row>
    <row r="1258" spans="1:28" x14ac:dyDescent="0.3">
      <c r="A1258" s="115"/>
      <c r="B1258" s="332"/>
      <c r="C1258" s="332"/>
      <c r="D1258" s="332"/>
      <c r="E1258" s="1168" t="s">
        <v>154</v>
      </c>
      <c r="F1258" s="884">
        <v>67</v>
      </c>
      <c r="G1258" s="334">
        <v>67</v>
      </c>
      <c r="H1258" s="335" t="s">
        <v>98</v>
      </c>
      <c r="I1258" s="334">
        <v>67</v>
      </c>
      <c r="J1258" s="335" t="s">
        <v>98</v>
      </c>
      <c r="K1258" s="343">
        <v>67</v>
      </c>
      <c r="L1258" s="337">
        <v>67</v>
      </c>
      <c r="M1258" s="337"/>
      <c r="N1258" s="337"/>
      <c r="O1258" s="912">
        <v>67</v>
      </c>
      <c r="P1258" s="339">
        <f t="shared" si="288"/>
        <v>0</v>
      </c>
      <c r="Q1258" s="364"/>
      <c r="R1258" s="364"/>
      <c r="S1258" s="365"/>
      <c r="T1258" s="366"/>
      <c r="U1258" s="367"/>
      <c r="V1258" s="364"/>
      <c r="W1258" s="364"/>
      <c r="X1258" s="364"/>
      <c r="Y1258" s="1293">
        <f t="shared" si="289"/>
        <v>0</v>
      </c>
      <c r="Z1258" s="340"/>
      <c r="AA1258" s="348"/>
      <c r="AB1258" s="20"/>
    </row>
    <row r="1259" spans="1:28" x14ac:dyDescent="0.3">
      <c r="A1259" s="115"/>
      <c r="B1259" s="332"/>
      <c r="C1259" s="332"/>
      <c r="D1259" s="332"/>
      <c r="E1259" s="1168" t="s">
        <v>155</v>
      </c>
      <c r="F1259" s="582">
        <f t="shared" si="287"/>
        <v>0</v>
      </c>
      <c r="G1259" s="333"/>
      <c r="H1259" s="333"/>
      <c r="I1259" s="334"/>
      <c r="J1259" s="335"/>
      <c r="K1259" s="942"/>
      <c r="L1259" s="337"/>
      <c r="M1259" s="337"/>
      <c r="N1259" s="337"/>
      <c r="O1259" s="338"/>
      <c r="P1259" s="339">
        <f t="shared" si="288"/>
        <v>0</v>
      </c>
      <c r="Q1259" s="364"/>
      <c r="R1259" s="364"/>
      <c r="S1259" s="365"/>
      <c r="T1259" s="366"/>
      <c r="U1259" s="367"/>
      <c r="V1259" s="364"/>
      <c r="W1259" s="364"/>
      <c r="X1259" s="364"/>
      <c r="Y1259" s="1293">
        <f t="shared" si="289"/>
        <v>0</v>
      </c>
      <c r="Z1259" s="340"/>
      <c r="AA1259" s="348"/>
      <c r="AB1259" s="20"/>
    </row>
    <row r="1260" spans="1:28" ht="15.6" hidden="1" customHeight="1" x14ac:dyDescent="0.3">
      <c r="A1260" s="115"/>
      <c r="B1260" s="332"/>
      <c r="C1260" s="332"/>
      <c r="D1260" s="332"/>
      <c r="E1260" s="1169" t="s">
        <v>231</v>
      </c>
      <c r="F1260" s="582">
        <f t="shared" si="287"/>
        <v>0</v>
      </c>
      <c r="G1260" s="333"/>
      <c r="H1260" s="333"/>
      <c r="I1260" s="334"/>
      <c r="J1260" s="335"/>
      <c r="K1260" s="633"/>
      <c r="L1260" s="337"/>
      <c r="M1260" s="337"/>
      <c r="N1260" s="337"/>
      <c r="O1260" s="338"/>
      <c r="P1260" s="339">
        <f t="shared" si="288"/>
        <v>0</v>
      </c>
      <c r="Q1260" s="364"/>
      <c r="R1260" s="364"/>
      <c r="S1260" s="365"/>
      <c r="T1260" s="366"/>
      <c r="U1260" s="367"/>
      <c r="V1260" s="364"/>
      <c r="W1260" s="364"/>
      <c r="X1260" s="364"/>
      <c r="Y1260" s="1293">
        <f t="shared" si="289"/>
        <v>0</v>
      </c>
      <c r="Z1260" s="340"/>
      <c r="AA1260" s="348"/>
      <c r="AB1260" s="20"/>
    </row>
    <row r="1261" spans="1:28" ht="15.6" hidden="1" customHeight="1" x14ac:dyDescent="0.3">
      <c r="A1261" s="115"/>
      <c r="B1261" s="332"/>
      <c r="C1261" s="332"/>
      <c r="D1261" s="332"/>
      <c r="E1261" s="1169" t="s">
        <v>232</v>
      </c>
      <c r="F1261" s="582">
        <f t="shared" si="287"/>
        <v>0</v>
      </c>
      <c r="G1261" s="333"/>
      <c r="H1261" s="333"/>
      <c r="I1261" s="334"/>
      <c r="J1261" s="335"/>
      <c r="K1261" s="633"/>
      <c r="L1261" s="337"/>
      <c r="M1261" s="337"/>
      <c r="N1261" s="337"/>
      <c r="O1261" s="338"/>
      <c r="P1261" s="339">
        <f t="shared" si="288"/>
        <v>0</v>
      </c>
      <c r="Q1261" s="364"/>
      <c r="R1261" s="364"/>
      <c r="S1261" s="365"/>
      <c r="T1261" s="366"/>
      <c r="U1261" s="367"/>
      <c r="V1261" s="364"/>
      <c r="W1261" s="364"/>
      <c r="X1261" s="364"/>
      <c r="Y1261" s="1293">
        <f t="shared" si="289"/>
        <v>0</v>
      </c>
      <c r="Z1261" s="340"/>
      <c r="AA1261" s="348"/>
      <c r="AB1261" s="20"/>
    </row>
    <row r="1262" spans="1:28" ht="15.6" hidden="1" customHeight="1" x14ac:dyDescent="0.3">
      <c r="A1262" s="115"/>
      <c r="B1262" s="332"/>
      <c r="C1262" s="332"/>
      <c r="D1262" s="332"/>
      <c r="E1262" s="1169" t="s">
        <v>233</v>
      </c>
      <c r="F1262" s="582">
        <f t="shared" si="287"/>
        <v>0</v>
      </c>
      <c r="G1262" s="333"/>
      <c r="H1262" s="333"/>
      <c r="I1262" s="334"/>
      <c r="J1262" s="335"/>
      <c r="K1262" s="633"/>
      <c r="L1262" s="337"/>
      <c r="M1262" s="337"/>
      <c r="N1262" s="337"/>
      <c r="O1262" s="338"/>
      <c r="P1262" s="339">
        <f t="shared" si="288"/>
        <v>0</v>
      </c>
      <c r="Q1262" s="364"/>
      <c r="R1262" s="364"/>
      <c r="S1262" s="365"/>
      <c r="T1262" s="366"/>
      <c r="U1262" s="367"/>
      <c r="V1262" s="364"/>
      <c r="W1262" s="364"/>
      <c r="X1262" s="364"/>
      <c r="Y1262" s="1293">
        <f t="shared" si="289"/>
        <v>0</v>
      </c>
      <c r="Z1262" s="340"/>
      <c r="AA1262" s="348"/>
      <c r="AB1262" s="20"/>
    </row>
    <row r="1263" spans="1:28" x14ac:dyDescent="0.3">
      <c r="A1263" s="115"/>
      <c r="B1263" s="332"/>
      <c r="C1263" s="332"/>
      <c r="D1263" s="332"/>
      <c r="E1263" s="1164"/>
      <c r="F1263" s="582">
        <f t="shared" si="287"/>
        <v>0</v>
      </c>
      <c r="G1263" s="333"/>
      <c r="H1263" s="333"/>
      <c r="I1263" s="334"/>
      <c r="J1263" s="335"/>
      <c r="K1263" s="942"/>
      <c r="L1263" s="337"/>
      <c r="M1263" s="337"/>
      <c r="N1263" s="337"/>
      <c r="O1263" s="338"/>
      <c r="P1263" s="339">
        <f t="shared" si="288"/>
        <v>0</v>
      </c>
      <c r="Q1263" s="364"/>
      <c r="R1263" s="364"/>
      <c r="S1263" s="365"/>
      <c r="T1263" s="366"/>
      <c r="U1263" s="367"/>
      <c r="V1263" s="364"/>
      <c r="W1263" s="364"/>
      <c r="X1263" s="364"/>
      <c r="Y1263" s="1293">
        <f t="shared" si="289"/>
        <v>0</v>
      </c>
      <c r="Z1263" s="340"/>
      <c r="AA1263" s="348"/>
      <c r="AB1263" s="20"/>
    </row>
    <row r="1264" spans="1:28" x14ac:dyDescent="0.3">
      <c r="A1264" s="115"/>
      <c r="B1264" s="332"/>
      <c r="C1264" s="368" t="s">
        <v>99</v>
      </c>
      <c r="D1264" s="332"/>
      <c r="E1264" s="1164"/>
      <c r="F1264" s="582">
        <f t="shared" si="287"/>
        <v>0</v>
      </c>
      <c r="G1264" s="333"/>
      <c r="H1264" s="333"/>
      <c r="I1264" s="334"/>
      <c r="J1264" s="335"/>
      <c r="K1264" s="942"/>
      <c r="L1264" s="337"/>
      <c r="M1264" s="337"/>
      <c r="N1264" s="337"/>
      <c r="O1264" s="338"/>
      <c r="P1264" s="339">
        <f t="shared" si="288"/>
        <v>0</v>
      </c>
      <c r="Q1264" s="364"/>
      <c r="R1264" s="364"/>
      <c r="S1264" s="365"/>
      <c r="T1264" s="366"/>
      <c r="U1264" s="367"/>
      <c r="V1264" s="364"/>
      <c r="W1264" s="364"/>
      <c r="X1264" s="364"/>
      <c r="Y1264" s="1293">
        <f t="shared" si="289"/>
        <v>0</v>
      </c>
      <c r="Z1264" s="340"/>
      <c r="AA1264" s="348"/>
      <c r="AB1264" s="20"/>
    </row>
    <row r="1265" spans="1:28" x14ac:dyDescent="0.3">
      <c r="A1265" s="115"/>
      <c r="B1265" s="332"/>
      <c r="C1265" s="332"/>
      <c r="D1265" s="368" t="s">
        <v>1228</v>
      </c>
      <c r="E1265" s="1164"/>
      <c r="F1265" s="582">
        <f t="shared" si="287"/>
        <v>0</v>
      </c>
      <c r="G1265" s="333"/>
      <c r="H1265" s="333"/>
      <c r="I1265" s="333"/>
      <c r="J1265" s="422"/>
      <c r="K1265" s="942"/>
      <c r="L1265" s="337"/>
      <c r="M1265" s="337"/>
      <c r="N1265" s="337"/>
      <c r="O1265" s="338"/>
      <c r="P1265" s="339">
        <f t="shared" si="288"/>
        <v>0</v>
      </c>
      <c r="Q1265" s="364"/>
      <c r="R1265" s="364"/>
      <c r="S1265" s="365"/>
      <c r="T1265" s="366"/>
      <c r="U1265" s="367"/>
      <c r="V1265" s="364"/>
      <c r="W1265" s="364"/>
      <c r="X1265" s="364"/>
      <c r="Y1265" s="1293">
        <f t="shared" si="289"/>
        <v>0</v>
      </c>
      <c r="Z1265" s="423"/>
      <c r="AA1265" s="348"/>
      <c r="AB1265" s="20"/>
    </row>
    <row r="1266" spans="1:28" x14ac:dyDescent="0.3">
      <c r="A1266" s="115"/>
      <c r="B1266" s="332"/>
      <c r="C1266" s="332"/>
      <c r="D1266" s="368"/>
      <c r="E1266" s="1168" t="s">
        <v>191</v>
      </c>
      <c r="F1266" s="582">
        <f t="shared" si="287"/>
        <v>1</v>
      </c>
      <c r="G1266" s="333"/>
      <c r="H1266" s="333"/>
      <c r="I1266" s="334"/>
      <c r="J1266" s="335">
        <v>1</v>
      </c>
      <c r="K1266" s="942"/>
      <c r="L1266" s="337"/>
      <c r="M1266" s="337"/>
      <c r="N1266" s="337"/>
      <c r="O1266" s="338"/>
      <c r="P1266" s="339">
        <f t="shared" si="288"/>
        <v>700000</v>
      </c>
      <c r="Q1266" s="364"/>
      <c r="R1266" s="364"/>
      <c r="S1266" s="365"/>
      <c r="T1266" s="366">
        <v>700000</v>
      </c>
      <c r="U1266" s="367"/>
      <c r="V1266" s="364"/>
      <c r="W1266" s="364"/>
      <c r="X1266" s="364"/>
      <c r="Y1266" s="1293">
        <f t="shared" si="289"/>
        <v>0</v>
      </c>
      <c r="Z1266" s="340" t="s">
        <v>32</v>
      </c>
      <c r="AA1266" s="348"/>
      <c r="AB1266" s="20"/>
    </row>
    <row r="1267" spans="1:28" x14ac:dyDescent="0.3">
      <c r="A1267" s="115"/>
      <c r="B1267" s="332"/>
      <c r="C1267" s="332"/>
      <c r="D1267" s="332"/>
      <c r="E1267" s="1168"/>
      <c r="F1267" s="582">
        <f t="shared" si="287"/>
        <v>0</v>
      </c>
      <c r="G1267" s="333"/>
      <c r="H1267" s="333"/>
      <c r="I1267" s="334"/>
      <c r="J1267" s="335"/>
      <c r="K1267" s="942"/>
      <c r="L1267" s="337"/>
      <c r="M1267" s="337"/>
      <c r="N1267" s="337"/>
      <c r="O1267" s="338"/>
      <c r="P1267" s="339">
        <f t="shared" si="288"/>
        <v>0</v>
      </c>
      <c r="Q1267" s="364"/>
      <c r="R1267" s="364"/>
      <c r="S1267" s="365"/>
      <c r="T1267" s="366"/>
      <c r="U1267" s="367"/>
      <c r="V1267" s="364"/>
      <c r="W1267" s="364"/>
      <c r="X1267" s="364"/>
      <c r="Y1267" s="1293">
        <f t="shared" si="289"/>
        <v>0</v>
      </c>
      <c r="Z1267" s="340"/>
      <c r="AA1267" s="348"/>
      <c r="AB1267" s="20"/>
    </row>
    <row r="1268" spans="1:28" x14ac:dyDescent="0.3">
      <c r="A1268" s="115"/>
      <c r="B1268" s="332"/>
      <c r="C1268" s="332"/>
      <c r="D1268" s="368" t="s">
        <v>1229</v>
      </c>
      <c r="E1268" s="1164"/>
      <c r="F1268" s="582">
        <f t="shared" si="287"/>
        <v>0</v>
      </c>
      <c r="G1268" s="333"/>
      <c r="H1268" s="333"/>
      <c r="I1268" s="334"/>
      <c r="J1268" s="335"/>
      <c r="K1268" s="942"/>
      <c r="L1268" s="337"/>
      <c r="M1268" s="337"/>
      <c r="N1268" s="337"/>
      <c r="O1268" s="338"/>
      <c r="P1268" s="339">
        <f t="shared" si="288"/>
        <v>0</v>
      </c>
      <c r="Q1268" s="364"/>
      <c r="R1268" s="364"/>
      <c r="S1268" s="365"/>
      <c r="T1268" s="366"/>
      <c r="U1268" s="367"/>
      <c r="V1268" s="364"/>
      <c r="W1268" s="364"/>
      <c r="X1268" s="364"/>
      <c r="Y1268" s="1293">
        <f t="shared" si="289"/>
        <v>0</v>
      </c>
      <c r="Z1268" s="340"/>
      <c r="AA1268" s="370"/>
      <c r="AB1268" s="20"/>
    </row>
    <row r="1269" spans="1:28" x14ac:dyDescent="0.3">
      <c r="A1269" s="115"/>
      <c r="B1269" s="332"/>
      <c r="C1269" s="332"/>
      <c r="D1269" s="332"/>
      <c r="E1269" s="1168" t="s">
        <v>17</v>
      </c>
      <c r="F1269" s="582">
        <f t="shared" si="287"/>
        <v>4</v>
      </c>
      <c r="G1269" s="334">
        <v>1</v>
      </c>
      <c r="H1269" s="334">
        <v>1</v>
      </c>
      <c r="I1269" s="334">
        <v>1</v>
      </c>
      <c r="J1269" s="335">
        <v>1</v>
      </c>
      <c r="K1269" s="343">
        <v>1</v>
      </c>
      <c r="L1269" s="337">
        <v>1</v>
      </c>
      <c r="M1269" s="337"/>
      <c r="N1269" s="337"/>
      <c r="O1269" s="338">
        <f t="shared" si="286"/>
        <v>2</v>
      </c>
      <c r="P1269" s="339">
        <f t="shared" si="288"/>
        <v>76500</v>
      </c>
      <c r="Q1269" s="367">
        <v>6500</v>
      </c>
      <c r="R1269" s="364">
        <v>10000</v>
      </c>
      <c r="S1269" s="365">
        <v>30000</v>
      </c>
      <c r="T1269" s="366">
        <v>30000</v>
      </c>
      <c r="U1269" s="367">
        <v>6500</v>
      </c>
      <c r="V1269" s="364">
        <v>10000</v>
      </c>
      <c r="W1269" s="364"/>
      <c r="X1269" s="364"/>
      <c r="Y1269" s="1293">
        <f t="shared" si="289"/>
        <v>16500</v>
      </c>
      <c r="Z1269" s="340" t="s">
        <v>32</v>
      </c>
      <c r="AA1269" s="370"/>
      <c r="AB1269" s="20"/>
    </row>
    <row r="1270" spans="1:28" x14ac:dyDescent="0.3">
      <c r="A1270" s="115"/>
      <c r="B1270" s="332"/>
      <c r="C1270" s="332"/>
      <c r="D1270" s="332"/>
      <c r="E1270" s="1168"/>
      <c r="F1270" s="582">
        <f t="shared" si="287"/>
        <v>0</v>
      </c>
      <c r="G1270" s="333"/>
      <c r="H1270" s="333"/>
      <c r="I1270" s="334"/>
      <c r="J1270" s="335"/>
      <c r="K1270" s="942"/>
      <c r="L1270" s="337"/>
      <c r="M1270" s="337"/>
      <c r="N1270" s="337"/>
      <c r="O1270" s="338"/>
      <c r="P1270" s="339">
        <f t="shared" si="288"/>
        <v>0</v>
      </c>
      <c r="Q1270" s="364"/>
      <c r="R1270" s="364"/>
      <c r="S1270" s="365"/>
      <c r="T1270" s="366"/>
      <c r="U1270" s="367"/>
      <c r="V1270" s="364"/>
      <c r="W1270" s="364"/>
      <c r="X1270" s="364"/>
      <c r="Y1270" s="1293">
        <f t="shared" si="289"/>
        <v>0</v>
      </c>
      <c r="Z1270" s="340"/>
      <c r="AA1270" s="370"/>
      <c r="AB1270" s="20"/>
    </row>
    <row r="1271" spans="1:28" x14ac:dyDescent="0.3">
      <c r="A1271" s="115"/>
      <c r="B1271" s="332"/>
      <c r="C1271" s="332"/>
      <c r="D1271" s="368" t="s">
        <v>1230</v>
      </c>
      <c r="E1271" s="1164"/>
      <c r="F1271" s="582">
        <f t="shared" si="287"/>
        <v>0</v>
      </c>
      <c r="G1271" s="333"/>
      <c r="H1271" s="333"/>
      <c r="I1271" s="635"/>
      <c r="J1271" s="335"/>
      <c r="K1271" s="942"/>
      <c r="L1271" s="337"/>
      <c r="M1271" s="337"/>
      <c r="N1271" s="337"/>
      <c r="O1271" s="338"/>
      <c r="P1271" s="339">
        <f t="shared" si="288"/>
        <v>0</v>
      </c>
      <c r="Q1271" s="364"/>
      <c r="R1271" s="364"/>
      <c r="S1271" s="365"/>
      <c r="T1271" s="366"/>
      <c r="U1271" s="367"/>
      <c r="V1271" s="364"/>
      <c r="W1271" s="364"/>
      <c r="X1271" s="364"/>
      <c r="Y1271" s="1293">
        <f t="shared" si="289"/>
        <v>0</v>
      </c>
      <c r="Z1271" s="340" t="s">
        <v>32</v>
      </c>
      <c r="AA1271" s="348"/>
      <c r="AB1271" s="20"/>
    </row>
    <row r="1272" spans="1:28" x14ac:dyDescent="0.3">
      <c r="A1272" s="115"/>
      <c r="B1272" s="332"/>
      <c r="C1272" s="332"/>
      <c r="D1272" s="368"/>
      <c r="E1272" s="1166" t="s">
        <v>1231</v>
      </c>
      <c r="F1272" s="582">
        <f t="shared" si="287"/>
        <v>0</v>
      </c>
      <c r="G1272" s="333"/>
      <c r="H1272" s="333"/>
      <c r="I1272" s="635"/>
      <c r="J1272" s="335"/>
      <c r="K1272" s="942"/>
      <c r="L1272" s="337"/>
      <c r="M1272" s="337"/>
      <c r="N1272" s="337"/>
      <c r="O1272" s="338"/>
      <c r="P1272" s="339">
        <f t="shared" si="288"/>
        <v>0</v>
      </c>
      <c r="Q1272" s="364"/>
      <c r="R1272" s="364"/>
      <c r="S1272" s="365"/>
      <c r="T1272" s="366"/>
      <c r="U1272" s="367"/>
      <c r="V1272" s="364"/>
      <c r="W1272" s="364"/>
      <c r="X1272" s="364"/>
      <c r="Y1272" s="1293">
        <f t="shared" si="289"/>
        <v>0</v>
      </c>
      <c r="Z1272" s="340"/>
      <c r="AA1272" s="348"/>
      <c r="AB1272" s="21"/>
    </row>
    <row r="1273" spans="1:28" s="52" customFormat="1" ht="15.75" customHeight="1" x14ac:dyDescent="0.3">
      <c r="A1273" s="115"/>
      <c r="B1273" s="332"/>
      <c r="C1273" s="332"/>
      <c r="D1273" s="332"/>
      <c r="E1273" s="1168" t="s">
        <v>718</v>
      </c>
      <c r="F1273" s="582">
        <f t="shared" si="287"/>
        <v>1</v>
      </c>
      <c r="G1273" s="333"/>
      <c r="H1273" s="333"/>
      <c r="I1273" s="333">
        <v>1</v>
      </c>
      <c r="J1273" s="422"/>
      <c r="K1273" s="343"/>
      <c r="L1273" s="344"/>
      <c r="M1273" s="344"/>
      <c r="N1273" s="344"/>
      <c r="O1273" s="338"/>
      <c r="P1273" s="339">
        <f t="shared" si="288"/>
        <v>0</v>
      </c>
      <c r="Q1273" s="364"/>
      <c r="R1273" s="364"/>
      <c r="S1273" s="992"/>
      <c r="T1273" s="579"/>
      <c r="U1273" s="367"/>
      <c r="V1273" s="364"/>
      <c r="W1273" s="364"/>
      <c r="X1273" s="364"/>
      <c r="Y1273" s="1293">
        <f t="shared" si="289"/>
        <v>0</v>
      </c>
      <c r="Z1273" s="594"/>
      <c r="AA1273" s="431"/>
    </row>
    <row r="1274" spans="1:28" x14ac:dyDescent="0.3">
      <c r="A1274" s="115"/>
      <c r="B1274" s="332"/>
      <c r="C1274" s="332"/>
      <c r="D1274" s="332"/>
      <c r="E1274" s="1193" t="s">
        <v>100</v>
      </c>
      <c r="F1274" s="582">
        <f t="shared" si="287"/>
        <v>67</v>
      </c>
      <c r="G1274" s="333"/>
      <c r="H1274" s="333"/>
      <c r="I1274" s="635">
        <v>67</v>
      </c>
      <c r="J1274" s="636"/>
      <c r="K1274" s="942"/>
      <c r="L1274" s="337"/>
      <c r="M1274" s="337"/>
      <c r="N1274" s="337"/>
      <c r="O1274" s="338"/>
      <c r="P1274" s="339">
        <f t="shared" si="288"/>
        <v>300000</v>
      </c>
      <c r="Q1274" s="364"/>
      <c r="R1274" s="364">
        <v>300000</v>
      </c>
      <c r="S1274" s="365"/>
      <c r="T1274" s="366"/>
      <c r="U1274" s="367"/>
      <c r="V1274" s="364">
        <v>300000</v>
      </c>
      <c r="W1274" s="364"/>
      <c r="X1274" s="364"/>
      <c r="Y1274" s="1293">
        <f t="shared" si="289"/>
        <v>300000</v>
      </c>
      <c r="Z1274" s="340"/>
      <c r="AA1274" s="370"/>
      <c r="AB1274" s="20"/>
    </row>
    <row r="1275" spans="1:28" x14ac:dyDescent="0.3">
      <c r="A1275" s="115"/>
      <c r="B1275" s="332"/>
      <c r="C1275" s="332"/>
      <c r="D1275" s="332"/>
      <c r="E1275" s="1193" t="s">
        <v>101</v>
      </c>
      <c r="F1275" s="582">
        <f t="shared" si="287"/>
        <v>2</v>
      </c>
      <c r="G1275" s="333"/>
      <c r="H1275" s="333"/>
      <c r="I1275" s="635">
        <v>1</v>
      </c>
      <c r="J1275" s="636">
        <v>1</v>
      </c>
      <c r="K1275" s="942"/>
      <c r="L1275" s="337"/>
      <c r="M1275" s="337"/>
      <c r="N1275" s="337"/>
      <c r="O1275" s="338"/>
      <c r="P1275" s="339">
        <f t="shared" si="288"/>
        <v>0</v>
      </c>
      <c r="Q1275" s="364"/>
      <c r="R1275" s="364"/>
      <c r="S1275" s="365"/>
      <c r="T1275" s="366"/>
      <c r="U1275" s="367"/>
      <c r="V1275" s="364"/>
      <c r="W1275" s="364"/>
      <c r="X1275" s="364"/>
      <c r="Y1275" s="1293">
        <f t="shared" si="289"/>
        <v>0</v>
      </c>
      <c r="Z1275" s="340"/>
      <c r="AA1275" s="348"/>
      <c r="AB1275" s="20"/>
    </row>
    <row r="1276" spans="1:28" x14ac:dyDescent="0.3">
      <c r="A1276" s="115"/>
      <c r="B1276" s="332"/>
      <c r="C1276" s="332"/>
      <c r="D1276" s="332"/>
      <c r="E1276" s="1193" t="s">
        <v>102</v>
      </c>
      <c r="F1276" s="582">
        <f t="shared" si="287"/>
        <v>3</v>
      </c>
      <c r="G1276" s="333"/>
      <c r="H1276" s="333"/>
      <c r="I1276" s="635">
        <v>3</v>
      </c>
      <c r="J1276" s="636"/>
      <c r="K1276" s="942">
        <v>2</v>
      </c>
      <c r="L1276" s="337">
        <v>1</v>
      </c>
      <c r="M1276" s="337"/>
      <c r="N1276" s="337"/>
      <c r="O1276" s="338">
        <f t="shared" si="286"/>
        <v>3</v>
      </c>
      <c r="P1276" s="339">
        <f t="shared" si="288"/>
        <v>0</v>
      </c>
      <c r="Q1276" s="364"/>
      <c r="R1276" s="364"/>
      <c r="S1276" s="365"/>
      <c r="T1276" s="366"/>
      <c r="U1276" s="367"/>
      <c r="V1276" s="364"/>
      <c r="W1276" s="364"/>
      <c r="X1276" s="364"/>
      <c r="Y1276" s="1293">
        <f t="shared" si="289"/>
        <v>0</v>
      </c>
      <c r="Z1276" s="340"/>
      <c r="AA1276" s="348"/>
      <c r="AB1276" s="21"/>
    </row>
    <row r="1277" spans="1:28" x14ac:dyDescent="0.3">
      <c r="A1277" s="115"/>
      <c r="B1277" s="332"/>
      <c r="C1277" s="332"/>
      <c r="D1277" s="332"/>
      <c r="E1277" s="1168" t="s">
        <v>534</v>
      </c>
      <c r="F1277" s="582">
        <f t="shared" si="287"/>
        <v>0</v>
      </c>
      <c r="G1277" s="333"/>
      <c r="H1277" s="333"/>
      <c r="I1277" s="334"/>
      <c r="J1277" s="335"/>
      <c r="K1277" s="633"/>
      <c r="L1277" s="337"/>
      <c r="M1277" s="337"/>
      <c r="N1277" s="337"/>
      <c r="O1277" s="338"/>
      <c r="P1277" s="339">
        <f t="shared" si="288"/>
        <v>21500</v>
      </c>
      <c r="Q1277" s="364"/>
      <c r="R1277" s="364">
        <v>21500</v>
      </c>
      <c r="S1277" s="365"/>
      <c r="T1277" s="366"/>
      <c r="U1277" s="367"/>
      <c r="V1277" s="364">
        <v>21145</v>
      </c>
      <c r="W1277" s="364"/>
      <c r="X1277" s="364"/>
      <c r="Y1277" s="1293">
        <f t="shared" si="289"/>
        <v>21145</v>
      </c>
      <c r="Z1277" s="340"/>
      <c r="AA1277" s="370"/>
      <c r="AB1277" s="20"/>
    </row>
    <row r="1278" spans="1:28" x14ac:dyDescent="0.3">
      <c r="A1278" s="115"/>
      <c r="B1278" s="332"/>
      <c r="C1278" s="332"/>
      <c r="D1278" s="332"/>
      <c r="E1278" s="1168"/>
      <c r="F1278" s="582">
        <f t="shared" si="287"/>
        <v>0</v>
      </c>
      <c r="G1278" s="333"/>
      <c r="H1278" s="333"/>
      <c r="I1278" s="334"/>
      <c r="J1278" s="335"/>
      <c r="K1278" s="942"/>
      <c r="L1278" s="337"/>
      <c r="M1278" s="337"/>
      <c r="N1278" s="337"/>
      <c r="O1278" s="338"/>
      <c r="P1278" s="339">
        <f t="shared" si="288"/>
        <v>0</v>
      </c>
      <c r="Q1278" s="364"/>
      <c r="R1278" s="364"/>
      <c r="S1278" s="365"/>
      <c r="T1278" s="366"/>
      <c r="U1278" s="367"/>
      <c r="V1278" s="413"/>
      <c r="W1278" s="364"/>
      <c r="X1278" s="364"/>
      <c r="Y1278" s="1293">
        <f t="shared" si="289"/>
        <v>0</v>
      </c>
      <c r="Z1278" s="340"/>
      <c r="AA1278" s="370"/>
      <c r="AB1278" s="20"/>
    </row>
    <row r="1279" spans="1:28" x14ac:dyDescent="0.3">
      <c r="A1279" s="115"/>
      <c r="B1279" s="332"/>
      <c r="C1279" s="332"/>
      <c r="D1279" s="368" t="s">
        <v>1232</v>
      </c>
      <c r="E1279" s="1164"/>
      <c r="F1279" s="582">
        <f t="shared" si="287"/>
        <v>0</v>
      </c>
      <c r="G1279" s="333"/>
      <c r="H1279" s="333"/>
      <c r="I1279" s="334"/>
      <c r="J1279" s="335"/>
      <c r="K1279" s="942"/>
      <c r="L1279" s="337"/>
      <c r="M1279" s="337"/>
      <c r="N1279" s="337"/>
      <c r="O1279" s="338"/>
      <c r="P1279" s="339">
        <f t="shared" si="288"/>
        <v>0</v>
      </c>
      <c r="Q1279" s="364"/>
      <c r="R1279" s="364"/>
      <c r="S1279" s="365"/>
      <c r="T1279" s="366"/>
      <c r="U1279" s="367"/>
      <c r="V1279" s="364"/>
      <c r="W1279" s="364"/>
      <c r="X1279" s="364"/>
      <c r="Y1279" s="1293">
        <f t="shared" si="289"/>
        <v>0</v>
      </c>
      <c r="Z1279" s="340"/>
      <c r="AA1279" s="348"/>
      <c r="AB1279" s="20"/>
    </row>
    <row r="1280" spans="1:28" x14ac:dyDescent="0.3">
      <c r="A1280" s="115"/>
      <c r="B1280" s="332"/>
      <c r="C1280" s="332"/>
      <c r="D1280" s="368"/>
      <c r="E1280" s="1166" t="s">
        <v>1233</v>
      </c>
      <c r="F1280" s="582"/>
      <c r="G1280" s="333"/>
      <c r="H1280" s="333"/>
      <c r="I1280" s="334"/>
      <c r="J1280" s="335"/>
      <c r="K1280" s="942"/>
      <c r="L1280" s="337"/>
      <c r="M1280" s="337"/>
      <c r="N1280" s="337"/>
      <c r="O1280" s="338"/>
      <c r="P1280" s="339">
        <f t="shared" si="288"/>
        <v>0</v>
      </c>
      <c r="Q1280" s="364"/>
      <c r="R1280" s="364"/>
      <c r="S1280" s="365"/>
      <c r="T1280" s="366"/>
      <c r="U1280" s="367"/>
      <c r="V1280" s="364"/>
      <c r="W1280" s="364"/>
      <c r="X1280" s="364"/>
      <c r="Y1280" s="1293">
        <f t="shared" si="289"/>
        <v>0</v>
      </c>
      <c r="Z1280" s="340"/>
      <c r="AA1280" s="348"/>
      <c r="AB1280" s="20"/>
    </row>
    <row r="1281" spans="1:28" s="9" customFormat="1" x14ac:dyDescent="0.3">
      <c r="A1281" s="115"/>
      <c r="B1281" s="332"/>
      <c r="C1281" s="332"/>
      <c r="D1281" s="332"/>
      <c r="E1281" s="1193" t="s">
        <v>230</v>
      </c>
      <c r="F1281" s="582">
        <f t="shared" si="287"/>
        <v>0</v>
      </c>
      <c r="G1281" s="333"/>
      <c r="H1281" s="333"/>
      <c r="I1281" s="334"/>
      <c r="J1281" s="335"/>
      <c r="K1281" s="942"/>
      <c r="L1281" s="344"/>
      <c r="M1281" s="344"/>
      <c r="N1281" s="344"/>
      <c r="O1281" s="338"/>
      <c r="P1281" s="339">
        <f t="shared" si="288"/>
        <v>0</v>
      </c>
      <c r="Q1281" s="364"/>
      <c r="R1281" s="364"/>
      <c r="S1281" s="365"/>
      <c r="T1281" s="366"/>
      <c r="U1281" s="367"/>
      <c r="V1281" s="364"/>
      <c r="W1281" s="364"/>
      <c r="X1281" s="364"/>
      <c r="Y1281" s="1293">
        <f t="shared" si="289"/>
        <v>0</v>
      </c>
      <c r="Z1281" s="340"/>
      <c r="AA1281" s="348"/>
      <c r="AB1281" s="20"/>
    </row>
    <row r="1282" spans="1:28" x14ac:dyDescent="0.3">
      <c r="A1282" s="115"/>
      <c r="B1282" s="332"/>
      <c r="C1282" s="332"/>
      <c r="D1282" s="332"/>
      <c r="E1282" s="1168" t="s">
        <v>231</v>
      </c>
      <c r="F1282" s="884">
        <v>23</v>
      </c>
      <c r="G1282" s="334">
        <v>23</v>
      </c>
      <c r="H1282" s="335" t="s">
        <v>234</v>
      </c>
      <c r="I1282" s="334">
        <v>23</v>
      </c>
      <c r="J1282" s="335" t="s">
        <v>234</v>
      </c>
      <c r="K1282" s="343">
        <v>23</v>
      </c>
      <c r="L1282" s="337">
        <v>23</v>
      </c>
      <c r="M1282" s="337"/>
      <c r="N1282" s="337"/>
      <c r="O1282" s="912">
        <v>23</v>
      </c>
      <c r="P1282" s="339">
        <f t="shared" si="288"/>
        <v>0</v>
      </c>
      <c r="Q1282" s="364"/>
      <c r="R1282" s="364"/>
      <c r="S1282" s="365"/>
      <c r="T1282" s="366"/>
      <c r="U1282" s="367"/>
      <c r="V1282" s="364"/>
      <c r="W1282" s="364"/>
      <c r="X1282" s="364"/>
      <c r="Y1282" s="1293">
        <f t="shared" si="289"/>
        <v>0</v>
      </c>
      <c r="Z1282" s="340"/>
      <c r="AA1282" s="348"/>
      <c r="AB1282" s="20"/>
    </row>
    <row r="1283" spans="1:28" x14ac:dyDescent="0.3">
      <c r="A1283" s="115"/>
      <c r="B1283" s="332"/>
      <c r="C1283" s="332"/>
      <c r="D1283" s="332"/>
      <c r="E1283" s="1168" t="s">
        <v>232</v>
      </c>
      <c r="F1283" s="884">
        <v>30</v>
      </c>
      <c r="G1283" s="334">
        <v>30</v>
      </c>
      <c r="H1283" s="335" t="s">
        <v>235</v>
      </c>
      <c r="I1283" s="334">
        <v>30</v>
      </c>
      <c r="J1283" s="335" t="s">
        <v>235</v>
      </c>
      <c r="K1283" s="343">
        <v>30</v>
      </c>
      <c r="L1283" s="337">
        <v>30</v>
      </c>
      <c r="M1283" s="337"/>
      <c r="N1283" s="337"/>
      <c r="O1283" s="912">
        <v>30</v>
      </c>
      <c r="P1283" s="339">
        <f t="shared" si="288"/>
        <v>0</v>
      </c>
      <c r="Q1283" s="364"/>
      <c r="R1283" s="364"/>
      <c r="S1283" s="365"/>
      <c r="T1283" s="366"/>
      <c r="U1283" s="367"/>
      <c r="V1283" s="364"/>
      <c r="W1283" s="364"/>
      <c r="X1283" s="364"/>
      <c r="Y1283" s="1293">
        <f t="shared" si="289"/>
        <v>0</v>
      </c>
      <c r="Z1283" s="340"/>
      <c r="AA1283" s="348"/>
      <c r="AB1283" s="20"/>
    </row>
    <row r="1284" spans="1:28" x14ac:dyDescent="0.3">
      <c r="A1284" s="115"/>
      <c r="B1284" s="332"/>
      <c r="C1284" s="332"/>
      <c r="D1284" s="332"/>
      <c r="E1284" s="1168" t="s">
        <v>233</v>
      </c>
      <c r="F1284" s="884">
        <v>14</v>
      </c>
      <c r="G1284" s="334">
        <v>14</v>
      </c>
      <c r="H1284" s="335" t="s">
        <v>236</v>
      </c>
      <c r="I1284" s="334">
        <v>14</v>
      </c>
      <c r="J1284" s="335" t="s">
        <v>236</v>
      </c>
      <c r="K1284" s="343">
        <v>14</v>
      </c>
      <c r="L1284" s="337">
        <v>14</v>
      </c>
      <c r="M1284" s="337"/>
      <c r="N1284" s="337"/>
      <c r="O1284" s="912">
        <v>14</v>
      </c>
      <c r="P1284" s="339">
        <f t="shared" si="288"/>
        <v>0</v>
      </c>
      <c r="Q1284" s="364"/>
      <c r="R1284" s="364"/>
      <c r="S1284" s="365"/>
      <c r="T1284" s="366"/>
      <c r="U1284" s="367"/>
      <c r="V1284" s="364"/>
      <c r="W1284" s="364"/>
      <c r="X1284" s="364"/>
      <c r="Y1284" s="1293">
        <f t="shared" si="289"/>
        <v>0</v>
      </c>
      <c r="Z1284" s="340"/>
      <c r="AA1284" s="348"/>
      <c r="AB1284" s="20"/>
    </row>
    <row r="1285" spans="1:28" x14ac:dyDescent="0.3">
      <c r="A1285" s="115"/>
      <c r="B1285" s="332"/>
      <c r="C1285" s="332"/>
      <c r="D1285" s="332"/>
      <c r="E1285" s="1168"/>
      <c r="F1285" s="582">
        <f t="shared" si="287"/>
        <v>0</v>
      </c>
      <c r="G1285" s="333"/>
      <c r="H1285" s="333"/>
      <c r="I1285" s="334"/>
      <c r="J1285" s="335"/>
      <c r="K1285" s="942"/>
      <c r="L1285" s="337"/>
      <c r="M1285" s="337"/>
      <c r="N1285" s="337"/>
      <c r="O1285" s="338"/>
      <c r="P1285" s="339">
        <f t="shared" si="288"/>
        <v>0</v>
      </c>
      <c r="Q1285" s="364"/>
      <c r="R1285" s="364"/>
      <c r="S1285" s="365"/>
      <c r="T1285" s="366"/>
      <c r="U1285" s="367"/>
      <c r="V1285" s="364"/>
      <c r="W1285" s="364"/>
      <c r="X1285" s="364"/>
      <c r="Y1285" s="1293">
        <f t="shared" si="289"/>
        <v>0</v>
      </c>
      <c r="Z1285" s="340"/>
      <c r="AA1285" s="348"/>
      <c r="AB1285" s="20"/>
    </row>
    <row r="1286" spans="1:28" x14ac:dyDescent="0.3">
      <c r="A1286" s="115"/>
      <c r="B1286" s="332"/>
      <c r="C1286" s="374" t="s">
        <v>103</v>
      </c>
      <c r="D1286" s="30"/>
      <c r="E1286" s="1164"/>
      <c r="F1286" s="582">
        <f t="shared" si="287"/>
        <v>0</v>
      </c>
      <c r="G1286" s="333"/>
      <c r="H1286" s="333"/>
      <c r="I1286" s="334"/>
      <c r="J1286" s="335"/>
      <c r="K1286" s="942"/>
      <c r="L1286" s="337"/>
      <c r="M1286" s="337"/>
      <c r="N1286" s="337"/>
      <c r="O1286" s="338"/>
      <c r="P1286" s="339">
        <f t="shared" si="288"/>
        <v>0</v>
      </c>
      <c r="Q1286" s="364"/>
      <c r="R1286" s="364"/>
      <c r="S1286" s="365"/>
      <c r="T1286" s="366"/>
      <c r="U1286" s="367"/>
      <c r="V1286" s="364"/>
      <c r="W1286" s="364"/>
      <c r="X1286" s="364"/>
      <c r="Y1286" s="1293">
        <f t="shared" si="289"/>
        <v>0</v>
      </c>
      <c r="Z1286" s="340"/>
      <c r="AA1286" s="348"/>
      <c r="AB1286" s="20"/>
    </row>
    <row r="1287" spans="1:28" x14ac:dyDescent="0.3">
      <c r="A1287" s="115"/>
      <c r="B1287" s="332"/>
      <c r="C1287" s="332"/>
      <c r="D1287" s="332"/>
      <c r="E1287" s="1168" t="s">
        <v>104</v>
      </c>
      <c r="F1287" s="582">
        <f t="shared" si="287"/>
        <v>0</v>
      </c>
      <c r="G1287" s="333"/>
      <c r="H1287" s="333"/>
      <c r="I1287" s="334"/>
      <c r="J1287" s="335"/>
      <c r="K1287" s="942"/>
      <c r="L1287" s="337"/>
      <c r="M1287" s="337"/>
      <c r="N1287" s="337"/>
      <c r="O1287" s="338"/>
      <c r="P1287" s="339">
        <f t="shared" si="288"/>
        <v>0</v>
      </c>
      <c r="Q1287" s="364"/>
      <c r="R1287" s="364"/>
      <c r="S1287" s="365"/>
      <c r="T1287" s="366"/>
      <c r="U1287" s="367"/>
      <c r="V1287" s="364"/>
      <c r="W1287" s="364"/>
      <c r="X1287" s="364"/>
      <c r="Y1287" s="1293">
        <f t="shared" si="289"/>
        <v>0</v>
      </c>
      <c r="Z1287" s="340" t="s">
        <v>32</v>
      </c>
      <c r="AA1287" s="348"/>
      <c r="AB1287" s="20"/>
    </row>
    <row r="1288" spans="1:28" x14ac:dyDescent="0.3">
      <c r="A1288" s="115"/>
      <c r="B1288" s="332"/>
      <c r="C1288" s="332"/>
      <c r="D1288" s="332"/>
      <c r="E1288" s="1202" t="s">
        <v>69</v>
      </c>
      <c r="F1288" s="884">
        <v>1</v>
      </c>
      <c r="G1288" s="334">
        <v>1</v>
      </c>
      <c r="H1288" s="335" t="s">
        <v>200</v>
      </c>
      <c r="I1288" s="334">
        <v>1</v>
      </c>
      <c r="J1288" s="335" t="s">
        <v>200</v>
      </c>
      <c r="K1288" s="343">
        <v>1</v>
      </c>
      <c r="L1288" s="337">
        <v>1</v>
      </c>
      <c r="M1288" s="337"/>
      <c r="N1288" s="337"/>
      <c r="O1288" s="912">
        <v>1</v>
      </c>
      <c r="P1288" s="339">
        <f t="shared" si="288"/>
        <v>220100.66999999998</v>
      </c>
      <c r="Q1288" s="297">
        <v>64800</v>
      </c>
      <c r="R1288" s="290">
        <v>65000</v>
      </c>
      <c r="S1288" s="365">
        <f>(21387*1)+4752.67</f>
        <v>26139.67</v>
      </c>
      <c r="T1288" s="366">
        <f t="shared" ref="T1288:T1294" si="297">21387*3</f>
        <v>64161</v>
      </c>
      <c r="U1288" s="530">
        <v>64778.5</v>
      </c>
      <c r="V1288" s="301">
        <v>64911.78</v>
      </c>
      <c r="W1288" s="301"/>
      <c r="X1288" s="301"/>
      <c r="Y1288" s="1293">
        <f t="shared" si="289"/>
        <v>129690.28</v>
      </c>
      <c r="Z1288" s="340"/>
      <c r="AA1288" s="348"/>
      <c r="AB1288" s="20"/>
    </row>
    <row r="1289" spans="1:28" x14ac:dyDescent="0.3">
      <c r="A1289" s="115"/>
      <c r="B1289" s="332"/>
      <c r="C1289" s="332"/>
      <c r="D1289" s="332"/>
      <c r="E1289" s="1202" t="s">
        <v>69</v>
      </c>
      <c r="F1289" s="884">
        <v>1</v>
      </c>
      <c r="G1289" s="334">
        <v>1</v>
      </c>
      <c r="H1289" s="335" t="s">
        <v>200</v>
      </c>
      <c r="I1289" s="334">
        <v>1</v>
      </c>
      <c r="J1289" s="335" t="s">
        <v>200</v>
      </c>
      <c r="K1289" s="343">
        <v>1</v>
      </c>
      <c r="L1289" s="337">
        <v>1</v>
      </c>
      <c r="M1289" s="337"/>
      <c r="N1289" s="337"/>
      <c r="O1289" s="912">
        <v>1</v>
      </c>
      <c r="P1289" s="339">
        <f t="shared" si="288"/>
        <v>256074.66999999998</v>
      </c>
      <c r="Q1289" s="297">
        <v>60000</v>
      </c>
      <c r="R1289" s="290">
        <v>63000</v>
      </c>
      <c r="S1289" s="365">
        <f t="shared" ref="S1289:S1291" si="298">(21387*3)+4752.67</f>
        <v>68913.67</v>
      </c>
      <c r="T1289" s="366">
        <f t="shared" si="297"/>
        <v>64161</v>
      </c>
      <c r="U1289" s="530">
        <v>59018.6</v>
      </c>
      <c r="V1289" s="301">
        <v>62616.38</v>
      </c>
      <c r="W1289" s="301"/>
      <c r="X1289" s="301"/>
      <c r="Y1289" s="1293">
        <f t="shared" si="289"/>
        <v>121634.98</v>
      </c>
      <c r="Z1289" s="340"/>
      <c r="AA1289" s="348"/>
      <c r="AB1289" s="20"/>
    </row>
    <row r="1290" spans="1:28" x14ac:dyDescent="0.3">
      <c r="A1290" s="115"/>
      <c r="B1290" s="332"/>
      <c r="C1290" s="332"/>
      <c r="D1290" s="332"/>
      <c r="E1290" s="1202" t="s">
        <v>69</v>
      </c>
      <c r="F1290" s="884">
        <v>1</v>
      </c>
      <c r="G1290" s="334">
        <v>1</v>
      </c>
      <c r="H1290" s="335" t="s">
        <v>200</v>
      </c>
      <c r="I1290" s="334">
        <v>1</v>
      </c>
      <c r="J1290" s="335" t="s">
        <v>200</v>
      </c>
      <c r="K1290" s="343">
        <v>1</v>
      </c>
      <c r="L1290" s="337">
        <v>1</v>
      </c>
      <c r="M1290" s="337"/>
      <c r="N1290" s="337"/>
      <c r="O1290" s="912">
        <v>1</v>
      </c>
      <c r="P1290" s="339">
        <f t="shared" si="288"/>
        <v>253074.66999999998</v>
      </c>
      <c r="Q1290" s="297">
        <v>60000</v>
      </c>
      <c r="R1290" s="297">
        <v>60000</v>
      </c>
      <c r="S1290" s="365">
        <f t="shared" si="298"/>
        <v>68913.67</v>
      </c>
      <c r="T1290" s="366">
        <f t="shared" si="297"/>
        <v>64161</v>
      </c>
      <c r="U1290" s="530">
        <v>57824.959999999999</v>
      </c>
      <c r="V1290" s="301">
        <v>57226.75</v>
      </c>
      <c r="W1290" s="301"/>
      <c r="X1290" s="301"/>
      <c r="Y1290" s="1293">
        <f t="shared" si="289"/>
        <v>115051.70999999999</v>
      </c>
      <c r="Z1290" s="340"/>
      <c r="AA1290" s="348"/>
      <c r="AB1290" s="20"/>
    </row>
    <row r="1291" spans="1:28" x14ac:dyDescent="0.3">
      <c r="A1291" s="115"/>
      <c r="B1291" s="332"/>
      <c r="C1291" s="332"/>
      <c r="D1291" s="332"/>
      <c r="E1291" s="1202" t="s">
        <v>69</v>
      </c>
      <c r="F1291" s="884">
        <v>1</v>
      </c>
      <c r="G1291" s="334">
        <v>1</v>
      </c>
      <c r="H1291" s="335" t="s">
        <v>200</v>
      </c>
      <c r="I1291" s="334">
        <v>1</v>
      </c>
      <c r="J1291" s="335" t="s">
        <v>200</v>
      </c>
      <c r="K1291" s="343">
        <v>1</v>
      </c>
      <c r="L1291" s="337">
        <v>1</v>
      </c>
      <c r="M1291" s="337"/>
      <c r="N1291" s="337"/>
      <c r="O1291" s="912">
        <v>1</v>
      </c>
      <c r="P1291" s="339">
        <f t="shared" si="288"/>
        <v>255574.66999999998</v>
      </c>
      <c r="Q1291" s="297">
        <v>60000</v>
      </c>
      <c r="R1291" s="290">
        <v>62500</v>
      </c>
      <c r="S1291" s="365">
        <f t="shared" si="298"/>
        <v>68913.67</v>
      </c>
      <c r="T1291" s="366">
        <f t="shared" si="297"/>
        <v>64161</v>
      </c>
      <c r="U1291" s="530">
        <v>59799.839999999997</v>
      </c>
      <c r="V1291" s="301">
        <v>62484.31</v>
      </c>
      <c r="W1291" s="301"/>
      <c r="X1291" s="301"/>
      <c r="Y1291" s="1293">
        <f t="shared" si="289"/>
        <v>122284.15</v>
      </c>
      <c r="Z1291" s="340"/>
      <c r="AA1291" s="348"/>
      <c r="AB1291" s="20"/>
    </row>
    <row r="1292" spans="1:28" x14ac:dyDescent="0.3">
      <c r="A1292" s="115"/>
      <c r="B1292" s="332"/>
      <c r="C1292" s="332"/>
      <c r="D1292" s="332"/>
      <c r="E1292" s="1202" t="s">
        <v>70</v>
      </c>
      <c r="F1292" s="884">
        <v>1</v>
      </c>
      <c r="G1292" s="334">
        <v>1</v>
      </c>
      <c r="H1292" s="335" t="s">
        <v>200</v>
      </c>
      <c r="I1292" s="334">
        <v>1</v>
      </c>
      <c r="J1292" s="335" t="s">
        <v>200</v>
      </c>
      <c r="K1292" s="343">
        <v>1</v>
      </c>
      <c r="L1292" s="337">
        <v>1</v>
      </c>
      <c r="M1292" s="337"/>
      <c r="N1292" s="337"/>
      <c r="O1292" s="912">
        <v>1</v>
      </c>
      <c r="P1292" s="339">
        <f t="shared" si="288"/>
        <v>213048</v>
      </c>
      <c r="Q1292" s="297">
        <v>67500</v>
      </c>
      <c r="R1292" s="290">
        <v>60000</v>
      </c>
      <c r="S1292" s="638">
        <f>21387*1</f>
        <v>21387</v>
      </c>
      <c r="T1292" s="639">
        <f t="shared" si="297"/>
        <v>64161</v>
      </c>
      <c r="U1292" s="530">
        <v>67455.09</v>
      </c>
      <c r="V1292" s="301">
        <v>59955.17</v>
      </c>
      <c r="W1292" s="301"/>
      <c r="X1292" s="301"/>
      <c r="Y1292" s="1293">
        <f t="shared" si="289"/>
        <v>127410.26</v>
      </c>
      <c r="Z1292" s="340"/>
      <c r="AA1292" s="348"/>
      <c r="AB1292" s="20"/>
    </row>
    <row r="1293" spans="1:28" x14ac:dyDescent="0.3">
      <c r="A1293" s="115"/>
      <c r="B1293" s="332"/>
      <c r="C1293" s="332"/>
      <c r="D1293" s="332"/>
      <c r="E1293" s="1202" t="s">
        <v>69</v>
      </c>
      <c r="F1293" s="884">
        <v>1</v>
      </c>
      <c r="G1293" s="334">
        <v>1</v>
      </c>
      <c r="H1293" s="335" t="s">
        <v>200</v>
      </c>
      <c r="I1293" s="334">
        <v>1</v>
      </c>
      <c r="J1293" s="335" t="s">
        <v>200</v>
      </c>
      <c r="K1293" s="343">
        <v>1</v>
      </c>
      <c r="L1293" s="337">
        <v>1</v>
      </c>
      <c r="M1293" s="337"/>
      <c r="N1293" s="337"/>
      <c r="O1293" s="912">
        <v>1</v>
      </c>
      <c r="P1293" s="339">
        <f t="shared" si="288"/>
        <v>248574.66999999998</v>
      </c>
      <c r="Q1293" s="297">
        <v>55000</v>
      </c>
      <c r="R1293" s="290">
        <v>60500</v>
      </c>
      <c r="S1293" s="365">
        <f t="shared" ref="S1293:S1294" si="299">(21387*3)+4752.67</f>
        <v>68913.67</v>
      </c>
      <c r="T1293" s="366">
        <f t="shared" si="297"/>
        <v>64161</v>
      </c>
      <c r="U1293" s="530">
        <v>54896.54</v>
      </c>
      <c r="V1293" s="301">
        <v>60251.08</v>
      </c>
      <c r="W1293" s="301"/>
      <c r="X1293" s="301"/>
      <c r="Y1293" s="1293">
        <f t="shared" si="289"/>
        <v>115147.62</v>
      </c>
      <c r="Z1293" s="340"/>
      <c r="AA1293" s="348"/>
      <c r="AB1293" s="20"/>
    </row>
    <row r="1294" spans="1:28" x14ac:dyDescent="0.3">
      <c r="A1294" s="115"/>
      <c r="B1294" s="332"/>
      <c r="C1294" s="332"/>
      <c r="D1294" s="332"/>
      <c r="E1294" s="1202" t="s">
        <v>69</v>
      </c>
      <c r="F1294" s="884">
        <v>1</v>
      </c>
      <c r="G1294" s="334">
        <v>1</v>
      </c>
      <c r="H1294" s="335" t="s">
        <v>200</v>
      </c>
      <c r="I1294" s="334">
        <v>1</v>
      </c>
      <c r="J1294" s="335" t="s">
        <v>200</v>
      </c>
      <c r="K1294" s="343">
        <v>1</v>
      </c>
      <c r="L1294" s="337">
        <v>1</v>
      </c>
      <c r="M1294" s="337"/>
      <c r="N1294" s="337"/>
      <c r="O1294" s="912">
        <v>1</v>
      </c>
      <c r="P1294" s="339">
        <f t="shared" si="288"/>
        <v>253074.66999999998</v>
      </c>
      <c r="Q1294" s="297">
        <v>57500</v>
      </c>
      <c r="R1294" s="290">
        <v>62500</v>
      </c>
      <c r="S1294" s="365">
        <f t="shared" si="299"/>
        <v>68913.67</v>
      </c>
      <c r="T1294" s="366">
        <f t="shared" si="297"/>
        <v>64161</v>
      </c>
      <c r="U1294" s="530">
        <v>57054.67</v>
      </c>
      <c r="V1294" s="301">
        <v>62419.37</v>
      </c>
      <c r="W1294" s="301"/>
      <c r="X1294" s="301"/>
      <c r="Y1294" s="1293">
        <f t="shared" si="289"/>
        <v>119474.04000000001</v>
      </c>
      <c r="Z1294" s="340"/>
      <c r="AA1294" s="348"/>
      <c r="AB1294" s="20"/>
    </row>
    <row r="1295" spans="1:28" x14ac:dyDescent="0.3">
      <c r="A1295" s="115"/>
      <c r="B1295" s="332"/>
      <c r="C1295" s="332"/>
      <c r="D1295" s="332"/>
      <c r="E1295" s="1164"/>
      <c r="F1295" s="582">
        <f t="shared" si="287"/>
        <v>0</v>
      </c>
      <c r="G1295" s="333"/>
      <c r="H1295" s="333"/>
      <c r="I1295" s="334"/>
      <c r="J1295" s="335"/>
      <c r="K1295" s="942"/>
      <c r="L1295" s="337"/>
      <c r="M1295" s="337"/>
      <c r="N1295" s="337"/>
      <c r="O1295" s="338"/>
      <c r="P1295" s="339">
        <f t="shared" si="288"/>
        <v>0</v>
      </c>
      <c r="Q1295" s="297"/>
      <c r="R1295" s="290"/>
      <c r="S1295" s="365"/>
      <c r="T1295" s="366"/>
      <c r="U1295" s="530"/>
      <c r="V1295" s="301"/>
      <c r="W1295" s="301"/>
      <c r="X1295" s="301"/>
      <c r="Y1295" s="1293">
        <f t="shared" si="289"/>
        <v>0</v>
      </c>
      <c r="Z1295" s="340"/>
      <c r="AA1295" s="348"/>
      <c r="AB1295" s="20"/>
    </row>
    <row r="1296" spans="1:28" x14ac:dyDescent="0.3">
      <c r="A1296" s="115"/>
      <c r="B1296" s="332"/>
      <c r="C1296" s="332"/>
      <c r="D1296" s="332"/>
      <c r="E1296" s="1168" t="s">
        <v>106</v>
      </c>
      <c r="F1296" s="582">
        <f t="shared" si="287"/>
        <v>0</v>
      </c>
      <c r="G1296" s="333"/>
      <c r="H1296" s="333"/>
      <c r="I1296" s="334"/>
      <c r="J1296" s="335"/>
      <c r="K1296" s="942"/>
      <c r="L1296" s="337"/>
      <c r="M1296" s="337"/>
      <c r="N1296" s="337"/>
      <c r="O1296" s="338"/>
      <c r="P1296" s="339">
        <f t="shared" si="288"/>
        <v>97700</v>
      </c>
      <c r="Q1296" s="297">
        <v>14700</v>
      </c>
      <c r="R1296" s="290">
        <v>33000</v>
      </c>
      <c r="S1296" s="365">
        <v>25000</v>
      </c>
      <c r="T1296" s="366">
        <v>25000</v>
      </c>
      <c r="U1296" s="530">
        <v>14662</v>
      </c>
      <c r="V1296" s="301">
        <v>32504.5</v>
      </c>
      <c r="W1296" s="301"/>
      <c r="X1296" s="301"/>
      <c r="Y1296" s="1293">
        <f t="shared" si="289"/>
        <v>47166.5</v>
      </c>
      <c r="Z1296" s="340" t="s">
        <v>32</v>
      </c>
      <c r="AA1296" s="348"/>
      <c r="AB1296" s="20"/>
    </row>
    <row r="1297" spans="1:28" x14ac:dyDescent="0.3">
      <c r="A1297" s="115"/>
      <c r="B1297" s="332"/>
      <c r="C1297" s="332"/>
      <c r="D1297" s="332"/>
      <c r="E1297" s="1168" t="s">
        <v>107</v>
      </c>
      <c r="F1297" s="582">
        <f t="shared" si="287"/>
        <v>0</v>
      </c>
      <c r="G1297" s="333"/>
      <c r="H1297" s="333"/>
      <c r="I1297" s="334"/>
      <c r="J1297" s="335"/>
      <c r="K1297" s="942"/>
      <c r="L1297" s="337"/>
      <c r="M1297" s="337"/>
      <c r="N1297" s="337"/>
      <c r="O1297" s="338"/>
      <c r="P1297" s="339">
        <f t="shared" si="288"/>
        <v>54000</v>
      </c>
      <c r="Q1297" s="297"/>
      <c r="R1297" s="290">
        <v>4000</v>
      </c>
      <c r="S1297" s="365">
        <v>25000</v>
      </c>
      <c r="T1297" s="366">
        <v>25000</v>
      </c>
      <c r="U1297" s="530"/>
      <c r="V1297" s="301">
        <v>3826</v>
      </c>
      <c r="W1297" s="301"/>
      <c r="X1297" s="301"/>
      <c r="Y1297" s="1293">
        <f t="shared" si="289"/>
        <v>3826</v>
      </c>
      <c r="Z1297" s="340" t="s">
        <v>32</v>
      </c>
      <c r="AA1297" s="348"/>
      <c r="AB1297" s="20"/>
    </row>
    <row r="1298" spans="1:28" x14ac:dyDescent="0.3">
      <c r="A1298" s="115"/>
      <c r="B1298" s="332"/>
      <c r="C1298" s="332"/>
      <c r="D1298" s="332"/>
      <c r="E1298" s="1168"/>
      <c r="F1298" s="582">
        <f t="shared" si="287"/>
        <v>0</v>
      </c>
      <c r="G1298" s="333"/>
      <c r="H1298" s="333"/>
      <c r="I1298" s="334"/>
      <c r="J1298" s="335"/>
      <c r="K1298" s="942"/>
      <c r="L1298" s="337"/>
      <c r="M1298" s="337"/>
      <c r="N1298" s="337"/>
      <c r="O1298" s="338"/>
      <c r="P1298" s="339">
        <f t="shared" si="288"/>
        <v>0</v>
      </c>
      <c r="Q1298" s="364"/>
      <c r="R1298" s="364"/>
      <c r="S1298" s="365"/>
      <c r="T1298" s="366"/>
      <c r="U1298" s="367"/>
      <c r="V1298" s="364"/>
      <c r="W1298" s="364"/>
      <c r="X1298" s="364"/>
      <c r="Y1298" s="1293">
        <f t="shared" si="289"/>
        <v>0</v>
      </c>
      <c r="Z1298" s="340"/>
      <c r="AA1298" s="348"/>
      <c r="AB1298" s="20"/>
    </row>
    <row r="1299" spans="1:28" x14ac:dyDescent="0.3">
      <c r="A1299" s="115"/>
      <c r="B1299" s="332"/>
      <c r="C1299" s="442" t="s">
        <v>408</v>
      </c>
      <c r="D1299" s="30"/>
      <c r="E1299" s="1181"/>
      <c r="F1299" s="582">
        <f t="shared" si="287"/>
        <v>0</v>
      </c>
      <c r="G1299" s="333"/>
      <c r="H1299" s="333"/>
      <c r="I1299" s="334"/>
      <c r="J1299" s="335"/>
      <c r="K1299" s="942"/>
      <c r="L1299" s="337"/>
      <c r="M1299" s="337"/>
      <c r="N1299" s="337"/>
      <c r="O1299" s="338"/>
      <c r="P1299" s="339"/>
      <c r="Q1299" s="364"/>
      <c r="R1299" s="364"/>
      <c r="S1299" s="365">
        <f>4632140-P1139</f>
        <v>96000</v>
      </c>
      <c r="T1299" s="366"/>
      <c r="U1299" s="367"/>
      <c r="V1299" s="364"/>
      <c r="W1299" s="364"/>
      <c r="X1299" s="364"/>
      <c r="Y1299" s="1293">
        <f t="shared" si="289"/>
        <v>0</v>
      </c>
      <c r="Z1299" s="340"/>
      <c r="AA1299" s="370"/>
      <c r="AB1299" s="20"/>
    </row>
    <row r="1300" spans="1:28" x14ac:dyDescent="0.3">
      <c r="A1300" s="115"/>
      <c r="B1300" s="332"/>
      <c r="C1300" s="332"/>
      <c r="D1300" s="442"/>
      <c r="E1300" s="1168" t="s">
        <v>534</v>
      </c>
      <c r="F1300" s="582">
        <v>1</v>
      </c>
      <c r="G1300" s="333"/>
      <c r="H1300" s="333"/>
      <c r="I1300" s="334">
        <v>1</v>
      </c>
      <c r="J1300" s="335">
        <v>-1</v>
      </c>
      <c r="K1300" s="633"/>
      <c r="L1300" s="337">
        <v>6</v>
      </c>
      <c r="M1300" s="337"/>
      <c r="N1300" s="337"/>
      <c r="O1300" s="338">
        <f t="shared" si="286"/>
        <v>6</v>
      </c>
      <c r="P1300" s="339">
        <f t="shared" si="288"/>
        <v>256917.98</v>
      </c>
      <c r="Q1300" s="364"/>
      <c r="R1300" s="364">
        <v>231225</v>
      </c>
      <c r="S1300" s="365">
        <v>25692.98</v>
      </c>
      <c r="T1300" s="366"/>
      <c r="U1300" s="367"/>
      <c r="V1300" s="364">
        <v>231225</v>
      </c>
      <c r="W1300" s="364"/>
      <c r="X1300" s="364"/>
      <c r="Y1300" s="1293">
        <f t="shared" si="289"/>
        <v>231225</v>
      </c>
      <c r="Z1300" s="340" t="s">
        <v>32</v>
      </c>
      <c r="AA1300" s="370"/>
      <c r="AB1300" s="20"/>
    </row>
    <row r="1301" spans="1:28" ht="15.6" customHeight="1" thickBot="1" x14ac:dyDescent="0.35">
      <c r="A1301" s="121"/>
      <c r="B1301" s="377"/>
      <c r="C1301" s="377"/>
      <c r="D1301" s="377"/>
      <c r="E1301" s="1366"/>
      <c r="F1301" s="885"/>
      <c r="G1301" s="378"/>
      <c r="H1301" s="378"/>
      <c r="I1301" s="379"/>
      <c r="J1301" s="380"/>
      <c r="K1301" s="944"/>
      <c r="L1301" s="425"/>
      <c r="M1301" s="425"/>
      <c r="N1301" s="425"/>
      <c r="O1301" s="382"/>
      <c r="P1301" s="481">
        <f t="shared" si="288"/>
        <v>0</v>
      </c>
      <c r="Q1301" s="383"/>
      <c r="R1301" s="383"/>
      <c r="S1301" s="384"/>
      <c r="T1301" s="385"/>
      <c r="U1301" s="386"/>
      <c r="V1301" s="383"/>
      <c r="W1301" s="383"/>
      <c r="X1301" s="383"/>
      <c r="Y1301" s="1305">
        <f t="shared" si="289"/>
        <v>0</v>
      </c>
      <c r="Z1301" s="387"/>
      <c r="AA1301" s="477"/>
      <c r="AB1301" s="20"/>
    </row>
    <row r="1302" spans="1:28" x14ac:dyDescent="0.3">
      <c r="A1302" s="122"/>
      <c r="B1302" s="388" t="s">
        <v>83</v>
      </c>
      <c r="C1302" s="388"/>
      <c r="D1302" s="388"/>
      <c r="E1302" s="1361"/>
      <c r="F1302" s="886">
        <f t="shared" si="287"/>
        <v>0</v>
      </c>
      <c r="G1302" s="389"/>
      <c r="H1302" s="389"/>
      <c r="I1302" s="390"/>
      <c r="J1302" s="391"/>
      <c r="K1302" s="945"/>
      <c r="L1302" s="447"/>
      <c r="M1302" s="447"/>
      <c r="N1302" s="447"/>
      <c r="O1302" s="394"/>
      <c r="P1302" s="483">
        <f t="shared" si="288"/>
        <v>0</v>
      </c>
      <c r="Q1302" s="395"/>
      <c r="R1302" s="395"/>
      <c r="S1302" s="478"/>
      <c r="T1302" s="479"/>
      <c r="U1302" s="398"/>
      <c r="V1302" s="395"/>
      <c r="W1302" s="395"/>
      <c r="X1302" s="395"/>
      <c r="Y1302" s="1306">
        <f t="shared" si="289"/>
        <v>0</v>
      </c>
      <c r="Z1302" s="399"/>
      <c r="AA1302" s="400" t="s">
        <v>114</v>
      </c>
      <c r="AB1302" s="20"/>
    </row>
    <row r="1303" spans="1:28" s="34" customFormat="1" x14ac:dyDescent="0.3">
      <c r="A1303" s="118"/>
      <c r="B1303" s="368"/>
      <c r="C1303" s="331" t="s">
        <v>264</v>
      </c>
      <c r="D1303" s="368"/>
      <c r="E1303" s="1166"/>
      <c r="F1303" s="582">
        <f t="shared" si="287"/>
        <v>0</v>
      </c>
      <c r="G1303" s="583"/>
      <c r="H1303" s="583"/>
      <c r="I1303" s="584"/>
      <c r="J1303" s="585"/>
      <c r="K1303" s="336"/>
      <c r="L1303" s="429"/>
      <c r="M1303" s="429"/>
      <c r="N1303" s="429"/>
      <c r="O1303" s="338"/>
      <c r="P1303" s="1359">
        <f>P1317+P1334</f>
        <v>160000</v>
      </c>
      <c r="Q1303" s="401">
        <f t="shared" ref="Q1303:Y1303" si="300">Q1317+Q1334</f>
        <v>0</v>
      </c>
      <c r="R1303" s="401">
        <f t="shared" si="300"/>
        <v>0</v>
      </c>
      <c r="S1303" s="401">
        <f t="shared" si="300"/>
        <v>80000</v>
      </c>
      <c r="T1303" s="1262">
        <f t="shared" si="300"/>
        <v>80000</v>
      </c>
      <c r="U1303" s="1359">
        <f t="shared" si="300"/>
        <v>0</v>
      </c>
      <c r="V1303" s="401">
        <f t="shared" si="300"/>
        <v>0</v>
      </c>
      <c r="W1303" s="1260">
        <f t="shared" si="300"/>
        <v>0</v>
      </c>
      <c r="X1303" s="339">
        <f t="shared" si="300"/>
        <v>0</v>
      </c>
      <c r="Y1303" s="1286">
        <f t="shared" si="300"/>
        <v>0</v>
      </c>
      <c r="Z1303" s="339"/>
      <c r="AA1303" s="601"/>
      <c r="AB1303" s="20"/>
    </row>
    <row r="1304" spans="1:28" s="34" customFormat="1" x14ac:dyDescent="0.3">
      <c r="A1304" s="118"/>
      <c r="B1304" s="368"/>
      <c r="C1304" s="331" t="s">
        <v>265</v>
      </c>
      <c r="D1304" s="368"/>
      <c r="E1304" s="1166"/>
      <c r="F1304" s="582">
        <f t="shared" si="287"/>
        <v>0</v>
      </c>
      <c r="G1304" s="583"/>
      <c r="H1304" s="583"/>
      <c r="I1304" s="584"/>
      <c r="J1304" s="585"/>
      <c r="K1304" s="336"/>
      <c r="L1304" s="429"/>
      <c r="M1304" s="429"/>
      <c r="N1304" s="429"/>
      <c r="O1304" s="338"/>
      <c r="P1304" s="1359">
        <f>P1308</f>
        <v>100000</v>
      </c>
      <c r="Q1304" s="401">
        <f t="shared" ref="Q1304:Y1304" si="301">Q1308</f>
        <v>0</v>
      </c>
      <c r="R1304" s="401">
        <f t="shared" si="301"/>
        <v>0</v>
      </c>
      <c r="S1304" s="401">
        <f t="shared" si="301"/>
        <v>50000</v>
      </c>
      <c r="T1304" s="1262">
        <f t="shared" si="301"/>
        <v>50000</v>
      </c>
      <c r="U1304" s="1359">
        <f t="shared" si="301"/>
        <v>0</v>
      </c>
      <c r="V1304" s="401">
        <f t="shared" si="301"/>
        <v>0</v>
      </c>
      <c r="W1304" s="1260">
        <f t="shared" si="301"/>
        <v>0</v>
      </c>
      <c r="X1304" s="339">
        <f t="shared" si="301"/>
        <v>0</v>
      </c>
      <c r="Y1304" s="1286">
        <f t="shared" si="301"/>
        <v>0</v>
      </c>
      <c r="Z1304" s="339"/>
      <c r="AA1304" s="601"/>
      <c r="AB1304" s="20"/>
    </row>
    <row r="1305" spans="1:28" s="34" customFormat="1" ht="15.6" customHeight="1" x14ac:dyDescent="0.3">
      <c r="A1305" s="118"/>
      <c r="B1305" s="368"/>
      <c r="C1305" s="331" t="s">
        <v>189</v>
      </c>
      <c r="D1305" s="368"/>
      <c r="E1305" s="1166"/>
      <c r="F1305" s="582">
        <f t="shared" si="287"/>
        <v>0</v>
      </c>
      <c r="G1305" s="583"/>
      <c r="H1305" s="583"/>
      <c r="I1305" s="584"/>
      <c r="J1305" s="585"/>
      <c r="K1305" s="336"/>
      <c r="L1305" s="586"/>
      <c r="M1305" s="586"/>
      <c r="N1305" s="586"/>
      <c r="O1305" s="338"/>
      <c r="P1305" s="1512">
        <f>P1309+P1314+P1318+P1319+P1321+P1322+P1323</f>
        <v>123103.53</v>
      </c>
      <c r="Q1305" s="1510">
        <f t="shared" ref="Q1305:Y1305" si="302">Q1309+Q1314+Q1318+Q1319+Q1321+Q1322+Q1323</f>
        <v>61845.53</v>
      </c>
      <c r="R1305" s="1510">
        <f t="shared" si="302"/>
        <v>61258</v>
      </c>
      <c r="S1305" s="1510">
        <f t="shared" si="302"/>
        <v>0</v>
      </c>
      <c r="T1305" s="1513">
        <f t="shared" si="302"/>
        <v>0</v>
      </c>
      <c r="U1305" s="1512">
        <f t="shared" si="302"/>
        <v>61845.53</v>
      </c>
      <c r="V1305" s="1510">
        <f t="shared" si="302"/>
        <v>61258</v>
      </c>
      <c r="W1305" s="1264">
        <f t="shared" si="302"/>
        <v>0</v>
      </c>
      <c r="X1305" s="631">
        <f t="shared" si="302"/>
        <v>0</v>
      </c>
      <c r="Y1305" s="1294">
        <f t="shared" si="302"/>
        <v>123103.53</v>
      </c>
      <c r="Z1305" s="345"/>
      <c r="AA1305" s="601"/>
      <c r="AB1305" s="20"/>
    </row>
    <row r="1306" spans="1:28" x14ac:dyDescent="0.3">
      <c r="A1306" s="118"/>
      <c r="B1306" s="368"/>
      <c r="C1306" s="331"/>
      <c r="D1306" s="368"/>
      <c r="E1306" s="1166"/>
      <c r="F1306" s="582">
        <f t="shared" si="287"/>
        <v>0</v>
      </c>
      <c r="G1306" s="333"/>
      <c r="H1306" s="333"/>
      <c r="I1306" s="334"/>
      <c r="J1306" s="335"/>
      <c r="K1306" s="942"/>
      <c r="L1306" s="337"/>
      <c r="M1306" s="337"/>
      <c r="N1306" s="337"/>
      <c r="O1306" s="338"/>
      <c r="P1306" s="339">
        <f t="shared" si="288"/>
        <v>0</v>
      </c>
      <c r="Q1306" s="364"/>
      <c r="R1306" s="364"/>
      <c r="S1306" s="365"/>
      <c r="T1306" s="366"/>
      <c r="U1306" s="1514"/>
      <c r="V1306" s="364"/>
      <c r="W1306" s="660"/>
      <c r="X1306" s="364"/>
      <c r="Y1306" s="1293">
        <f t="shared" si="289"/>
        <v>0</v>
      </c>
      <c r="Z1306" s="438"/>
      <c r="AA1306" s="627"/>
      <c r="AB1306" s="20"/>
    </row>
    <row r="1307" spans="1:28" x14ac:dyDescent="0.3">
      <c r="A1307" s="115"/>
      <c r="B1307" s="332"/>
      <c r="C1307" s="368" t="s">
        <v>285</v>
      </c>
      <c r="D1307" s="332"/>
      <c r="E1307" s="1164"/>
      <c r="F1307" s="582">
        <f t="shared" si="287"/>
        <v>0</v>
      </c>
      <c r="G1307" s="333"/>
      <c r="H1307" s="333"/>
      <c r="I1307" s="334"/>
      <c r="J1307" s="335"/>
      <c r="K1307" s="942"/>
      <c r="L1307" s="337"/>
      <c r="M1307" s="337"/>
      <c r="N1307" s="337"/>
      <c r="O1307" s="338"/>
      <c r="P1307" s="339">
        <f t="shared" si="288"/>
        <v>0</v>
      </c>
      <c r="Q1307" s="364"/>
      <c r="R1307" s="364"/>
      <c r="S1307" s="365"/>
      <c r="T1307" s="366"/>
      <c r="U1307" s="1514"/>
      <c r="V1307" s="364"/>
      <c r="W1307" s="660"/>
      <c r="X1307" s="364"/>
      <c r="Y1307" s="1293">
        <f t="shared" si="289"/>
        <v>0</v>
      </c>
      <c r="Z1307" s="340"/>
      <c r="AA1307" s="373"/>
      <c r="AB1307" s="20"/>
    </row>
    <row r="1308" spans="1:28" x14ac:dyDescent="0.3">
      <c r="A1308" s="115"/>
      <c r="B1308" s="332"/>
      <c r="C1308" s="332"/>
      <c r="D1308" s="332"/>
      <c r="E1308" s="1168" t="s">
        <v>29</v>
      </c>
      <c r="F1308" s="582">
        <f t="shared" si="287"/>
        <v>7</v>
      </c>
      <c r="G1308" s="333">
        <v>1</v>
      </c>
      <c r="H1308" s="333">
        <v>2</v>
      </c>
      <c r="I1308" s="334">
        <v>2</v>
      </c>
      <c r="J1308" s="335">
        <v>2</v>
      </c>
      <c r="K1308" s="633">
        <v>9</v>
      </c>
      <c r="L1308" s="337">
        <v>5</v>
      </c>
      <c r="M1308" s="337"/>
      <c r="N1308" s="337"/>
      <c r="O1308" s="338">
        <f t="shared" si="286"/>
        <v>14</v>
      </c>
      <c r="P1308" s="339">
        <f t="shared" si="288"/>
        <v>100000</v>
      </c>
      <c r="Q1308" s="364"/>
      <c r="R1308" s="364"/>
      <c r="S1308" s="365">
        <v>50000</v>
      </c>
      <c r="T1308" s="366">
        <v>50000</v>
      </c>
      <c r="U1308" s="1514"/>
      <c r="V1308" s="364"/>
      <c r="W1308" s="660"/>
      <c r="X1308" s="364"/>
      <c r="Y1308" s="1293">
        <f t="shared" si="289"/>
        <v>0</v>
      </c>
      <c r="Z1308" s="340" t="s">
        <v>54</v>
      </c>
      <c r="AA1308" s="370" t="s">
        <v>657</v>
      </c>
      <c r="AB1308" s="20"/>
    </row>
    <row r="1309" spans="1:28" ht="15.6" customHeight="1" x14ac:dyDescent="0.3">
      <c r="A1309" s="115"/>
      <c r="B1309" s="332"/>
      <c r="C1309" s="332"/>
      <c r="D1309" s="332"/>
      <c r="E1309" s="1166"/>
      <c r="F1309" s="582"/>
      <c r="G1309" s="333"/>
      <c r="H1309" s="333"/>
      <c r="I1309" s="334"/>
      <c r="J1309" s="335"/>
      <c r="K1309" s="942"/>
      <c r="L1309" s="344"/>
      <c r="M1309" s="344"/>
      <c r="N1309" s="344"/>
      <c r="O1309" s="338"/>
      <c r="P1309" s="339">
        <f t="shared" si="288"/>
        <v>16732</v>
      </c>
      <c r="Q1309" s="364"/>
      <c r="R1309" s="364">
        <v>16732</v>
      </c>
      <c r="S1309" s="365"/>
      <c r="T1309" s="366"/>
      <c r="U1309" s="1514"/>
      <c r="V1309" s="364">
        <v>16732</v>
      </c>
      <c r="W1309" s="660"/>
      <c r="X1309" s="364"/>
      <c r="Y1309" s="1293">
        <f t="shared" si="289"/>
        <v>16732</v>
      </c>
      <c r="Z1309" s="340" t="s">
        <v>189</v>
      </c>
      <c r="AA1309" s="370"/>
      <c r="AB1309" s="20"/>
    </row>
    <row r="1310" spans="1:28" x14ac:dyDescent="0.3">
      <c r="A1310" s="115"/>
      <c r="B1310" s="332"/>
      <c r="C1310" s="332"/>
      <c r="D1310" s="332"/>
      <c r="E1310" s="1166"/>
      <c r="F1310" s="582">
        <f t="shared" si="287"/>
        <v>0</v>
      </c>
      <c r="G1310" s="333"/>
      <c r="H1310" s="333"/>
      <c r="I1310" s="334"/>
      <c r="J1310" s="335"/>
      <c r="K1310" s="942"/>
      <c r="L1310" s="337"/>
      <c r="M1310" s="337"/>
      <c r="N1310" s="337"/>
      <c r="O1310" s="338"/>
      <c r="P1310" s="339">
        <f t="shared" si="288"/>
        <v>0</v>
      </c>
      <c r="Q1310" s="364"/>
      <c r="R1310" s="364"/>
      <c r="S1310" s="365"/>
      <c r="T1310" s="366"/>
      <c r="U1310" s="367"/>
      <c r="V1310" s="364"/>
      <c r="W1310" s="364"/>
      <c r="X1310" s="364"/>
      <c r="Y1310" s="1293">
        <f t="shared" si="289"/>
        <v>0</v>
      </c>
      <c r="Z1310" s="340"/>
      <c r="AA1310" s="370"/>
      <c r="AB1310" s="20"/>
    </row>
    <row r="1311" spans="1:28" x14ac:dyDescent="0.3">
      <c r="A1311" s="115"/>
      <c r="B1311" s="332"/>
      <c r="C1311" s="368" t="s">
        <v>138</v>
      </c>
      <c r="D1311" s="332"/>
      <c r="E1311" s="1164"/>
      <c r="F1311" s="582">
        <f t="shared" si="287"/>
        <v>0</v>
      </c>
      <c r="G1311" s="333"/>
      <c r="H1311" s="333"/>
      <c r="I1311" s="334"/>
      <c r="J1311" s="335"/>
      <c r="K1311" s="942"/>
      <c r="L1311" s="337"/>
      <c r="M1311" s="337"/>
      <c r="N1311" s="337"/>
      <c r="O1311" s="338"/>
      <c r="P1311" s="339">
        <f t="shared" si="288"/>
        <v>0</v>
      </c>
      <c r="Q1311" s="364"/>
      <c r="R1311" s="364"/>
      <c r="S1311" s="365"/>
      <c r="T1311" s="366"/>
      <c r="U1311" s="367"/>
      <c r="V1311" s="364"/>
      <c r="W1311" s="364"/>
      <c r="X1311" s="364"/>
      <c r="Y1311" s="1293">
        <f t="shared" si="289"/>
        <v>0</v>
      </c>
      <c r="Z1311" s="340"/>
      <c r="AA1311" s="348"/>
      <c r="AB1311" s="20"/>
    </row>
    <row r="1312" spans="1:28" x14ac:dyDescent="0.3">
      <c r="A1312" s="115"/>
      <c r="B1312" s="332"/>
      <c r="C1312" s="332"/>
      <c r="D1312" s="332"/>
      <c r="E1312" s="1168" t="s">
        <v>17</v>
      </c>
      <c r="F1312" s="582">
        <f t="shared" ref="F1312:F1384" si="303">SUM(G1312:J1312)</f>
        <v>4</v>
      </c>
      <c r="G1312" s="333">
        <v>1</v>
      </c>
      <c r="H1312" s="333">
        <v>1</v>
      </c>
      <c r="I1312" s="334">
        <v>1</v>
      </c>
      <c r="J1312" s="335">
        <v>1</v>
      </c>
      <c r="K1312" s="942">
        <v>1</v>
      </c>
      <c r="L1312" s="344">
        <v>1</v>
      </c>
      <c r="M1312" s="337"/>
      <c r="N1312" s="337"/>
      <c r="O1312" s="338">
        <f t="shared" ref="O1312:O1371" si="304">SUM(K1312:N1312)</f>
        <v>2</v>
      </c>
      <c r="P1312" s="339">
        <f t="shared" si="288"/>
        <v>175500</v>
      </c>
      <c r="Q1312" s="364">
        <v>45000</v>
      </c>
      <c r="R1312" s="364">
        <v>30500</v>
      </c>
      <c r="S1312" s="365">
        <v>50000</v>
      </c>
      <c r="T1312" s="366">
        <v>50000</v>
      </c>
      <c r="U1312" s="367">
        <v>44800</v>
      </c>
      <c r="V1312" s="364">
        <v>30450</v>
      </c>
      <c r="W1312" s="365"/>
      <c r="X1312" s="366"/>
      <c r="Y1312" s="1293">
        <f t="shared" si="289"/>
        <v>75250</v>
      </c>
      <c r="Z1312" s="340" t="s">
        <v>31</v>
      </c>
      <c r="AA1312" s="439" t="s">
        <v>735</v>
      </c>
      <c r="AB1312" s="20"/>
    </row>
    <row r="1313" spans="1:28" ht="15.6" customHeight="1" x14ac:dyDescent="0.3">
      <c r="A1313" s="115"/>
      <c r="B1313" s="332"/>
      <c r="C1313" s="332"/>
      <c r="D1313" s="332"/>
      <c r="E1313" s="1168"/>
      <c r="F1313" s="582">
        <f t="shared" si="303"/>
        <v>0</v>
      </c>
      <c r="G1313" s="333"/>
      <c r="H1313" s="333"/>
      <c r="I1313" s="334"/>
      <c r="J1313" s="335"/>
      <c r="K1313" s="942"/>
      <c r="L1313" s="337"/>
      <c r="M1313" s="337"/>
      <c r="N1313" s="337"/>
      <c r="O1313" s="338"/>
      <c r="P1313" s="339">
        <f t="shared" ref="P1313:P1382" si="305">SUM(Q1313:T1313)</f>
        <v>0</v>
      </c>
      <c r="Q1313" s="364"/>
      <c r="R1313" s="364"/>
      <c r="S1313" s="365"/>
      <c r="T1313" s="366"/>
      <c r="U1313" s="367"/>
      <c r="V1313" s="364"/>
      <c r="W1313" s="364"/>
      <c r="X1313" s="364"/>
      <c r="Y1313" s="1293">
        <f t="shared" ref="Y1313:Y1382" si="306">SUM(U1313:X1313)</f>
        <v>0</v>
      </c>
      <c r="Z1313" s="340"/>
      <c r="AA1313" s="370" t="s">
        <v>734</v>
      </c>
      <c r="AB1313" s="20"/>
    </row>
    <row r="1314" spans="1:28" ht="15.6" customHeight="1" x14ac:dyDescent="0.3">
      <c r="A1314" s="115"/>
      <c r="B1314" s="332"/>
      <c r="C1314" s="332"/>
      <c r="D1314" s="332"/>
      <c r="E1314" s="1166"/>
      <c r="F1314" s="582"/>
      <c r="G1314" s="333"/>
      <c r="H1314" s="333"/>
      <c r="I1314" s="334"/>
      <c r="J1314" s="335"/>
      <c r="K1314" s="942"/>
      <c r="L1314" s="344"/>
      <c r="M1314" s="344"/>
      <c r="N1314" s="344"/>
      <c r="O1314" s="338"/>
      <c r="P1314" s="339">
        <f t="shared" si="305"/>
        <v>8910</v>
      </c>
      <c r="Q1314" s="364"/>
      <c r="R1314" s="364">
        <v>8910</v>
      </c>
      <c r="S1314" s="365"/>
      <c r="T1314" s="366"/>
      <c r="U1314" s="367"/>
      <c r="V1314" s="364">
        <v>8910</v>
      </c>
      <c r="W1314" s="364"/>
      <c r="X1314" s="364"/>
      <c r="Y1314" s="1293">
        <f t="shared" si="306"/>
        <v>8910</v>
      </c>
      <c r="Z1314" s="340" t="s">
        <v>189</v>
      </c>
      <c r="AA1314" s="370"/>
      <c r="AB1314" s="20"/>
    </row>
    <row r="1315" spans="1:28" x14ac:dyDescent="0.3">
      <c r="A1315" s="115"/>
      <c r="B1315" s="332"/>
      <c r="C1315" s="332"/>
      <c r="D1315" s="332"/>
      <c r="E1315" s="1168"/>
      <c r="F1315" s="582">
        <f t="shared" si="303"/>
        <v>0</v>
      </c>
      <c r="G1315" s="333"/>
      <c r="H1315" s="333"/>
      <c r="I1315" s="334"/>
      <c r="J1315" s="335"/>
      <c r="K1315" s="942"/>
      <c r="L1315" s="337"/>
      <c r="M1315" s="337"/>
      <c r="N1315" s="337"/>
      <c r="O1315" s="338"/>
      <c r="P1315" s="339">
        <f t="shared" si="305"/>
        <v>0</v>
      </c>
      <c r="Q1315" s="364"/>
      <c r="R1315" s="364"/>
      <c r="S1315" s="365"/>
      <c r="T1315" s="366"/>
      <c r="U1315" s="367"/>
      <c r="V1315" s="364"/>
      <c r="W1315" s="364"/>
      <c r="X1315" s="364"/>
      <c r="Y1315" s="1293">
        <f t="shared" si="306"/>
        <v>0</v>
      </c>
      <c r="Z1315" s="340"/>
      <c r="AA1315" s="348"/>
      <c r="AB1315" s="20"/>
    </row>
    <row r="1316" spans="1:28" x14ac:dyDescent="0.3">
      <c r="A1316" s="115"/>
      <c r="B1316" s="332"/>
      <c r="C1316" s="368" t="s">
        <v>139</v>
      </c>
      <c r="D1316" s="332"/>
      <c r="E1316" s="1164"/>
      <c r="F1316" s="582">
        <f t="shared" si="303"/>
        <v>0</v>
      </c>
      <c r="G1316" s="333"/>
      <c r="H1316" s="333"/>
      <c r="I1316" s="334"/>
      <c r="J1316" s="335"/>
      <c r="K1316" s="942"/>
      <c r="L1316" s="337"/>
      <c r="M1316" s="337"/>
      <c r="N1316" s="337"/>
      <c r="O1316" s="338"/>
      <c r="P1316" s="339">
        <f t="shared" si="305"/>
        <v>0</v>
      </c>
      <c r="Q1316" s="364"/>
      <c r="R1316" s="364"/>
      <c r="S1316" s="365"/>
      <c r="T1316" s="366"/>
      <c r="U1316" s="367"/>
      <c r="V1316" s="364"/>
      <c r="W1316" s="364"/>
      <c r="X1316" s="364"/>
      <c r="Y1316" s="1293">
        <f t="shared" si="306"/>
        <v>0</v>
      </c>
      <c r="Z1316" s="340"/>
      <c r="AA1316" s="370"/>
      <c r="AB1316" s="20"/>
    </row>
    <row r="1317" spans="1:28" x14ac:dyDescent="0.3">
      <c r="A1317" s="115"/>
      <c r="B1317" s="332"/>
      <c r="C1317" s="332"/>
      <c r="D1317" s="332"/>
      <c r="E1317" s="1168" t="s">
        <v>79</v>
      </c>
      <c r="F1317" s="582">
        <v>3</v>
      </c>
      <c r="G1317" s="433">
        <v>3</v>
      </c>
      <c r="H1317" s="434" t="s">
        <v>78</v>
      </c>
      <c r="I1317" s="433">
        <v>3</v>
      </c>
      <c r="J1317" s="434" t="s">
        <v>78</v>
      </c>
      <c r="K1317" s="633">
        <v>1</v>
      </c>
      <c r="L1317" s="337">
        <v>1</v>
      </c>
      <c r="M1317" s="337"/>
      <c r="N1317" s="337"/>
      <c r="O1317" s="338">
        <f t="shared" si="304"/>
        <v>2</v>
      </c>
      <c r="P1317" s="339">
        <f t="shared" si="305"/>
        <v>60000</v>
      </c>
      <c r="Q1317" s="364"/>
      <c r="R1317" s="364"/>
      <c r="S1317" s="365">
        <v>30000</v>
      </c>
      <c r="T1317" s="366">
        <v>30000</v>
      </c>
      <c r="U1317" s="367"/>
      <c r="V1317" s="364"/>
      <c r="W1317" s="364"/>
      <c r="X1317" s="364"/>
      <c r="Y1317" s="1293">
        <f t="shared" si="306"/>
        <v>0</v>
      </c>
      <c r="Z1317" s="340" t="s">
        <v>31</v>
      </c>
      <c r="AA1317" s="525"/>
      <c r="AB1317" s="20"/>
    </row>
    <row r="1318" spans="1:28" ht="15.6" customHeight="1" x14ac:dyDescent="0.3">
      <c r="A1318" s="115"/>
      <c r="B1318" s="332"/>
      <c r="C1318" s="332"/>
      <c r="D1318" s="332"/>
      <c r="E1318" s="1166"/>
      <c r="F1318" s="582"/>
      <c r="G1318" s="333"/>
      <c r="H1318" s="333"/>
      <c r="I1318" s="334"/>
      <c r="J1318" s="335"/>
      <c r="K1318" s="942"/>
      <c r="L1318" s="344"/>
      <c r="M1318" s="344"/>
      <c r="N1318" s="344"/>
      <c r="O1318" s="338"/>
      <c r="P1318" s="339">
        <f t="shared" si="305"/>
        <v>30000</v>
      </c>
      <c r="Q1318" s="367">
        <v>30000</v>
      </c>
      <c r="R1318" s="364"/>
      <c r="S1318" s="365"/>
      <c r="T1318" s="366"/>
      <c r="U1318" s="367">
        <v>30000</v>
      </c>
      <c r="V1318" s="364"/>
      <c r="W1318" s="364"/>
      <c r="X1318" s="364"/>
      <c r="Y1318" s="1293">
        <f t="shared" si="306"/>
        <v>30000</v>
      </c>
      <c r="Z1318" s="340" t="s">
        <v>189</v>
      </c>
      <c r="AA1318" s="370"/>
      <c r="AB1318" s="20"/>
    </row>
    <row r="1319" spans="1:28" ht="15.6" customHeight="1" x14ac:dyDescent="0.3">
      <c r="A1319" s="115"/>
      <c r="B1319" s="332"/>
      <c r="C1319" s="332"/>
      <c r="D1319" s="332"/>
      <c r="E1319" s="1166"/>
      <c r="F1319" s="582"/>
      <c r="G1319" s="333"/>
      <c r="H1319" s="333"/>
      <c r="I1319" s="334"/>
      <c r="J1319" s="335"/>
      <c r="K1319" s="942"/>
      <c r="L1319" s="344"/>
      <c r="M1319" s="344"/>
      <c r="N1319" s="344"/>
      <c r="O1319" s="338"/>
      <c r="P1319" s="339">
        <f t="shared" si="305"/>
        <v>9390</v>
      </c>
      <c r="Q1319" s="364"/>
      <c r="R1319" s="364">
        <v>9390</v>
      </c>
      <c r="S1319" s="365"/>
      <c r="T1319" s="366"/>
      <c r="U1319" s="367"/>
      <c r="V1319" s="364">
        <v>9390</v>
      </c>
      <c r="W1319" s="364"/>
      <c r="X1319" s="364"/>
      <c r="Y1319" s="1293">
        <f t="shared" si="306"/>
        <v>9390</v>
      </c>
      <c r="Z1319" s="340" t="s">
        <v>189</v>
      </c>
      <c r="AA1319" s="370"/>
      <c r="AB1319" s="20"/>
    </row>
    <row r="1320" spans="1:28" ht="15.6" customHeight="1" x14ac:dyDescent="0.3">
      <c r="A1320" s="115"/>
      <c r="B1320" s="332"/>
      <c r="C1320" s="332"/>
      <c r="D1320" s="332"/>
      <c r="E1320" s="1166"/>
      <c r="F1320" s="582"/>
      <c r="G1320" s="333"/>
      <c r="H1320" s="333"/>
      <c r="I1320" s="334"/>
      <c r="J1320" s="335"/>
      <c r="K1320" s="942"/>
      <c r="L1320" s="344"/>
      <c r="M1320" s="344"/>
      <c r="N1320" s="344"/>
      <c r="O1320" s="338"/>
      <c r="P1320" s="339">
        <f t="shared" si="305"/>
        <v>0</v>
      </c>
      <c r="Q1320" s="364"/>
      <c r="R1320" s="364"/>
      <c r="S1320" s="365"/>
      <c r="T1320" s="366"/>
      <c r="U1320" s="367"/>
      <c r="V1320" s="364"/>
      <c r="W1320" s="364"/>
      <c r="X1320" s="364"/>
      <c r="Y1320" s="1293">
        <f t="shared" si="306"/>
        <v>0</v>
      </c>
      <c r="Z1320" s="340"/>
      <c r="AA1320" s="370"/>
      <c r="AB1320" s="20"/>
    </row>
    <row r="1321" spans="1:28" x14ac:dyDescent="0.3">
      <c r="A1321" s="115"/>
      <c r="B1321" s="332"/>
      <c r="C1321" s="332"/>
      <c r="D1321" s="332"/>
      <c r="E1321" s="1168" t="s">
        <v>272</v>
      </c>
      <c r="F1321" s="582">
        <v>1</v>
      </c>
      <c r="G1321" s="433">
        <v>1</v>
      </c>
      <c r="H1321" s="434" t="s">
        <v>28</v>
      </c>
      <c r="I1321" s="433">
        <v>1</v>
      </c>
      <c r="J1321" s="434" t="s">
        <v>28</v>
      </c>
      <c r="K1321" s="942">
        <v>1</v>
      </c>
      <c r="L1321" s="337">
        <v>1</v>
      </c>
      <c r="M1321" s="337"/>
      <c r="N1321" s="337"/>
      <c r="O1321" s="338">
        <f t="shared" si="304"/>
        <v>2</v>
      </c>
      <c r="P1321" s="339">
        <f t="shared" si="305"/>
        <v>31845.53</v>
      </c>
      <c r="Q1321" s="367">
        <v>31845.53</v>
      </c>
      <c r="R1321" s="364"/>
      <c r="S1321" s="365"/>
      <c r="T1321" s="366"/>
      <c r="U1321" s="367">
        <v>31845.53</v>
      </c>
      <c r="V1321" s="364"/>
      <c r="W1321" s="364"/>
      <c r="X1321" s="364"/>
      <c r="Y1321" s="1293">
        <f t="shared" si="306"/>
        <v>31845.53</v>
      </c>
      <c r="Z1321" s="340" t="s">
        <v>1054</v>
      </c>
      <c r="AA1321" s="348"/>
      <c r="AB1321" s="20"/>
    </row>
    <row r="1322" spans="1:28" x14ac:dyDescent="0.3">
      <c r="A1322" s="115"/>
      <c r="B1322" s="332"/>
      <c r="C1322" s="332"/>
      <c r="D1322" s="332"/>
      <c r="E1322" s="1168" t="s">
        <v>553</v>
      </c>
      <c r="F1322" s="582">
        <f t="shared" si="303"/>
        <v>0</v>
      </c>
      <c r="G1322" s="333"/>
      <c r="H1322" s="333"/>
      <c r="I1322" s="433"/>
      <c r="J1322" s="434"/>
      <c r="K1322" s="942"/>
      <c r="L1322" s="337"/>
      <c r="M1322" s="337"/>
      <c r="N1322" s="337"/>
      <c r="O1322" s="338"/>
      <c r="P1322" s="339">
        <f t="shared" si="305"/>
        <v>15041</v>
      </c>
      <c r="Q1322" s="364"/>
      <c r="R1322" s="364">
        <v>15041</v>
      </c>
      <c r="S1322" s="365"/>
      <c r="T1322" s="366"/>
      <c r="U1322" s="367"/>
      <c r="V1322" s="364">
        <v>15041</v>
      </c>
      <c r="W1322" s="364"/>
      <c r="X1322" s="364"/>
      <c r="Y1322" s="1293">
        <f t="shared" si="306"/>
        <v>15041</v>
      </c>
      <c r="Z1322" s="340" t="s">
        <v>189</v>
      </c>
      <c r="AA1322" s="370"/>
      <c r="AB1322" s="20"/>
    </row>
    <row r="1323" spans="1:28" x14ac:dyDescent="0.3">
      <c r="A1323" s="115"/>
      <c r="B1323" s="332"/>
      <c r="C1323" s="332"/>
      <c r="D1323" s="332"/>
      <c r="E1323" s="1168" t="s">
        <v>554</v>
      </c>
      <c r="F1323" s="582">
        <f t="shared" si="303"/>
        <v>0</v>
      </c>
      <c r="G1323" s="333"/>
      <c r="H1323" s="333"/>
      <c r="I1323" s="433"/>
      <c r="J1323" s="434"/>
      <c r="K1323" s="942"/>
      <c r="L1323" s="337"/>
      <c r="M1323" s="337"/>
      <c r="N1323" s="337"/>
      <c r="O1323" s="338"/>
      <c r="P1323" s="339">
        <f t="shared" si="305"/>
        <v>11185</v>
      </c>
      <c r="Q1323" s="364"/>
      <c r="R1323" s="364">
        <v>11185</v>
      </c>
      <c r="S1323" s="365"/>
      <c r="T1323" s="366"/>
      <c r="U1323" s="367"/>
      <c r="V1323" s="364">
        <v>11185</v>
      </c>
      <c r="W1323" s="364"/>
      <c r="X1323" s="364"/>
      <c r="Y1323" s="1293">
        <f t="shared" si="306"/>
        <v>11185</v>
      </c>
      <c r="Z1323" s="340" t="s">
        <v>189</v>
      </c>
      <c r="AA1323" s="370"/>
      <c r="AB1323" s="20"/>
    </row>
    <row r="1324" spans="1:28" ht="16.2" customHeight="1" thickBot="1" x14ac:dyDescent="0.35">
      <c r="A1324" s="115"/>
      <c r="B1324" s="332"/>
      <c r="C1324" s="332"/>
      <c r="D1324" s="332"/>
      <c r="E1324" s="1168"/>
      <c r="F1324" s="582">
        <f t="shared" si="303"/>
        <v>0</v>
      </c>
      <c r="G1324" s="333"/>
      <c r="H1324" s="333"/>
      <c r="I1324" s="433"/>
      <c r="J1324" s="434"/>
      <c r="K1324" s="942"/>
      <c r="L1324" s="337"/>
      <c r="M1324" s="337"/>
      <c r="N1324" s="337"/>
      <c r="O1324" s="338"/>
      <c r="P1324" s="339">
        <f t="shared" si="305"/>
        <v>0</v>
      </c>
      <c r="Q1324" s="364"/>
      <c r="R1324" s="364"/>
      <c r="S1324" s="365"/>
      <c r="T1324" s="366"/>
      <c r="U1324" s="367"/>
      <c r="V1324" s="364"/>
      <c r="W1324" s="364"/>
      <c r="X1324" s="364"/>
      <c r="Y1324" s="1293">
        <f t="shared" si="306"/>
        <v>0</v>
      </c>
      <c r="Z1324" s="340"/>
      <c r="AA1324" s="348"/>
      <c r="AB1324" s="24"/>
    </row>
    <row r="1325" spans="1:28" ht="15.6" customHeight="1" x14ac:dyDescent="0.3">
      <c r="A1325" s="115"/>
      <c r="B1325" s="332"/>
      <c r="C1325" s="374" t="s">
        <v>897</v>
      </c>
      <c r="D1325" s="332"/>
      <c r="E1325" s="1164"/>
      <c r="F1325" s="582">
        <f t="shared" si="303"/>
        <v>0</v>
      </c>
      <c r="G1325" s="333"/>
      <c r="H1325" s="333"/>
      <c r="I1325" s="433"/>
      <c r="J1325" s="434"/>
      <c r="K1325" s="942"/>
      <c r="L1325" s="337"/>
      <c r="M1325" s="337"/>
      <c r="N1325" s="337"/>
      <c r="O1325" s="338"/>
      <c r="P1325" s="339">
        <f t="shared" si="305"/>
        <v>0</v>
      </c>
      <c r="Q1325" s="364"/>
      <c r="R1325" s="364"/>
      <c r="S1325" s="365"/>
      <c r="T1325" s="366"/>
      <c r="U1325" s="367"/>
      <c r="V1325" s="364"/>
      <c r="W1325" s="364"/>
      <c r="X1325" s="364"/>
      <c r="Y1325" s="1293">
        <f t="shared" si="306"/>
        <v>0</v>
      </c>
      <c r="Z1325" s="340"/>
      <c r="AA1325" s="348"/>
      <c r="AB1325" s="20"/>
    </row>
    <row r="1326" spans="1:28" ht="15.6" customHeight="1" x14ac:dyDescent="0.3">
      <c r="A1326" s="115"/>
      <c r="B1326" s="332"/>
      <c r="C1326" s="374"/>
      <c r="D1326" s="368" t="s">
        <v>898</v>
      </c>
      <c r="E1326" s="1164"/>
      <c r="F1326" s="582"/>
      <c r="G1326" s="333"/>
      <c r="H1326" s="333"/>
      <c r="I1326" s="433"/>
      <c r="J1326" s="434"/>
      <c r="K1326" s="942"/>
      <c r="L1326" s="337"/>
      <c r="M1326" s="337"/>
      <c r="N1326" s="337"/>
      <c r="O1326" s="338"/>
      <c r="P1326" s="339">
        <f t="shared" si="305"/>
        <v>0</v>
      </c>
      <c r="Q1326" s="364"/>
      <c r="R1326" s="364"/>
      <c r="S1326" s="365"/>
      <c r="T1326" s="366"/>
      <c r="U1326" s="367"/>
      <c r="V1326" s="364"/>
      <c r="W1326" s="364"/>
      <c r="X1326" s="364"/>
      <c r="Y1326" s="1293">
        <f t="shared" si="306"/>
        <v>0</v>
      </c>
      <c r="Z1326" s="340"/>
      <c r="AA1326" s="348"/>
      <c r="AB1326" s="20"/>
    </row>
    <row r="1327" spans="1:28" ht="15.6" customHeight="1" x14ac:dyDescent="0.3">
      <c r="A1327" s="115"/>
      <c r="B1327" s="332"/>
      <c r="C1327" s="332"/>
      <c r="D1327" s="332"/>
      <c r="E1327" s="1168" t="s">
        <v>315</v>
      </c>
      <c r="F1327" s="582">
        <f t="shared" si="303"/>
        <v>142</v>
      </c>
      <c r="G1327" s="333"/>
      <c r="H1327" s="333"/>
      <c r="I1327" s="433">
        <v>142</v>
      </c>
      <c r="J1327" s="434" t="s">
        <v>113</v>
      </c>
      <c r="K1327" s="942"/>
      <c r="L1327" s="337"/>
      <c r="M1327" s="337"/>
      <c r="N1327" s="337"/>
      <c r="O1327" s="338"/>
      <c r="P1327" s="339">
        <f t="shared" si="305"/>
        <v>0</v>
      </c>
      <c r="Q1327" s="364"/>
      <c r="R1327" s="364"/>
      <c r="S1327" s="365"/>
      <c r="T1327" s="366"/>
      <c r="U1327" s="367"/>
      <c r="V1327" s="364"/>
      <c r="W1327" s="364"/>
      <c r="X1327" s="364"/>
      <c r="Y1327" s="1293">
        <f t="shared" si="306"/>
        <v>0</v>
      </c>
      <c r="Z1327" s="340"/>
      <c r="AA1327" s="370"/>
      <c r="AB1327" s="20"/>
    </row>
    <row r="1328" spans="1:28" ht="15.6" customHeight="1" x14ac:dyDescent="0.3">
      <c r="A1328" s="115"/>
      <c r="B1328" s="332"/>
      <c r="C1328" s="332"/>
      <c r="D1328" s="332"/>
      <c r="E1328" s="1168" t="s">
        <v>316</v>
      </c>
      <c r="F1328" s="582">
        <f t="shared" si="303"/>
        <v>0</v>
      </c>
      <c r="G1328" s="333"/>
      <c r="H1328" s="333"/>
      <c r="I1328" s="433"/>
      <c r="J1328" s="434"/>
      <c r="K1328" s="942"/>
      <c r="L1328" s="337"/>
      <c r="M1328" s="337"/>
      <c r="N1328" s="337"/>
      <c r="O1328" s="338"/>
      <c r="P1328" s="339">
        <f t="shared" si="305"/>
        <v>0</v>
      </c>
      <c r="Q1328" s="364"/>
      <c r="R1328" s="364"/>
      <c r="S1328" s="365"/>
      <c r="T1328" s="366"/>
      <c r="U1328" s="367"/>
      <c r="V1328" s="364"/>
      <c r="W1328" s="364"/>
      <c r="X1328" s="364"/>
      <c r="Y1328" s="1293">
        <f t="shared" si="306"/>
        <v>0</v>
      </c>
      <c r="Z1328" s="340"/>
      <c r="AA1328" s="370"/>
      <c r="AB1328" s="20"/>
    </row>
    <row r="1329" spans="1:28" ht="15.6" customHeight="1" x14ac:dyDescent="0.3">
      <c r="A1329" s="115"/>
      <c r="B1329" s="332"/>
      <c r="C1329" s="332"/>
      <c r="D1329" s="332"/>
      <c r="E1329" s="1168"/>
      <c r="F1329" s="582">
        <f t="shared" si="303"/>
        <v>0</v>
      </c>
      <c r="G1329" s="333"/>
      <c r="H1329" s="333"/>
      <c r="I1329" s="433"/>
      <c r="J1329" s="434"/>
      <c r="K1329" s="942"/>
      <c r="L1329" s="337"/>
      <c r="M1329" s="337"/>
      <c r="N1329" s="337"/>
      <c r="O1329" s="338"/>
      <c r="P1329" s="339">
        <f t="shared" si="305"/>
        <v>0</v>
      </c>
      <c r="Q1329" s="364"/>
      <c r="R1329" s="364"/>
      <c r="S1329" s="365"/>
      <c r="T1329" s="366"/>
      <c r="U1329" s="367"/>
      <c r="V1329" s="364"/>
      <c r="W1329" s="364"/>
      <c r="X1329" s="364"/>
      <c r="Y1329" s="1293">
        <f t="shared" si="306"/>
        <v>0</v>
      </c>
      <c r="Z1329" s="340"/>
      <c r="AA1329" s="370"/>
      <c r="AB1329" s="20"/>
    </row>
    <row r="1330" spans="1:28" ht="15.6" customHeight="1" x14ac:dyDescent="0.3">
      <c r="A1330" s="115"/>
      <c r="B1330" s="332"/>
      <c r="C1330" s="332"/>
      <c r="D1330" s="332"/>
      <c r="E1330" s="1168" t="s">
        <v>317</v>
      </c>
      <c r="F1330" s="582">
        <f t="shared" si="303"/>
        <v>142</v>
      </c>
      <c r="G1330" s="333"/>
      <c r="H1330" s="333"/>
      <c r="I1330" s="433">
        <v>142</v>
      </c>
      <c r="J1330" s="434" t="s">
        <v>113</v>
      </c>
      <c r="K1330" s="942"/>
      <c r="L1330" s="337"/>
      <c r="M1330" s="337"/>
      <c r="N1330" s="337"/>
      <c r="O1330" s="338"/>
      <c r="P1330" s="339">
        <f t="shared" si="305"/>
        <v>0</v>
      </c>
      <c r="Q1330" s="364"/>
      <c r="R1330" s="364"/>
      <c r="S1330" s="365"/>
      <c r="T1330" s="366"/>
      <c r="U1330" s="367"/>
      <c r="V1330" s="364"/>
      <c r="W1330" s="364"/>
      <c r="X1330" s="364"/>
      <c r="Y1330" s="1293">
        <f t="shared" si="306"/>
        <v>0</v>
      </c>
      <c r="Z1330" s="340"/>
      <c r="AA1330" s="462" t="s">
        <v>156</v>
      </c>
      <c r="AB1330" s="20"/>
    </row>
    <row r="1331" spans="1:28" ht="15.6" customHeight="1" x14ac:dyDescent="0.3">
      <c r="A1331" s="115"/>
      <c r="B1331" s="332"/>
      <c r="C1331" s="332"/>
      <c r="D1331" s="332"/>
      <c r="E1331" s="1168" t="s">
        <v>318</v>
      </c>
      <c r="F1331" s="582">
        <f t="shared" si="303"/>
        <v>0</v>
      </c>
      <c r="G1331" s="333"/>
      <c r="H1331" s="333"/>
      <c r="I1331" s="433"/>
      <c r="J1331" s="434"/>
      <c r="K1331" s="942"/>
      <c r="L1331" s="337"/>
      <c r="M1331" s="337"/>
      <c r="N1331" s="337"/>
      <c r="O1331" s="338"/>
      <c r="P1331" s="339">
        <f t="shared" si="305"/>
        <v>0</v>
      </c>
      <c r="Q1331" s="364"/>
      <c r="R1331" s="364"/>
      <c r="S1331" s="365"/>
      <c r="T1331" s="366"/>
      <c r="U1331" s="367"/>
      <c r="V1331" s="364"/>
      <c r="W1331" s="364"/>
      <c r="X1331" s="364"/>
      <c r="Y1331" s="1293">
        <f t="shared" si="306"/>
        <v>0</v>
      </c>
      <c r="Z1331" s="340"/>
      <c r="AA1331" s="370"/>
      <c r="AB1331" s="20"/>
    </row>
    <row r="1332" spans="1:28" ht="15.6" customHeight="1" x14ac:dyDescent="0.3">
      <c r="A1332" s="115"/>
      <c r="B1332" s="332"/>
      <c r="C1332" s="332"/>
      <c r="D1332" s="332"/>
      <c r="E1332" s="1168"/>
      <c r="F1332" s="582">
        <f t="shared" si="303"/>
        <v>0</v>
      </c>
      <c r="G1332" s="333"/>
      <c r="H1332" s="333"/>
      <c r="I1332" s="433"/>
      <c r="J1332" s="434"/>
      <c r="K1332" s="942"/>
      <c r="L1332" s="337"/>
      <c r="M1332" s="337"/>
      <c r="N1332" s="337"/>
      <c r="O1332" s="338"/>
      <c r="P1332" s="339">
        <f t="shared" si="305"/>
        <v>0</v>
      </c>
      <c r="Q1332" s="364"/>
      <c r="R1332" s="364"/>
      <c r="S1332" s="365"/>
      <c r="T1332" s="366"/>
      <c r="U1332" s="367"/>
      <c r="V1332" s="364"/>
      <c r="W1332" s="364"/>
      <c r="X1332" s="364"/>
      <c r="Y1332" s="1293">
        <f t="shared" si="306"/>
        <v>0</v>
      </c>
      <c r="Z1332" s="340"/>
      <c r="AA1332" s="370"/>
      <c r="AB1332" s="20"/>
    </row>
    <row r="1333" spans="1:28" ht="15.6" customHeight="1" x14ac:dyDescent="0.3">
      <c r="A1333" s="115"/>
      <c r="B1333" s="332"/>
      <c r="C1333" s="442" t="s">
        <v>409</v>
      </c>
      <c r="D1333" s="332"/>
      <c r="E1333" s="1168"/>
      <c r="F1333" s="582">
        <f t="shared" si="303"/>
        <v>0</v>
      </c>
      <c r="G1333" s="333"/>
      <c r="H1333" s="333"/>
      <c r="I1333" s="433"/>
      <c r="J1333" s="434"/>
      <c r="K1333" s="942"/>
      <c r="L1333" s="337"/>
      <c r="M1333" s="337"/>
      <c r="N1333" s="337"/>
      <c r="O1333" s="338"/>
      <c r="P1333" s="339">
        <f t="shared" si="305"/>
        <v>0</v>
      </c>
      <c r="Q1333" s="364"/>
      <c r="R1333" s="364"/>
      <c r="S1333" s="365"/>
      <c r="T1333" s="366"/>
      <c r="U1333" s="367"/>
      <c r="V1333" s="364"/>
      <c r="W1333" s="364"/>
      <c r="X1333" s="364"/>
      <c r="Y1333" s="1293">
        <f t="shared" si="306"/>
        <v>0</v>
      </c>
      <c r="Z1333" s="340"/>
      <c r="AA1333" s="439"/>
      <c r="AB1333" s="20"/>
    </row>
    <row r="1334" spans="1:28" ht="15.6" customHeight="1" x14ac:dyDescent="0.3">
      <c r="A1334" s="115"/>
      <c r="B1334" s="332"/>
      <c r="C1334" s="332"/>
      <c r="D1334" s="332" t="s">
        <v>431</v>
      </c>
      <c r="E1334" s="1168"/>
      <c r="F1334" s="582">
        <f t="shared" si="303"/>
        <v>1</v>
      </c>
      <c r="G1334" s="333"/>
      <c r="H1334" s="333"/>
      <c r="I1334" s="433">
        <v>1</v>
      </c>
      <c r="J1334" s="434" t="s">
        <v>28</v>
      </c>
      <c r="K1334" s="633">
        <v>13</v>
      </c>
      <c r="L1334" s="337">
        <v>1</v>
      </c>
      <c r="M1334" s="337"/>
      <c r="N1334" s="337"/>
      <c r="O1334" s="338">
        <f t="shared" si="304"/>
        <v>14</v>
      </c>
      <c r="P1334" s="339">
        <f t="shared" si="305"/>
        <v>100000</v>
      </c>
      <c r="Q1334" s="364"/>
      <c r="R1334" s="364"/>
      <c r="S1334" s="365">
        <v>50000</v>
      </c>
      <c r="T1334" s="366">
        <v>50000</v>
      </c>
      <c r="U1334" s="367"/>
      <c r="V1334" s="364"/>
      <c r="W1334" s="364"/>
      <c r="X1334" s="364"/>
      <c r="Y1334" s="1293">
        <f t="shared" si="306"/>
        <v>0</v>
      </c>
      <c r="Z1334" s="476"/>
      <c r="AA1334" s="525" t="s">
        <v>31</v>
      </c>
      <c r="AB1334" s="20"/>
    </row>
    <row r="1335" spans="1:28" ht="16.2" thickBot="1" x14ac:dyDescent="0.35">
      <c r="A1335" s="119"/>
      <c r="B1335" s="306"/>
      <c r="C1335" s="306"/>
      <c r="D1335" s="306"/>
      <c r="E1335" s="1364"/>
      <c r="F1335" s="881">
        <f t="shared" si="303"/>
        <v>0</v>
      </c>
      <c r="G1335" s="307"/>
      <c r="H1335" s="307"/>
      <c r="I1335" s="640"/>
      <c r="J1335" s="641"/>
      <c r="K1335" s="941"/>
      <c r="L1335" s="310"/>
      <c r="M1335" s="310"/>
      <c r="N1335" s="310"/>
      <c r="O1335" s="311"/>
      <c r="P1335" s="484">
        <f t="shared" si="305"/>
        <v>0</v>
      </c>
      <c r="Q1335" s="349"/>
      <c r="R1335" s="349"/>
      <c r="S1335" s="314"/>
      <c r="T1335" s="315"/>
      <c r="U1335" s="350"/>
      <c r="V1335" s="349"/>
      <c r="W1335" s="349"/>
      <c r="X1335" s="349"/>
      <c r="Y1335" s="1307">
        <f t="shared" si="306"/>
        <v>0</v>
      </c>
      <c r="Z1335" s="317"/>
      <c r="AA1335" s="570"/>
      <c r="AB1335" s="20"/>
    </row>
    <row r="1336" spans="1:28" s="34" customFormat="1" x14ac:dyDescent="0.3">
      <c r="A1336" s="127"/>
      <c r="B1336" s="351" t="s">
        <v>84</v>
      </c>
      <c r="C1336" s="351"/>
      <c r="D1336" s="351"/>
      <c r="E1336" s="1351"/>
      <c r="F1336" s="883">
        <f t="shared" si="303"/>
        <v>0</v>
      </c>
      <c r="G1336" s="920"/>
      <c r="H1336" s="920"/>
      <c r="I1336" s="921"/>
      <c r="J1336" s="922"/>
      <c r="K1336" s="356"/>
      <c r="L1336" s="923"/>
      <c r="M1336" s="923"/>
      <c r="N1336" s="923"/>
      <c r="O1336" s="358"/>
      <c r="P1336" s="488">
        <f t="shared" si="305"/>
        <v>0</v>
      </c>
      <c r="Q1336" s="976"/>
      <c r="R1336" s="976"/>
      <c r="S1336" s="464"/>
      <c r="T1336" s="465"/>
      <c r="U1336" s="998"/>
      <c r="V1336" s="976"/>
      <c r="W1336" s="976"/>
      <c r="X1336" s="976"/>
      <c r="Y1336" s="1308">
        <f t="shared" si="306"/>
        <v>0</v>
      </c>
      <c r="Z1336" s="466" t="s">
        <v>114</v>
      </c>
      <c r="AA1336" s="692"/>
      <c r="AB1336" s="87" t="s">
        <v>725</v>
      </c>
    </row>
    <row r="1337" spans="1:28" s="34" customFormat="1" x14ac:dyDescent="0.3">
      <c r="A1337" s="118"/>
      <c r="B1337" s="368"/>
      <c r="C1337" s="331" t="s">
        <v>264</v>
      </c>
      <c r="D1337" s="368"/>
      <c r="E1337" s="1166"/>
      <c r="F1337" s="582">
        <f t="shared" ref="F1337" si="307">SUM(G1337:J1337)</f>
        <v>0</v>
      </c>
      <c r="G1337" s="583"/>
      <c r="H1337" s="583"/>
      <c r="I1337" s="584"/>
      <c r="J1337" s="585"/>
      <c r="K1337" s="336"/>
      <c r="L1337" s="429"/>
      <c r="M1337" s="429"/>
      <c r="N1337" s="429"/>
      <c r="O1337" s="338"/>
      <c r="P1337" s="1359">
        <f>P1374</f>
        <v>100000</v>
      </c>
      <c r="Q1337" s="401">
        <f t="shared" ref="Q1337:Y1337" si="308">Q1374</f>
        <v>0</v>
      </c>
      <c r="R1337" s="401">
        <f t="shared" si="308"/>
        <v>0</v>
      </c>
      <c r="S1337" s="401">
        <f t="shared" si="308"/>
        <v>50000</v>
      </c>
      <c r="T1337" s="1262">
        <f t="shared" si="308"/>
        <v>50000</v>
      </c>
      <c r="U1337" s="1359">
        <f t="shared" si="308"/>
        <v>0</v>
      </c>
      <c r="V1337" s="401">
        <f t="shared" si="308"/>
        <v>0</v>
      </c>
      <c r="W1337" s="1260">
        <f t="shared" si="308"/>
        <v>0</v>
      </c>
      <c r="X1337" s="339">
        <f t="shared" si="308"/>
        <v>0</v>
      </c>
      <c r="Y1337" s="1286">
        <f t="shared" si="308"/>
        <v>0</v>
      </c>
      <c r="Z1337" s="339"/>
      <c r="AA1337" s="601"/>
      <c r="AB1337" s="20"/>
    </row>
    <row r="1338" spans="1:28" s="34" customFormat="1" x14ac:dyDescent="0.3">
      <c r="A1338" s="118"/>
      <c r="B1338" s="368"/>
      <c r="C1338" s="331" t="s">
        <v>189</v>
      </c>
      <c r="D1338" s="368"/>
      <c r="E1338" s="1166"/>
      <c r="F1338" s="582">
        <f t="shared" si="303"/>
        <v>0</v>
      </c>
      <c r="G1338" s="583"/>
      <c r="H1338" s="583"/>
      <c r="I1338" s="584"/>
      <c r="J1338" s="585"/>
      <c r="K1338" s="336"/>
      <c r="L1338" s="429"/>
      <c r="M1338" s="429"/>
      <c r="N1338" s="429"/>
      <c r="O1338" s="338"/>
      <c r="P1338" s="1515">
        <f t="shared" ref="P1338:T1338" si="309">SUM(P1339:P1371)</f>
        <v>1919700</v>
      </c>
      <c r="Q1338" s="436">
        <f t="shared" si="309"/>
        <v>150400</v>
      </c>
      <c r="R1338" s="436">
        <f t="shared" si="309"/>
        <v>969300</v>
      </c>
      <c r="S1338" s="436">
        <f t="shared" si="309"/>
        <v>800000</v>
      </c>
      <c r="T1338" s="1516">
        <f t="shared" si="309"/>
        <v>0</v>
      </c>
      <c r="U1338" s="1515">
        <f>SUM(U1339:U1371)</f>
        <v>150400</v>
      </c>
      <c r="V1338" s="436">
        <f t="shared" ref="V1338:Y1338" si="310">SUM(V1339:V1371)</f>
        <v>969300</v>
      </c>
      <c r="W1338" s="1265">
        <f t="shared" si="310"/>
        <v>0</v>
      </c>
      <c r="X1338" s="437">
        <f t="shared" si="310"/>
        <v>0</v>
      </c>
      <c r="Y1338" s="1295">
        <f t="shared" si="310"/>
        <v>1119700</v>
      </c>
      <c r="Z1338" s="438">
        <f>SUM(Z1339:Z1371)</f>
        <v>0</v>
      </c>
      <c r="AA1338" s="601"/>
      <c r="AB1338" s="87" t="s">
        <v>726</v>
      </c>
    </row>
    <row r="1339" spans="1:28" x14ac:dyDescent="0.3">
      <c r="A1339" s="115"/>
      <c r="B1339" s="332"/>
      <c r="C1339" s="332"/>
      <c r="D1339" s="332"/>
      <c r="E1339" s="1168"/>
      <c r="F1339" s="582">
        <f t="shared" si="303"/>
        <v>0</v>
      </c>
      <c r="G1339" s="333"/>
      <c r="H1339" s="333"/>
      <c r="I1339" s="433"/>
      <c r="J1339" s="434"/>
      <c r="K1339" s="942"/>
      <c r="L1339" s="337"/>
      <c r="M1339" s="337"/>
      <c r="N1339" s="337"/>
      <c r="O1339" s="338"/>
      <c r="P1339" s="1359">
        <f t="shared" si="305"/>
        <v>0</v>
      </c>
      <c r="Q1339" s="364"/>
      <c r="R1339" s="364"/>
      <c r="S1339" s="365"/>
      <c r="T1339" s="1453"/>
      <c r="U1339" s="1514"/>
      <c r="V1339" s="364"/>
      <c r="W1339" s="660"/>
      <c r="X1339" s="364"/>
      <c r="Y1339" s="1293">
        <f t="shared" si="306"/>
        <v>0</v>
      </c>
      <c r="Z1339" s="340"/>
      <c r="AA1339" s="370"/>
      <c r="AB1339" s="86" t="s">
        <v>727</v>
      </c>
    </row>
    <row r="1340" spans="1:28" x14ac:dyDescent="0.3">
      <c r="A1340" s="115"/>
      <c r="B1340" s="332"/>
      <c r="C1340" s="374" t="s">
        <v>1234</v>
      </c>
      <c r="D1340" s="332"/>
      <c r="E1340" s="1164"/>
      <c r="F1340" s="582">
        <f t="shared" si="303"/>
        <v>0</v>
      </c>
      <c r="G1340" s="333"/>
      <c r="H1340" s="333"/>
      <c r="I1340" s="433"/>
      <c r="J1340" s="434"/>
      <c r="K1340" s="942"/>
      <c r="L1340" s="337"/>
      <c r="M1340" s="337"/>
      <c r="N1340" s="337"/>
      <c r="O1340" s="338"/>
      <c r="P1340" s="1359">
        <f t="shared" si="305"/>
        <v>0</v>
      </c>
      <c r="Q1340" s="364"/>
      <c r="R1340" s="364"/>
      <c r="S1340" s="365"/>
      <c r="T1340" s="1453"/>
      <c r="U1340" s="1514"/>
      <c r="V1340" s="364"/>
      <c r="W1340" s="660"/>
      <c r="X1340" s="364"/>
      <c r="Y1340" s="1293">
        <f t="shared" si="306"/>
        <v>0</v>
      </c>
      <c r="Z1340" s="340"/>
      <c r="AA1340" s="431"/>
      <c r="AB1340" s="86" t="s">
        <v>728</v>
      </c>
    </row>
    <row r="1341" spans="1:28" x14ac:dyDescent="0.3">
      <c r="A1341" s="115"/>
      <c r="B1341" s="332"/>
      <c r="C1341" s="374"/>
      <c r="D1341" s="368" t="s">
        <v>1235</v>
      </c>
      <c r="E1341" s="1164"/>
      <c r="F1341" s="582">
        <f t="shared" ref="F1341" si="311">SUM(G1341:J1341)</f>
        <v>0</v>
      </c>
      <c r="G1341" s="333"/>
      <c r="H1341" s="333"/>
      <c r="I1341" s="433"/>
      <c r="J1341" s="434"/>
      <c r="K1341" s="942"/>
      <c r="L1341" s="337"/>
      <c r="M1341" s="337"/>
      <c r="N1341" s="337"/>
      <c r="O1341" s="338"/>
      <c r="P1341" s="1359">
        <f t="shared" ref="P1341" si="312">SUM(Q1341:T1341)</f>
        <v>0</v>
      </c>
      <c r="Q1341" s="364"/>
      <c r="R1341" s="364"/>
      <c r="S1341" s="365"/>
      <c r="T1341" s="1453"/>
      <c r="U1341" s="1514"/>
      <c r="V1341" s="364"/>
      <c r="W1341" s="660"/>
      <c r="X1341" s="364"/>
      <c r="Y1341" s="1293">
        <f t="shared" ref="Y1341" si="313">SUM(U1341:X1341)</f>
        <v>0</v>
      </c>
      <c r="Z1341" s="340"/>
      <c r="AA1341" s="431"/>
      <c r="AB1341" s="86" t="s">
        <v>728</v>
      </c>
    </row>
    <row r="1342" spans="1:28" x14ac:dyDescent="0.3">
      <c r="A1342" s="115"/>
      <c r="B1342" s="332"/>
      <c r="C1342" s="332"/>
      <c r="D1342" s="332"/>
      <c r="E1342" s="1168" t="s">
        <v>217</v>
      </c>
      <c r="F1342" s="582">
        <v>128</v>
      </c>
      <c r="G1342" s="333">
        <v>128</v>
      </c>
      <c r="H1342" s="434" t="s">
        <v>1057</v>
      </c>
      <c r="I1342" s="433">
        <v>6</v>
      </c>
      <c r="J1342" s="434">
        <v>-6</v>
      </c>
      <c r="K1342" s="633"/>
      <c r="L1342" s="337">
        <v>4</v>
      </c>
      <c r="M1342" s="337"/>
      <c r="N1342" s="337"/>
      <c r="O1342" s="338">
        <f t="shared" si="304"/>
        <v>4</v>
      </c>
      <c r="P1342" s="1359">
        <f t="shared" si="305"/>
        <v>0</v>
      </c>
      <c r="Q1342" s="364"/>
      <c r="R1342" s="364"/>
      <c r="S1342" s="365"/>
      <c r="T1342" s="1453"/>
      <c r="U1342" s="1514"/>
      <c r="V1342" s="364"/>
      <c r="W1342" s="660"/>
      <c r="X1342" s="364"/>
      <c r="Y1342" s="1293">
        <f t="shared" si="306"/>
        <v>0</v>
      </c>
      <c r="Z1342" s="340"/>
      <c r="AA1342" s="431" t="s">
        <v>1058</v>
      </c>
      <c r="AB1342" s="28"/>
    </row>
    <row r="1343" spans="1:28" x14ac:dyDescent="0.3">
      <c r="A1343" s="115"/>
      <c r="B1343" s="332"/>
      <c r="C1343" s="332"/>
      <c r="D1343" s="332"/>
      <c r="E1343" s="1168"/>
      <c r="F1343" s="582">
        <f t="shared" si="303"/>
        <v>0</v>
      </c>
      <c r="G1343" s="333"/>
      <c r="H1343" s="333"/>
      <c r="I1343" s="433"/>
      <c r="J1343" s="434"/>
      <c r="K1343" s="942"/>
      <c r="L1343" s="337"/>
      <c r="M1343" s="337"/>
      <c r="N1343" s="337"/>
      <c r="O1343" s="338"/>
      <c r="P1343" s="1359">
        <f t="shared" si="305"/>
        <v>0</v>
      </c>
      <c r="Q1343" s="364"/>
      <c r="R1343" s="364"/>
      <c r="S1343" s="365"/>
      <c r="T1343" s="1453"/>
      <c r="U1343" s="1514"/>
      <c r="V1343" s="364"/>
      <c r="W1343" s="660"/>
      <c r="X1343" s="364"/>
      <c r="Y1343" s="1293">
        <f t="shared" si="306"/>
        <v>0</v>
      </c>
      <c r="Z1343" s="340"/>
      <c r="AA1343" s="370"/>
      <c r="AB1343" s="23"/>
    </row>
    <row r="1344" spans="1:28" x14ac:dyDescent="0.3">
      <c r="A1344" s="207"/>
      <c r="B1344" s="409"/>
      <c r="C1344" s="282" t="s">
        <v>1236</v>
      </c>
      <c r="D1344" s="409"/>
      <c r="E1344" s="523"/>
      <c r="F1344" s="582">
        <f t="shared" si="303"/>
        <v>0</v>
      </c>
      <c r="G1344" s="333"/>
      <c r="H1344" s="333"/>
      <c r="I1344" s="433"/>
      <c r="J1344" s="434"/>
      <c r="K1344" s="942"/>
      <c r="L1344" s="337"/>
      <c r="M1344" s="337"/>
      <c r="N1344" s="337"/>
      <c r="O1344" s="338"/>
      <c r="P1344" s="1359">
        <f t="shared" si="305"/>
        <v>0</v>
      </c>
      <c r="Q1344" s="364"/>
      <c r="R1344" s="364"/>
      <c r="S1344" s="365"/>
      <c r="T1344" s="1453"/>
      <c r="U1344" s="1514"/>
      <c r="V1344" s="364"/>
      <c r="W1344" s="660"/>
      <c r="X1344" s="364"/>
      <c r="Y1344" s="1293">
        <f t="shared" si="306"/>
        <v>0</v>
      </c>
      <c r="Z1344" s="340"/>
      <c r="AA1344" s="431" t="s">
        <v>1058</v>
      </c>
      <c r="AB1344" s="23"/>
    </row>
    <row r="1345" spans="1:28" x14ac:dyDescent="0.3">
      <c r="A1345" s="207"/>
      <c r="B1345" s="409"/>
      <c r="C1345" s="282" t="s">
        <v>1237</v>
      </c>
      <c r="D1345" s="409"/>
      <c r="E1345" s="523"/>
      <c r="F1345" s="582"/>
      <c r="G1345" s="333"/>
      <c r="H1345" s="333"/>
      <c r="I1345" s="433"/>
      <c r="J1345" s="434"/>
      <c r="K1345" s="942"/>
      <c r="L1345" s="337"/>
      <c r="M1345" s="337"/>
      <c r="N1345" s="337"/>
      <c r="O1345" s="338"/>
      <c r="P1345" s="1359">
        <f t="shared" si="305"/>
        <v>0</v>
      </c>
      <c r="Q1345" s="364"/>
      <c r="R1345" s="364"/>
      <c r="S1345" s="365"/>
      <c r="T1345" s="1453"/>
      <c r="U1345" s="1514"/>
      <c r="V1345" s="364"/>
      <c r="W1345" s="660"/>
      <c r="X1345" s="364"/>
      <c r="Y1345" s="1293">
        <f t="shared" si="306"/>
        <v>0</v>
      </c>
      <c r="Z1345" s="340"/>
      <c r="AA1345" s="370"/>
      <c r="AB1345" s="23"/>
    </row>
    <row r="1346" spans="1:28" x14ac:dyDescent="0.3">
      <c r="A1346" s="207"/>
      <c r="B1346" s="409"/>
      <c r="C1346" s="282" t="s">
        <v>1238</v>
      </c>
      <c r="D1346" s="409"/>
      <c r="E1346" s="523"/>
      <c r="F1346" s="582"/>
      <c r="G1346" s="333"/>
      <c r="H1346" s="333"/>
      <c r="I1346" s="433"/>
      <c r="J1346" s="434"/>
      <c r="K1346" s="942"/>
      <c r="L1346" s="337"/>
      <c r="M1346" s="337"/>
      <c r="N1346" s="337"/>
      <c r="O1346" s="338"/>
      <c r="P1346" s="1359">
        <f t="shared" ref="P1346" si="314">SUM(Q1346:T1346)</f>
        <v>0</v>
      </c>
      <c r="Q1346" s="364"/>
      <c r="R1346" s="364"/>
      <c r="S1346" s="365"/>
      <c r="T1346" s="1453"/>
      <c r="U1346" s="1514"/>
      <c r="V1346" s="364"/>
      <c r="W1346" s="660"/>
      <c r="X1346" s="364"/>
      <c r="Y1346" s="1293">
        <f t="shared" ref="Y1346" si="315">SUM(U1346:X1346)</f>
        <v>0</v>
      </c>
      <c r="Z1346" s="340"/>
      <c r="AA1346" s="370"/>
      <c r="AB1346" s="23"/>
    </row>
    <row r="1347" spans="1:28" x14ac:dyDescent="0.3">
      <c r="A1347" s="207"/>
      <c r="B1347" s="409"/>
      <c r="C1347" s="409"/>
      <c r="D1347" s="409"/>
      <c r="E1347" s="522" t="s">
        <v>217</v>
      </c>
      <c r="F1347" s="582">
        <f t="shared" si="303"/>
        <v>142</v>
      </c>
      <c r="G1347" s="333">
        <v>142</v>
      </c>
      <c r="H1347" s="434" t="s">
        <v>113</v>
      </c>
      <c r="I1347" s="433"/>
      <c r="J1347" s="434"/>
      <c r="K1347" s="942"/>
      <c r="L1347" s="337"/>
      <c r="M1347" s="337"/>
      <c r="N1347" s="337"/>
      <c r="O1347" s="338"/>
      <c r="P1347" s="1359">
        <f t="shared" si="305"/>
        <v>0</v>
      </c>
      <c r="Q1347" s="364"/>
      <c r="R1347" s="364"/>
      <c r="S1347" s="365"/>
      <c r="T1347" s="1453"/>
      <c r="U1347" s="1514"/>
      <c r="V1347" s="364"/>
      <c r="W1347" s="660"/>
      <c r="X1347" s="364"/>
      <c r="Y1347" s="1293">
        <f t="shared" si="306"/>
        <v>0</v>
      </c>
      <c r="Z1347" s="340"/>
      <c r="AA1347" s="348"/>
      <c r="AB1347" s="23"/>
    </row>
    <row r="1348" spans="1:28" x14ac:dyDescent="0.3">
      <c r="A1348" s="207"/>
      <c r="B1348" s="409"/>
      <c r="C1348" s="409"/>
      <c r="D1348" s="409"/>
      <c r="E1348" s="522"/>
      <c r="F1348" s="582"/>
      <c r="G1348" s="333"/>
      <c r="H1348" s="333"/>
      <c r="I1348" s="433"/>
      <c r="J1348" s="434"/>
      <c r="K1348" s="942"/>
      <c r="L1348" s="337"/>
      <c r="M1348" s="337"/>
      <c r="N1348" s="337"/>
      <c r="O1348" s="338"/>
      <c r="P1348" s="1359">
        <f t="shared" si="305"/>
        <v>0</v>
      </c>
      <c r="Q1348" s="364"/>
      <c r="R1348" s="364"/>
      <c r="S1348" s="365"/>
      <c r="T1348" s="1453"/>
      <c r="U1348" s="1514"/>
      <c r="V1348" s="364"/>
      <c r="W1348" s="660"/>
      <c r="X1348" s="364"/>
      <c r="Y1348" s="1293">
        <f t="shared" si="306"/>
        <v>0</v>
      </c>
      <c r="Z1348" s="340"/>
      <c r="AA1348" s="348"/>
      <c r="AB1348" s="23"/>
    </row>
    <row r="1349" spans="1:28" x14ac:dyDescent="0.3">
      <c r="A1349" s="115"/>
      <c r="B1349" s="332"/>
      <c r="C1349" s="642" t="s">
        <v>1239</v>
      </c>
      <c r="D1349" s="332"/>
      <c r="E1349" s="1164"/>
      <c r="F1349" s="582">
        <f t="shared" si="303"/>
        <v>0</v>
      </c>
      <c r="G1349" s="333"/>
      <c r="H1349" s="333"/>
      <c r="I1349" s="433"/>
      <c r="J1349" s="434"/>
      <c r="K1349" s="942"/>
      <c r="L1349" s="337"/>
      <c r="M1349" s="337"/>
      <c r="N1349" s="337"/>
      <c r="O1349" s="338"/>
      <c r="P1349" s="1359">
        <f t="shared" si="305"/>
        <v>0</v>
      </c>
      <c r="Q1349" s="364"/>
      <c r="R1349" s="364"/>
      <c r="S1349" s="365"/>
      <c r="T1349" s="1453"/>
      <c r="U1349" s="1514"/>
      <c r="V1349" s="364"/>
      <c r="W1349" s="660"/>
      <c r="X1349" s="364"/>
      <c r="Y1349" s="1293">
        <f t="shared" si="306"/>
        <v>0</v>
      </c>
      <c r="Z1349" s="340"/>
      <c r="AA1349" s="370" t="s">
        <v>729</v>
      </c>
      <c r="AB1349" s="25">
        <f>T1351</f>
        <v>0</v>
      </c>
    </row>
    <row r="1350" spans="1:28" x14ac:dyDescent="0.3">
      <c r="A1350" s="115"/>
      <c r="B1350" s="332"/>
      <c r="C1350" s="332"/>
      <c r="D1350" s="642" t="s">
        <v>1240</v>
      </c>
      <c r="E1350" s="1164"/>
      <c r="F1350" s="582">
        <f t="shared" si="303"/>
        <v>0</v>
      </c>
      <c r="G1350" s="333"/>
      <c r="H1350" s="333"/>
      <c r="I1350" s="433"/>
      <c r="J1350" s="434"/>
      <c r="K1350" s="942"/>
      <c r="L1350" s="337"/>
      <c r="M1350" s="337"/>
      <c r="N1350" s="337"/>
      <c r="O1350" s="338"/>
      <c r="P1350" s="1359">
        <f t="shared" si="305"/>
        <v>0</v>
      </c>
      <c r="Q1350" s="364"/>
      <c r="R1350" s="364"/>
      <c r="S1350" s="365"/>
      <c r="T1350" s="1453"/>
      <c r="U1350" s="1514"/>
      <c r="V1350" s="364"/>
      <c r="W1350" s="660"/>
      <c r="X1350" s="364"/>
      <c r="Y1350" s="1293">
        <f t="shared" si="306"/>
        <v>0</v>
      </c>
      <c r="Z1350" s="340"/>
      <c r="AA1350" s="370"/>
      <c r="AB1350" s="23"/>
    </row>
    <row r="1351" spans="1:28" x14ac:dyDescent="0.3">
      <c r="A1351" s="115"/>
      <c r="B1351" s="332"/>
      <c r="C1351" s="332"/>
      <c r="D1351" s="332"/>
      <c r="E1351" s="1168" t="s">
        <v>218</v>
      </c>
      <c r="F1351" s="582">
        <v>5</v>
      </c>
      <c r="G1351" s="433">
        <v>5</v>
      </c>
      <c r="H1351" s="434" t="s">
        <v>108</v>
      </c>
      <c r="I1351" s="433">
        <v>5</v>
      </c>
      <c r="J1351" s="434" t="s">
        <v>108</v>
      </c>
      <c r="K1351" s="633">
        <v>1</v>
      </c>
      <c r="L1351" s="337">
        <v>7</v>
      </c>
      <c r="M1351" s="337"/>
      <c r="N1351" s="337"/>
      <c r="O1351" s="338">
        <f t="shared" si="304"/>
        <v>8</v>
      </c>
      <c r="P1351" s="339">
        <f t="shared" si="305"/>
        <v>0</v>
      </c>
      <c r="Q1351" s="364"/>
      <c r="R1351" s="364"/>
      <c r="S1351" s="365"/>
      <c r="T1351" s="366"/>
      <c r="U1351" s="1514"/>
      <c r="V1351" s="364"/>
      <c r="W1351" s="660"/>
      <c r="X1351" s="364"/>
      <c r="Y1351" s="1293">
        <f t="shared" si="306"/>
        <v>0</v>
      </c>
      <c r="Z1351" s="340"/>
      <c r="AA1351" s="370"/>
      <c r="AB1351" s="23"/>
    </row>
    <row r="1352" spans="1:28" x14ac:dyDescent="0.3">
      <c r="A1352" s="115"/>
      <c r="B1352" s="332"/>
      <c r="C1352" s="332"/>
      <c r="D1352" s="332"/>
      <c r="E1352" s="1168" t="s">
        <v>194</v>
      </c>
      <c r="F1352" s="582">
        <f t="shared" si="303"/>
        <v>0</v>
      </c>
      <c r="G1352" s="333"/>
      <c r="H1352" s="333"/>
      <c r="I1352" s="433"/>
      <c r="J1352" s="434"/>
      <c r="K1352" s="942"/>
      <c r="L1352" s="337"/>
      <c r="M1352" s="337"/>
      <c r="N1352" s="337"/>
      <c r="O1352" s="338"/>
      <c r="P1352" s="339">
        <f t="shared" si="305"/>
        <v>0</v>
      </c>
      <c r="Q1352" s="364"/>
      <c r="R1352" s="364"/>
      <c r="S1352" s="365"/>
      <c r="T1352" s="366"/>
      <c r="U1352" s="1514"/>
      <c r="V1352" s="364"/>
      <c r="W1352" s="660"/>
      <c r="X1352" s="364"/>
      <c r="Y1352" s="1293">
        <f t="shared" si="306"/>
        <v>0</v>
      </c>
      <c r="Z1352" s="340"/>
      <c r="AA1352" s="370"/>
      <c r="AB1352" s="23"/>
    </row>
    <row r="1353" spans="1:28" x14ac:dyDescent="0.3">
      <c r="A1353" s="115"/>
      <c r="B1353" s="332"/>
      <c r="C1353" s="332"/>
      <c r="D1353" s="332"/>
      <c r="E1353" s="1168"/>
      <c r="F1353" s="582">
        <f t="shared" si="303"/>
        <v>0</v>
      </c>
      <c r="G1353" s="333"/>
      <c r="H1353" s="333"/>
      <c r="I1353" s="433"/>
      <c r="J1353" s="434"/>
      <c r="K1353" s="942"/>
      <c r="L1353" s="337"/>
      <c r="M1353" s="337"/>
      <c r="N1353" s="337"/>
      <c r="O1353" s="338"/>
      <c r="P1353" s="339">
        <f t="shared" si="305"/>
        <v>0</v>
      </c>
      <c r="Q1353" s="364"/>
      <c r="R1353" s="364"/>
      <c r="S1353" s="365"/>
      <c r="T1353" s="366"/>
      <c r="U1353" s="1514"/>
      <c r="V1353" s="364"/>
      <c r="W1353" s="660"/>
      <c r="X1353" s="364"/>
      <c r="Y1353" s="1293">
        <f t="shared" si="306"/>
        <v>0</v>
      </c>
      <c r="Z1353" s="340"/>
      <c r="AA1353" s="370"/>
      <c r="AB1353" s="23"/>
    </row>
    <row r="1354" spans="1:28" x14ac:dyDescent="0.3">
      <c r="A1354" s="115"/>
      <c r="B1354" s="332"/>
      <c r="C1354" s="332"/>
      <c r="D1354" s="332"/>
      <c r="E1354" s="1181" t="s">
        <v>1241</v>
      </c>
      <c r="F1354" s="582">
        <f t="shared" si="303"/>
        <v>0</v>
      </c>
      <c r="G1354" s="333"/>
      <c r="H1354" s="333"/>
      <c r="I1354" s="433"/>
      <c r="J1354" s="434"/>
      <c r="K1354" s="942"/>
      <c r="L1354" s="337"/>
      <c r="M1354" s="337"/>
      <c r="N1354" s="337"/>
      <c r="O1354" s="338"/>
      <c r="P1354" s="339">
        <f t="shared" si="305"/>
        <v>0</v>
      </c>
      <c r="Q1354" s="364"/>
      <c r="R1354" s="364"/>
      <c r="S1354" s="365"/>
      <c r="T1354" s="366"/>
      <c r="U1354" s="1514"/>
      <c r="V1354" s="364"/>
      <c r="W1354" s="660"/>
      <c r="X1354" s="364"/>
      <c r="Y1354" s="1293">
        <f t="shared" si="306"/>
        <v>0</v>
      </c>
      <c r="Z1354" s="340"/>
      <c r="AA1354" s="370"/>
      <c r="AB1354" s="23"/>
    </row>
    <row r="1355" spans="1:28" x14ac:dyDescent="0.3">
      <c r="A1355" s="115"/>
      <c r="B1355" s="332"/>
      <c r="C1355" s="332"/>
      <c r="D1355" s="332"/>
      <c r="E1355" s="1181" t="s">
        <v>899</v>
      </c>
      <c r="F1355" s="582">
        <f t="shared" si="303"/>
        <v>0</v>
      </c>
      <c r="G1355" s="333"/>
      <c r="H1355" s="333"/>
      <c r="I1355" s="433"/>
      <c r="J1355" s="434"/>
      <c r="K1355" s="942"/>
      <c r="L1355" s="337"/>
      <c r="M1355" s="337"/>
      <c r="N1355" s="337"/>
      <c r="O1355" s="338"/>
      <c r="P1355" s="339">
        <f t="shared" si="305"/>
        <v>0</v>
      </c>
      <c r="Q1355" s="364"/>
      <c r="R1355" s="364"/>
      <c r="S1355" s="365"/>
      <c r="T1355" s="366"/>
      <c r="U1355" s="1514"/>
      <c r="V1355" s="364"/>
      <c r="W1355" s="660"/>
      <c r="X1355" s="364"/>
      <c r="Y1355" s="1293">
        <f t="shared" si="306"/>
        <v>0</v>
      </c>
      <c r="Z1355" s="340"/>
      <c r="AA1355" s="370"/>
      <c r="AB1355" s="23"/>
    </row>
    <row r="1356" spans="1:28" x14ac:dyDescent="0.3">
      <c r="A1356" s="115"/>
      <c r="B1356" s="332"/>
      <c r="C1356" s="332"/>
      <c r="D1356" s="332"/>
      <c r="E1356" s="1181" t="s">
        <v>900</v>
      </c>
      <c r="F1356" s="582">
        <f t="shared" ref="F1356" si="316">SUM(G1356:J1356)</f>
        <v>0</v>
      </c>
      <c r="G1356" s="333"/>
      <c r="H1356" s="333"/>
      <c r="I1356" s="433"/>
      <c r="J1356" s="434"/>
      <c r="K1356" s="942"/>
      <c r="L1356" s="337"/>
      <c r="M1356" s="337"/>
      <c r="N1356" s="337"/>
      <c r="O1356" s="338"/>
      <c r="P1356" s="339">
        <f t="shared" si="305"/>
        <v>0</v>
      </c>
      <c r="Q1356" s="364"/>
      <c r="R1356" s="364"/>
      <c r="S1356" s="365"/>
      <c r="T1356" s="366"/>
      <c r="U1356" s="367"/>
      <c r="V1356" s="364"/>
      <c r="W1356" s="364"/>
      <c r="X1356" s="364"/>
      <c r="Y1356" s="1293">
        <f t="shared" si="306"/>
        <v>0</v>
      </c>
      <c r="Z1356" s="340"/>
      <c r="AA1356" s="370"/>
      <c r="AB1356" s="23"/>
    </row>
    <row r="1357" spans="1:28" x14ac:dyDescent="0.3">
      <c r="A1357" s="115"/>
      <c r="B1357" s="332"/>
      <c r="C1357" s="332"/>
      <c r="D1357" s="332"/>
      <c r="E1357" s="1168" t="s">
        <v>730</v>
      </c>
      <c r="F1357" s="582">
        <f t="shared" si="303"/>
        <v>2</v>
      </c>
      <c r="G1357" s="333"/>
      <c r="H1357" s="333"/>
      <c r="I1357" s="433">
        <v>1</v>
      </c>
      <c r="J1357" s="434">
        <v>1</v>
      </c>
      <c r="K1357" s="942"/>
      <c r="L1357" s="337"/>
      <c r="M1357" s="337"/>
      <c r="N1357" s="337"/>
      <c r="O1357" s="338"/>
      <c r="P1357" s="339">
        <f t="shared" si="305"/>
        <v>800000</v>
      </c>
      <c r="Q1357" s="364"/>
      <c r="R1357" s="364"/>
      <c r="S1357" s="365">
        <v>800000</v>
      </c>
      <c r="T1357" s="366"/>
      <c r="U1357" s="367"/>
      <c r="V1357" s="364"/>
      <c r="W1357" s="364"/>
      <c r="X1357" s="364"/>
      <c r="Y1357" s="1293">
        <f t="shared" si="306"/>
        <v>0</v>
      </c>
      <c r="Z1357" s="340"/>
      <c r="AA1357" s="370" t="s">
        <v>733</v>
      </c>
      <c r="AB1357" s="23"/>
    </row>
    <row r="1358" spans="1:28" x14ac:dyDescent="0.3">
      <c r="A1358" s="115"/>
      <c r="B1358" s="332"/>
      <c r="C1358" s="332"/>
      <c r="D1358" s="332"/>
      <c r="E1358" s="1168" t="s">
        <v>731</v>
      </c>
      <c r="F1358" s="582">
        <f t="shared" si="303"/>
        <v>2</v>
      </c>
      <c r="G1358" s="333"/>
      <c r="H1358" s="333"/>
      <c r="I1358" s="643">
        <v>2</v>
      </c>
      <c r="J1358" s="644" t="s">
        <v>732</v>
      </c>
      <c r="K1358" s="942"/>
      <c r="L1358" s="337"/>
      <c r="M1358" s="337"/>
      <c r="N1358" s="337"/>
      <c r="O1358" s="338"/>
      <c r="P1358" s="339">
        <f t="shared" si="305"/>
        <v>0</v>
      </c>
      <c r="Q1358" s="364"/>
      <c r="R1358" s="364"/>
      <c r="S1358" s="365"/>
      <c r="T1358" s="366"/>
      <c r="U1358" s="367"/>
      <c r="V1358" s="364"/>
      <c r="W1358" s="364"/>
      <c r="X1358" s="364"/>
      <c r="Y1358" s="1293">
        <f t="shared" si="306"/>
        <v>0</v>
      </c>
      <c r="Z1358" s="340"/>
      <c r="AA1358" s="439"/>
      <c r="AB1358" s="23"/>
    </row>
    <row r="1359" spans="1:28" x14ac:dyDescent="0.3">
      <c r="A1359" s="115"/>
      <c r="B1359" s="332"/>
      <c r="C1359" s="332"/>
      <c r="D1359" s="332"/>
      <c r="E1359" s="1168"/>
      <c r="F1359" s="582">
        <f t="shared" si="303"/>
        <v>0</v>
      </c>
      <c r="G1359" s="333"/>
      <c r="H1359" s="333"/>
      <c r="I1359" s="433"/>
      <c r="J1359" s="434"/>
      <c r="K1359" s="942"/>
      <c r="L1359" s="337"/>
      <c r="M1359" s="337"/>
      <c r="N1359" s="337"/>
      <c r="O1359" s="338"/>
      <c r="P1359" s="339">
        <f t="shared" si="305"/>
        <v>0</v>
      </c>
      <c r="Q1359" s="364"/>
      <c r="R1359" s="364"/>
      <c r="S1359" s="365"/>
      <c r="T1359" s="366"/>
      <c r="U1359" s="367"/>
      <c r="V1359" s="364"/>
      <c r="W1359" s="364"/>
      <c r="X1359" s="364"/>
      <c r="Y1359" s="1293">
        <f t="shared" si="306"/>
        <v>0</v>
      </c>
      <c r="Z1359" s="340"/>
      <c r="AA1359" s="439"/>
      <c r="AB1359" s="23"/>
    </row>
    <row r="1360" spans="1:28" x14ac:dyDescent="0.3">
      <c r="A1360" s="115"/>
      <c r="B1360" s="332"/>
      <c r="C1360" s="332"/>
      <c r="D1360" s="642" t="s">
        <v>1242</v>
      </c>
      <c r="E1360" s="1164"/>
      <c r="F1360" s="582">
        <f t="shared" si="303"/>
        <v>0</v>
      </c>
      <c r="G1360" s="333"/>
      <c r="H1360" s="333"/>
      <c r="I1360" s="433"/>
      <c r="J1360" s="434"/>
      <c r="K1360" s="942"/>
      <c r="L1360" s="337"/>
      <c r="M1360" s="337"/>
      <c r="N1360" s="337"/>
      <c r="O1360" s="338"/>
      <c r="P1360" s="339">
        <f t="shared" si="305"/>
        <v>0</v>
      </c>
      <c r="Q1360" s="364"/>
      <c r="R1360" s="364"/>
      <c r="S1360" s="365"/>
      <c r="T1360" s="366"/>
      <c r="U1360" s="367"/>
      <c r="V1360" s="364"/>
      <c r="W1360" s="364"/>
      <c r="X1360" s="364"/>
      <c r="Y1360" s="1293">
        <f t="shared" si="306"/>
        <v>0</v>
      </c>
      <c r="Z1360" s="340"/>
      <c r="AA1360" s="373"/>
      <c r="AB1360" s="23"/>
    </row>
    <row r="1361" spans="1:31" x14ac:dyDescent="0.3">
      <c r="A1361" s="115"/>
      <c r="B1361" s="332"/>
      <c r="C1361" s="332"/>
      <c r="D1361" s="332"/>
      <c r="E1361" s="1168" t="s">
        <v>219</v>
      </c>
      <c r="F1361" s="582">
        <v>5</v>
      </c>
      <c r="G1361" s="433">
        <v>5</v>
      </c>
      <c r="H1361" s="434" t="s">
        <v>108</v>
      </c>
      <c r="I1361" s="433">
        <v>5</v>
      </c>
      <c r="J1361" s="434" t="s">
        <v>108</v>
      </c>
      <c r="K1361" s="633">
        <v>8</v>
      </c>
      <c r="L1361" s="337">
        <v>3</v>
      </c>
      <c r="M1361" s="337"/>
      <c r="N1361" s="337"/>
      <c r="O1361" s="338">
        <f t="shared" si="304"/>
        <v>11</v>
      </c>
      <c r="P1361" s="339">
        <f t="shared" si="305"/>
        <v>969300</v>
      </c>
      <c r="Q1361" s="364"/>
      <c r="R1361" s="364">
        <v>969300</v>
      </c>
      <c r="S1361" s="365"/>
      <c r="T1361" s="366"/>
      <c r="U1361" s="367"/>
      <c r="V1361" s="364">
        <v>969300</v>
      </c>
      <c r="W1361" s="364"/>
      <c r="X1361" s="364"/>
      <c r="Y1361" s="1293">
        <f t="shared" si="306"/>
        <v>969300</v>
      </c>
      <c r="Z1361" s="340"/>
      <c r="AA1361" s="439" t="s">
        <v>189</v>
      </c>
      <c r="AB1361" s="23"/>
    </row>
    <row r="1362" spans="1:31" x14ac:dyDescent="0.3">
      <c r="A1362" s="115"/>
      <c r="B1362" s="332"/>
      <c r="C1362" s="332"/>
      <c r="D1362" s="332"/>
      <c r="E1362" s="1168"/>
      <c r="F1362" s="582">
        <f t="shared" si="303"/>
        <v>0</v>
      </c>
      <c r="G1362" s="333"/>
      <c r="H1362" s="333"/>
      <c r="I1362" s="333"/>
      <c r="J1362" s="422"/>
      <c r="K1362" s="942"/>
      <c r="L1362" s="337"/>
      <c r="M1362" s="337"/>
      <c r="N1362" s="337"/>
      <c r="O1362" s="338"/>
      <c r="P1362" s="339">
        <f t="shared" si="305"/>
        <v>0</v>
      </c>
      <c r="Q1362" s="364"/>
      <c r="R1362" s="364"/>
      <c r="S1362" s="365"/>
      <c r="T1362" s="366"/>
      <c r="U1362" s="367"/>
      <c r="V1362" s="364"/>
      <c r="W1362" s="364"/>
      <c r="X1362" s="364"/>
      <c r="Y1362" s="1293">
        <f t="shared" si="306"/>
        <v>0</v>
      </c>
      <c r="Z1362" s="340"/>
      <c r="AA1362" s="431"/>
      <c r="AB1362" s="20"/>
    </row>
    <row r="1363" spans="1:31" x14ac:dyDescent="0.3">
      <c r="A1363" s="115"/>
      <c r="B1363" s="332"/>
      <c r="C1363" s="332"/>
      <c r="D1363" s="642" t="s">
        <v>1243</v>
      </c>
      <c r="E1363" s="1164"/>
      <c r="F1363" s="582">
        <f t="shared" si="303"/>
        <v>0</v>
      </c>
      <c r="G1363" s="333"/>
      <c r="H1363" s="333"/>
      <c r="I1363" s="433"/>
      <c r="J1363" s="434"/>
      <c r="K1363" s="942"/>
      <c r="L1363" s="337"/>
      <c r="M1363" s="337"/>
      <c r="N1363" s="337"/>
      <c r="O1363" s="338"/>
      <c r="P1363" s="339">
        <f t="shared" si="305"/>
        <v>0</v>
      </c>
      <c r="Q1363" s="364"/>
      <c r="R1363" s="364"/>
      <c r="S1363" s="365"/>
      <c r="T1363" s="366"/>
      <c r="U1363" s="367"/>
      <c r="V1363" s="364"/>
      <c r="W1363" s="364"/>
      <c r="X1363" s="364"/>
      <c r="Y1363" s="1293">
        <f t="shared" si="306"/>
        <v>0</v>
      </c>
      <c r="Z1363" s="340"/>
      <c r="AA1363" s="370"/>
      <c r="AB1363" s="20"/>
    </row>
    <row r="1364" spans="1:31" x14ac:dyDescent="0.3">
      <c r="A1364" s="115"/>
      <c r="B1364" s="332"/>
      <c r="C1364" s="332"/>
      <c r="D1364" s="332"/>
      <c r="E1364" s="1168" t="s">
        <v>220</v>
      </c>
      <c r="F1364" s="582">
        <v>5</v>
      </c>
      <c r="G1364" s="433">
        <v>5</v>
      </c>
      <c r="H1364" s="434" t="s">
        <v>108</v>
      </c>
      <c r="I1364" s="433">
        <v>5</v>
      </c>
      <c r="J1364" s="434" t="s">
        <v>108</v>
      </c>
      <c r="K1364" s="942">
        <v>5</v>
      </c>
      <c r="L1364" s="337"/>
      <c r="M1364" s="337"/>
      <c r="N1364" s="337"/>
      <c r="O1364" s="338">
        <f t="shared" si="304"/>
        <v>5</v>
      </c>
      <c r="P1364" s="339">
        <f t="shared" si="305"/>
        <v>150400</v>
      </c>
      <c r="Q1364" s="367">
        <v>150400</v>
      </c>
      <c r="R1364" s="364"/>
      <c r="S1364" s="365"/>
      <c r="T1364" s="366"/>
      <c r="U1364" s="367">
        <v>150400</v>
      </c>
      <c r="V1364" s="364"/>
      <c r="W1364" s="364"/>
      <c r="X1364" s="364"/>
      <c r="Y1364" s="1293">
        <f t="shared" si="306"/>
        <v>150400</v>
      </c>
      <c r="Z1364" s="340"/>
      <c r="AA1364" s="439" t="s">
        <v>189</v>
      </c>
      <c r="AB1364" s="20"/>
    </row>
    <row r="1365" spans="1:31" x14ac:dyDescent="0.3">
      <c r="A1365" s="115"/>
      <c r="B1365" s="332"/>
      <c r="C1365" s="332"/>
      <c r="D1365" s="332"/>
      <c r="E1365" s="1206"/>
      <c r="F1365" s="582">
        <f t="shared" si="303"/>
        <v>0</v>
      </c>
      <c r="G1365" s="333"/>
      <c r="H1365" s="333"/>
      <c r="I1365" s="433"/>
      <c r="J1365" s="434"/>
      <c r="K1365" s="942"/>
      <c r="L1365" s="337"/>
      <c r="M1365" s="337"/>
      <c r="N1365" s="337"/>
      <c r="O1365" s="338"/>
      <c r="P1365" s="339">
        <f t="shared" si="305"/>
        <v>0</v>
      </c>
      <c r="Q1365" s="364"/>
      <c r="R1365" s="364"/>
      <c r="S1365" s="365"/>
      <c r="T1365" s="366"/>
      <c r="U1365" s="367"/>
      <c r="V1365" s="364"/>
      <c r="W1365" s="364"/>
      <c r="X1365" s="364"/>
      <c r="Y1365" s="1293">
        <f t="shared" si="306"/>
        <v>0</v>
      </c>
      <c r="Z1365" s="340"/>
      <c r="AA1365" s="370"/>
      <c r="AB1365" s="20"/>
    </row>
    <row r="1366" spans="1:31" x14ac:dyDescent="0.3">
      <c r="A1366" s="115"/>
      <c r="B1366" s="332"/>
      <c r="C1366" s="529" t="s">
        <v>1244</v>
      </c>
      <c r="D1366" s="332"/>
      <c r="E1366" s="1207"/>
      <c r="F1366" s="582">
        <f t="shared" si="303"/>
        <v>0</v>
      </c>
      <c r="G1366" s="333"/>
      <c r="H1366" s="333"/>
      <c r="I1366" s="433"/>
      <c r="J1366" s="434"/>
      <c r="K1366" s="942"/>
      <c r="L1366" s="337"/>
      <c r="M1366" s="337"/>
      <c r="N1366" s="337"/>
      <c r="O1366" s="338"/>
      <c r="P1366" s="339">
        <f t="shared" si="305"/>
        <v>0</v>
      </c>
      <c r="Q1366" s="364"/>
      <c r="R1366" s="364"/>
      <c r="S1366" s="365"/>
      <c r="T1366" s="366"/>
      <c r="U1366" s="367"/>
      <c r="V1366" s="364"/>
      <c r="W1366" s="364"/>
      <c r="X1366" s="364"/>
      <c r="Y1366" s="1293">
        <f t="shared" si="306"/>
        <v>0</v>
      </c>
      <c r="Z1366" s="340"/>
      <c r="AA1366" s="370"/>
      <c r="AB1366" s="20"/>
    </row>
    <row r="1367" spans="1:31" x14ac:dyDescent="0.3">
      <c r="A1367" s="115"/>
      <c r="B1367" s="332"/>
      <c r="C1367" s="332"/>
      <c r="D1367" s="332"/>
      <c r="E1367" s="1208" t="s">
        <v>221</v>
      </c>
      <c r="F1367" s="582">
        <v>1</v>
      </c>
      <c r="G1367" s="433">
        <v>1</v>
      </c>
      <c r="H1367" s="434" t="s">
        <v>28</v>
      </c>
      <c r="I1367" s="433">
        <v>1</v>
      </c>
      <c r="J1367" s="434" t="s">
        <v>28</v>
      </c>
      <c r="K1367" s="633">
        <v>2</v>
      </c>
      <c r="L1367" s="337">
        <v>2</v>
      </c>
      <c r="M1367" s="337"/>
      <c r="N1367" s="337"/>
      <c r="O1367" s="338">
        <f t="shared" si="304"/>
        <v>4</v>
      </c>
      <c r="P1367" s="339">
        <f t="shared" si="305"/>
        <v>0</v>
      </c>
      <c r="Q1367" s="364"/>
      <c r="R1367" s="364"/>
      <c r="S1367" s="365"/>
      <c r="T1367" s="366"/>
      <c r="U1367" s="367"/>
      <c r="V1367" s="364"/>
      <c r="W1367" s="364"/>
      <c r="X1367" s="364"/>
      <c r="Y1367" s="1293">
        <f t="shared" si="306"/>
        <v>0</v>
      </c>
      <c r="Z1367" s="340"/>
      <c r="AA1367" s="370"/>
      <c r="AB1367" s="20"/>
    </row>
    <row r="1368" spans="1:31" x14ac:dyDescent="0.3">
      <c r="A1368" s="115"/>
      <c r="B1368" s="332"/>
      <c r="C1368" s="332"/>
      <c r="D1368" s="332"/>
      <c r="E1368" s="1206"/>
      <c r="F1368" s="582">
        <f t="shared" si="303"/>
        <v>0</v>
      </c>
      <c r="G1368" s="333"/>
      <c r="H1368" s="333"/>
      <c r="I1368" s="433"/>
      <c r="J1368" s="434"/>
      <c r="K1368" s="942"/>
      <c r="L1368" s="337"/>
      <c r="M1368" s="337"/>
      <c r="N1368" s="337"/>
      <c r="O1368" s="338"/>
      <c r="P1368" s="339">
        <f t="shared" si="305"/>
        <v>0</v>
      </c>
      <c r="Q1368" s="364"/>
      <c r="R1368" s="364"/>
      <c r="S1368" s="365"/>
      <c r="T1368" s="366"/>
      <c r="U1368" s="367"/>
      <c r="V1368" s="364"/>
      <c r="W1368" s="364"/>
      <c r="X1368" s="364"/>
      <c r="Y1368" s="1293">
        <f t="shared" si="306"/>
        <v>0</v>
      </c>
      <c r="Z1368" s="340"/>
      <c r="AA1368" s="370"/>
      <c r="AB1368" s="50" t="e">
        <f>SUM(#REF!)</f>
        <v>#REF!</v>
      </c>
    </row>
    <row r="1369" spans="1:31" x14ac:dyDescent="0.3">
      <c r="A1369" s="115"/>
      <c r="B1369" s="332"/>
      <c r="C1369" s="529" t="s">
        <v>1245</v>
      </c>
      <c r="D1369" s="332"/>
      <c r="E1369" s="1164"/>
      <c r="F1369" s="582">
        <f t="shared" si="303"/>
        <v>0</v>
      </c>
      <c r="G1369" s="333"/>
      <c r="H1369" s="333"/>
      <c r="I1369" s="433"/>
      <c r="J1369" s="434"/>
      <c r="K1369" s="942"/>
      <c r="L1369" s="337"/>
      <c r="M1369" s="337"/>
      <c r="N1369" s="337"/>
      <c r="O1369" s="338"/>
      <c r="P1369" s="339">
        <f t="shared" si="305"/>
        <v>0</v>
      </c>
      <c r="Q1369" s="364"/>
      <c r="R1369" s="364"/>
      <c r="S1369" s="365"/>
      <c r="T1369" s="366"/>
      <c r="U1369" s="367"/>
      <c r="V1369" s="364"/>
      <c r="W1369" s="364"/>
      <c r="X1369" s="364"/>
      <c r="Y1369" s="1293">
        <f t="shared" si="306"/>
        <v>0</v>
      </c>
      <c r="Z1369" s="340"/>
      <c r="AA1369" s="431"/>
      <c r="AB1369" s="50">
        <f>SUM(AA1366:AB1366)</f>
        <v>0</v>
      </c>
    </row>
    <row r="1370" spans="1:31" x14ac:dyDescent="0.3">
      <c r="A1370" s="115"/>
      <c r="B1370" s="332"/>
      <c r="C1370" s="442" t="s">
        <v>319</v>
      </c>
      <c r="D1370" s="332"/>
      <c r="E1370" s="1164"/>
      <c r="F1370" s="582">
        <f t="shared" si="303"/>
        <v>0</v>
      </c>
      <c r="G1370" s="333"/>
      <c r="H1370" s="333"/>
      <c r="I1370" s="433"/>
      <c r="J1370" s="434"/>
      <c r="K1370" s="942"/>
      <c r="L1370" s="337"/>
      <c r="M1370" s="337"/>
      <c r="N1370" s="337"/>
      <c r="O1370" s="338"/>
      <c r="P1370" s="339">
        <f t="shared" si="305"/>
        <v>0</v>
      </c>
      <c r="Q1370" s="364"/>
      <c r="R1370" s="364"/>
      <c r="S1370" s="365"/>
      <c r="T1370" s="366"/>
      <c r="U1370" s="367"/>
      <c r="V1370" s="364"/>
      <c r="W1370" s="364"/>
      <c r="X1370" s="364"/>
      <c r="Y1370" s="1293">
        <f t="shared" si="306"/>
        <v>0</v>
      </c>
      <c r="Z1370" s="340"/>
      <c r="AA1370" s="370"/>
      <c r="AB1370" s="22">
        <f>95000-T1369</f>
        <v>95000</v>
      </c>
    </row>
    <row r="1371" spans="1:31" x14ac:dyDescent="0.3">
      <c r="A1371" s="115"/>
      <c r="B1371" s="332"/>
      <c r="C1371" s="442"/>
      <c r="D1371" s="332"/>
      <c r="E1371" s="1168" t="s">
        <v>213</v>
      </c>
      <c r="F1371" s="582">
        <v>1</v>
      </c>
      <c r="G1371" s="433">
        <v>1</v>
      </c>
      <c r="H1371" s="434" t="s">
        <v>28</v>
      </c>
      <c r="I1371" s="433">
        <v>1</v>
      </c>
      <c r="J1371" s="434" t="s">
        <v>28</v>
      </c>
      <c r="K1371" s="633">
        <v>2</v>
      </c>
      <c r="L1371" s="337">
        <v>1</v>
      </c>
      <c r="M1371" s="337"/>
      <c r="N1371" s="337"/>
      <c r="O1371" s="338">
        <f t="shared" si="304"/>
        <v>3</v>
      </c>
      <c r="P1371" s="339">
        <f t="shared" si="305"/>
        <v>0</v>
      </c>
      <c r="Q1371" s="364"/>
      <c r="R1371" s="364"/>
      <c r="S1371" s="365"/>
      <c r="T1371" s="366"/>
      <c r="U1371" s="367"/>
      <c r="V1371" s="364"/>
      <c r="W1371" s="364"/>
      <c r="X1371" s="364"/>
      <c r="Y1371" s="1293">
        <f t="shared" si="306"/>
        <v>0</v>
      </c>
      <c r="Z1371" s="340"/>
      <c r="AA1371" s="439" t="s">
        <v>189</v>
      </c>
      <c r="AB1371" s="20"/>
    </row>
    <row r="1372" spans="1:31" x14ac:dyDescent="0.3">
      <c r="A1372" s="115"/>
      <c r="B1372" s="332"/>
      <c r="C1372" s="442"/>
      <c r="D1372" s="332"/>
      <c r="E1372" s="1168"/>
      <c r="F1372" s="582"/>
      <c r="G1372" s="433"/>
      <c r="H1372" s="645"/>
      <c r="I1372" s="433"/>
      <c r="J1372" s="434"/>
      <c r="K1372" s="633"/>
      <c r="L1372" s="337"/>
      <c r="M1372" s="337"/>
      <c r="N1372" s="337"/>
      <c r="O1372" s="338"/>
      <c r="P1372" s="339"/>
      <c r="Q1372" s="364"/>
      <c r="R1372" s="364"/>
      <c r="S1372" s="365"/>
      <c r="T1372" s="366"/>
      <c r="U1372" s="367"/>
      <c r="V1372" s="364"/>
      <c r="W1372" s="364"/>
      <c r="X1372" s="364"/>
      <c r="Y1372" s="1293"/>
      <c r="Z1372" s="340"/>
      <c r="AA1372" s="439"/>
      <c r="AB1372" s="20"/>
    </row>
    <row r="1373" spans="1:31" ht="15.6" customHeight="1" x14ac:dyDescent="0.3">
      <c r="A1373" s="115"/>
      <c r="B1373" s="332"/>
      <c r="C1373" s="442" t="s">
        <v>1246</v>
      </c>
      <c r="D1373" s="332"/>
      <c r="E1373" s="1168"/>
      <c r="F1373" s="582">
        <f t="shared" ref="F1373:F1374" si="317">SUM(G1373:J1373)</f>
        <v>0</v>
      </c>
      <c r="G1373" s="333"/>
      <c r="H1373" s="333"/>
      <c r="I1373" s="433"/>
      <c r="J1373" s="434"/>
      <c r="K1373" s="942"/>
      <c r="L1373" s="337"/>
      <c r="M1373" s="337"/>
      <c r="N1373" s="337"/>
      <c r="O1373" s="338"/>
      <c r="P1373" s="339">
        <f t="shared" ref="P1373:P1374" si="318">SUM(Q1373:T1373)</f>
        <v>0</v>
      </c>
      <c r="Q1373" s="364"/>
      <c r="R1373" s="364"/>
      <c r="S1373" s="365"/>
      <c r="T1373" s="366"/>
      <c r="U1373" s="367"/>
      <c r="V1373" s="364"/>
      <c r="W1373" s="364"/>
      <c r="X1373" s="364"/>
      <c r="Y1373" s="1293">
        <f t="shared" ref="Y1373:Y1374" si="319">SUM(U1373:X1373)</f>
        <v>0</v>
      </c>
      <c r="Z1373" s="340"/>
      <c r="AA1373" s="439"/>
      <c r="AB1373" s="20"/>
    </row>
    <row r="1374" spans="1:31" ht="15.6" customHeight="1" x14ac:dyDescent="0.3">
      <c r="A1374" s="115"/>
      <c r="B1374" s="332"/>
      <c r="C1374" s="332"/>
      <c r="D1374" s="332" t="s">
        <v>431</v>
      </c>
      <c r="E1374" s="1168"/>
      <c r="F1374" s="582">
        <f t="shared" si="317"/>
        <v>1</v>
      </c>
      <c r="G1374" s="333"/>
      <c r="H1374" s="333"/>
      <c r="I1374" s="433">
        <v>1</v>
      </c>
      <c r="J1374" s="434" t="s">
        <v>28</v>
      </c>
      <c r="K1374" s="633">
        <v>13</v>
      </c>
      <c r="L1374" s="337">
        <v>1</v>
      </c>
      <c r="M1374" s="337"/>
      <c r="N1374" s="337"/>
      <c r="O1374" s="338">
        <f t="shared" ref="O1374" si="320">SUM(K1374:N1374)</f>
        <v>14</v>
      </c>
      <c r="P1374" s="339">
        <f t="shared" si="318"/>
        <v>100000</v>
      </c>
      <c r="Q1374" s="364"/>
      <c r="R1374" s="364"/>
      <c r="S1374" s="365">
        <v>50000</v>
      </c>
      <c r="T1374" s="366">
        <v>50000</v>
      </c>
      <c r="U1374" s="367"/>
      <c r="V1374" s="364"/>
      <c r="W1374" s="364"/>
      <c r="X1374" s="364"/>
      <c r="Y1374" s="1293">
        <f t="shared" si="319"/>
        <v>0</v>
      </c>
      <c r="Z1374" s="476"/>
      <c r="AA1374" s="525" t="s">
        <v>31</v>
      </c>
      <c r="AB1374" s="20"/>
    </row>
    <row r="1375" spans="1:31" s="31" customFormat="1" ht="16.2" thickBot="1" x14ac:dyDescent="0.35">
      <c r="A1375" s="121"/>
      <c r="B1375" s="377"/>
      <c r="C1375" s="377"/>
      <c r="D1375" s="377"/>
      <c r="E1375" s="1492"/>
      <c r="F1375" s="885">
        <f t="shared" si="303"/>
        <v>0</v>
      </c>
      <c r="G1375" s="378"/>
      <c r="H1375" s="378"/>
      <c r="I1375" s="379"/>
      <c r="J1375" s="380"/>
      <c r="K1375" s="944"/>
      <c r="L1375" s="381"/>
      <c r="M1375" s="381"/>
      <c r="N1375" s="381"/>
      <c r="O1375" s="382"/>
      <c r="P1375" s="481">
        <f t="shared" si="305"/>
        <v>0</v>
      </c>
      <c r="Q1375" s="383"/>
      <c r="R1375" s="383"/>
      <c r="S1375" s="384"/>
      <c r="T1375" s="385"/>
      <c r="U1375" s="386"/>
      <c r="V1375" s="383"/>
      <c r="W1375" s="383"/>
      <c r="X1375" s="383"/>
      <c r="Y1375" s="1305">
        <f t="shared" si="306"/>
        <v>0</v>
      </c>
      <c r="Z1375" s="387"/>
      <c r="AA1375" s="482"/>
      <c r="AB1375" s="20"/>
    </row>
    <row r="1376" spans="1:31" s="80" customFormat="1" x14ac:dyDescent="0.3">
      <c r="A1376" s="113" t="s">
        <v>85</v>
      </c>
      <c r="B1376" s="646"/>
      <c r="C1376" s="646"/>
      <c r="D1376" s="646"/>
      <c r="E1376" s="1518"/>
      <c r="F1376" s="897">
        <f t="shared" si="303"/>
        <v>0</v>
      </c>
      <c r="G1376" s="647"/>
      <c r="H1376" s="647"/>
      <c r="I1376" s="648"/>
      <c r="J1376" s="649"/>
      <c r="K1376" s="650"/>
      <c r="L1376" s="651"/>
      <c r="M1376" s="651"/>
      <c r="N1376" s="651"/>
      <c r="O1376" s="652"/>
      <c r="P1376" s="1519">
        <f t="shared" si="305"/>
        <v>0</v>
      </c>
      <c r="Q1376" s="653"/>
      <c r="R1376" s="653"/>
      <c r="S1376" s="654"/>
      <c r="T1376" s="993"/>
      <c r="U1376" s="656"/>
      <c r="V1376" s="654"/>
      <c r="W1376" s="654"/>
      <c r="X1376" s="657"/>
      <c r="Y1376" s="1520">
        <f t="shared" si="306"/>
        <v>0</v>
      </c>
      <c r="Z1376" s="656"/>
      <c r="AA1376" s="655"/>
      <c r="AB1376" s="1678" t="e">
        <f>#REF!+AA1376</f>
        <v>#REF!</v>
      </c>
      <c r="AC1376" s="1680"/>
      <c r="AD1376" s="1681"/>
      <c r="AE1376" s="1682" t="e">
        <f>#REF!</f>
        <v>#REF!</v>
      </c>
    </row>
    <row r="1377" spans="1:28" s="34" customFormat="1" ht="15.6" customHeight="1" x14ac:dyDescent="0.3">
      <c r="A1377" s="130"/>
      <c r="B1377" s="331" t="s">
        <v>264</v>
      </c>
      <c r="C1377" s="368"/>
      <c r="D1377" s="368"/>
      <c r="E1377" s="1166"/>
      <c r="F1377" s="582">
        <f t="shared" si="303"/>
        <v>0</v>
      </c>
      <c r="G1377" s="583"/>
      <c r="H1377" s="583"/>
      <c r="I1377" s="584"/>
      <c r="J1377" s="585"/>
      <c r="K1377" s="336"/>
      <c r="L1377" s="586"/>
      <c r="M1377" s="586"/>
      <c r="N1377" s="586"/>
      <c r="O1377" s="338"/>
      <c r="P1377" s="1359">
        <f>P1378+P1379</f>
        <v>35000</v>
      </c>
      <c r="Q1377" s="401">
        <f t="shared" ref="Q1377:X1377" si="321">Q1378+Q1379</f>
        <v>0</v>
      </c>
      <c r="R1377" s="401">
        <f t="shared" si="321"/>
        <v>0</v>
      </c>
      <c r="S1377" s="401">
        <f t="shared" si="321"/>
        <v>35000</v>
      </c>
      <c r="T1377" s="1262">
        <f t="shared" si="321"/>
        <v>0</v>
      </c>
      <c r="U1377" s="1359">
        <f t="shared" si="321"/>
        <v>0</v>
      </c>
      <c r="V1377" s="401">
        <f t="shared" si="321"/>
        <v>0</v>
      </c>
      <c r="W1377" s="1260">
        <f t="shared" si="321"/>
        <v>0</v>
      </c>
      <c r="X1377" s="339">
        <f t="shared" si="321"/>
        <v>0</v>
      </c>
      <c r="Y1377" s="1293">
        <f t="shared" si="306"/>
        <v>0</v>
      </c>
      <c r="Z1377" s="438"/>
      <c r="AA1377" s="480"/>
      <c r="AB1377" s="46">
        <f>T1383</f>
        <v>0</v>
      </c>
    </row>
    <row r="1378" spans="1:28" s="1008" customFormat="1" ht="15.6" hidden="1" customHeight="1" x14ac:dyDescent="0.3">
      <c r="A1378" s="118"/>
      <c r="B1378" s="331"/>
      <c r="C1378" s="331" t="s">
        <v>117</v>
      </c>
      <c r="D1378" s="331"/>
      <c r="E1378" s="1166"/>
      <c r="F1378" s="582">
        <f t="shared" si="303"/>
        <v>0</v>
      </c>
      <c r="G1378" s="583"/>
      <c r="H1378" s="583"/>
      <c r="I1378" s="584"/>
      <c r="J1378" s="919"/>
      <c r="K1378" s="376"/>
      <c r="L1378" s="429"/>
      <c r="M1378" s="429"/>
      <c r="N1378" s="429"/>
      <c r="O1378" s="338"/>
      <c r="P1378" s="1359">
        <f>P1389</f>
        <v>35000</v>
      </c>
      <c r="Q1378" s="401">
        <f t="shared" ref="Q1378:Y1378" si="322">Q1389</f>
        <v>0</v>
      </c>
      <c r="R1378" s="401">
        <f t="shared" si="322"/>
        <v>0</v>
      </c>
      <c r="S1378" s="401">
        <f t="shared" si="322"/>
        <v>35000</v>
      </c>
      <c r="T1378" s="1262">
        <f t="shared" si="322"/>
        <v>0</v>
      </c>
      <c r="U1378" s="1359">
        <f t="shared" si="322"/>
        <v>0</v>
      </c>
      <c r="V1378" s="401">
        <f t="shared" si="322"/>
        <v>0</v>
      </c>
      <c r="W1378" s="1260">
        <f t="shared" si="322"/>
        <v>0</v>
      </c>
      <c r="X1378" s="339">
        <f t="shared" si="322"/>
        <v>0</v>
      </c>
      <c r="Y1378" s="1286">
        <f t="shared" si="322"/>
        <v>0</v>
      </c>
      <c r="Z1378" s="339"/>
      <c r="AA1378" s="346"/>
      <c r="AB1378" s="1007"/>
    </row>
    <row r="1379" spans="1:28" s="1008" customFormat="1" ht="15.6" hidden="1" customHeight="1" x14ac:dyDescent="0.3">
      <c r="A1379" s="118"/>
      <c r="B1379" s="331"/>
      <c r="C1379" s="331" t="s">
        <v>118</v>
      </c>
      <c r="D1379" s="331"/>
      <c r="E1379" s="1166"/>
      <c r="F1379" s="582">
        <f t="shared" ref="F1379" si="323">SUM(G1379:J1379)</f>
        <v>0</v>
      </c>
      <c r="G1379" s="583"/>
      <c r="H1379" s="583"/>
      <c r="I1379" s="584"/>
      <c r="J1379" s="919"/>
      <c r="K1379" s="376"/>
      <c r="L1379" s="429"/>
      <c r="M1379" s="429"/>
      <c r="N1379" s="429"/>
      <c r="O1379" s="338"/>
      <c r="P1379" s="1359">
        <f t="shared" ref="P1379" si="324">SUM(Q1379:T1379)</f>
        <v>0</v>
      </c>
      <c r="Q1379" s="401">
        <f t="shared" ref="Q1379:X1379" si="325">Q1549</f>
        <v>0</v>
      </c>
      <c r="R1379" s="401">
        <f t="shared" si="325"/>
        <v>0</v>
      </c>
      <c r="S1379" s="401">
        <f t="shared" si="325"/>
        <v>0</v>
      </c>
      <c r="T1379" s="1262">
        <f t="shared" si="325"/>
        <v>0</v>
      </c>
      <c r="U1379" s="1359">
        <f t="shared" si="325"/>
        <v>0</v>
      </c>
      <c r="V1379" s="401">
        <f t="shared" si="325"/>
        <v>0</v>
      </c>
      <c r="W1379" s="1260">
        <f t="shared" si="325"/>
        <v>0</v>
      </c>
      <c r="X1379" s="339">
        <f t="shared" si="325"/>
        <v>0</v>
      </c>
      <c r="Y1379" s="1293">
        <f t="shared" ref="Y1379" si="326">SUM(U1379:X1379)</f>
        <v>0</v>
      </c>
      <c r="Z1379" s="339"/>
      <c r="AA1379" s="346"/>
      <c r="AB1379" s="1007"/>
    </row>
    <row r="1380" spans="1:28" s="34" customFormat="1" x14ac:dyDescent="0.3">
      <c r="A1380" s="130"/>
      <c r="B1380" s="331" t="s">
        <v>271</v>
      </c>
      <c r="C1380" s="368"/>
      <c r="D1380" s="368"/>
      <c r="E1380" s="1166"/>
      <c r="F1380" s="582">
        <f t="shared" si="303"/>
        <v>0</v>
      </c>
      <c r="G1380" s="583"/>
      <c r="H1380" s="583"/>
      <c r="I1380" s="584"/>
      <c r="J1380" s="585"/>
      <c r="K1380" s="336"/>
      <c r="L1380" s="586"/>
      <c r="M1380" s="586"/>
      <c r="N1380" s="586"/>
      <c r="O1380" s="338"/>
      <c r="P1380" s="1359">
        <f t="shared" si="305"/>
        <v>3048331</v>
      </c>
      <c r="Q1380" s="401">
        <f t="shared" ref="Q1380:X1380" si="327">Q1381+Q1382</f>
        <v>0</v>
      </c>
      <c r="R1380" s="401">
        <f t="shared" si="327"/>
        <v>1302709</v>
      </c>
      <c r="S1380" s="401">
        <f t="shared" si="327"/>
        <v>1188622</v>
      </c>
      <c r="T1380" s="1262">
        <f t="shared" si="327"/>
        <v>557000</v>
      </c>
      <c r="U1380" s="1359">
        <f t="shared" si="327"/>
        <v>0</v>
      </c>
      <c r="V1380" s="401">
        <f t="shared" si="327"/>
        <v>516459</v>
      </c>
      <c r="W1380" s="1260">
        <f t="shared" si="327"/>
        <v>0</v>
      </c>
      <c r="X1380" s="339">
        <f t="shared" si="327"/>
        <v>0</v>
      </c>
      <c r="Y1380" s="1293">
        <f t="shared" si="306"/>
        <v>516459</v>
      </c>
      <c r="Z1380" s="438"/>
      <c r="AA1380" s="430"/>
      <c r="AB1380" s="46">
        <f>T1386</f>
        <v>0</v>
      </c>
    </row>
    <row r="1381" spans="1:28" s="1008" customFormat="1" ht="15.6" hidden="1" customHeight="1" x14ac:dyDescent="0.3">
      <c r="A1381" s="118"/>
      <c r="B1381" s="331"/>
      <c r="C1381" s="331" t="s">
        <v>117</v>
      </c>
      <c r="D1381" s="331"/>
      <c r="E1381" s="1166"/>
      <c r="F1381" s="582">
        <f t="shared" si="303"/>
        <v>0</v>
      </c>
      <c r="G1381" s="583"/>
      <c r="H1381" s="583"/>
      <c r="I1381" s="584"/>
      <c r="J1381" s="919"/>
      <c r="K1381" s="376"/>
      <c r="L1381" s="429"/>
      <c r="M1381" s="429"/>
      <c r="N1381" s="429"/>
      <c r="O1381" s="338"/>
      <c r="P1381" s="1359">
        <f t="shared" si="305"/>
        <v>1836331</v>
      </c>
      <c r="Q1381" s="401">
        <f t="shared" ref="Q1381:X1381" si="328">Q1427+Q1460</f>
        <v>0</v>
      </c>
      <c r="R1381" s="401">
        <f t="shared" si="328"/>
        <v>1052709</v>
      </c>
      <c r="S1381" s="401">
        <f t="shared" si="328"/>
        <v>708622</v>
      </c>
      <c r="T1381" s="1262">
        <f t="shared" si="328"/>
        <v>75000</v>
      </c>
      <c r="U1381" s="1359">
        <f t="shared" si="328"/>
        <v>0</v>
      </c>
      <c r="V1381" s="401">
        <f t="shared" si="328"/>
        <v>266459</v>
      </c>
      <c r="W1381" s="1260">
        <f t="shared" si="328"/>
        <v>0</v>
      </c>
      <c r="X1381" s="339">
        <f t="shared" si="328"/>
        <v>0</v>
      </c>
      <c r="Y1381" s="1293">
        <f t="shared" si="306"/>
        <v>266459</v>
      </c>
      <c r="Z1381" s="339"/>
      <c r="AA1381" s="346"/>
      <c r="AB1381" s="1007"/>
    </row>
    <row r="1382" spans="1:28" s="1008" customFormat="1" ht="15.6" hidden="1" customHeight="1" x14ac:dyDescent="0.3">
      <c r="A1382" s="118"/>
      <c r="B1382" s="331"/>
      <c r="C1382" s="331" t="s">
        <v>118</v>
      </c>
      <c r="D1382" s="331"/>
      <c r="E1382" s="1166"/>
      <c r="F1382" s="582">
        <f t="shared" si="303"/>
        <v>0</v>
      </c>
      <c r="G1382" s="583"/>
      <c r="H1382" s="583"/>
      <c r="I1382" s="584"/>
      <c r="J1382" s="919"/>
      <c r="K1382" s="376"/>
      <c r="L1382" s="429"/>
      <c r="M1382" s="429"/>
      <c r="N1382" s="429"/>
      <c r="O1382" s="338"/>
      <c r="P1382" s="1359">
        <f t="shared" si="305"/>
        <v>1212000</v>
      </c>
      <c r="Q1382" s="401">
        <f t="shared" ref="Q1382:X1382" si="329">Q1552</f>
        <v>0</v>
      </c>
      <c r="R1382" s="401">
        <f t="shared" si="329"/>
        <v>250000</v>
      </c>
      <c r="S1382" s="401">
        <f t="shared" si="329"/>
        <v>480000</v>
      </c>
      <c r="T1382" s="1262">
        <f t="shared" si="329"/>
        <v>482000</v>
      </c>
      <c r="U1382" s="1359">
        <f t="shared" si="329"/>
        <v>0</v>
      </c>
      <c r="V1382" s="401">
        <f t="shared" si="329"/>
        <v>250000</v>
      </c>
      <c r="W1382" s="1260">
        <f t="shared" si="329"/>
        <v>0</v>
      </c>
      <c r="X1382" s="339">
        <f t="shared" si="329"/>
        <v>0</v>
      </c>
      <c r="Y1382" s="1293">
        <f t="shared" si="306"/>
        <v>250000</v>
      </c>
      <c r="Z1382" s="339"/>
      <c r="AA1382" s="346"/>
      <c r="AB1382" s="1007"/>
    </row>
    <row r="1383" spans="1:28" s="34" customFormat="1" x14ac:dyDescent="0.3">
      <c r="A1383" s="130"/>
      <c r="B1383" s="331" t="s">
        <v>189</v>
      </c>
      <c r="C1383" s="368"/>
      <c r="D1383" s="368"/>
      <c r="E1383" s="1166"/>
      <c r="F1383" s="582">
        <f t="shared" si="303"/>
        <v>0</v>
      </c>
      <c r="G1383" s="583"/>
      <c r="H1383" s="583"/>
      <c r="I1383" s="584"/>
      <c r="J1383" s="585"/>
      <c r="K1383" s="336"/>
      <c r="L1383" s="586"/>
      <c r="M1383" s="586"/>
      <c r="N1383" s="586"/>
      <c r="O1383" s="338"/>
      <c r="P1383" s="1359">
        <f t="shared" ref="P1383:P1453" si="330">SUM(Q1383:T1383)</f>
        <v>1087000</v>
      </c>
      <c r="Q1383" s="401">
        <f t="shared" ref="Q1383:X1383" si="331">Q1529</f>
        <v>0</v>
      </c>
      <c r="R1383" s="401">
        <f t="shared" si="331"/>
        <v>713000</v>
      </c>
      <c r="S1383" s="401">
        <f t="shared" si="331"/>
        <v>374000</v>
      </c>
      <c r="T1383" s="1262">
        <f t="shared" si="331"/>
        <v>0</v>
      </c>
      <c r="U1383" s="1359">
        <f t="shared" si="331"/>
        <v>0</v>
      </c>
      <c r="V1383" s="401">
        <f t="shared" si="331"/>
        <v>0</v>
      </c>
      <c r="W1383" s="1260">
        <f t="shared" si="331"/>
        <v>0</v>
      </c>
      <c r="X1383" s="339">
        <f t="shared" si="331"/>
        <v>0</v>
      </c>
      <c r="Y1383" s="1293">
        <f t="shared" ref="Y1383:Y1453" si="332">SUM(U1383:X1383)</f>
        <v>0</v>
      </c>
      <c r="Z1383" s="438"/>
      <c r="AA1383" s="601"/>
      <c r="AB1383" s="46">
        <f>T1387</f>
        <v>0</v>
      </c>
    </row>
    <row r="1384" spans="1:28" s="41" customFormat="1" ht="15.6" hidden="1" customHeight="1" x14ac:dyDescent="0.3">
      <c r="A1384" s="118"/>
      <c r="B1384" s="331"/>
      <c r="C1384" s="331" t="s">
        <v>117</v>
      </c>
      <c r="D1384" s="331"/>
      <c r="E1384" s="1166"/>
      <c r="F1384" s="582">
        <f t="shared" si="303"/>
        <v>0</v>
      </c>
      <c r="G1384" s="333"/>
      <c r="H1384" s="333"/>
      <c r="I1384" s="334"/>
      <c r="J1384" s="342"/>
      <c r="K1384" s="343"/>
      <c r="L1384" s="344"/>
      <c r="M1384" s="344"/>
      <c r="N1384" s="344"/>
      <c r="O1384" s="338"/>
      <c r="P1384" s="339">
        <f t="shared" si="330"/>
        <v>1318500</v>
      </c>
      <c r="Q1384" s="986">
        <f t="shared" ref="Q1384:X1384" si="333">Q1390+Q1529</f>
        <v>231500</v>
      </c>
      <c r="R1384" s="986">
        <f t="shared" si="333"/>
        <v>713000</v>
      </c>
      <c r="S1384" s="986">
        <f t="shared" si="333"/>
        <v>374000</v>
      </c>
      <c r="T1384" s="1288">
        <f t="shared" si="333"/>
        <v>0</v>
      </c>
      <c r="U1384" s="986">
        <f t="shared" si="333"/>
        <v>231500</v>
      </c>
      <c r="V1384" s="986">
        <f t="shared" si="333"/>
        <v>20000</v>
      </c>
      <c r="W1384" s="345">
        <f t="shared" si="333"/>
        <v>0</v>
      </c>
      <c r="X1384" s="345">
        <f t="shared" si="333"/>
        <v>0</v>
      </c>
      <c r="Y1384" s="1293">
        <f t="shared" si="332"/>
        <v>251500</v>
      </c>
      <c r="Z1384" s="339"/>
      <c r="AA1384" s="346"/>
      <c r="AB1384" s="82"/>
    </row>
    <row r="1385" spans="1:28" s="41" customFormat="1" ht="15.6" hidden="1" customHeight="1" x14ac:dyDescent="0.3">
      <c r="A1385" s="118"/>
      <c r="B1385" s="331"/>
      <c r="C1385" s="331" t="s">
        <v>118</v>
      </c>
      <c r="D1385" s="331"/>
      <c r="E1385" s="1166"/>
      <c r="F1385" s="582">
        <f t="shared" ref="F1385:F1445" si="334">SUM(G1385:J1385)</f>
        <v>0</v>
      </c>
      <c r="G1385" s="333"/>
      <c r="H1385" s="333"/>
      <c r="I1385" s="334"/>
      <c r="J1385" s="342"/>
      <c r="K1385" s="343"/>
      <c r="L1385" s="344"/>
      <c r="M1385" s="344"/>
      <c r="N1385" s="344"/>
      <c r="O1385" s="338"/>
      <c r="P1385" s="339">
        <f t="shared" si="330"/>
        <v>0</v>
      </c>
      <c r="Q1385" s="986"/>
      <c r="R1385" s="986"/>
      <c r="S1385" s="986"/>
      <c r="T1385" s="1288"/>
      <c r="U1385" s="986"/>
      <c r="V1385" s="986"/>
      <c r="W1385" s="345"/>
      <c r="X1385" s="345"/>
      <c r="Y1385" s="1293">
        <f t="shared" si="332"/>
        <v>0</v>
      </c>
      <c r="Z1385" s="339"/>
      <c r="AA1385" s="346"/>
      <c r="AB1385" s="82"/>
    </row>
    <row r="1386" spans="1:28" s="35" customFormat="1" ht="16.2" thickBot="1" x14ac:dyDescent="0.35">
      <c r="A1386" s="119"/>
      <c r="B1386" s="306"/>
      <c r="C1386" s="306"/>
      <c r="D1386" s="306"/>
      <c r="E1386" s="1349"/>
      <c r="F1386" s="881">
        <f t="shared" si="334"/>
        <v>0</v>
      </c>
      <c r="G1386" s="307"/>
      <c r="H1386" s="307"/>
      <c r="I1386" s="308"/>
      <c r="J1386" s="309"/>
      <c r="K1386" s="941"/>
      <c r="L1386" s="553"/>
      <c r="M1386" s="553"/>
      <c r="N1386" s="553"/>
      <c r="O1386" s="311"/>
      <c r="P1386" s="484">
        <f t="shared" si="330"/>
        <v>0</v>
      </c>
      <c r="Q1386" s="349"/>
      <c r="R1386" s="349"/>
      <c r="S1386" s="314"/>
      <c r="T1386" s="315"/>
      <c r="U1386" s="350"/>
      <c r="V1386" s="349"/>
      <c r="W1386" s="349"/>
      <c r="X1386" s="349"/>
      <c r="Y1386" s="1307">
        <f t="shared" si="332"/>
        <v>0</v>
      </c>
      <c r="Z1386" s="317"/>
      <c r="AA1386" s="658"/>
      <c r="AB1386" s="47">
        <f>T1388</f>
        <v>0</v>
      </c>
    </row>
    <row r="1387" spans="1:28" s="19" customFormat="1" x14ac:dyDescent="0.3">
      <c r="A1387" s="120"/>
      <c r="B1387" s="1517" t="s">
        <v>320</v>
      </c>
      <c r="C1387" s="352"/>
      <c r="D1387" s="352"/>
      <c r="E1387" s="1367"/>
      <c r="F1387" s="883">
        <f t="shared" si="334"/>
        <v>0</v>
      </c>
      <c r="G1387" s="353"/>
      <c r="H1387" s="353"/>
      <c r="I1387" s="354"/>
      <c r="J1387" s="355"/>
      <c r="K1387" s="943"/>
      <c r="L1387" s="531"/>
      <c r="M1387" s="531"/>
      <c r="N1387" s="531"/>
      <c r="O1387" s="358"/>
      <c r="P1387" s="488">
        <f t="shared" si="330"/>
        <v>0</v>
      </c>
      <c r="Q1387" s="359"/>
      <c r="R1387" s="359"/>
      <c r="S1387" s="360"/>
      <c r="T1387" s="361"/>
      <c r="U1387" s="362"/>
      <c r="V1387" s="359"/>
      <c r="W1387" s="359"/>
      <c r="X1387" s="359"/>
      <c r="Y1387" s="1308">
        <f t="shared" si="332"/>
        <v>0</v>
      </c>
      <c r="Z1387" s="363"/>
      <c r="AA1387" s="428" t="s">
        <v>116</v>
      </c>
      <c r="AB1387" s="61">
        <f>T1389</f>
        <v>0</v>
      </c>
    </row>
    <row r="1388" spans="1:28" x14ac:dyDescent="0.3">
      <c r="A1388" s="115"/>
      <c r="B1388" s="659"/>
      <c r="C1388" s="368" t="s">
        <v>321</v>
      </c>
      <c r="D1388" s="332"/>
      <c r="E1388" s="1164"/>
      <c r="F1388" s="582">
        <f t="shared" si="334"/>
        <v>0</v>
      </c>
      <c r="G1388" s="333"/>
      <c r="H1388" s="333"/>
      <c r="I1388" s="334"/>
      <c r="J1388" s="335"/>
      <c r="K1388" s="942"/>
      <c r="L1388" s="337"/>
      <c r="M1388" s="337"/>
      <c r="N1388" s="337"/>
      <c r="O1388" s="338"/>
      <c r="P1388" s="339">
        <f t="shared" si="330"/>
        <v>0</v>
      </c>
      <c r="Q1388" s="364"/>
      <c r="R1388" s="364"/>
      <c r="S1388" s="365"/>
      <c r="T1388" s="366"/>
      <c r="U1388" s="367"/>
      <c r="V1388" s="364"/>
      <c r="W1388" s="364"/>
      <c r="X1388" s="364"/>
      <c r="Y1388" s="1293">
        <f t="shared" si="332"/>
        <v>0</v>
      </c>
      <c r="Z1388" s="340"/>
      <c r="AA1388" s="370"/>
      <c r="AB1388" s="25">
        <f>T1390</f>
        <v>0</v>
      </c>
    </row>
    <row r="1389" spans="1:28" s="34" customFormat="1" ht="15.6" customHeight="1" x14ac:dyDescent="0.3">
      <c r="A1389" s="118"/>
      <c r="B1389" s="368"/>
      <c r="C1389" s="331" t="s">
        <v>264</v>
      </c>
      <c r="D1389" s="368"/>
      <c r="E1389" s="1166"/>
      <c r="F1389" s="582">
        <f t="shared" si="334"/>
        <v>0</v>
      </c>
      <c r="G1389" s="583"/>
      <c r="H1389" s="583"/>
      <c r="I1389" s="584"/>
      <c r="J1389" s="585"/>
      <c r="K1389" s="336"/>
      <c r="L1389" s="429"/>
      <c r="M1389" s="429"/>
      <c r="N1389" s="429"/>
      <c r="O1389" s="338"/>
      <c r="P1389" s="1359">
        <f>P1413</f>
        <v>35000</v>
      </c>
      <c r="Q1389" s="401">
        <f t="shared" ref="Q1389:Y1389" si="335">Q1413</f>
        <v>0</v>
      </c>
      <c r="R1389" s="401">
        <f t="shared" si="335"/>
        <v>0</v>
      </c>
      <c r="S1389" s="401">
        <f t="shared" si="335"/>
        <v>35000</v>
      </c>
      <c r="T1389" s="1262">
        <f t="shared" si="335"/>
        <v>0</v>
      </c>
      <c r="U1389" s="1359">
        <f t="shared" si="335"/>
        <v>0</v>
      </c>
      <c r="V1389" s="401">
        <f t="shared" si="335"/>
        <v>0</v>
      </c>
      <c r="W1389" s="1260">
        <f t="shared" si="335"/>
        <v>0</v>
      </c>
      <c r="X1389" s="339">
        <f t="shared" si="335"/>
        <v>0</v>
      </c>
      <c r="Y1389" s="1286">
        <f t="shared" si="335"/>
        <v>0</v>
      </c>
      <c r="Z1389" s="438"/>
      <c r="AA1389" s="480"/>
      <c r="AB1389" s="61" t="e">
        <f>#REF!</f>
        <v>#REF!</v>
      </c>
    </row>
    <row r="1390" spans="1:28" s="34" customFormat="1" ht="15.6" customHeight="1" x14ac:dyDescent="0.3">
      <c r="A1390" s="118"/>
      <c r="B1390" s="368"/>
      <c r="C1390" s="331" t="s">
        <v>189</v>
      </c>
      <c r="D1390" s="368"/>
      <c r="E1390" s="1166"/>
      <c r="F1390" s="582">
        <f t="shared" si="334"/>
        <v>0</v>
      </c>
      <c r="G1390" s="583"/>
      <c r="H1390" s="583"/>
      <c r="I1390" s="584"/>
      <c r="J1390" s="585"/>
      <c r="K1390" s="336"/>
      <c r="L1390" s="586"/>
      <c r="M1390" s="586"/>
      <c r="N1390" s="586"/>
      <c r="O1390" s="338"/>
      <c r="P1390" s="339">
        <f t="shared" si="330"/>
        <v>231500</v>
      </c>
      <c r="Q1390" s="436">
        <f>Q1418+Q1419</f>
        <v>231500</v>
      </c>
      <c r="R1390" s="436">
        <f t="shared" ref="R1390:X1390" si="336">R1418+R1419</f>
        <v>0</v>
      </c>
      <c r="S1390" s="436">
        <f t="shared" si="336"/>
        <v>0</v>
      </c>
      <c r="T1390" s="1293">
        <f t="shared" si="336"/>
        <v>0</v>
      </c>
      <c r="U1390" s="437">
        <f t="shared" si="336"/>
        <v>231500</v>
      </c>
      <c r="V1390" s="436">
        <f t="shared" si="336"/>
        <v>20000</v>
      </c>
      <c r="W1390" s="436">
        <f t="shared" si="336"/>
        <v>0</v>
      </c>
      <c r="X1390" s="436">
        <f t="shared" si="336"/>
        <v>0</v>
      </c>
      <c r="Y1390" s="1293">
        <f t="shared" si="332"/>
        <v>251500</v>
      </c>
      <c r="Z1390" s="438"/>
      <c r="AA1390" s="430"/>
      <c r="AB1390" s="61">
        <f>T1392</f>
        <v>0</v>
      </c>
    </row>
    <row r="1391" spans="1:28" ht="15.6" customHeight="1" x14ac:dyDescent="0.3">
      <c r="A1391" s="115"/>
      <c r="B1391" s="332"/>
      <c r="C1391" s="331"/>
      <c r="D1391" s="332"/>
      <c r="E1391" s="1164"/>
      <c r="F1391" s="582"/>
      <c r="G1391" s="333"/>
      <c r="H1391" s="333"/>
      <c r="I1391" s="334"/>
      <c r="J1391" s="335"/>
      <c r="K1391" s="942"/>
      <c r="L1391" s="337"/>
      <c r="M1391" s="337"/>
      <c r="N1391" s="337"/>
      <c r="O1391" s="338"/>
      <c r="P1391" s="339"/>
      <c r="Q1391" s="364"/>
      <c r="R1391" s="364"/>
      <c r="S1391" s="364"/>
      <c r="T1391" s="475"/>
      <c r="U1391" s="367"/>
      <c r="V1391" s="364"/>
      <c r="W1391" s="364"/>
      <c r="X1391" s="364"/>
      <c r="Y1391" s="1293"/>
      <c r="Z1391" s="438"/>
      <c r="AA1391" s="348"/>
      <c r="AB1391" s="25"/>
    </row>
    <row r="1392" spans="1:28" ht="15.6" customHeight="1" x14ac:dyDescent="0.3">
      <c r="A1392" s="115"/>
      <c r="B1392" s="368"/>
      <c r="C1392" s="659" t="s">
        <v>322</v>
      </c>
      <c r="D1392" s="368"/>
      <c r="E1392" s="1164"/>
      <c r="F1392" s="582">
        <f t="shared" si="334"/>
        <v>0</v>
      </c>
      <c r="G1392" s="333"/>
      <c r="H1392" s="333"/>
      <c r="I1392" s="334"/>
      <c r="J1392" s="335"/>
      <c r="K1392" s="942"/>
      <c r="L1392" s="337"/>
      <c r="M1392" s="337"/>
      <c r="N1392" s="337"/>
      <c r="O1392" s="338"/>
      <c r="P1392" s="339">
        <f t="shared" si="330"/>
        <v>0</v>
      </c>
      <c r="Q1392" s="364"/>
      <c r="R1392" s="364"/>
      <c r="S1392" s="365"/>
      <c r="T1392" s="366"/>
      <c r="U1392" s="367"/>
      <c r="V1392" s="364"/>
      <c r="W1392" s="364"/>
      <c r="X1392" s="364"/>
      <c r="Y1392" s="1293">
        <f t="shared" si="332"/>
        <v>0</v>
      </c>
      <c r="Z1392" s="340"/>
      <c r="AA1392" s="589"/>
      <c r="AB1392" s="25">
        <f>T1394</f>
        <v>0</v>
      </c>
    </row>
    <row r="1393" spans="1:28" ht="15.6" customHeight="1" x14ac:dyDescent="0.3">
      <c r="A1393" s="115"/>
      <c r="B1393" s="368"/>
      <c r="C1393" s="659"/>
      <c r="D1393" s="368" t="s">
        <v>323</v>
      </c>
      <c r="E1393" s="1164"/>
      <c r="F1393" s="582">
        <f t="shared" si="334"/>
        <v>0</v>
      </c>
      <c r="G1393" s="333"/>
      <c r="H1393" s="333"/>
      <c r="I1393" s="334"/>
      <c r="J1393" s="335"/>
      <c r="K1393" s="942"/>
      <c r="L1393" s="337"/>
      <c r="M1393" s="337"/>
      <c r="N1393" s="337"/>
      <c r="O1393" s="338"/>
      <c r="P1393" s="339">
        <f t="shared" si="330"/>
        <v>0</v>
      </c>
      <c r="Q1393" s="364"/>
      <c r="R1393" s="364"/>
      <c r="S1393" s="365"/>
      <c r="T1393" s="366"/>
      <c r="U1393" s="367"/>
      <c r="V1393" s="364"/>
      <c r="W1393" s="364"/>
      <c r="X1393" s="364"/>
      <c r="Y1393" s="1293">
        <f t="shared" si="332"/>
        <v>0</v>
      </c>
      <c r="Z1393" s="340"/>
      <c r="AA1393" s="589"/>
      <c r="AB1393" s="25" t="e">
        <f>#REF!</f>
        <v>#REF!</v>
      </c>
    </row>
    <row r="1394" spans="1:28" s="68" customFormat="1" ht="15.6" customHeight="1" x14ac:dyDescent="0.3">
      <c r="A1394" s="115"/>
      <c r="B1394" s="332"/>
      <c r="C1394" s="332"/>
      <c r="D1394" s="332"/>
      <c r="E1394" s="1168" t="s">
        <v>17</v>
      </c>
      <c r="F1394" s="582">
        <f t="shared" si="334"/>
        <v>1</v>
      </c>
      <c r="G1394" s="333">
        <v>1</v>
      </c>
      <c r="H1394" s="333"/>
      <c r="I1394" s="334"/>
      <c r="J1394" s="335"/>
      <c r="K1394" s="633">
        <v>12</v>
      </c>
      <c r="L1394" s="344"/>
      <c r="M1394" s="344"/>
      <c r="N1394" s="344"/>
      <c r="O1394" s="338">
        <f t="shared" ref="O1394:O1435" si="337">SUM(K1394:N1394)</f>
        <v>12</v>
      </c>
      <c r="P1394" s="339">
        <f t="shared" si="330"/>
        <v>30000</v>
      </c>
      <c r="Q1394" s="367">
        <v>30000</v>
      </c>
      <c r="R1394" s="364"/>
      <c r="S1394" s="365"/>
      <c r="T1394" s="366"/>
      <c r="U1394" s="367">
        <v>30000</v>
      </c>
      <c r="V1394" s="364"/>
      <c r="W1394" s="364"/>
      <c r="X1394" s="364"/>
      <c r="Y1394" s="1293">
        <f t="shared" si="332"/>
        <v>30000</v>
      </c>
      <c r="Z1394" s="340" t="s">
        <v>31</v>
      </c>
      <c r="AA1394" s="589"/>
      <c r="AB1394" s="67">
        <f>T1396</f>
        <v>0</v>
      </c>
    </row>
    <row r="1395" spans="1:28" ht="15.6" customHeight="1" x14ac:dyDescent="0.3">
      <c r="A1395" s="115"/>
      <c r="B1395" s="332"/>
      <c r="C1395" s="332"/>
      <c r="D1395" s="332"/>
      <c r="E1395" s="1168"/>
      <c r="F1395" s="582">
        <f t="shared" si="334"/>
        <v>0</v>
      </c>
      <c r="G1395" s="333"/>
      <c r="H1395" s="333"/>
      <c r="I1395" s="334"/>
      <c r="J1395" s="335"/>
      <c r="K1395" s="633"/>
      <c r="L1395" s="337"/>
      <c r="M1395" s="337"/>
      <c r="N1395" s="337"/>
      <c r="O1395" s="338"/>
      <c r="P1395" s="339">
        <f t="shared" si="330"/>
        <v>0</v>
      </c>
      <c r="Q1395" s="364"/>
      <c r="R1395" s="364"/>
      <c r="S1395" s="365"/>
      <c r="T1395" s="366"/>
      <c r="U1395" s="367"/>
      <c r="V1395" s="364"/>
      <c r="W1395" s="364"/>
      <c r="X1395" s="364"/>
      <c r="Y1395" s="1293">
        <f t="shared" si="332"/>
        <v>0</v>
      </c>
      <c r="Z1395" s="340"/>
      <c r="AA1395" s="348"/>
      <c r="AB1395" s="25"/>
    </row>
    <row r="1396" spans="1:28" x14ac:dyDescent="0.3">
      <c r="A1396" s="115"/>
      <c r="B1396" s="368"/>
      <c r="C1396" s="661" t="s">
        <v>1247</v>
      </c>
      <c r="D1396" s="368"/>
      <c r="E1396" s="1166"/>
      <c r="F1396" s="582">
        <f t="shared" si="334"/>
        <v>0</v>
      </c>
      <c r="G1396" s="333"/>
      <c r="H1396" s="333"/>
      <c r="I1396" s="334"/>
      <c r="J1396" s="335"/>
      <c r="K1396" s="942"/>
      <c r="L1396" s="337"/>
      <c r="M1396" s="337"/>
      <c r="N1396" s="337"/>
      <c r="O1396" s="338"/>
      <c r="P1396" s="339">
        <f t="shared" si="330"/>
        <v>0</v>
      </c>
      <c r="Q1396" s="364"/>
      <c r="R1396" s="364"/>
      <c r="S1396" s="365"/>
      <c r="T1396" s="366"/>
      <c r="U1396" s="367"/>
      <c r="V1396" s="364"/>
      <c r="W1396" s="364"/>
      <c r="X1396" s="364"/>
      <c r="Y1396" s="1293">
        <f t="shared" si="332"/>
        <v>0</v>
      </c>
      <c r="Z1396" s="340"/>
      <c r="AA1396" s="348"/>
      <c r="AB1396" s="23"/>
    </row>
    <row r="1397" spans="1:28" x14ac:dyDescent="0.3">
      <c r="A1397" s="115"/>
      <c r="B1397" s="368"/>
      <c r="C1397" s="587"/>
      <c r="D1397" s="368"/>
      <c r="E1397" s="1166" t="s">
        <v>324</v>
      </c>
      <c r="F1397" s="582">
        <f t="shared" si="334"/>
        <v>0</v>
      </c>
      <c r="G1397" s="333"/>
      <c r="H1397" s="333"/>
      <c r="I1397" s="334"/>
      <c r="J1397" s="335"/>
      <c r="K1397" s="942"/>
      <c r="L1397" s="337"/>
      <c r="M1397" s="337"/>
      <c r="N1397" s="337"/>
      <c r="O1397" s="338"/>
      <c r="P1397" s="339">
        <f t="shared" si="330"/>
        <v>0</v>
      </c>
      <c r="Q1397" s="364"/>
      <c r="R1397" s="364"/>
      <c r="S1397" s="365"/>
      <c r="T1397" s="366"/>
      <c r="U1397" s="367"/>
      <c r="V1397" s="364"/>
      <c r="W1397" s="364"/>
      <c r="X1397" s="364"/>
      <c r="Y1397" s="1293">
        <f t="shared" si="332"/>
        <v>0</v>
      </c>
      <c r="Z1397" s="340"/>
      <c r="AA1397" s="348" t="s">
        <v>1059</v>
      </c>
      <c r="AB1397" s="20"/>
    </row>
    <row r="1398" spans="1:28" x14ac:dyDescent="0.3">
      <c r="A1398" s="115"/>
      <c r="B1398" s="332"/>
      <c r="C1398" s="332"/>
      <c r="D1398" s="332"/>
      <c r="E1398" s="1168" t="s">
        <v>215</v>
      </c>
      <c r="F1398" s="884">
        <v>10</v>
      </c>
      <c r="G1398" s="334">
        <v>10</v>
      </c>
      <c r="H1398" s="335" t="s">
        <v>216</v>
      </c>
      <c r="I1398" s="334">
        <v>10</v>
      </c>
      <c r="J1398" s="335" t="s">
        <v>216</v>
      </c>
      <c r="K1398" s="942"/>
      <c r="L1398" s="337"/>
      <c r="M1398" s="337"/>
      <c r="N1398" s="337"/>
      <c r="O1398" s="338"/>
      <c r="P1398" s="339">
        <f t="shared" si="330"/>
        <v>0</v>
      </c>
      <c r="Q1398" s="364"/>
      <c r="R1398" s="364"/>
      <c r="S1398" s="365"/>
      <c r="T1398" s="366"/>
      <c r="U1398" s="367"/>
      <c r="V1398" s="364"/>
      <c r="W1398" s="364"/>
      <c r="X1398" s="364"/>
      <c r="Y1398" s="1293">
        <f t="shared" si="332"/>
        <v>0</v>
      </c>
      <c r="Z1398" s="340"/>
      <c r="AA1398" s="348" t="s">
        <v>828</v>
      </c>
      <c r="AB1398" s="20"/>
    </row>
    <row r="1399" spans="1:28" x14ac:dyDescent="0.3">
      <c r="A1399" s="115"/>
      <c r="B1399" s="332"/>
      <c r="C1399" s="332"/>
      <c r="D1399" s="332"/>
      <c r="E1399" s="1168"/>
      <c r="F1399" s="893"/>
      <c r="G1399" s="333"/>
      <c r="H1399" s="333"/>
      <c r="I1399" s="334"/>
      <c r="J1399" s="335"/>
      <c r="K1399" s="942"/>
      <c r="L1399" s="337"/>
      <c r="M1399" s="337"/>
      <c r="N1399" s="337"/>
      <c r="O1399" s="338"/>
      <c r="P1399" s="339">
        <f t="shared" si="330"/>
        <v>0</v>
      </c>
      <c r="Q1399" s="364"/>
      <c r="R1399" s="364"/>
      <c r="S1399" s="365"/>
      <c r="T1399" s="366"/>
      <c r="U1399" s="367"/>
      <c r="V1399" s="364"/>
      <c r="W1399" s="364"/>
      <c r="X1399" s="364"/>
      <c r="Y1399" s="1293">
        <f t="shared" si="332"/>
        <v>0</v>
      </c>
      <c r="Z1399" s="340"/>
      <c r="AA1399" s="579"/>
      <c r="AB1399" s="20"/>
    </row>
    <row r="1400" spans="1:28" x14ac:dyDescent="0.3">
      <c r="A1400" s="115"/>
      <c r="B1400" s="332"/>
      <c r="C1400" s="661" t="s">
        <v>1248</v>
      </c>
      <c r="D1400" s="332"/>
      <c r="E1400" s="1164"/>
      <c r="F1400" s="893"/>
      <c r="G1400" s="333"/>
      <c r="H1400" s="333"/>
      <c r="I1400" s="334"/>
      <c r="J1400" s="335"/>
      <c r="K1400" s="942"/>
      <c r="L1400" s="337"/>
      <c r="M1400" s="337"/>
      <c r="N1400" s="337"/>
      <c r="O1400" s="338"/>
      <c r="P1400" s="339">
        <f t="shared" si="330"/>
        <v>0</v>
      </c>
      <c r="Q1400" s="364"/>
      <c r="R1400" s="364"/>
      <c r="S1400" s="365"/>
      <c r="T1400" s="366"/>
      <c r="U1400" s="367"/>
      <c r="V1400" s="364"/>
      <c r="W1400" s="364"/>
      <c r="X1400" s="364"/>
      <c r="Y1400" s="1293">
        <f t="shared" si="332"/>
        <v>0</v>
      </c>
      <c r="Z1400" s="340"/>
      <c r="AA1400" s="348"/>
      <c r="AB1400" s="20"/>
    </row>
    <row r="1401" spans="1:28" x14ac:dyDescent="0.3">
      <c r="A1401" s="115"/>
      <c r="B1401" s="332"/>
      <c r="C1401" s="642" t="s">
        <v>325</v>
      </c>
      <c r="D1401" s="332"/>
      <c r="E1401" s="1164"/>
      <c r="F1401" s="893"/>
      <c r="G1401" s="333"/>
      <c r="H1401" s="333"/>
      <c r="I1401" s="334"/>
      <c r="J1401" s="335"/>
      <c r="K1401" s="942"/>
      <c r="L1401" s="337"/>
      <c r="M1401" s="337"/>
      <c r="N1401" s="337"/>
      <c r="O1401" s="338"/>
      <c r="P1401" s="339">
        <f t="shared" si="330"/>
        <v>0</v>
      </c>
      <c r="Q1401" s="364"/>
      <c r="R1401" s="364"/>
      <c r="S1401" s="365"/>
      <c r="T1401" s="366"/>
      <c r="U1401" s="367"/>
      <c r="V1401" s="364"/>
      <c r="W1401" s="364"/>
      <c r="X1401" s="364"/>
      <c r="Y1401" s="1293">
        <f t="shared" si="332"/>
        <v>0</v>
      </c>
      <c r="Z1401" s="340"/>
      <c r="AA1401" s="348" t="s">
        <v>1059</v>
      </c>
      <c r="AB1401" s="20"/>
    </row>
    <row r="1402" spans="1:28" x14ac:dyDescent="0.3">
      <c r="A1402" s="115"/>
      <c r="B1402" s="332"/>
      <c r="C1402" s="332"/>
      <c r="D1402" s="332"/>
      <c r="E1402" s="1168" t="s">
        <v>215</v>
      </c>
      <c r="F1402" s="884">
        <v>10</v>
      </c>
      <c r="G1402" s="334">
        <v>10</v>
      </c>
      <c r="H1402" s="335" t="s">
        <v>216</v>
      </c>
      <c r="I1402" s="334">
        <v>10</v>
      </c>
      <c r="J1402" s="335" t="s">
        <v>216</v>
      </c>
      <c r="K1402" s="942"/>
      <c r="L1402" s="337"/>
      <c r="M1402" s="337"/>
      <c r="N1402" s="337"/>
      <c r="O1402" s="338"/>
      <c r="P1402" s="339">
        <f t="shared" si="330"/>
        <v>0</v>
      </c>
      <c r="Q1402" s="364"/>
      <c r="R1402" s="364"/>
      <c r="S1402" s="365"/>
      <c r="T1402" s="366"/>
      <c r="U1402" s="367"/>
      <c r="V1402" s="364"/>
      <c r="W1402" s="364"/>
      <c r="X1402" s="364"/>
      <c r="Y1402" s="1293">
        <f t="shared" si="332"/>
        <v>0</v>
      </c>
      <c r="Z1402" s="476"/>
      <c r="AA1402" s="525" t="s">
        <v>140</v>
      </c>
      <c r="AB1402" s="20"/>
    </row>
    <row r="1403" spans="1:28" x14ac:dyDescent="0.3">
      <c r="A1403" s="115"/>
      <c r="B1403" s="332"/>
      <c r="C1403" s="332"/>
      <c r="D1403" s="332"/>
      <c r="E1403" s="1209"/>
      <c r="F1403" s="893"/>
      <c r="G1403" s="333"/>
      <c r="H1403" s="333"/>
      <c r="I1403" s="334"/>
      <c r="J1403" s="335"/>
      <c r="K1403" s="942"/>
      <c r="L1403" s="337"/>
      <c r="M1403" s="337"/>
      <c r="N1403" s="337"/>
      <c r="O1403" s="338"/>
      <c r="P1403" s="339">
        <f t="shared" si="330"/>
        <v>0</v>
      </c>
      <c r="Q1403" s="364"/>
      <c r="R1403" s="364"/>
      <c r="S1403" s="365"/>
      <c r="T1403" s="366"/>
      <c r="U1403" s="367"/>
      <c r="V1403" s="364"/>
      <c r="W1403" s="364"/>
      <c r="X1403" s="364"/>
      <c r="Y1403" s="1293">
        <f t="shared" si="332"/>
        <v>0</v>
      </c>
      <c r="Z1403" s="476"/>
      <c r="AA1403" s="525"/>
      <c r="AB1403" s="20"/>
    </row>
    <row r="1404" spans="1:28" x14ac:dyDescent="0.3">
      <c r="A1404" s="115"/>
      <c r="B1404" s="332"/>
      <c r="C1404" s="661" t="s">
        <v>1249</v>
      </c>
      <c r="D1404" s="332"/>
      <c r="E1404" s="1164"/>
      <c r="F1404" s="893"/>
      <c r="G1404" s="333"/>
      <c r="H1404" s="333"/>
      <c r="I1404" s="334"/>
      <c r="J1404" s="335"/>
      <c r="K1404" s="942"/>
      <c r="L1404" s="337"/>
      <c r="M1404" s="337"/>
      <c r="N1404" s="337"/>
      <c r="O1404" s="338"/>
      <c r="P1404" s="339">
        <f t="shared" si="330"/>
        <v>0</v>
      </c>
      <c r="Q1404" s="364"/>
      <c r="R1404" s="364"/>
      <c r="S1404" s="365"/>
      <c r="T1404" s="366"/>
      <c r="U1404" s="367"/>
      <c r="V1404" s="364"/>
      <c r="W1404" s="364"/>
      <c r="X1404" s="364"/>
      <c r="Y1404" s="1293">
        <f t="shared" si="332"/>
        <v>0</v>
      </c>
      <c r="Z1404" s="476"/>
      <c r="AA1404" s="525"/>
      <c r="AB1404" s="20"/>
    </row>
    <row r="1405" spans="1:28" ht="16.95" customHeight="1" x14ac:dyDescent="0.3">
      <c r="A1405" s="115"/>
      <c r="B1405" s="332"/>
      <c r="C1405" s="642" t="s">
        <v>214</v>
      </c>
      <c r="D1405" s="332"/>
      <c r="E1405" s="1164"/>
      <c r="F1405" s="893"/>
      <c r="G1405" s="333"/>
      <c r="H1405" s="333"/>
      <c r="I1405" s="334"/>
      <c r="J1405" s="335"/>
      <c r="K1405" s="942"/>
      <c r="L1405" s="337"/>
      <c r="M1405" s="337"/>
      <c r="N1405" s="337"/>
      <c r="O1405" s="338"/>
      <c r="P1405" s="339">
        <f t="shared" si="330"/>
        <v>0</v>
      </c>
      <c r="Q1405" s="364"/>
      <c r="R1405" s="364"/>
      <c r="S1405" s="365"/>
      <c r="T1405" s="366"/>
      <c r="U1405" s="367"/>
      <c r="V1405" s="364"/>
      <c r="W1405" s="364"/>
      <c r="X1405" s="364"/>
      <c r="Y1405" s="1293">
        <f t="shared" si="332"/>
        <v>0</v>
      </c>
      <c r="Z1405" s="476"/>
      <c r="AA1405" s="348" t="s">
        <v>1059</v>
      </c>
      <c r="AB1405" s="20"/>
    </row>
    <row r="1406" spans="1:28" x14ac:dyDescent="0.3">
      <c r="A1406" s="115"/>
      <c r="B1406" s="332"/>
      <c r="C1406" s="332"/>
      <c r="D1406" s="332"/>
      <c r="E1406" s="1168" t="s">
        <v>215</v>
      </c>
      <c r="F1406" s="884">
        <v>10</v>
      </c>
      <c r="G1406" s="334">
        <v>10</v>
      </c>
      <c r="H1406" s="335" t="s">
        <v>216</v>
      </c>
      <c r="I1406" s="334">
        <v>10</v>
      </c>
      <c r="J1406" s="335" t="s">
        <v>216</v>
      </c>
      <c r="K1406" s="942"/>
      <c r="L1406" s="337"/>
      <c r="M1406" s="337"/>
      <c r="N1406" s="337"/>
      <c r="O1406" s="338"/>
      <c r="P1406" s="339">
        <f t="shared" si="330"/>
        <v>0</v>
      </c>
      <c r="Q1406" s="364"/>
      <c r="R1406" s="364"/>
      <c r="S1406" s="365"/>
      <c r="T1406" s="366"/>
      <c r="U1406" s="367"/>
      <c r="V1406" s="364"/>
      <c r="W1406" s="364"/>
      <c r="X1406" s="364"/>
      <c r="Y1406" s="1293">
        <f t="shared" si="332"/>
        <v>0</v>
      </c>
      <c r="Z1406" s="476"/>
      <c r="AA1406" s="525" t="s">
        <v>140</v>
      </c>
      <c r="AB1406" s="20"/>
    </row>
    <row r="1407" spans="1:28" x14ac:dyDescent="0.3">
      <c r="A1407" s="115"/>
      <c r="B1407" s="332"/>
      <c r="C1407" s="332"/>
      <c r="D1407" s="332"/>
      <c r="E1407" s="1209"/>
      <c r="F1407" s="893"/>
      <c r="G1407" s="333"/>
      <c r="H1407" s="333"/>
      <c r="I1407" s="334"/>
      <c r="J1407" s="335"/>
      <c r="K1407" s="942"/>
      <c r="L1407" s="337"/>
      <c r="M1407" s="337"/>
      <c r="N1407" s="337"/>
      <c r="O1407" s="338"/>
      <c r="P1407" s="339">
        <f t="shared" si="330"/>
        <v>0</v>
      </c>
      <c r="Q1407" s="364"/>
      <c r="R1407" s="364"/>
      <c r="S1407" s="365"/>
      <c r="T1407" s="366"/>
      <c r="U1407" s="367"/>
      <c r="V1407" s="364"/>
      <c r="W1407" s="364"/>
      <c r="X1407" s="364"/>
      <c r="Y1407" s="1293">
        <f t="shared" si="332"/>
        <v>0</v>
      </c>
      <c r="Z1407" s="476"/>
      <c r="AA1407" s="525"/>
      <c r="AB1407" s="20"/>
    </row>
    <row r="1408" spans="1:28" x14ac:dyDescent="0.3">
      <c r="A1408" s="115"/>
      <c r="B1408" s="332"/>
      <c r="C1408" s="661" t="s">
        <v>1250</v>
      </c>
      <c r="D1408" s="332"/>
      <c r="E1408" s="1164"/>
      <c r="F1408" s="893"/>
      <c r="G1408" s="333"/>
      <c r="H1408" s="333"/>
      <c r="I1408" s="334"/>
      <c r="J1408" s="335"/>
      <c r="K1408" s="942"/>
      <c r="L1408" s="337"/>
      <c r="M1408" s="337"/>
      <c r="N1408" s="337"/>
      <c r="O1408" s="338"/>
      <c r="P1408" s="339">
        <f t="shared" si="330"/>
        <v>0</v>
      </c>
      <c r="Q1408" s="364"/>
      <c r="R1408" s="364"/>
      <c r="S1408" s="365"/>
      <c r="T1408" s="366"/>
      <c r="U1408" s="367"/>
      <c r="V1408" s="364"/>
      <c r="W1408" s="364"/>
      <c r="X1408" s="364"/>
      <c r="Y1408" s="1293">
        <f t="shared" si="332"/>
        <v>0</v>
      </c>
      <c r="Z1408" s="476"/>
      <c r="AA1408" s="525"/>
      <c r="AB1408" s="20"/>
    </row>
    <row r="1409" spans="1:28" s="63" customFormat="1" x14ac:dyDescent="0.3">
      <c r="A1409" s="131"/>
      <c r="B1409" s="662"/>
      <c r="C1409" s="663"/>
      <c r="D1409" s="662"/>
      <c r="E1409" s="1210" t="s">
        <v>326</v>
      </c>
      <c r="F1409" s="1255"/>
      <c r="G1409" s="664"/>
      <c r="H1409" s="664"/>
      <c r="I1409" s="665"/>
      <c r="J1409" s="666"/>
      <c r="K1409" s="955"/>
      <c r="L1409" s="667"/>
      <c r="M1409" s="667"/>
      <c r="N1409" s="667"/>
      <c r="O1409" s="338"/>
      <c r="P1409" s="339">
        <f t="shared" si="330"/>
        <v>0</v>
      </c>
      <c r="Q1409" s="668"/>
      <c r="R1409" s="668"/>
      <c r="S1409" s="669"/>
      <c r="T1409" s="670"/>
      <c r="U1409" s="671"/>
      <c r="V1409" s="668"/>
      <c r="W1409" s="668"/>
      <c r="X1409" s="668"/>
      <c r="Y1409" s="1293">
        <f t="shared" si="332"/>
        <v>0</v>
      </c>
      <c r="Z1409" s="672"/>
      <c r="AA1409" s="348" t="s">
        <v>1059</v>
      </c>
      <c r="AB1409" s="62"/>
    </row>
    <row r="1410" spans="1:28" x14ac:dyDescent="0.3">
      <c r="A1410" s="115"/>
      <c r="B1410" s="332"/>
      <c r="C1410" s="332"/>
      <c r="D1410" s="332"/>
      <c r="E1410" s="1168" t="s">
        <v>215</v>
      </c>
      <c r="F1410" s="884">
        <v>10</v>
      </c>
      <c r="G1410" s="334">
        <v>10</v>
      </c>
      <c r="H1410" s="335" t="s">
        <v>216</v>
      </c>
      <c r="I1410" s="334">
        <v>10</v>
      </c>
      <c r="J1410" s="335" t="s">
        <v>216</v>
      </c>
      <c r="K1410" s="942"/>
      <c r="L1410" s="337"/>
      <c r="M1410" s="337"/>
      <c r="N1410" s="337"/>
      <c r="O1410" s="338"/>
      <c r="P1410" s="339">
        <f t="shared" si="330"/>
        <v>0</v>
      </c>
      <c r="Q1410" s="364"/>
      <c r="R1410" s="364"/>
      <c r="S1410" s="365"/>
      <c r="T1410" s="366"/>
      <c r="U1410" s="367"/>
      <c r="V1410" s="364"/>
      <c r="W1410" s="364"/>
      <c r="X1410" s="364"/>
      <c r="Y1410" s="1293">
        <f t="shared" si="332"/>
        <v>0</v>
      </c>
      <c r="Z1410" s="476"/>
      <c r="AA1410" s="525" t="s">
        <v>140</v>
      </c>
      <c r="AB1410" s="20"/>
    </row>
    <row r="1411" spans="1:28" x14ac:dyDescent="0.3">
      <c r="A1411" s="115"/>
      <c r="B1411" s="332"/>
      <c r="C1411" s="332"/>
      <c r="D1411" s="332"/>
      <c r="E1411" s="1209"/>
      <c r="F1411" s="582">
        <f t="shared" ref="F1411:F1413" si="338">SUM(G1411:J1411)</f>
        <v>0</v>
      </c>
      <c r="G1411" s="333"/>
      <c r="H1411" s="333"/>
      <c r="I1411" s="334"/>
      <c r="J1411" s="335"/>
      <c r="K1411" s="942"/>
      <c r="L1411" s="337"/>
      <c r="M1411" s="337"/>
      <c r="N1411" s="337"/>
      <c r="O1411" s="338"/>
      <c r="P1411" s="339">
        <f t="shared" ref="P1411:P1413" si="339">SUM(Q1411:T1411)</f>
        <v>0</v>
      </c>
      <c r="Q1411" s="364"/>
      <c r="R1411" s="364"/>
      <c r="S1411" s="365"/>
      <c r="T1411" s="366"/>
      <c r="U1411" s="367"/>
      <c r="V1411" s="364"/>
      <c r="W1411" s="364"/>
      <c r="X1411" s="364"/>
      <c r="Y1411" s="1293">
        <f t="shared" ref="Y1411:Y1413" si="340">SUM(U1411:X1411)</f>
        <v>0</v>
      </c>
      <c r="Z1411" s="476"/>
      <c r="AA1411" s="525"/>
      <c r="AB1411" s="20"/>
    </row>
    <row r="1412" spans="1:28" x14ac:dyDescent="0.3">
      <c r="A1412" s="115"/>
      <c r="B1412" s="332"/>
      <c r="C1412" s="661" t="s">
        <v>1251</v>
      </c>
      <c r="D1412" s="332"/>
      <c r="E1412" s="1164"/>
      <c r="F1412" s="582">
        <f t="shared" si="338"/>
        <v>0</v>
      </c>
      <c r="G1412" s="333"/>
      <c r="H1412" s="333"/>
      <c r="I1412" s="334"/>
      <c r="J1412" s="335"/>
      <c r="K1412" s="942"/>
      <c r="L1412" s="337"/>
      <c r="M1412" s="337"/>
      <c r="N1412" s="337"/>
      <c r="O1412" s="338"/>
      <c r="P1412" s="339">
        <f t="shared" si="339"/>
        <v>0</v>
      </c>
      <c r="Q1412" s="364"/>
      <c r="R1412" s="364"/>
      <c r="S1412" s="365"/>
      <c r="T1412" s="366"/>
      <c r="U1412" s="367"/>
      <c r="V1412" s="364"/>
      <c r="W1412" s="364"/>
      <c r="X1412" s="364"/>
      <c r="Y1412" s="1293">
        <f t="shared" si="340"/>
        <v>0</v>
      </c>
      <c r="Z1412" s="476"/>
      <c r="AA1412" s="525"/>
      <c r="AB1412" s="20"/>
    </row>
    <row r="1413" spans="1:28" x14ac:dyDescent="0.3">
      <c r="A1413" s="115"/>
      <c r="B1413" s="332"/>
      <c r="C1413" s="332"/>
      <c r="D1413" s="332"/>
      <c r="E1413" s="1168" t="s">
        <v>447</v>
      </c>
      <c r="F1413" s="582">
        <f t="shared" si="338"/>
        <v>1</v>
      </c>
      <c r="G1413" s="334"/>
      <c r="H1413" s="335"/>
      <c r="I1413" s="334">
        <v>1</v>
      </c>
      <c r="J1413" s="335" t="s">
        <v>1089</v>
      </c>
      <c r="K1413" s="942"/>
      <c r="L1413" s="337"/>
      <c r="M1413" s="337"/>
      <c r="N1413" s="337"/>
      <c r="O1413" s="338"/>
      <c r="P1413" s="339">
        <f t="shared" si="339"/>
        <v>35000</v>
      </c>
      <c r="Q1413" s="364"/>
      <c r="R1413" s="364"/>
      <c r="S1413" s="365">
        <v>35000</v>
      </c>
      <c r="T1413" s="366"/>
      <c r="U1413" s="367"/>
      <c r="V1413" s="364"/>
      <c r="W1413" s="364"/>
      <c r="X1413" s="364"/>
      <c r="Y1413" s="1293">
        <f t="shared" si="340"/>
        <v>0</v>
      </c>
      <c r="Z1413" s="340" t="s">
        <v>31</v>
      </c>
      <c r="AA1413" s="525"/>
      <c r="AB1413" s="20"/>
    </row>
    <row r="1414" spans="1:28" ht="16.2" thickBot="1" x14ac:dyDescent="0.35">
      <c r="A1414" s="121"/>
      <c r="B1414" s="377"/>
      <c r="C1414" s="377"/>
      <c r="D1414" s="377"/>
      <c r="E1414" s="1366"/>
      <c r="F1414" s="885">
        <f t="shared" si="334"/>
        <v>0</v>
      </c>
      <c r="G1414" s="378"/>
      <c r="H1414" s="378"/>
      <c r="I1414" s="379"/>
      <c r="J1414" s="380"/>
      <c r="K1414" s="944"/>
      <c r="L1414" s="425"/>
      <c r="M1414" s="425"/>
      <c r="N1414" s="425"/>
      <c r="O1414" s="382"/>
      <c r="P1414" s="481">
        <f t="shared" si="330"/>
        <v>0</v>
      </c>
      <c r="Q1414" s="383"/>
      <c r="R1414" s="383"/>
      <c r="S1414" s="384"/>
      <c r="T1414" s="385"/>
      <c r="U1414" s="386"/>
      <c r="V1414" s="383"/>
      <c r="W1414" s="383"/>
      <c r="X1414" s="383"/>
      <c r="Y1414" s="1305">
        <f t="shared" si="332"/>
        <v>0</v>
      </c>
      <c r="Z1414" s="387"/>
      <c r="AA1414" s="482"/>
      <c r="AB1414" s="20"/>
    </row>
    <row r="1415" spans="1:28" ht="16.2" customHeight="1" x14ac:dyDescent="0.3">
      <c r="A1415" s="123"/>
      <c r="B1415" s="445" t="s">
        <v>1252</v>
      </c>
      <c r="C1415" s="388"/>
      <c r="D1415" s="388"/>
      <c r="E1415" s="1361"/>
      <c r="F1415" s="886">
        <f t="shared" si="334"/>
        <v>0</v>
      </c>
      <c r="G1415" s="389"/>
      <c r="H1415" s="389"/>
      <c r="I1415" s="390"/>
      <c r="J1415" s="391"/>
      <c r="K1415" s="945"/>
      <c r="L1415" s="447"/>
      <c r="M1415" s="447"/>
      <c r="N1415" s="447"/>
      <c r="O1415" s="394"/>
      <c r="P1415" s="483">
        <f t="shared" si="330"/>
        <v>0</v>
      </c>
      <c r="Q1415" s="395"/>
      <c r="R1415" s="395"/>
      <c r="S1415" s="478"/>
      <c r="T1415" s="479"/>
      <c r="U1415" s="398"/>
      <c r="V1415" s="395"/>
      <c r="W1415" s="395"/>
      <c r="X1415" s="395"/>
      <c r="Y1415" s="1306">
        <f t="shared" si="332"/>
        <v>0</v>
      </c>
      <c r="Z1415" s="399"/>
      <c r="AA1415" s="400"/>
      <c r="AB1415" s="20"/>
    </row>
    <row r="1416" spans="1:28" ht="16.2" customHeight="1" x14ac:dyDescent="0.3">
      <c r="A1416" s="115"/>
      <c r="B1416" s="374"/>
      <c r="C1416" s="368" t="s">
        <v>1253</v>
      </c>
      <c r="D1416" s="368"/>
      <c r="E1416" s="1166"/>
      <c r="F1416" s="883"/>
      <c r="G1416" s="353"/>
      <c r="H1416" s="353"/>
      <c r="I1416" s="354"/>
      <c r="J1416" s="355"/>
      <c r="K1416" s="943"/>
      <c r="L1416" s="357"/>
      <c r="M1416" s="357"/>
      <c r="N1416" s="357"/>
      <c r="O1416" s="358"/>
      <c r="P1416" s="488"/>
      <c r="Q1416" s="359"/>
      <c r="R1416" s="359"/>
      <c r="S1416" s="360"/>
      <c r="T1416" s="361"/>
      <c r="U1416" s="362"/>
      <c r="V1416" s="359"/>
      <c r="W1416" s="359"/>
      <c r="X1416" s="359"/>
      <c r="Y1416" s="1308"/>
      <c r="Z1416" s="363"/>
      <c r="AA1416" s="489"/>
      <c r="AB1416" s="20"/>
    </row>
    <row r="1417" spans="1:28" s="68" customFormat="1" ht="16.2" customHeight="1" x14ac:dyDescent="0.3">
      <c r="A1417" s="115"/>
      <c r="B1417" s="368"/>
      <c r="C1417" s="368"/>
      <c r="D1417" s="368"/>
      <c r="E1417" s="1168" t="s">
        <v>21</v>
      </c>
      <c r="F1417" s="582">
        <f t="shared" si="334"/>
        <v>1</v>
      </c>
      <c r="G1417" s="333"/>
      <c r="H1417" s="333">
        <v>1</v>
      </c>
      <c r="I1417" s="334"/>
      <c r="J1417" s="335"/>
      <c r="K1417" s="633"/>
      <c r="L1417" s="344">
        <v>1</v>
      </c>
      <c r="M1417" s="344"/>
      <c r="N1417" s="344"/>
      <c r="O1417" s="338">
        <f t="shared" si="337"/>
        <v>1</v>
      </c>
      <c r="P1417" s="339">
        <f t="shared" si="330"/>
        <v>10000</v>
      </c>
      <c r="Q1417" s="364"/>
      <c r="R1417" s="417">
        <v>10000</v>
      </c>
      <c r="S1417" s="365"/>
      <c r="T1417" s="366">
        <v>0</v>
      </c>
      <c r="U1417" s="367"/>
      <c r="V1417" s="417">
        <v>10000</v>
      </c>
      <c r="W1417" s="364"/>
      <c r="X1417" s="364"/>
      <c r="Y1417" s="1293">
        <f t="shared" si="332"/>
        <v>10000</v>
      </c>
      <c r="Z1417" s="291" t="s">
        <v>264</v>
      </c>
      <c r="AA1417" s="673"/>
      <c r="AB1417" s="1669"/>
    </row>
    <row r="1418" spans="1:28" s="68" customFormat="1" ht="16.2" customHeight="1" x14ac:dyDescent="0.3">
      <c r="A1418" s="115"/>
      <c r="B1418" s="368"/>
      <c r="C1418" s="368"/>
      <c r="D1418" s="368"/>
      <c r="E1418" s="1168"/>
      <c r="F1418" s="885"/>
      <c r="G1418" s="378"/>
      <c r="H1418" s="378"/>
      <c r="I1418" s="379"/>
      <c r="J1418" s="380"/>
      <c r="K1418" s="947"/>
      <c r="L1418" s="381"/>
      <c r="M1418" s="381"/>
      <c r="N1418" s="381"/>
      <c r="O1418" s="382"/>
      <c r="P1418" s="339">
        <f t="shared" si="330"/>
        <v>0</v>
      </c>
      <c r="Q1418" s="383"/>
      <c r="R1418" s="383"/>
      <c r="S1418" s="384"/>
      <c r="T1418" s="385"/>
      <c r="U1418" s="386"/>
      <c r="V1418" s="674">
        <v>20000</v>
      </c>
      <c r="W1418" s="383"/>
      <c r="X1418" s="383"/>
      <c r="Y1418" s="1293">
        <f t="shared" si="332"/>
        <v>20000</v>
      </c>
      <c r="Z1418" s="1329" t="s">
        <v>1060</v>
      </c>
      <c r="AA1418" s="675"/>
      <c r="AB1418" s="1669"/>
    </row>
    <row r="1419" spans="1:28" s="68" customFormat="1" ht="16.2" customHeight="1" x14ac:dyDescent="0.3">
      <c r="A1419" s="115"/>
      <c r="B1419" s="368"/>
      <c r="C1419" s="368"/>
      <c r="D1419" s="368"/>
      <c r="E1419" s="1168"/>
      <c r="F1419" s="885"/>
      <c r="G1419" s="378"/>
      <c r="H1419" s="378"/>
      <c r="I1419" s="379"/>
      <c r="J1419" s="380"/>
      <c r="K1419" s="947"/>
      <c r="L1419" s="381"/>
      <c r="M1419" s="381"/>
      <c r="N1419" s="381"/>
      <c r="O1419" s="382"/>
      <c r="P1419" s="339">
        <f t="shared" si="330"/>
        <v>231500</v>
      </c>
      <c r="Q1419" s="386">
        <f>231500</f>
        <v>231500</v>
      </c>
      <c r="R1419" s="383"/>
      <c r="S1419" s="384"/>
      <c r="T1419" s="385"/>
      <c r="U1419" s="386">
        <f>231500</f>
        <v>231500</v>
      </c>
      <c r="V1419" s="674"/>
      <c r="W1419" s="383"/>
      <c r="X1419" s="383"/>
      <c r="Y1419" s="1293">
        <f t="shared" si="332"/>
        <v>231500</v>
      </c>
      <c r="Z1419" s="1329" t="s">
        <v>1060</v>
      </c>
      <c r="AA1419" s="675" t="s">
        <v>1061</v>
      </c>
      <c r="AB1419" s="1669"/>
    </row>
    <row r="1420" spans="1:28" s="68" customFormat="1" ht="16.2" customHeight="1" x14ac:dyDescent="0.3">
      <c r="A1420" s="115"/>
      <c r="B1420" s="368"/>
      <c r="C1420" s="368"/>
      <c r="D1420" s="368"/>
      <c r="E1420" s="1168"/>
      <c r="F1420" s="885"/>
      <c r="G1420" s="378"/>
      <c r="H1420" s="378"/>
      <c r="I1420" s="379"/>
      <c r="J1420" s="380"/>
      <c r="K1420" s="947"/>
      <c r="L1420" s="381"/>
      <c r="M1420" s="381"/>
      <c r="N1420" s="381"/>
      <c r="O1420" s="382"/>
      <c r="P1420" s="339">
        <f t="shared" si="330"/>
        <v>0</v>
      </c>
      <c r="Q1420" s="383"/>
      <c r="R1420" s="383"/>
      <c r="S1420" s="384"/>
      <c r="T1420" s="385"/>
      <c r="U1420" s="386"/>
      <c r="V1420" s="674"/>
      <c r="W1420" s="383"/>
      <c r="X1420" s="383"/>
      <c r="Y1420" s="1293">
        <f t="shared" si="332"/>
        <v>0</v>
      </c>
      <c r="Z1420" s="387"/>
      <c r="AA1420" s="675" t="s">
        <v>1062</v>
      </c>
      <c r="AB1420" s="1669"/>
    </row>
    <row r="1421" spans="1:28" s="1683" customFormat="1" ht="16.2" customHeight="1" x14ac:dyDescent="0.3">
      <c r="A1421" s="121"/>
      <c r="B1421" s="519"/>
      <c r="C1421" s="519"/>
      <c r="D1421" s="519"/>
      <c r="E1421" s="1366"/>
      <c r="F1421" s="885"/>
      <c r="G1421" s="378"/>
      <c r="H1421" s="378"/>
      <c r="I1421" s="379"/>
      <c r="J1421" s="380"/>
      <c r="K1421" s="947"/>
      <c r="L1421" s="381"/>
      <c r="M1421" s="381"/>
      <c r="N1421" s="381"/>
      <c r="O1421" s="382"/>
      <c r="P1421" s="481">
        <f t="shared" si="330"/>
        <v>0</v>
      </c>
      <c r="Q1421" s="383"/>
      <c r="R1421" s="383"/>
      <c r="S1421" s="384"/>
      <c r="T1421" s="385"/>
      <c r="U1421" s="386"/>
      <c r="V1421" s="674"/>
      <c r="W1421" s="383"/>
      <c r="X1421" s="383"/>
      <c r="Y1421" s="1305">
        <f t="shared" si="332"/>
        <v>0</v>
      </c>
      <c r="Z1421" s="387"/>
      <c r="AA1421" s="675" t="s">
        <v>1063</v>
      </c>
      <c r="AB1421" s="1669"/>
    </row>
    <row r="1422" spans="1:28" ht="16.2" customHeight="1" thickBot="1" x14ac:dyDescent="0.35">
      <c r="A1422" s="119"/>
      <c r="B1422" s="306"/>
      <c r="C1422" s="306"/>
      <c r="D1422" s="306"/>
      <c r="E1422" s="1364"/>
      <c r="F1422" s="885">
        <f t="shared" si="334"/>
        <v>0</v>
      </c>
      <c r="G1422" s="378"/>
      <c r="H1422" s="378"/>
      <c r="I1422" s="379"/>
      <c r="J1422" s="380"/>
      <c r="K1422" s="944"/>
      <c r="L1422" s="425"/>
      <c r="M1422" s="425"/>
      <c r="N1422" s="425"/>
      <c r="O1422" s="382"/>
      <c r="P1422" s="481">
        <f t="shared" si="330"/>
        <v>0</v>
      </c>
      <c r="Q1422" s="383"/>
      <c r="R1422" s="383"/>
      <c r="S1422" s="384"/>
      <c r="T1422" s="385"/>
      <c r="U1422" s="386"/>
      <c r="V1422" s="383"/>
      <c r="W1422" s="383"/>
      <c r="X1422" s="383"/>
      <c r="Y1422" s="1305">
        <f t="shared" si="332"/>
        <v>0</v>
      </c>
      <c r="Z1422" s="387"/>
      <c r="AA1422" s="482"/>
      <c r="AB1422" s="1638" t="s">
        <v>368</v>
      </c>
    </row>
    <row r="1423" spans="1:28" x14ac:dyDescent="0.3">
      <c r="A1423" s="120"/>
      <c r="B1423" s="527" t="s">
        <v>901</v>
      </c>
      <c r="C1423" s="352"/>
      <c r="D1423" s="352"/>
      <c r="E1423" s="1367"/>
      <c r="F1423" s="886">
        <f t="shared" si="334"/>
        <v>0</v>
      </c>
      <c r="G1423" s="389"/>
      <c r="H1423" s="389"/>
      <c r="I1423" s="390"/>
      <c r="J1423" s="391"/>
      <c r="K1423" s="945"/>
      <c r="L1423" s="447"/>
      <c r="M1423" s="447"/>
      <c r="N1423" s="447"/>
      <c r="O1423" s="394"/>
      <c r="P1423" s="483">
        <f t="shared" si="330"/>
        <v>0</v>
      </c>
      <c r="Q1423" s="395"/>
      <c r="R1423" s="395"/>
      <c r="S1423" s="478"/>
      <c r="T1423" s="479"/>
      <c r="U1423" s="398"/>
      <c r="V1423" s="395"/>
      <c r="W1423" s="395"/>
      <c r="X1423" s="395"/>
      <c r="Y1423" s="1306">
        <f t="shared" si="332"/>
        <v>0</v>
      </c>
      <c r="Z1423" s="399"/>
      <c r="AA1423" s="676"/>
      <c r="AB1423" s="20"/>
    </row>
    <row r="1424" spans="1:28" x14ac:dyDescent="0.3">
      <c r="A1424" s="115"/>
      <c r="B1424" s="374" t="s">
        <v>902</v>
      </c>
      <c r="C1424" s="332"/>
      <c r="D1424" s="332"/>
      <c r="E1424" s="1164"/>
      <c r="F1424" s="582">
        <f t="shared" si="334"/>
        <v>0</v>
      </c>
      <c r="G1424" s="333"/>
      <c r="H1424" s="333"/>
      <c r="I1424" s="334"/>
      <c r="J1424" s="335"/>
      <c r="K1424" s="942"/>
      <c r="L1424" s="337"/>
      <c r="M1424" s="337"/>
      <c r="N1424" s="337"/>
      <c r="O1424" s="338"/>
      <c r="P1424" s="339">
        <f t="shared" si="330"/>
        <v>0</v>
      </c>
      <c r="Q1424" s="364"/>
      <c r="R1424" s="364"/>
      <c r="S1424" s="365"/>
      <c r="T1424" s="366"/>
      <c r="U1424" s="367"/>
      <c r="V1424" s="364"/>
      <c r="W1424" s="364"/>
      <c r="X1424" s="364"/>
      <c r="Y1424" s="1293">
        <f t="shared" si="332"/>
        <v>0</v>
      </c>
      <c r="Z1424" s="340"/>
      <c r="AA1424" s="348"/>
      <c r="AB1424" s="20"/>
    </row>
    <row r="1425" spans="1:28" x14ac:dyDescent="0.3">
      <c r="A1425" s="115"/>
      <c r="B1425" s="374" t="s">
        <v>1255</v>
      </c>
      <c r="C1425" s="332"/>
      <c r="D1425" s="332"/>
      <c r="E1425" s="1164"/>
      <c r="F1425" s="582">
        <f t="shared" si="334"/>
        <v>0</v>
      </c>
      <c r="G1425" s="333"/>
      <c r="H1425" s="333"/>
      <c r="I1425" s="334"/>
      <c r="J1425" s="335"/>
      <c r="K1425" s="942"/>
      <c r="L1425" s="337"/>
      <c r="M1425" s="337"/>
      <c r="N1425" s="337"/>
      <c r="O1425" s="338"/>
      <c r="P1425" s="339">
        <f t="shared" si="330"/>
        <v>0</v>
      </c>
      <c r="Q1425" s="364"/>
      <c r="R1425" s="364"/>
      <c r="S1425" s="365"/>
      <c r="T1425" s="366"/>
      <c r="U1425" s="367"/>
      <c r="V1425" s="364"/>
      <c r="W1425" s="364"/>
      <c r="X1425" s="364"/>
      <c r="Y1425" s="1293">
        <f t="shared" si="332"/>
        <v>0</v>
      </c>
      <c r="Z1425" s="340"/>
      <c r="AA1425" s="370"/>
      <c r="AB1425" s="20"/>
    </row>
    <row r="1426" spans="1:28" x14ac:dyDescent="0.3">
      <c r="A1426" s="115"/>
      <c r="B1426" s="374" t="s">
        <v>1256</v>
      </c>
      <c r="C1426" s="332"/>
      <c r="D1426" s="332"/>
      <c r="E1426" s="1164"/>
      <c r="F1426" s="582">
        <f t="shared" si="334"/>
        <v>0</v>
      </c>
      <c r="G1426" s="333"/>
      <c r="H1426" s="333"/>
      <c r="I1426" s="334"/>
      <c r="J1426" s="335"/>
      <c r="K1426" s="942"/>
      <c r="L1426" s="337"/>
      <c r="M1426" s="337"/>
      <c r="N1426" s="337"/>
      <c r="O1426" s="338"/>
      <c r="P1426" s="339">
        <f t="shared" si="330"/>
        <v>0</v>
      </c>
      <c r="Q1426" s="364"/>
      <c r="R1426" s="364"/>
      <c r="S1426" s="365"/>
      <c r="T1426" s="366"/>
      <c r="U1426" s="367"/>
      <c r="V1426" s="364"/>
      <c r="W1426" s="364"/>
      <c r="X1426" s="364"/>
      <c r="Y1426" s="1293">
        <f t="shared" si="332"/>
        <v>0</v>
      </c>
      <c r="Z1426" s="340"/>
      <c r="AA1426" s="370"/>
      <c r="AB1426" s="20"/>
    </row>
    <row r="1427" spans="1:28" s="34" customFormat="1" x14ac:dyDescent="0.3">
      <c r="A1427" s="118"/>
      <c r="B1427" s="368"/>
      <c r="C1427" s="331" t="s">
        <v>271</v>
      </c>
      <c r="D1427" s="368"/>
      <c r="E1427" s="1166"/>
      <c r="F1427" s="582">
        <f t="shared" si="334"/>
        <v>0</v>
      </c>
      <c r="G1427" s="583"/>
      <c r="H1427" s="583"/>
      <c r="I1427" s="584"/>
      <c r="J1427" s="585"/>
      <c r="K1427" s="336"/>
      <c r="L1427" s="429"/>
      <c r="M1427" s="429"/>
      <c r="N1427" s="429"/>
      <c r="O1427" s="338"/>
      <c r="P1427" s="339">
        <f t="shared" si="330"/>
        <v>483730</v>
      </c>
      <c r="Q1427" s="401">
        <f t="shared" ref="Q1427" si="341">SUM(Q1438:Q1456)</f>
        <v>0</v>
      </c>
      <c r="R1427" s="401">
        <f>SUM(R1438:R1456)</f>
        <v>208064</v>
      </c>
      <c r="S1427" s="401">
        <f>SUM(S1438:S1456)</f>
        <v>270666</v>
      </c>
      <c r="T1427" s="402">
        <f t="shared" ref="T1427:X1427" si="342">SUM(T1438:T1456)</f>
        <v>5000</v>
      </c>
      <c r="U1427" s="339">
        <f t="shared" si="342"/>
        <v>0</v>
      </c>
      <c r="V1427" s="401">
        <f t="shared" si="342"/>
        <v>21814</v>
      </c>
      <c r="W1427" s="401">
        <f t="shared" si="342"/>
        <v>0</v>
      </c>
      <c r="X1427" s="401">
        <f t="shared" si="342"/>
        <v>0</v>
      </c>
      <c r="Y1427" s="1293">
        <f t="shared" si="332"/>
        <v>21814</v>
      </c>
      <c r="Z1427" s="438"/>
      <c r="AA1427" s="430"/>
      <c r="AB1427" s="20"/>
    </row>
    <row r="1428" spans="1:28" x14ac:dyDescent="0.3">
      <c r="A1428" s="115"/>
      <c r="B1428" s="332"/>
      <c r="C1428" s="332"/>
      <c r="D1428" s="332"/>
      <c r="E1428" s="1166"/>
      <c r="F1428" s="582">
        <f t="shared" si="334"/>
        <v>0</v>
      </c>
      <c r="G1428" s="333"/>
      <c r="H1428" s="333"/>
      <c r="I1428" s="334"/>
      <c r="J1428" s="335"/>
      <c r="K1428" s="942"/>
      <c r="L1428" s="337"/>
      <c r="M1428" s="337"/>
      <c r="N1428" s="337"/>
      <c r="O1428" s="338"/>
      <c r="P1428" s="339">
        <f t="shared" si="330"/>
        <v>0</v>
      </c>
      <c r="Q1428" s="364"/>
      <c r="R1428" s="364"/>
      <c r="S1428" s="365"/>
      <c r="T1428" s="366"/>
      <c r="U1428" s="367"/>
      <c r="V1428" s="364"/>
      <c r="W1428" s="364"/>
      <c r="X1428" s="364"/>
      <c r="Y1428" s="1293">
        <f t="shared" si="332"/>
        <v>0</v>
      </c>
      <c r="Z1428" s="340"/>
      <c r="AA1428" s="341"/>
      <c r="AB1428" s="20"/>
    </row>
    <row r="1429" spans="1:28" x14ac:dyDescent="0.3">
      <c r="A1429" s="115"/>
      <c r="B1429" s="332"/>
      <c r="C1429" s="374" t="s">
        <v>1254</v>
      </c>
      <c r="D1429" s="332"/>
      <c r="E1429" s="1164"/>
      <c r="F1429" s="582">
        <f t="shared" si="334"/>
        <v>0</v>
      </c>
      <c r="G1429" s="333"/>
      <c r="H1429" s="333"/>
      <c r="I1429" s="334"/>
      <c r="J1429" s="335"/>
      <c r="K1429" s="942"/>
      <c r="L1429" s="337"/>
      <c r="M1429" s="337"/>
      <c r="N1429" s="337"/>
      <c r="O1429" s="338"/>
      <c r="P1429" s="339">
        <f t="shared" si="330"/>
        <v>0</v>
      </c>
      <c r="Q1429" s="364"/>
      <c r="R1429" s="364"/>
      <c r="S1429" s="365"/>
      <c r="T1429" s="366"/>
      <c r="U1429" s="367"/>
      <c r="V1429" s="364"/>
      <c r="W1429" s="364"/>
      <c r="X1429" s="364"/>
      <c r="Y1429" s="1293">
        <f t="shared" si="332"/>
        <v>0</v>
      </c>
      <c r="Z1429" s="340"/>
      <c r="AA1429" s="370" t="s">
        <v>710</v>
      </c>
      <c r="AB1429" s="20"/>
    </row>
    <row r="1430" spans="1:28" x14ac:dyDescent="0.3">
      <c r="A1430" s="115"/>
      <c r="B1430" s="332"/>
      <c r="C1430" s="374"/>
      <c r="D1430" s="368" t="s">
        <v>327</v>
      </c>
      <c r="E1430" s="1164"/>
      <c r="F1430" s="582">
        <f t="shared" si="334"/>
        <v>0</v>
      </c>
      <c r="G1430" s="333"/>
      <c r="H1430" s="333"/>
      <c r="I1430" s="334"/>
      <c r="J1430" s="335"/>
      <c r="K1430" s="942"/>
      <c r="L1430" s="337"/>
      <c r="M1430" s="337"/>
      <c r="N1430" s="337"/>
      <c r="O1430" s="338"/>
      <c r="P1430" s="339">
        <f t="shared" si="330"/>
        <v>0</v>
      </c>
      <c r="Q1430" s="364"/>
      <c r="R1430" s="364"/>
      <c r="S1430" s="365"/>
      <c r="T1430" s="366"/>
      <c r="U1430" s="367"/>
      <c r="V1430" s="364"/>
      <c r="W1430" s="364"/>
      <c r="X1430" s="364"/>
      <c r="Y1430" s="1293">
        <f t="shared" si="332"/>
        <v>0</v>
      </c>
      <c r="Z1430" s="340"/>
      <c r="AA1430" s="422"/>
      <c r="AB1430" s="20"/>
    </row>
    <row r="1431" spans="1:28" x14ac:dyDescent="0.3">
      <c r="A1431" s="115"/>
      <c r="B1431" s="332"/>
      <c r="C1431" s="332"/>
      <c r="D1431" s="332"/>
      <c r="E1431" s="1168" t="s">
        <v>21</v>
      </c>
      <c r="F1431" s="582">
        <v>1</v>
      </c>
      <c r="G1431" s="333"/>
      <c r="H1431" s="333"/>
      <c r="I1431" s="334">
        <v>1</v>
      </c>
      <c r="J1431" s="335">
        <v>-1</v>
      </c>
      <c r="K1431" s="942"/>
      <c r="L1431" s="337"/>
      <c r="M1431" s="337"/>
      <c r="N1431" s="337"/>
      <c r="O1431" s="338"/>
      <c r="P1431" s="339">
        <f t="shared" si="330"/>
        <v>0</v>
      </c>
      <c r="Q1431" s="364"/>
      <c r="R1431" s="364"/>
      <c r="S1431" s="365"/>
      <c r="T1431" s="366"/>
      <c r="U1431" s="367"/>
      <c r="V1431" s="364"/>
      <c r="W1431" s="364"/>
      <c r="X1431" s="364"/>
      <c r="Y1431" s="1293">
        <f t="shared" si="332"/>
        <v>0</v>
      </c>
      <c r="Z1431" s="340"/>
      <c r="AA1431" s="422"/>
      <c r="AB1431" s="20"/>
    </row>
    <row r="1432" spans="1:28" x14ac:dyDescent="0.3">
      <c r="A1432" s="115"/>
      <c r="B1432" s="332"/>
      <c r="C1432" s="332"/>
      <c r="D1432" s="332"/>
      <c r="E1432" s="1177"/>
      <c r="F1432" s="582">
        <f t="shared" si="334"/>
        <v>0</v>
      </c>
      <c r="G1432" s="333"/>
      <c r="H1432" s="333"/>
      <c r="I1432" s="334"/>
      <c r="J1432" s="335"/>
      <c r="K1432" s="942"/>
      <c r="L1432" s="337"/>
      <c r="M1432" s="337"/>
      <c r="N1432" s="337"/>
      <c r="O1432" s="338"/>
      <c r="P1432" s="339">
        <f t="shared" si="330"/>
        <v>0</v>
      </c>
      <c r="Q1432" s="364"/>
      <c r="R1432" s="364"/>
      <c r="S1432" s="365"/>
      <c r="T1432" s="366"/>
      <c r="U1432" s="367"/>
      <c r="V1432" s="364"/>
      <c r="W1432" s="364"/>
      <c r="X1432" s="364"/>
      <c r="Y1432" s="1293">
        <f t="shared" si="332"/>
        <v>0</v>
      </c>
      <c r="Z1432" s="340"/>
      <c r="AA1432" s="348"/>
      <c r="AB1432" s="20"/>
    </row>
    <row r="1433" spans="1:28" ht="15.6" customHeight="1" x14ac:dyDescent="0.3">
      <c r="A1433" s="115"/>
      <c r="B1433" s="332"/>
      <c r="C1433" s="374" t="s">
        <v>195</v>
      </c>
      <c r="D1433" s="332"/>
      <c r="E1433" s="1164"/>
      <c r="F1433" s="582">
        <f t="shared" si="334"/>
        <v>0</v>
      </c>
      <c r="G1433" s="333"/>
      <c r="H1433" s="333"/>
      <c r="I1433" s="334"/>
      <c r="J1433" s="335"/>
      <c r="K1433" s="942"/>
      <c r="L1433" s="337"/>
      <c r="M1433" s="337"/>
      <c r="N1433" s="337"/>
      <c r="O1433" s="338"/>
      <c r="P1433" s="339">
        <f t="shared" si="330"/>
        <v>0</v>
      </c>
      <c r="Q1433" s="364"/>
      <c r="R1433" s="364"/>
      <c r="S1433" s="365"/>
      <c r="T1433" s="366"/>
      <c r="U1433" s="367"/>
      <c r="V1433" s="364"/>
      <c r="W1433" s="364"/>
      <c r="X1433" s="364"/>
      <c r="Y1433" s="1293">
        <f t="shared" si="332"/>
        <v>0</v>
      </c>
      <c r="Z1433" s="340"/>
      <c r="AA1433" s="370" t="s">
        <v>658</v>
      </c>
      <c r="AB1433" s="20"/>
    </row>
    <row r="1434" spans="1:28" ht="15.6" customHeight="1" x14ac:dyDescent="0.3">
      <c r="A1434" s="115"/>
      <c r="B1434" s="332"/>
      <c r="C1434" s="374"/>
      <c r="D1434" s="332"/>
      <c r="E1434" s="1168" t="s">
        <v>328</v>
      </c>
      <c r="F1434" s="582">
        <f t="shared" si="334"/>
        <v>0</v>
      </c>
      <c r="G1434" s="333"/>
      <c r="H1434" s="333"/>
      <c r="I1434" s="334"/>
      <c r="J1434" s="335"/>
      <c r="K1434" s="942"/>
      <c r="L1434" s="337"/>
      <c r="M1434" s="337"/>
      <c r="N1434" s="337"/>
      <c r="O1434" s="338"/>
      <c r="P1434" s="339">
        <f t="shared" si="330"/>
        <v>0</v>
      </c>
      <c r="Q1434" s="364"/>
      <c r="R1434" s="364"/>
      <c r="S1434" s="365"/>
      <c r="T1434" s="366"/>
      <c r="U1434" s="367"/>
      <c r="V1434" s="364"/>
      <c r="W1434" s="364"/>
      <c r="X1434" s="364"/>
      <c r="Y1434" s="1293">
        <f t="shared" si="332"/>
        <v>0</v>
      </c>
      <c r="Z1434" s="340"/>
      <c r="AA1434" s="422" t="s">
        <v>659</v>
      </c>
      <c r="AB1434" s="20"/>
    </row>
    <row r="1435" spans="1:28" ht="15.6" customHeight="1" x14ac:dyDescent="0.3">
      <c r="A1435" s="115"/>
      <c r="B1435" s="332"/>
      <c r="C1435" s="374"/>
      <c r="D1435" s="332"/>
      <c r="E1435" s="1168" t="s">
        <v>329</v>
      </c>
      <c r="F1435" s="582">
        <f t="shared" si="334"/>
        <v>1</v>
      </c>
      <c r="G1435" s="333"/>
      <c r="H1435" s="333">
        <v>1</v>
      </c>
      <c r="I1435" s="334"/>
      <c r="J1435" s="335"/>
      <c r="K1435" s="942"/>
      <c r="L1435" s="337">
        <v>1</v>
      </c>
      <c r="M1435" s="337"/>
      <c r="N1435" s="337"/>
      <c r="O1435" s="338">
        <f t="shared" si="337"/>
        <v>1</v>
      </c>
      <c r="P1435" s="339">
        <f t="shared" si="330"/>
        <v>0</v>
      </c>
      <c r="Q1435" s="364"/>
      <c r="R1435" s="364"/>
      <c r="S1435" s="365"/>
      <c r="T1435" s="366"/>
      <c r="U1435" s="367"/>
      <c r="V1435" s="364"/>
      <c r="W1435" s="364"/>
      <c r="X1435" s="364"/>
      <c r="Y1435" s="1293">
        <f t="shared" si="332"/>
        <v>0</v>
      </c>
      <c r="Z1435" s="340"/>
      <c r="AA1435" s="422" t="s">
        <v>660</v>
      </c>
      <c r="AB1435" s="20"/>
    </row>
    <row r="1436" spans="1:28" ht="15.6" customHeight="1" x14ac:dyDescent="0.3">
      <c r="A1436" s="115"/>
      <c r="B1436" s="332"/>
      <c r="C1436" s="374"/>
      <c r="D1436" s="332"/>
      <c r="E1436" s="1164"/>
      <c r="F1436" s="582">
        <f t="shared" si="334"/>
        <v>0</v>
      </c>
      <c r="G1436" s="333"/>
      <c r="H1436" s="333"/>
      <c r="I1436" s="334"/>
      <c r="J1436" s="335"/>
      <c r="K1436" s="942"/>
      <c r="L1436" s="337"/>
      <c r="M1436" s="337"/>
      <c r="N1436" s="337"/>
      <c r="O1436" s="338"/>
      <c r="P1436" s="339">
        <f t="shared" si="330"/>
        <v>0</v>
      </c>
      <c r="Q1436" s="364"/>
      <c r="R1436" s="364"/>
      <c r="S1436" s="365"/>
      <c r="T1436" s="366"/>
      <c r="U1436" s="367"/>
      <c r="V1436" s="364"/>
      <c r="W1436" s="364"/>
      <c r="X1436" s="364"/>
      <c r="Y1436" s="1293">
        <f t="shared" si="332"/>
        <v>0</v>
      </c>
      <c r="Z1436" s="340"/>
      <c r="AA1436" s="422" t="s">
        <v>661</v>
      </c>
      <c r="AB1436" s="20"/>
    </row>
    <row r="1437" spans="1:28" ht="15.6" customHeight="1" x14ac:dyDescent="0.3">
      <c r="A1437" s="115"/>
      <c r="B1437" s="332"/>
      <c r="C1437" s="374"/>
      <c r="D1437" s="332"/>
      <c r="E1437" s="1164"/>
      <c r="F1437" s="582">
        <f t="shared" si="334"/>
        <v>0</v>
      </c>
      <c r="G1437" s="333"/>
      <c r="H1437" s="333"/>
      <c r="I1437" s="334"/>
      <c r="J1437" s="335"/>
      <c r="K1437" s="942"/>
      <c r="L1437" s="337"/>
      <c r="M1437" s="337"/>
      <c r="N1437" s="337"/>
      <c r="O1437" s="338"/>
      <c r="P1437" s="339">
        <f t="shared" si="330"/>
        <v>0</v>
      </c>
      <c r="Q1437" s="364"/>
      <c r="R1437" s="364"/>
      <c r="S1437" s="365"/>
      <c r="T1437" s="366"/>
      <c r="U1437" s="367"/>
      <c r="V1437" s="364"/>
      <c r="W1437" s="364"/>
      <c r="X1437" s="364"/>
      <c r="Y1437" s="1293">
        <f t="shared" si="332"/>
        <v>0</v>
      </c>
      <c r="Z1437" s="340"/>
      <c r="AA1437" s="422"/>
      <c r="AB1437" s="20"/>
    </row>
    <row r="1438" spans="1:28" ht="15.6" customHeight="1" x14ac:dyDescent="0.3">
      <c r="A1438" s="115"/>
      <c r="B1438" s="332"/>
      <c r="C1438" s="442" t="s">
        <v>196</v>
      </c>
      <c r="D1438" s="332"/>
      <c r="E1438" s="1164"/>
      <c r="F1438" s="582">
        <f t="shared" si="334"/>
        <v>1</v>
      </c>
      <c r="G1438" s="333"/>
      <c r="H1438" s="333">
        <v>1</v>
      </c>
      <c r="I1438" s="334"/>
      <c r="J1438" s="335"/>
      <c r="K1438" s="942"/>
      <c r="L1438" s="337"/>
      <c r="M1438" s="337"/>
      <c r="N1438" s="337"/>
      <c r="O1438" s="338"/>
      <c r="P1438" s="339">
        <f t="shared" si="330"/>
        <v>186250</v>
      </c>
      <c r="Q1438" s="364"/>
      <c r="R1438" s="578">
        <v>186250</v>
      </c>
      <c r="S1438" s="414"/>
      <c r="T1438" s="366"/>
      <c r="U1438" s="367"/>
      <c r="V1438" s="364"/>
      <c r="W1438" s="364"/>
      <c r="X1438" s="364"/>
      <c r="Y1438" s="1293">
        <f t="shared" si="332"/>
        <v>0</v>
      </c>
      <c r="Z1438" s="340"/>
      <c r="AA1438" s="370" t="s">
        <v>536</v>
      </c>
      <c r="AB1438" s="23"/>
    </row>
    <row r="1439" spans="1:28" ht="15.6" customHeight="1" x14ac:dyDescent="0.3">
      <c r="A1439" s="115"/>
      <c r="B1439" s="332"/>
      <c r="C1439" s="332"/>
      <c r="D1439" s="332"/>
      <c r="E1439" s="1168" t="s">
        <v>197</v>
      </c>
      <c r="F1439" s="582">
        <f t="shared" si="334"/>
        <v>0</v>
      </c>
      <c r="G1439" s="333"/>
      <c r="H1439" s="333"/>
      <c r="I1439" s="334"/>
      <c r="J1439" s="335"/>
      <c r="K1439" s="942"/>
      <c r="L1439" s="337"/>
      <c r="M1439" s="337"/>
      <c r="N1439" s="337"/>
      <c r="O1439" s="338"/>
      <c r="P1439" s="339">
        <f t="shared" si="330"/>
        <v>0</v>
      </c>
      <c r="Q1439" s="364"/>
      <c r="R1439" s="364"/>
      <c r="S1439" s="365"/>
      <c r="T1439" s="366"/>
      <c r="U1439" s="367"/>
      <c r="V1439" s="364"/>
      <c r="W1439" s="364"/>
      <c r="X1439" s="364"/>
      <c r="Y1439" s="1293">
        <f t="shared" si="332"/>
        <v>0</v>
      </c>
      <c r="Z1439" s="340"/>
      <c r="AA1439" s="348"/>
      <c r="AB1439" s="20"/>
    </row>
    <row r="1440" spans="1:28" ht="15.6" customHeight="1" x14ac:dyDescent="0.3">
      <c r="A1440" s="115"/>
      <c r="B1440" s="332"/>
      <c r="C1440" s="332"/>
      <c r="D1440" s="332"/>
      <c r="E1440" s="1168" t="s">
        <v>198</v>
      </c>
      <c r="F1440" s="582">
        <f t="shared" si="334"/>
        <v>0</v>
      </c>
      <c r="G1440" s="333"/>
      <c r="H1440" s="333"/>
      <c r="I1440" s="334"/>
      <c r="J1440" s="335"/>
      <c r="K1440" s="942"/>
      <c r="L1440" s="337"/>
      <c r="M1440" s="337"/>
      <c r="N1440" s="337"/>
      <c r="O1440" s="338"/>
      <c r="P1440" s="339">
        <f t="shared" si="330"/>
        <v>0</v>
      </c>
      <c r="Q1440" s="364"/>
      <c r="R1440" s="364"/>
      <c r="S1440" s="365"/>
      <c r="T1440" s="366"/>
      <c r="U1440" s="367"/>
      <c r="V1440" s="364"/>
      <c r="W1440" s="364"/>
      <c r="X1440" s="364"/>
      <c r="Y1440" s="1293">
        <f t="shared" si="332"/>
        <v>0</v>
      </c>
      <c r="Z1440" s="340"/>
      <c r="AA1440" s="348"/>
      <c r="AB1440" s="20"/>
    </row>
    <row r="1441" spans="1:28" ht="15.6" customHeight="1" x14ac:dyDescent="0.3">
      <c r="A1441" s="115"/>
      <c r="B1441" s="332"/>
      <c r="C1441" s="332"/>
      <c r="D1441" s="332"/>
      <c r="E1441" s="1178"/>
      <c r="F1441" s="582">
        <f t="shared" si="334"/>
        <v>0</v>
      </c>
      <c r="G1441" s="333"/>
      <c r="H1441" s="333"/>
      <c r="I1441" s="334"/>
      <c r="J1441" s="335"/>
      <c r="K1441" s="942"/>
      <c r="L1441" s="337"/>
      <c r="M1441" s="337"/>
      <c r="N1441" s="337"/>
      <c r="O1441" s="338"/>
      <c r="P1441" s="339">
        <f t="shared" si="330"/>
        <v>0</v>
      </c>
      <c r="Q1441" s="364"/>
      <c r="R1441" s="364"/>
      <c r="S1441" s="365"/>
      <c r="T1441" s="366"/>
      <c r="U1441" s="367"/>
      <c r="V1441" s="364"/>
      <c r="W1441" s="364"/>
      <c r="X1441" s="364"/>
      <c r="Y1441" s="1293">
        <f t="shared" si="332"/>
        <v>0</v>
      </c>
      <c r="Z1441" s="340"/>
      <c r="AA1441" s="348"/>
      <c r="AB1441" s="20"/>
    </row>
    <row r="1442" spans="1:28" x14ac:dyDescent="0.3">
      <c r="A1442" s="124"/>
      <c r="B1442" s="441"/>
      <c r="C1442" s="442" t="s">
        <v>1259</v>
      </c>
      <c r="D1442" s="441"/>
      <c r="E1442" s="1178"/>
      <c r="F1442" s="582">
        <f t="shared" si="334"/>
        <v>0</v>
      </c>
      <c r="G1442" s="333"/>
      <c r="H1442" s="333"/>
      <c r="I1442" s="334"/>
      <c r="J1442" s="335"/>
      <c r="K1442" s="633"/>
      <c r="L1442" s="337"/>
      <c r="M1442" s="337"/>
      <c r="N1442" s="337"/>
      <c r="O1442" s="338"/>
      <c r="P1442" s="339">
        <f t="shared" si="330"/>
        <v>0</v>
      </c>
      <c r="Q1442" s="364"/>
      <c r="R1442" s="364"/>
      <c r="S1442" s="578"/>
      <c r="T1442" s="579"/>
      <c r="U1442" s="367"/>
      <c r="V1442" s="364"/>
      <c r="W1442" s="364"/>
      <c r="X1442" s="364"/>
      <c r="Y1442" s="1293">
        <f t="shared" si="332"/>
        <v>0</v>
      </c>
      <c r="Z1442" s="593"/>
      <c r="AA1442" s="431"/>
      <c r="AB1442" s="28"/>
    </row>
    <row r="1443" spans="1:28" x14ac:dyDescent="0.3">
      <c r="A1443" s="124"/>
      <c r="B1443" s="441"/>
      <c r="C1443" s="442"/>
      <c r="D1443" s="441"/>
      <c r="E1443" s="1181" t="s">
        <v>1260</v>
      </c>
      <c r="F1443" s="582">
        <f t="shared" ref="F1443" si="343">SUM(G1443:J1443)</f>
        <v>0</v>
      </c>
      <c r="G1443" s="333"/>
      <c r="H1443" s="333"/>
      <c r="I1443" s="334"/>
      <c r="J1443" s="335"/>
      <c r="K1443" s="633"/>
      <c r="L1443" s="337"/>
      <c r="M1443" s="337"/>
      <c r="N1443" s="337"/>
      <c r="O1443" s="338"/>
      <c r="P1443" s="339">
        <f t="shared" ref="P1443" si="344">SUM(Q1443:T1443)</f>
        <v>0</v>
      </c>
      <c r="Q1443" s="364"/>
      <c r="R1443" s="364"/>
      <c r="S1443" s="578"/>
      <c r="T1443" s="579"/>
      <c r="U1443" s="367"/>
      <c r="V1443" s="364"/>
      <c r="W1443" s="364"/>
      <c r="X1443" s="364"/>
      <c r="Y1443" s="1293">
        <f t="shared" ref="Y1443" si="345">SUM(U1443:X1443)</f>
        <v>0</v>
      </c>
      <c r="Z1443" s="593"/>
      <c r="AA1443" s="431"/>
      <c r="AB1443" s="28"/>
    </row>
    <row r="1444" spans="1:28" x14ac:dyDescent="0.3">
      <c r="A1444" s="124"/>
      <c r="B1444" s="441"/>
      <c r="C1444" s="441"/>
      <c r="D1444" s="441"/>
      <c r="E1444" s="1168" t="s">
        <v>23</v>
      </c>
      <c r="F1444" s="582">
        <f t="shared" si="334"/>
        <v>1</v>
      </c>
      <c r="G1444" s="333"/>
      <c r="H1444" s="333"/>
      <c r="I1444" s="334">
        <v>1</v>
      </c>
      <c r="J1444" s="335"/>
      <c r="K1444" s="633"/>
      <c r="L1444" s="337"/>
      <c r="M1444" s="337"/>
      <c r="N1444" s="337"/>
      <c r="O1444" s="338"/>
      <c r="P1444" s="339">
        <f t="shared" si="330"/>
        <v>265480</v>
      </c>
      <c r="Q1444" s="364"/>
      <c r="R1444" s="364"/>
      <c r="S1444" s="578">
        <v>265480</v>
      </c>
      <c r="T1444" s="579"/>
      <c r="U1444" s="367"/>
      <c r="V1444" s="364"/>
      <c r="W1444" s="364"/>
      <c r="X1444" s="364"/>
      <c r="Y1444" s="1293">
        <f t="shared" si="332"/>
        <v>0</v>
      </c>
      <c r="Z1444" s="594"/>
      <c r="AA1444" s="431"/>
      <c r="AB1444" s="28"/>
    </row>
    <row r="1445" spans="1:28" x14ac:dyDescent="0.3">
      <c r="A1445" s="124"/>
      <c r="B1445" s="441"/>
      <c r="C1445" s="441"/>
      <c r="D1445" s="441"/>
      <c r="E1445" s="1168"/>
      <c r="F1445" s="582">
        <f t="shared" si="334"/>
        <v>0</v>
      </c>
      <c r="G1445" s="333"/>
      <c r="H1445" s="333"/>
      <c r="I1445" s="334"/>
      <c r="J1445" s="335"/>
      <c r="K1445" s="633"/>
      <c r="L1445" s="337"/>
      <c r="M1445" s="337"/>
      <c r="N1445" s="337"/>
      <c r="O1445" s="338"/>
      <c r="P1445" s="339">
        <f t="shared" si="330"/>
        <v>0</v>
      </c>
      <c r="Q1445" s="364"/>
      <c r="R1445" s="364"/>
      <c r="S1445" s="595"/>
      <c r="T1445" s="579"/>
      <c r="U1445" s="367"/>
      <c r="V1445" s="364"/>
      <c r="W1445" s="364"/>
      <c r="X1445" s="364"/>
      <c r="Y1445" s="1293">
        <f t="shared" si="332"/>
        <v>0</v>
      </c>
      <c r="Z1445" s="594"/>
      <c r="AA1445" s="431"/>
      <c r="AB1445" s="4"/>
    </row>
    <row r="1446" spans="1:28" x14ac:dyDescent="0.3">
      <c r="A1446" s="115"/>
      <c r="B1446" s="332"/>
      <c r="C1446" s="374" t="s">
        <v>1257</v>
      </c>
      <c r="D1446" s="332"/>
      <c r="E1446" s="1164"/>
      <c r="F1446" s="582">
        <f t="shared" ref="F1446:F1524" si="346">SUM(G1446:J1446)</f>
        <v>0</v>
      </c>
      <c r="G1446" s="333"/>
      <c r="H1446" s="333"/>
      <c r="I1446" s="334"/>
      <c r="J1446" s="335"/>
      <c r="K1446" s="942"/>
      <c r="L1446" s="344"/>
      <c r="M1446" s="344"/>
      <c r="N1446" s="344"/>
      <c r="O1446" s="338"/>
      <c r="P1446" s="339">
        <f t="shared" si="330"/>
        <v>0</v>
      </c>
      <c r="Q1446" s="364"/>
      <c r="R1446" s="364"/>
      <c r="S1446" s="365"/>
      <c r="T1446" s="366"/>
      <c r="U1446" s="367"/>
      <c r="V1446" s="364"/>
      <c r="W1446" s="364"/>
      <c r="X1446" s="364"/>
      <c r="Y1446" s="1293">
        <f t="shared" si="332"/>
        <v>0</v>
      </c>
      <c r="Z1446" s="340"/>
      <c r="AA1446" s="348"/>
      <c r="AB1446" s="20"/>
    </row>
    <row r="1447" spans="1:28" x14ac:dyDescent="0.3">
      <c r="A1447" s="115"/>
      <c r="B1447" s="332"/>
      <c r="C1447" s="374" t="s">
        <v>1207</v>
      </c>
      <c r="D1447" s="332"/>
      <c r="E1447" s="1166" t="s">
        <v>1258</v>
      </c>
      <c r="F1447" s="582">
        <f t="shared" ref="F1447" si="347">SUM(G1447:J1447)</f>
        <v>0</v>
      </c>
      <c r="G1447" s="333"/>
      <c r="H1447" s="333"/>
      <c r="I1447" s="334"/>
      <c r="J1447" s="335"/>
      <c r="K1447" s="942"/>
      <c r="L1447" s="344"/>
      <c r="M1447" s="344"/>
      <c r="N1447" s="344"/>
      <c r="O1447" s="338"/>
      <c r="P1447" s="339">
        <f t="shared" ref="P1447" si="348">SUM(Q1447:T1447)</f>
        <v>0</v>
      </c>
      <c r="Q1447" s="364"/>
      <c r="R1447" s="364"/>
      <c r="S1447" s="365"/>
      <c r="T1447" s="366"/>
      <c r="U1447" s="367"/>
      <c r="V1447" s="364"/>
      <c r="W1447" s="364"/>
      <c r="X1447" s="364"/>
      <c r="Y1447" s="1293">
        <f t="shared" ref="Y1447" si="349">SUM(U1447:X1447)</f>
        <v>0</v>
      </c>
      <c r="Z1447" s="340"/>
      <c r="AA1447" s="348"/>
      <c r="AB1447" s="20"/>
    </row>
    <row r="1448" spans="1:28" ht="15.6" customHeight="1" x14ac:dyDescent="0.3">
      <c r="A1448" s="115"/>
      <c r="B1448" s="332"/>
      <c r="C1448" s="332"/>
      <c r="D1448" s="332"/>
      <c r="E1448" s="1168" t="s">
        <v>206</v>
      </c>
      <c r="F1448" s="582">
        <f t="shared" si="346"/>
        <v>1</v>
      </c>
      <c r="G1448" s="333"/>
      <c r="H1448" s="333"/>
      <c r="I1448" s="334">
        <v>1</v>
      </c>
      <c r="J1448" s="335" t="s">
        <v>200</v>
      </c>
      <c r="K1448" s="942"/>
      <c r="L1448" s="337"/>
      <c r="M1448" s="337"/>
      <c r="N1448" s="337"/>
      <c r="O1448" s="338"/>
      <c r="P1448" s="339">
        <f t="shared" si="330"/>
        <v>0</v>
      </c>
      <c r="Q1448" s="364"/>
      <c r="R1448" s="364"/>
      <c r="S1448" s="365"/>
      <c r="T1448" s="366"/>
      <c r="U1448" s="367"/>
      <c r="V1448" s="364"/>
      <c r="W1448" s="364"/>
      <c r="X1448" s="364"/>
      <c r="Y1448" s="1293">
        <f t="shared" si="332"/>
        <v>0</v>
      </c>
      <c r="Z1448" s="340"/>
      <c r="AA1448" s="348"/>
      <c r="AB1448" s="20"/>
    </row>
    <row r="1449" spans="1:28" ht="15.6" customHeight="1" x14ac:dyDescent="0.3">
      <c r="A1449" s="115"/>
      <c r="B1449" s="332"/>
      <c r="C1449" s="332"/>
      <c r="D1449" s="332"/>
      <c r="E1449" s="1168" t="s">
        <v>330</v>
      </c>
      <c r="F1449" s="582">
        <f t="shared" si="346"/>
        <v>0</v>
      </c>
      <c r="G1449" s="333"/>
      <c r="H1449" s="333"/>
      <c r="I1449" s="334"/>
      <c r="J1449" s="335"/>
      <c r="K1449" s="942"/>
      <c r="L1449" s="337"/>
      <c r="M1449" s="337"/>
      <c r="N1449" s="337"/>
      <c r="O1449" s="338"/>
      <c r="P1449" s="339">
        <f t="shared" si="330"/>
        <v>0</v>
      </c>
      <c r="Q1449" s="364"/>
      <c r="R1449" s="364"/>
      <c r="S1449" s="365"/>
      <c r="T1449" s="366"/>
      <c r="U1449" s="367"/>
      <c r="V1449" s="364"/>
      <c r="W1449" s="364"/>
      <c r="X1449" s="364"/>
      <c r="Y1449" s="1293">
        <f t="shared" si="332"/>
        <v>0</v>
      </c>
      <c r="Z1449" s="340"/>
      <c r="AA1449" s="348"/>
      <c r="AB1449" s="20"/>
    </row>
    <row r="1450" spans="1:28" ht="15.6" customHeight="1" x14ac:dyDescent="0.3">
      <c r="A1450" s="115"/>
      <c r="B1450" s="332"/>
      <c r="C1450" s="332"/>
      <c r="D1450" s="332"/>
      <c r="E1450" s="1168"/>
      <c r="F1450" s="582">
        <f t="shared" si="346"/>
        <v>0</v>
      </c>
      <c r="G1450" s="333"/>
      <c r="H1450" s="333"/>
      <c r="I1450" s="334"/>
      <c r="J1450" s="335"/>
      <c r="K1450" s="942"/>
      <c r="L1450" s="337"/>
      <c r="M1450" s="337"/>
      <c r="N1450" s="337"/>
      <c r="O1450" s="338"/>
      <c r="P1450" s="339">
        <f t="shared" si="330"/>
        <v>0</v>
      </c>
      <c r="Q1450" s="364"/>
      <c r="R1450" s="364"/>
      <c r="S1450" s="365"/>
      <c r="T1450" s="366"/>
      <c r="U1450" s="367"/>
      <c r="V1450" s="364"/>
      <c r="W1450" s="364"/>
      <c r="X1450" s="364"/>
      <c r="Y1450" s="1293">
        <f t="shared" si="332"/>
        <v>0</v>
      </c>
      <c r="Z1450" s="340"/>
      <c r="AA1450" s="348"/>
      <c r="AB1450" s="20"/>
    </row>
    <row r="1451" spans="1:28" ht="15.6" customHeight="1" x14ac:dyDescent="0.3">
      <c r="A1451" s="115"/>
      <c r="B1451" s="332"/>
      <c r="C1451" s="332"/>
      <c r="D1451" s="332"/>
      <c r="E1451" s="1168" t="s">
        <v>199</v>
      </c>
      <c r="F1451" s="582">
        <v>1</v>
      </c>
      <c r="G1451" s="334">
        <v>1</v>
      </c>
      <c r="H1451" s="334" t="s">
        <v>200</v>
      </c>
      <c r="I1451" s="334">
        <v>1</v>
      </c>
      <c r="J1451" s="335" t="s">
        <v>200</v>
      </c>
      <c r="K1451" s="942"/>
      <c r="L1451" s="337"/>
      <c r="M1451" s="337"/>
      <c r="N1451" s="337"/>
      <c r="O1451" s="338"/>
      <c r="P1451" s="339">
        <f t="shared" si="330"/>
        <v>0</v>
      </c>
      <c r="Q1451" s="364"/>
      <c r="R1451" s="364"/>
      <c r="S1451" s="365"/>
      <c r="T1451" s="366"/>
      <c r="U1451" s="367"/>
      <c r="V1451" s="364"/>
      <c r="W1451" s="364"/>
      <c r="X1451" s="364"/>
      <c r="Y1451" s="1293">
        <f t="shared" si="332"/>
        <v>0</v>
      </c>
      <c r="Z1451" s="340"/>
      <c r="AA1451" s="348" t="s">
        <v>535</v>
      </c>
      <c r="AB1451" s="20"/>
    </row>
    <row r="1452" spans="1:28" ht="15.6" customHeight="1" x14ac:dyDescent="0.3">
      <c r="A1452" s="115"/>
      <c r="B1452" s="332"/>
      <c r="C1452" s="332"/>
      <c r="D1452" s="332"/>
      <c r="E1452" s="1168"/>
      <c r="F1452" s="582">
        <f t="shared" si="346"/>
        <v>0</v>
      </c>
      <c r="G1452" s="333"/>
      <c r="H1452" s="333"/>
      <c r="I1452" s="334"/>
      <c r="J1452" s="335"/>
      <c r="K1452" s="942"/>
      <c r="L1452" s="337"/>
      <c r="M1452" s="337"/>
      <c r="N1452" s="337"/>
      <c r="O1452" s="338"/>
      <c r="P1452" s="339">
        <f t="shared" si="330"/>
        <v>0</v>
      </c>
      <c r="Q1452" s="364"/>
      <c r="R1452" s="364"/>
      <c r="S1452" s="365"/>
      <c r="T1452" s="366"/>
      <c r="U1452" s="367"/>
      <c r="V1452" s="364"/>
      <c r="W1452" s="364"/>
      <c r="X1452" s="364"/>
      <c r="Y1452" s="1293">
        <f t="shared" si="332"/>
        <v>0</v>
      </c>
      <c r="Z1452" s="340"/>
      <c r="AA1452" s="348"/>
      <c r="AB1452" s="20"/>
    </row>
    <row r="1453" spans="1:28" x14ac:dyDescent="0.3">
      <c r="A1453" s="124"/>
      <c r="B1453" s="441"/>
      <c r="C1453" s="441"/>
      <c r="D1453" s="441"/>
      <c r="E1453" s="1168" t="s">
        <v>711</v>
      </c>
      <c r="F1453" s="582">
        <v>1</v>
      </c>
      <c r="G1453" s="334"/>
      <c r="H1453" s="334"/>
      <c r="I1453" s="334"/>
      <c r="J1453" s="335">
        <v>-1</v>
      </c>
      <c r="K1453" s="633"/>
      <c r="L1453" s="344"/>
      <c r="M1453" s="344"/>
      <c r="N1453" s="344"/>
      <c r="O1453" s="338"/>
      <c r="P1453" s="339">
        <f t="shared" si="330"/>
        <v>32000</v>
      </c>
      <c r="Q1453" s="364"/>
      <c r="R1453" s="364">
        <v>21814</v>
      </c>
      <c r="S1453" s="578">
        <v>5186</v>
      </c>
      <c r="T1453" s="579">
        <v>5000</v>
      </c>
      <c r="U1453" s="367"/>
      <c r="V1453" s="364">
        <v>21814</v>
      </c>
      <c r="W1453" s="364"/>
      <c r="X1453" s="364"/>
      <c r="Y1453" s="1293">
        <f t="shared" si="332"/>
        <v>21814</v>
      </c>
      <c r="Z1453" s="340" t="s">
        <v>32</v>
      </c>
      <c r="AA1453" s="422" t="s">
        <v>662</v>
      </c>
      <c r="AB1453" s="28"/>
    </row>
    <row r="1454" spans="1:28" x14ac:dyDescent="0.3">
      <c r="A1454" s="124"/>
      <c r="B1454" s="441"/>
      <c r="C1454" s="441"/>
      <c r="D1454" s="441"/>
      <c r="E1454" s="1168"/>
      <c r="F1454" s="885"/>
      <c r="G1454" s="379"/>
      <c r="H1454" s="334"/>
      <c r="I1454" s="334"/>
      <c r="J1454" s="380"/>
      <c r="K1454" s="947"/>
      <c r="L1454" s="381"/>
      <c r="M1454" s="381"/>
      <c r="N1454" s="381"/>
      <c r="O1454" s="382"/>
      <c r="P1454" s="339">
        <f t="shared" ref="P1454:P1518" si="350">SUM(Q1454:T1454)</f>
        <v>0</v>
      </c>
      <c r="Q1454" s="383"/>
      <c r="R1454" s="383"/>
      <c r="S1454" s="678"/>
      <c r="T1454" s="679"/>
      <c r="U1454" s="367"/>
      <c r="V1454" s="364"/>
      <c r="W1454" s="364"/>
      <c r="X1454" s="364"/>
      <c r="Y1454" s="1293">
        <f t="shared" ref="Y1454:Y1518" si="351">SUM(U1454:X1454)</f>
        <v>0</v>
      </c>
      <c r="Z1454" s="340"/>
      <c r="AA1454" s="422" t="s">
        <v>663</v>
      </c>
      <c r="AB1454" s="28"/>
    </row>
    <row r="1455" spans="1:28" x14ac:dyDescent="0.3">
      <c r="A1455" s="124"/>
      <c r="B1455" s="441"/>
      <c r="C1455" s="441"/>
      <c r="D1455" s="441"/>
      <c r="E1455" s="1168"/>
      <c r="F1455" s="885"/>
      <c r="G1455" s="379"/>
      <c r="H1455" s="677"/>
      <c r="I1455" s="379"/>
      <c r="J1455" s="380"/>
      <c r="K1455" s="947"/>
      <c r="L1455" s="381"/>
      <c r="M1455" s="381"/>
      <c r="N1455" s="381"/>
      <c r="O1455" s="382"/>
      <c r="P1455" s="339">
        <f t="shared" si="350"/>
        <v>0</v>
      </c>
      <c r="Q1455" s="383"/>
      <c r="R1455" s="383"/>
      <c r="S1455" s="678"/>
      <c r="T1455" s="679"/>
      <c r="U1455" s="367"/>
      <c r="V1455" s="364"/>
      <c r="W1455" s="364"/>
      <c r="X1455" s="364"/>
      <c r="Y1455" s="1293">
        <f t="shared" si="351"/>
        <v>0</v>
      </c>
      <c r="Z1455" s="340"/>
      <c r="AA1455" s="422" t="s">
        <v>664</v>
      </c>
      <c r="AB1455" s="28"/>
    </row>
    <row r="1456" spans="1:28" ht="16.2" thickBot="1" x14ac:dyDescent="0.35">
      <c r="A1456" s="121"/>
      <c r="B1456" s="377"/>
      <c r="C1456" s="377"/>
      <c r="D1456" s="377"/>
      <c r="E1456" s="1366"/>
      <c r="F1456" s="885">
        <f t="shared" si="346"/>
        <v>0</v>
      </c>
      <c r="G1456" s="378"/>
      <c r="H1456" s="378"/>
      <c r="I1456" s="379"/>
      <c r="J1456" s="380"/>
      <c r="K1456" s="944"/>
      <c r="L1456" s="425"/>
      <c r="M1456" s="425"/>
      <c r="N1456" s="425"/>
      <c r="O1456" s="382"/>
      <c r="P1456" s="481">
        <f t="shared" si="350"/>
        <v>0</v>
      </c>
      <c r="Q1456" s="383"/>
      <c r="R1456" s="383"/>
      <c r="S1456" s="384"/>
      <c r="T1456" s="385"/>
      <c r="U1456" s="386"/>
      <c r="V1456" s="383"/>
      <c r="W1456" s="383"/>
      <c r="X1456" s="383"/>
      <c r="Y1456" s="1305">
        <f t="shared" si="351"/>
        <v>0</v>
      </c>
      <c r="Z1456" s="387"/>
      <c r="AA1456" s="482"/>
      <c r="AB1456" s="28"/>
    </row>
    <row r="1457" spans="1:28" x14ac:dyDescent="0.3">
      <c r="A1457" s="123"/>
      <c r="B1457" s="445" t="s">
        <v>901</v>
      </c>
      <c r="C1457" s="446"/>
      <c r="D1457" s="446"/>
      <c r="E1457" s="1352"/>
      <c r="F1457" s="886">
        <f t="shared" si="346"/>
        <v>0</v>
      </c>
      <c r="G1457" s="389"/>
      <c r="H1457" s="389"/>
      <c r="I1457" s="390"/>
      <c r="J1457" s="391"/>
      <c r="K1457" s="945"/>
      <c r="L1457" s="447"/>
      <c r="M1457" s="447"/>
      <c r="N1457" s="447"/>
      <c r="O1457" s="394"/>
      <c r="P1457" s="483">
        <f t="shared" si="350"/>
        <v>0</v>
      </c>
      <c r="Q1457" s="395"/>
      <c r="R1457" s="395"/>
      <c r="S1457" s="478"/>
      <c r="T1457" s="479"/>
      <c r="U1457" s="398"/>
      <c r="V1457" s="395"/>
      <c r="W1457" s="395"/>
      <c r="X1457" s="395"/>
      <c r="Y1457" s="1306">
        <f t="shared" si="351"/>
        <v>0</v>
      </c>
      <c r="Z1457" s="683"/>
      <c r="AA1457" s="676" t="s">
        <v>148</v>
      </c>
      <c r="AB1457" s="28"/>
    </row>
    <row r="1458" spans="1:28" x14ac:dyDescent="0.3">
      <c r="A1458" s="115"/>
      <c r="B1458" s="374" t="s">
        <v>331</v>
      </c>
      <c r="C1458" s="332"/>
      <c r="D1458" s="332"/>
      <c r="E1458" s="1164"/>
      <c r="F1458" s="582">
        <f t="shared" si="346"/>
        <v>0</v>
      </c>
      <c r="G1458" s="333"/>
      <c r="H1458" s="333"/>
      <c r="I1458" s="334"/>
      <c r="J1458" s="335"/>
      <c r="K1458" s="942"/>
      <c r="L1458" s="337"/>
      <c r="M1458" s="337"/>
      <c r="N1458" s="337"/>
      <c r="O1458" s="338"/>
      <c r="P1458" s="339">
        <f t="shared" si="350"/>
        <v>0</v>
      </c>
      <c r="Q1458" s="364"/>
      <c r="R1458" s="364"/>
      <c r="S1458" s="365"/>
      <c r="T1458" s="366"/>
      <c r="U1458" s="367"/>
      <c r="V1458" s="364"/>
      <c r="W1458" s="364"/>
      <c r="X1458" s="364"/>
      <c r="Y1458" s="1293">
        <f t="shared" si="351"/>
        <v>0</v>
      </c>
      <c r="Z1458" s="438"/>
      <c r="AA1458" s="422" t="s">
        <v>157</v>
      </c>
      <c r="AB1458" s="28"/>
    </row>
    <row r="1459" spans="1:28" x14ac:dyDescent="0.3">
      <c r="A1459" s="115"/>
      <c r="B1459" s="374" t="s">
        <v>188</v>
      </c>
      <c r="C1459" s="332"/>
      <c r="D1459" s="332"/>
      <c r="E1459" s="1164"/>
      <c r="F1459" s="582">
        <f t="shared" si="346"/>
        <v>0</v>
      </c>
      <c r="G1459" s="333"/>
      <c r="H1459" s="333"/>
      <c r="I1459" s="334"/>
      <c r="J1459" s="335"/>
      <c r="K1459" s="942"/>
      <c r="L1459" s="337"/>
      <c r="M1459" s="337"/>
      <c r="N1459" s="337"/>
      <c r="O1459" s="338"/>
      <c r="P1459" s="339"/>
      <c r="Q1459" s="364"/>
      <c r="R1459" s="364"/>
      <c r="S1459" s="365"/>
      <c r="T1459" s="366"/>
      <c r="U1459" s="367"/>
      <c r="V1459" s="364"/>
      <c r="W1459" s="364"/>
      <c r="X1459" s="364"/>
      <c r="Y1459" s="1293">
        <f t="shared" si="351"/>
        <v>0</v>
      </c>
      <c r="Z1459" s="438"/>
      <c r="AA1459" s="348"/>
      <c r="AB1459" s="28"/>
    </row>
    <row r="1460" spans="1:28" s="34" customFormat="1" x14ac:dyDescent="0.3">
      <c r="A1460" s="118"/>
      <c r="B1460" s="368"/>
      <c r="C1460" s="331" t="s">
        <v>271</v>
      </c>
      <c r="D1460" s="368"/>
      <c r="E1460" s="1166"/>
      <c r="F1460" s="582">
        <f t="shared" si="346"/>
        <v>0</v>
      </c>
      <c r="G1460" s="583"/>
      <c r="H1460" s="583"/>
      <c r="I1460" s="584"/>
      <c r="J1460" s="585"/>
      <c r="K1460" s="336"/>
      <c r="L1460" s="429"/>
      <c r="M1460" s="429"/>
      <c r="N1460" s="429"/>
      <c r="O1460" s="338"/>
      <c r="P1460" s="339">
        <f t="shared" si="350"/>
        <v>1352601</v>
      </c>
      <c r="Q1460" s="345">
        <f t="shared" ref="Q1460:X1460" si="352">SUM(Q1461:Q1525)</f>
        <v>0</v>
      </c>
      <c r="R1460" s="345">
        <f t="shared" si="352"/>
        <v>844645</v>
      </c>
      <c r="S1460" s="345">
        <f t="shared" si="352"/>
        <v>437956</v>
      </c>
      <c r="T1460" s="1287">
        <f>SUM(T1461:T1525)</f>
        <v>70000</v>
      </c>
      <c r="U1460" s="345">
        <f t="shared" si="352"/>
        <v>0</v>
      </c>
      <c r="V1460" s="345">
        <f t="shared" si="352"/>
        <v>244645</v>
      </c>
      <c r="W1460" s="345">
        <f t="shared" si="352"/>
        <v>0</v>
      </c>
      <c r="X1460" s="345">
        <f t="shared" si="352"/>
        <v>0</v>
      </c>
      <c r="Y1460" s="1293">
        <f t="shared" si="351"/>
        <v>244645</v>
      </c>
      <c r="Z1460" s="438"/>
      <c r="AA1460" s="430"/>
      <c r="AB1460" s="13"/>
    </row>
    <row r="1461" spans="1:28" x14ac:dyDescent="0.3">
      <c r="A1461" s="115"/>
      <c r="B1461" s="332"/>
      <c r="C1461" s="332"/>
      <c r="D1461" s="332"/>
      <c r="E1461" s="1172"/>
      <c r="F1461" s="582">
        <f t="shared" si="346"/>
        <v>0</v>
      </c>
      <c r="G1461" s="333"/>
      <c r="H1461" s="333"/>
      <c r="I1461" s="334"/>
      <c r="J1461" s="335"/>
      <c r="K1461" s="942"/>
      <c r="L1461" s="337"/>
      <c r="M1461" s="337"/>
      <c r="N1461" s="337"/>
      <c r="O1461" s="338"/>
      <c r="P1461" s="339">
        <f t="shared" si="350"/>
        <v>0</v>
      </c>
      <c r="Q1461" s="364"/>
      <c r="R1461" s="364"/>
      <c r="S1461" s="365"/>
      <c r="T1461" s="366"/>
      <c r="U1461" s="367"/>
      <c r="V1461" s="364"/>
      <c r="W1461" s="364"/>
      <c r="X1461" s="364"/>
      <c r="Y1461" s="1293">
        <f t="shared" si="351"/>
        <v>0</v>
      </c>
      <c r="Z1461" s="340"/>
      <c r="AA1461" s="348"/>
      <c r="AB1461" s="28"/>
    </row>
    <row r="1462" spans="1:28" ht="15.6" customHeight="1" x14ac:dyDescent="0.3">
      <c r="A1462" s="115"/>
      <c r="B1462" s="332"/>
      <c r="C1462" s="374" t="s">
        <v>946</v>
      </c>
      <c r="D1462" s="332"/>
      <c r="E1462" s="1166"/>
      <c r="F1462" s="582">
        <f t="shared" si="346"/>
        <v>0</v>
      </c>
      <c r="G1462" s="333"/>
      <c r="H1462" s="333"/>
      <c r="I1462" s="334"/>
      <c r="J1462" s="335"/>
      <c r="K1462" s="942"/>
      <c r="L1462" s="337"/>
      <c r="M1462" s="337"/>
      <c r="N1462" s="337"/>
      <c r="O1462" s="338"/>
      <c r="P1462" s="339">
        <f t="shared" si="350"/>
        <v>0</v>
      </c>
      <c r="Q1462" s="364"/>
      <c r="R1462" s="364"/>
      <c r="S1462" s="365"/>
      <c r="T1462" s="366"/>
      <c r="U1462" s="367"/>
      <c r="V1462" s="364"/>
      <c r="W1462" s="364"/>
      <c r="X1462" s="364"/>
      <c r="Y1462" s="1293">
        <f t="shared" si="351"/>
        <v>0</v>
      </c>
      <c r="Z1462" s="340"/>
      <c r="AA1462" s="370" t="s">
        <v>665</v>
      </c>
      <c r="AB1462" s="28"/>
    </row>
    <row r="1463" spans="1:28" ht="15.6" customHeight="1" x14ac:dyDescent="0.3">
      <c r="A1463" s="115"/>
      <c r="B1463" s="332"/>
      <c r="C1463" s="332"/>
      <c r="D1463" s="374" t="s">
        <v>1261</v>
      </c>
      <c r="E1463" s="1166"/>
      <c r="F1463" s="582">
        <f t="shared" si="346"/>
        <v>0</v>
      </c>
      <c r="G1463" s="333"/>
      <c r="H1463" s="333"/>
      <c r="I1463" s="334"/>
      <c r="J1463" s="335"/>
      <c r="K1463" s="942"/>
      <c r="L1463" s="337"/>
      <c r="M1463" s="337"/>
      <c r="N1463" s="337"/>
      <c r="O1463" s="338"/>
      <c r="P1463" s="339">
        <f t="shared" si="350"/>
        <v>0</v>
      </c>
      <c r="Q1463" s="364"/>
      <c r="R1463" s="364"/>
      <c r="S1463" s="365"/>
      <c r="T1463" s="366"/>
      <c r="U1463" s="367"/>
      <c r="V1463" s="364"/>
      <c r="W1463" s="364"/>
      <c r="X1463" s="364"/>
      <c r="Y1463" s="1293">
        <f t="shared" si="351"/>
        <v>0</v>
      </c>
      <c r="Z1463" s="340"/>
      <c r="AA1463" s="370" t="s">
        <v>666</v>
      </c>
      <c r="AB1463" s="28"/>
    </row>
    <row r="1464" spans="1:28" ht="15.6" customHeight="1" x14ac:dyDescent="0.3">
      <c r="A1464" s="115"/>
      <c r="B1464" s="332"/>
      <c r="C1464" s="332"/>
      <c r="D1464" s="374"/>
      <c r="E1464" s="1166" t="s">
        <v>1262</v>
      </c>
      <c r="F1464" s="582">
        <f t="shared" si="346"/>
        <v>0</v>
      </c>
      <c r="G1464" s="333"/>
      <c r="H1464" s="333"/>
      <c r="I1464" s="334"/>
      <c r="J1464" s="335"/>
      <c r="K1464" s="942"/>
      <c r="L1464" s="337"/>
      <c r="M1464" s="337"/>
      <c r="N1464" s="337"/>
      <c r="O1464" s="338"/>
      <c r="P1464" s="339">
        <f t="shared" si="350"/>
        <v>0</v>
      </c>
      <c r="Q1464" s="364"/>
      <c r="R1464" s="364"/>
      <c r="S1464" s="365"/>
      <c r="T1464" s="366"/>
      <c r="U1464" s="367"/>
      <c r="V1464" s="364"/>
      <c r="W1464" s="364"/>
      <c r="X1464" s="364"/>
      <c r="Y1464" s="1293">
        <f t="shared" si="351"/>
        <v>0</v>
      </c>
      <c r="Z1464" s="340"/>
      <c r="AA1464" s="370" t="s">
        <v>667</v>
      </c>
      <c r="AB1464" s="28"/>
    </row>
    <row r="1465" spans="1:28" ht="15.6" customHeight="1" x14ac:dyDescent="0.3">
      <c r="A1465" s="115"/>
      <c r="B1465" s="332"/>
      <c r="C1465" s="332"/>
      <c r="D1465" s="332"/>
      <c r="E1465" s="1172" t="s">
        <v>1263</v>
      </c>
      <c r="F1465" s="582">
        <f t="shared" si="346"/>
        <v>0</v>
      </c>
      <c r="G1465" s="333"/>
      <c r="H1465" s="333"/>
      <c r="I1465" s="334"/>
      <c r="J1465" s="335"/>
      <c r="K1465" s="942"/>
      <c r="L1465" s="337"/>
      <c r="M1465" s="337"/>
      <c r="N1465" s="337"/>
      <c r="O1465" s="338"/>
      <c r="P1465" s="339">
        <f t="shared" si="350"/>
        <v>0</v>
      </c>
      <c r="Q1465" s="364"/>
      <c r="R1465" s="364"/>
      <c r="S1465" s="365"/>
      <c r="T1465" s="366"/>
      <c r="U1465" s="367"/>
      <c r="V1465" s="364"/>
      <c r="W1465" s="364"/>
      <c r="X1465" s="364"/>
      <c r="Y1465" s="1293">
        <f t="shared" si="351"/>
        <v>0</v>
      </c>
      <c r="Z1465" s="340"/>
      <c r="AA1465" s="370" t="s">
        <v>668</v>
      </c>
      <c r="AB1465" s="28"/>
    </row>
    <row r="1466" spans="1:28" ht="15.6" customHeight="1" x14ac:dyDescent="0.3">
      <c r="A1466" s="115"/>
      <c r="B1466" s="332"/>
      <c r="C1466" s="332"/>
      <c r="D1466" s="332"/>
      <c r="E1466" s="1172" t="s">
        <v>1264</v>
      </c>
      <c r="F1466" s="582">
        <f t="shared" si="346"/>
        <v>0</v>
      </c>
      <c r="G1466" s="333"/>
      <c r="H1466" s="333"/>
      <c r="I1466" s="334"/>
      <c r="J1466" s="335"/>
      <c r="K1466" s="942"/>
      <c r="L1466" s="337"/>
      <c r="M1466" s="337"/>
      <c r="N1466" s="337"/>
      <c r="O1466" s="338"/>
      <c r="P1466" s="339">
        <f t="shared" si="350"/>
        <v>0</v>
      </c>
      <c r="Q1466" s="364"/>
      <c r="R1466" s="364"/>
      <c r="S1466" s="365"/>
      <c r="T1466" s="366"/>
      <c r="U1466" s="367"/>
      <c r="V1466" s="364"/>
      <c r="W1466" s="364"/>
      <c r="X1466" s="364"/>
      <c r="Y1466" s="1293">
        <f t="shared" si="351"/>
        <v>0</v>
      </c>
      <c r="Z1466" s="340"/>
      <c r="AA1466" s="370" t="s">
        <v>669</v>
      </c>
      <c r="AB1466" s="28"/>
    </row>
    <row r="1467" spans="1:28" ht="15.6" customHeight="1" x14ac:dyDescent="0.3">
      <c r="A1467" s="115"/>
      <c r="B1467" s="332"/>
      <c r="C1467" s="332"/>
      <c r="D1467" s="332"/>
      <c r="E1467" s="1168" t="s">
        <v>201</v>
      </c>
      <c r="F1467" s="582">
        <f t="shared" si="346"/>
        <v>1</v>
      </c>
      <c r="G1467" s="333"/>
      <c r="H1467" s="333"/>
      <c r="I1467" s="334">
        <v>1</v>
      </c>
      <c r="J1467" s="335"/>
      <c r="K1467" s="633"/>
      <c r="L1467" s="337">
        <v>1</v>
      </c>
      <c r="M1467" s="337"/>
      <c r="N1467" s="337"/>
      <c r="O1467" s="338">
        <f t="shared" ref="O1467:O1509" si="353">SUM(K1467:N1467)</f>
        <v>1</v>
      </c>
      <c r="P1467" s="339">
        <f t="shared" si="350"/>
        <v>244645</v>
      </c>
      <c r="Q1467" s="364"/>
      <c r="R1467" s="364">
        <v>244645</v>
      </c>
      <c r="S1467" s="365"/>
      <c r="T1467" s="366"/>
      <c r="U1467" s="367"/>
      <c r="V1467" s="364">
        <v>244645</v>
      </c>
      <c r="W1467" s="364"/>
      <c r="X1467" s="364"/>
      <c r="Y1467" s="1293">
        <f t="shared" si="351"/>
        <v>244645</v>
      </c>
      <c r="Z1467" s="340"/>
      <c r="AA1467" s="370" t="s">
        <v>670</v>
      </c>
      <c r="AB1467" s="28"/>
    </row>
    <row r="1468" spans="1:28" ht="15.6" customHeight="1" x14ac:dyDescent="0.3">
      <c r="A1468" s="115"/>
      <c r="B1468" s="332"/>
      <c r="C1468" s="332"/>
      <c r="D1468" s="332"/>
      <c r="E1468" s="1168" t="s">
        <v>202</v>
      </c>
      <c r="F1468" s="582">
        <f t="shared" si="346"/>
        <v>0</v>
      </c>
      <c r="G1468" s="333"/>
      <c r="H1468" s="333"/>
      <c r="I1468" s="334"/>
      <c r="J1468" s="335"/>
      <c r="K1468" s="942"/>
      <c r="L1468" s="337"/>
      <c r="M1468" s="337"/>
      <c r="N1468" s="337"/>
      <c r="O1468" s="338"/>
      <c r="P1468" s="339">
        <f t="shared" si="350"/>
        <v>0</v>
      </c>
      <c r="Q1468" s="364"/>
      <c r="R1468" s="364"/>
      <c r="S1468" s="365"/>
      <c r="T1468" s="366"/>
      <c r="U1468" s="367"/>
      <c r="V1468" s="364"/>
      <c r="W1468" s="364"/>
      <c r="X1468" s="364"/>
      <c r="Y1468" s="1293">
        <f t="shared" si="351"/>
        <v>0</v>
      </c>
      <c r="Z1468" s="340"/>
      <c r="AA1468" s="348"/>
      <c r="AB1468" s="28"/>
    </row>
    <row r="1469" spans="1:28" x14ac:dyDescent="0.3">
      <c r="A1469" s="124"/>
      <c r="B1469" s="441"/>
      <c r="C1469" s="441"/>
      <c r="D1469" s="374"/>
      <c r="E1469" s="1181"/>
      <c r="F1469" s="582">
        <f t="shared" ref="F1469:F1472" si="354">SUM(G1469:J1469)</f>
        <v>0</v>
      </c>
      <c r="G1469" s="333"/>
      <c r="H1469" s="333"/>
      <c r="I1469" s="334"/>
      <c r="J1469" s="335"/>
      <c r="K1469" s="633"/>
      <c r="L1469" s="337"/>
      <c r="M1469" s="337"/>
      <c r="N1469" s="337"/>
      <c r="O1469" s="338"/>
      <c r="P1469" s="339">
        <f t="shared" si="350"/>
        <v>329200</v>
      </c>
      <c r="Q1469" s="364"/>
      <c r="R1469" s="364"/>
      <c r="S1469" s="595">
        <v>329200</v>
      </c>
      <c r="T1469" s="579"/>
      <c r="U1469" s="367"/>
      <c r="V1469" s="364"/>
      <c r="W1469" s="364"/>
      <c r="X1469" s="364"/>
      <c r="Y1469" s="1293">
        <f t="shared" si="351"/>
        <v>0</v>
      </c>
      <c r="Z1469" s="593"/>
      <c r="AA1469" s="370" t="s">
        <v>785</v>
      </c>
      <c r="AB1469" s="28"/>
    </row>
    <row r="1470" spans="1:28" x14ac:dyDescent="0.3">
      <c r="A1470" s="124"/>
      <c r="B1470" s="441"/>
      <c r="C1470" s="441"/>
      <c r="D1470" s="441"/>
      <c r="E1470" s="1168"/>
      <c r="F1470" s="582">
        <f t="shared" si="354"/>
        <v>0</v>
      </c>
      <c r="G1470" s="333"/>
      <c r="H1470" s="333"/>
      <c r="I1470" s="334"/>
      <c r="J1470" s="335"/>
      <c r="K1470" s="633"/>
      <c r="L1470" s="337"/>
      <c r="M1470" s="337"/>
      <c r="N1470" s="337"/>
      <c r="O1470" s="338"/>
      <c r="P1470" s="339">
        <f t="shared" si="350"/>
        <v>0</v>
      </c>
      <c r="Q1470" s="364"/>
      <c r="R1470" s="364"/>
      <c r="S1470" s="413"/>
      <c r="T1470" s="579"/>
      <c r="U1470" s="367"/>
      <c r="V1470" s="364"/>
      <c r="W1470" s="364"/>
      <c r="X1470" s="364"/>
      <c r="Y1470" s="1293">
        <f t="shared" si="351"/>
        <v>0</v>
      </c>
      <c r="Z1470" s="593" t="s">
        <v>32</v>
      </c>
      <c r="AA1470" s="431" t="s">
        <v>786</v>
      </c>
      <c r="AB1470" s="28"/>
    </row>
    <row r="1471" spans="1:28" x14ac:dyDescent="0.3">
      <c r="A1471" s="124"/>
      <c r="B1471" s="441"/>
      <c r="C1471" s="441"/>
      <c r="D1471" s="441"/>
      <c r="E1471" s="1168"/>
      <c r="F1471" s="582">
        <f t="shared" si="354"/>
        <v>0</v>
      </c>
      <c r="G1471" s="333"/>
      <c r="H1471" s="333"/>
      <c r="I1471" s="334"/>
      <c r="J1471" s="335"/>
      <c r="K1471" s="633"/>
      <c r="L1471" s="337"/>
      <c r="M1471" s="337"/>
      <c r="N1471" s="337"/>
      <c r="O1471" s="338"/>
      <c r="P1471" s="339">
        <f t="shared" si="350"/>
        <v>0</v>
      </c>
      <c r="Q1471" s="364"/>
      <c r="R1471" s="364"/>
      <c r="S1471" s="595"/>
      <c r="T1471" s="579"/>
      <c r="U1471" s="367"/>
      <c r="V1471" s="364"/>
      <c r="W1471" s="364"/>
      <c r="X1471" s="364"/>
      <c r="Y1471" s="1293">
        <f t="shared" si="351"/>
        <v>0</v>
      </c>
      <c r="Z1471" s="593"/>
      <c r="AA1471" s="431" t="s">
        <v>787</v>
      </c>
      <c r="AB1471" s="28"/>
    </row>
    <row r="1472" spans="1:28" x14ac:dyDescent="0.3">
      <c r="A1472" s="124"/>
      <c r="B1472" s="441"/>
      <c r="C1472" s="441"/>
      <c r="D1472" s="441"/>
      <c r="E1472" s="1168"/>
      <c r="F1472" s="582">
        <f t="shared" si="354"/>
        <v>0</v>
      </c>
      <c r="G1472" s="333"/>
      <c r="H1472" s="333"/>
      <c r="I1472" s="334"/>
      <c r="J1472" s="335"/>
      <c r="K1472" s="633"/>
      <c r="L1472" s="337"/>
      <c r="M1472" s="337"/>
      <c r="N1472" s="337"/>
      <c r="O1472" s="338"/>
      <c r="P1472" s="339">
        <f t="shared" si="350"/>
        <v>0</v>
      </c>
      <c r="Q1472" s="364"/>
      <c r="R1472" s="364"/>
      <c r="S1472" s="595"/>
      <c r="T1472" s="579"/>
      <c r="U1472" s="367"/>
      <c r="V1472" s="364"/>
      <c r="W1472" s="364"/>
      <c r="X1472" s="364"/>
      <c r="Y1472" s="1293">
        <f t="shared" si="351"/>
        <v>0</v>
      </c>
      <c r="Z1472" s="593"/>
      <c r="AA1472" s="431"/>
      <c r="AB1472" s="28"/>
    </row>
    <row r="1473" spans="1:28" ht="15.6" customHeight="1" x14ac:dyDescent="0.3">
      <c r="A1473" s="115"/>
      <c r="B1473" s="332"/>
      <c r="C1473" s="332"/>
      <c r="D1473" s="332"/>
      <c r="E1473" s="1168"/>
      <c r="F1473" s="582">
        <f t="shared" si="346"/>
        <v>0</v>
      </c>
      <c r="G1473" s="333"/>
      <c r="H1473" s="333"/>
      <c r="I1473" s="334"/>
      <c r="J1473" s="335"/>
      <c r="K1473" s="942"/>
      <c r="L1473" s="337"/>
      <c r="M1473" s="337"/>
      <c r="N1473" s="337"/>
      <c r="O1473" s="338"/>
      <c r="P1473" s="339">
        <f t="shared" si="350"/>
        <v>0</v>
      </c>
      <c r="Q1473" s="364"/>
      <c r="R1473" s="364"/>
      <c r="S1473" s="365"/>
      <c r="T1473" s="366"/>
      <c r="U1473" s="367"/>
      <c r="V1473" s="364"/>
      <c r="W1473" s="364"/>
      <c r="X1473" s="364"/>
      <c r="Y1473" s="1293">
        <f t="shared" si="351"/>
        <v>0</v>
      </c>
      <c r="Z1473" s="340"/>
      <c r="AA1473" s="348"/>
      <c r="AB1473" s="28"/>
    </row>
    <row r="1474" spans="1:28" ht="15.6" customHeight="1" x14ac:dyDescent="0.3">
      <c r="A1474" s="115"/>
      <c r="B1474" s="332"/>
      <c r="C1474" s="332"/>
      <c r="D1474" s="332"/>
      <c r="E1474" s="1172" t="s">
        <v>1265</v>
      </c>
      <c r="F1474" s="582">
        <f t="shared" si="346"/>
        <v>0</v>
      </c>
      <c r="G1474" s="333"/>
      <c r="H1474" s="333"/>
      <c r="I1474" s="334"/>
      <c r="J1474" s="335"/>
      <c r="K1474" s="942"/>
      <c r="L1474" s="337"/>
      <c r="M1474" s="337"/>
      <c r="N1474" s="337"/>
      <c r="O1474" s="338"/>
      <c r="P1474" s="339">
        <f t="shared" si="350"/>
        <v>0</v>
      </c>
      <c r="Q1474" s="364"/>
      <c r="R1474" s="364"/>
      <c r="S1474" s="365"/>
      <c r="T1474" s="366"/>
      <c r="U1474" s="367"/>
      <c r="V1474" s="364"/>
      <c r="W1474" s="364"/>
      <c r="X1474" s="364"/>
      <c r="Y1474" s="1293">
        <f t="shared" si="351"/>
        <v>0</v>
      </c>
      <c r="Z1474" s="340"/>
      <c r="AA1474" s="370" t="s">
        <v>671</v>
      </c>
      <c r="AB1474" s="28"/>
    </row>
    <row r="1475" spans="1:28" ht="15.6" customHeight="1" x14ac:dyDescent="0.3">
      <c r="A1475" s="115"/>
      <c r="B1475" s="332"/>
      <c r="C1475" s="332"/>
      <c r="D1475" s="332"/>
      <c r="E1475" s="1172" t="s">
        <v>1266</v>
      </c>
      <c r="F1475" s="582">
        <f t="shared" si="346"/>
        <v>0</v>
      </c>
      <c r="G1475" s="333"/>
      <c r="H1475" s="333"/>
      <c r="I1475" s="334"/>
      <c r="J1475" s="335"/>
      <c r="K1475" s="942"/>
      <c r="L1475" s="337"/>
      <c r="M1475" s="337"/>
      <c r="N1475" s="337"/>
      <c r="O1475" s="338"/>
      <c r="P1475" s="339">
        <f t="shared" si="350"/>
        <v>0</v>
      </c>
      <c r="Q1475" s="364"/>
      <c r="R1475" s="364"/>
      <c r="S1475" s="365"/>
      <c r="T1475" s="366"/>
      <c r="U1475" s="367"/>
      <c r="V1475" s="364"/>
      <c r="W1475" s="364"/>
      <c r="X1475" s="364"/>
      <c r="Y1475" s="1293">
        <f t="shared" si="351"/>
        <v>0</v>
      </c>
      <c r="Z1475" s="340"/>
      <c r="AA1475" s="370" t="s">
        <v>672</v>
      </c>
      <c r="AB1475" s="28"/>
    </row>
    <row r="1476" spans="1:28" ht="15.6" customHeight="1" x14ac:dyDescent="0.3">
      <c r="A1476" s="115"/>
      <c r="B1476" s="332"/>
      <c r="C1476" s="332"/>
      <c r="D1476" s="332"/>
      <c r="E1476" s="1172" t="s">
        <v>1267</v>
      </c>
      <c r="F1476" s="582"/>
      <c r="G1476" s="333"/>
      <c r="H1476" s="333"/>
      <c r="I1476" s="334"/>
      <c r="J1476" s="335"/>
      <c r="K1476" s="942"/>
      <c r="L1476" s="337"/>
      <c r="M1476" s="337"/>
      <c r="N1476" s="337"/>
      <c r="O1476" s="338"/>
      <c r="P1476" s="339">
        <f t="shared" si="350"/>
        <v>0</v>
      </c>
      <c r="Q1476" s="364"/>
      <c r="R1476" s="364"/>
      <c r="S1476" s="365"/>
      <c r="T1476" s="366"/>
      <c r="U1476" s="367"/>
      <c r="V1476" s="364"/>
      <c r="W1476" s="364"/>
      <c r="X1476" s="364"/>
      <c r="Y1476" s="1293">
        <f t="shared" si="351"/>
        <v>0</v>
      </c>
      <c r="Z1476" s="340"/>
      <c r="AA1476" s="370" t="s">
        <v>673</v>
      </c>
      <c r="AB1476" s="28"/>
    </row>
    <row r="1477" spans="1:28" ht="15.6" customHeight="1" x14ac:dyDescent="0.3">
      <c r="A1477" s="115"/>
      <c r="B1477" s="332"/>
      <c r="C1477" s="332"/>
      <c r="D1477" s="332"/>
      <c r="E1477" s="1168" t="s">
        <v>201</v>
      </c>
      <c r="F1477" s="582">
        <f t="shared" si="346"/>
        <v>1</v>
      </c>
      <c r="G1477" s="333"/>
      <c r="H1477" s="333"/>
      <c r="I1477" s="334">
        <v>1</v>
      </c>
      <c r="J1477" s="335"/>
      <c r="K1477" s="633"/>
      <c r="L1477" s="337">
        <v>1</v>
      </c>
      <c r="M1477" s="337"/>
      <c r="N1477" s="337"/>
      <c r="O1477" s="338">
        <f t="shared" si="353"/>
        <v>1</v>
      </c>
      <c r="P1477" s="339">
        <f t="shared" si="350"/>
        <v>0</v>
      </c>
      <c r="Q1477" s="364"/>
      <c r="R1477" s="364"/>
      <c r="S1477" s="365"/>
      <c r="T1477" s="366"/>
      <c r="U1477" s="367"/>
      <c r="V1477" s="364"/>
      <c r="W1477" s="364"/>
      <c r="X1477" s="364"/>
      <c r="Y1477" s="1293">
        <f t="shared" si="351"/>
        <v>0</v>
      </c>
      <c r="Z1477" s="340"/>
      <c r="AA1477" s="370" t="s">
        <v>674</v>
      </c>
      <c r="AB1477" s="28"/>
    </row>
    <row r="1478" spans="1:28" ht="15.6" customHeight="1" x14ac:dyDescent="0.3">
      <c r="A1478" s="115"/>
      <c r="B1478" s="332"/>
      <c r="C1478" s="332"/>
      <c r="D1478" s="332"/>
      <c r="E1478" s="1168" t="s">
        <v>202</v>
      </c>
      <c r="F1478" s="582">
        <f t="shared" si="346"/>
        <v>0</v>
      </c>
      <c r="G1478" s="333"/>
      <c r="H1478" s="333"/>
      <c r="I1478" s="334"/>
      <c r="J1478" s="335"/>
      <c r="K1478" s="942"/>
      <c r="L1478" s="337"/>
      <c r="M1478" s="337"/>
      <c r="N1478" s="337"/>
      <c r="O1478" s="338"/>
      <c r="P1478" s="339">
        <f t="shared" si="350"/>
        <v>0</v>
      </c>
      <c r="Q1478" s="364"/>
      <c r="R1478" s="364"/>
      <c r="S1478" s="365"/>
      <c r="T1478" s="366"/>
      <c r="U1478" s="367"/>
      <c r="V1478" s="364"/>
      <c r="W1478" s="364"/>
      <c r="X1478" s="364"/>
      <c r="Y1478" s="1293">
        <f t="shared" si="351"/>
        <v>0</v>
      </c>
      <c r="Z1478" s="340"/>
      <c r="AA1478" s="431"/>
      <c r="AB1478" s="28"/>
    </row>
    <row r="1479" spans="1:28" ht="15.6" customHeight="1" x14ac:dyDescent="0.3">
      <c r="A1479" s="115"/>
      <c r="B1479" s="332"/>
      <c r="C1479" s="332"/>
      <c r="D1479" s="332"/>
      <c r="E1479" s="1168"/>
      <c r="F1479" s="582">
        <f t="shared" si="346"/>
        <v>0</v>
      </c>
      <c r="G1479" s="333"/>
      <c r="H1479" s="333"/>
      <c r="I1479" s="334"/>
      <c r="J1479" s="335"/>
      <c r="K1479" s="942"/>
      <c r="L1479" s="337"/>
      <c r="M1479" s="337"/>
      <c r="N1479" s="337"/>
      <c r="O1479" s="338"/>
      <c r="P1479" s="339">
        <f t="shared" si="350"/>
        <v>0</v>
      </c>
      <c r="Q1479" s="364"/>
      <c r="R1479" s="364"/>
      <c r="S1479" s="365"/>
      <c r="T1479" s="366"/>
      <c r="U1479" s="367"/>
      <c r="V1479" s="364"/>
      <c r="W1479" s="364"/>
      <c r="X1479" s="364"/>
      <c r="Y1479" s="1293">
        <f t="shared" si="351"/>
        <v>0</v>
      </c>
      <c r="Z1479" s="340"/>
      <c r="AA1479" s="348"/>
      <c r="AB1479" s="28"/>
    </row>
    <row r="1480" spans="1:28" x14ac:dyDescent="0.3">
      <c r="A1480" s="115"/>
      <c r="B1480" s="332"/>
      <c r="C1480" s="332"/>
      <c r="D1480" s="332"/>
      <c r="E1480" s="1172" t="s">
        <v>1268</v>
      </c>
      <c r="F1480" s="582">
        <f t="shared" si="346"/>
        <v>0</v>
      </c>
      <c r="G1480" s="333"/>
      <c r="H1480" s="333"/>
      <c r="I1480" s="334"/>
      <c r="J1480" s="335"/>
      <c r="K1480" s="942"/>
      <c r="L1480" s="337"/>
      <c r="M1480" s="337"/>
      <c r="N1480" s="337"/>
      <c r="O1480" s="338"/>
      <c r="P1480" s="339">
        <f t="shared" si="350"/>
        <v>0</v>
      </c>
      <c r="Q1480" s="364"/>
      <c r="R1480" s="364"/>
      <c r="S1480" s="365"/>
      <c r="T1480" s="366"/>
      <c r="U1480" s="367"/>
      <c r="V1480" s="364"/>
      <c r="W1480" s="364"/>
      <c r="X1480" s="364"/>
      <c r="Y1480" s="1293">
        <f t="shared" si="351"/>
        <v>0</v>
      </c>
      <c r="Z1480" s="340"/>
      <c r="AA1480" s="370" t="s">
        <v>535</v>
      </c>
      <c r="AB1480" s="28"/>
    </row>
    <row r="1481" spans="1:28" x14ac:dyDescent="0.3">
      <c r="A1481" s="115"/>
      <c r="B1481" s="332"/>
      <c r="C1481" s="332"/>
      <c r="D1481" s="332"/>
      <c r="E1481" s="1172" t="s">
        <v>1269</v>
      </c>
      <c r="F1481" s="582">
        <f t="shared" si="346"/>
        <v>0</v>
      </c>
      <c r="G1481" s="333"/>
      <c r="H1481" s="333"/>
      <c r="I1481" s="334"/>
      <c r="J1481" s="335"/>
      <c r="K1481" s="942"/>
      <c r="L1481" s="337"/>
      <c r="M1481" s="337"/>
      <c r="N1481" s="337"/>
      <c r="O1481" s="338"/>
      <c r="P1481" s="339">
        <f t="shared" si="350"/>
        <v>0</v>
      </c>
      <c r="Q1481" s="364"/>
      <c r="R1481" s="364"/>
      <c r="S1481" s="365"/>
      <c r="T1481" s="366"/>
      <c r="U1481" s="367"/>
      <c r="V1481" s="364"/>
      <c r="W1481" s="364"/>
      <c r="X1481" s="364"/>
      <c r="Y1481" s="1293">
        <f t="shared" si="351"/>
        <v>0</v>
      </c>
      <c r="Z1481" s="340"/>
      <c r="AA1481" s="348"/>
      <c r="AB1481" s="28"/>
    </row>
    <row r="1482" spans="1:28" x14ac:dyDescent="0.3">
      <c r="A1482" s="115"/>
      <c r="B1482" s="332"/>
      <c r="C1482" s="332"/>
      <c r="D1482" s="332"/>
      <c r="E1482" s="1172" t="s">
        <v>1270</v>
      </c>
      <c r="F1482" s="582">
        <f t="shared" ref="F1482" si="355">SUM(G1482:J1482)</f>
        <v>0</v>
      </c>
      <c r="G1482" s="333"/>
      <c r="H1482" s="333"/>
      <c r="I1482" s="334"/>
      <c r="J1482" s="335"/>
      <c r="K1482" s="942"/>
      <c r="L1482" s="337"/>
      <c r="M1482" s="337"/>
      <c r="N1482" s="337"/>
      <c r="O1482" s="338"/>
      <c r="P1482" s="339">
        <f t="shared" ref="P1482" si="356">SUM(Q1482:T1482)</f>
        <v>0</v>
      </c>
      <c r="Q1482" s="364"/>
      <c r="R1482" s="364"/>
      <c r="S1482" s="365"/>
      <c r="T1482" s="366"/>
      <c r="U1482" s="367"/>
      <c r="V1482" s="364"/>
      <c r="W1482" s="364"/>
      <c r="X1482" s="364"/>
      <c r="Y1482" s="1293">
        <f t="shared" ref="Y1482" si="357">SUM(U1482:X1482)</f>
        <v>0</v>
      </c>
      <c r="Z1482" s="340"/>
      <c r="AA1482" s="348"/>
      <c r="AB1482" s="28"/>
    </row>
    <row r="1483" spans="1:28" x14ac:dyDescent="0.3">
      <c r="A1483" s="115"/>
      <c r="B1483" s="332"/>
      <c r="C1483" s="332"/>
      <c r="D1483" s="332"/>
      <c r="E1483" s="1168" t="s">
        <v>201</v>
      </c>
      <c r="F1483" s="582">
        <f t="shared" si="346"/>
        <v>1</v>
      </c>
      <c r="G1483" s="333"/>
      <c r="H1483" s="333"/>
      <c r="I1483" s="334">
        <v>1</v>
      </c>
      <c r="J1483" s="335"/>
      <c r="K1483" s="942"/>
      <c r="L1483" s="337"/>
      <c r="M1483" s="337"/>
      <c r="N1483" s="337"/>
      <c r="O1483" s="338"/>
      <c r="P1483" s="339">
        <f t="shared" si="350"/>
        <v>0</v>
      </c>
      <c r="Q1483" s="364"/>
      <c r="R1483" s="364"/>
      <c r="S1483" s="365"/>
      <c r="T1483" s="366"/>
      <c r="U1483" s="367"/>
      <c r="V1483" s="364"/>
      <c r="W1483" s="364"/>
      <c r="X1483" s="364"/>
      <c r="Y1483" s="1293">
        <f t="shared" si="351"/>
        <v>0</v>
      </c>
      <c r="Z1483" s="340"/>
      <c r="AA1483" s="348"/>
      <c r="AB1483" s="28"/>
    </row>
    <row r="1484" spans="1:28" x14ac:dyDescent="0.3">
      <c r="A1484" s="115"/>
      <c r="B1484" s="332"/>
      <c r="C1484" s="332"/>
      <c r="D1484" s="332"/>
      <c r="E1484" s="1168" t="s">
        <v>202</v>
      </c>
      <c r="F1484" s="582">
        <f t="shared" si="346"/>
        <v>0</v>
      </c>
      <c r="G1484" s="333"/>
      <c r="H1484" s="333"/>
      <c r="I1484" s="334"/>
      <c r="J1484" s="335"/>
      <c r="K1484" s="942"/>
      <c r="L1484" s="337"/>
      <c r="M1484" s="337"/>
      <c r="N1484" s="337"/>
      <c r="O1484" s="338"/>
      <c r="P1484" s="339">
        <f t="shared" si="350"/>
        <v>0</v>
      </c>
      <c r="Q1484" s="364"/>
      <c r="R1484" s="364"/>
      <c r="S1484" s="365"/>
      <c r="T1484" s="366"/>
      <c r="U1484" s="367"/>
      <c r="V1484" s="364"/>
      <c r="W1484" s="364"/>
      <c r="X1484" s="364"/>
      <c r="Y1484" s="1293">
        <f t="shared" si="351"/>
        <v>0</v>
      </c>
      <c r="Z1484" s="340"/>
      <c r="AA1484" s="348"/>
      <c r="AB1484" s="28"/>
    </row>
    <row r="1485" spans="1:28" x14ac:dyDescent="0.3">
      <c r="A1485" s="115"/>
      <c r="B1485" s="332"/>
      <c r="C1485" s="332"/>
      <c r="D1485" s="332"/>
      <c r="E1485" s="1168"/>
      <c r="F1485" s="582">
        <f t="shared" si="346"/>
        <v>0</v>
      </c>
      <c r="G1485" s="333"/>
      <c r="H1485" s="333"/>
      <c r="I1485" s="334"/>
      <c r="J1485" s="335"/>
      <c r="K1485" s="942"/>
      <c r="L1485" s="337"/>
      <c r="M1485" s="337"/>
      <c r="N1485" s="337"/>
      <c r="O1485" s="338"/>
      <c r="P1485" s="339">
        <f t="shared" si="350"/>
        <v>0</v>
      </c>
      <c r="Q1485" s="364"/>
      <c r="R1485" s="364"/>
      <c r="S1485" s="365"/>
      <c r="T1485" s="366"/>
      <c r="U1485" s="367"/>
      <c r="V1485" s="364"/>
      <c r="W1485" s="364"/>
      <c r="X1485" s="364"/>
      <c r="Y1485" s="1293">
        <f t="shared" si="351"/>
        <v>0</v>
      </c>
      <c r="Z1485" s="340"/>
      <c r="AA1485" s="348"/>
      <c r="AB1485" s="28"/>
    </row>
    <row r="1486" spans="1:28" x14ac:dyDescent="0.3">
      <c r="A1486" s="115"/>
      <c r="B1486" s="332"/>
      <c r="C1486" s="332"/>
      <c r="D1486" s="374" t="s">
        <v>1271</v>
      </c>
      <c r="E1486" s="1172"/>
      <c r="F1486" s="582">
        <f t="shared" si="346"/>
        <v>0</v>
      </c>
      <c r="G1486" s="333"/>
      <c r="H1486" s="333"/>
      <c r="I1486" s="334"/>
      <c r="J1486" s="335"/>
      <c r="K1486" s="942"/>
      <c r="L1486" s="337"/>
      <c r="M1486" s="337"/>
      <c r="N1486" s="337"/>
      <c r="O1486" s="338"/>
      <c r="P1486" s="339">
        <f t="shared" si="350"/>
        <v>0</v>
      </c>
      <c r="Q1486" s="364"/>
      <c r="R1486" s="364"/>
      <c r="S1486" s="365"/>
      <c r="T1486" s="366"/>
      <c r="U1486" s="367"/>
      <c r="V1486" s="364"/>
      <c r="W1486" s="364"/>
      <c r="X1486" s="364"/>
      <c r="Y1486" s="1293">
        <f t="shared" si="351"/>
        <v>0</v>
      </c>
      <c r="Z1486" s="340"/>
      <c r="AA1486" s="348"/>
      <c r="AB1486" s="28"/>
    </row>
    <row r="1487" spans="1:28" x14ac:dyDescent="0.3">
      <c r="A1487" s="115"/>
      <c r="B1487" s="332"/>
      <c r="C1487" s="332"/>
      <c r="D1487" s="374"/>
      <c r="E1487" s="1172" t="s">
        <v>332</v>
      </c>
      <c r="F1487" s="582">
        <f t="shared" si="346"/>
        <v>0</v>
      </c>
      <c r="G1487" s="333"/>
      <c r="H1487" s="333"/>
      <c r="I1487" s="334"/>
      <c r="J1487" s="335"/>
      <c r="K1487" s="942"/>
      <c r="L1487" s="337"/>
      <c r="M1487" s="337"/>
      <c r="N1487" s="337"/>
      <c r="O1487" s="338"/>
      <c r="P1487" s="339">
        <f t="shared" si="350"/>
        <v>0</v>
      </c>
      <c r="Q1487" s="364"/>
      <c r="R1487" s="364"/>
      <c r="S1487" s="365"/>
      <c r="T1487" s="366"/>
      <c r="U1487" s="367"/>
      <c r="V1487" s="364"/>
      <c r="W1487" s="364"/>
      <c r="X1487" s="364"/>
      <c r="Y1487" s="1293">
        <f t="shared" si="351"/>
        <v>0</v>
      </c>
      <c r="Z1487" s="340"/>
      <c r="AA1487" s="348"/>
      <c r="AB1487" s="28"/>
    </row>
    <row r="1488" spans="1:28" x14ac:dyDescent="0.3">
      <c r="A1488" s="115"/>
      <c r="B1488" s="332"/>
      <c r="C1488" s="332"/>
      <c r="D1488" s="332"/>
      <c r="E1488" s="1168" t="s">
        <v>675</v>
      </c>
      <c r="F1488" s="884">
        <v>19</v>
      </c>
      <c r="G1488" s="334">
        <v>19</v>
      </c>
      <c r="H1488" s="335">
        <v>19</v>
      </c>
      <c r="I1488" s="334">
        <v>19</v>
      </c>
      <c r="J1488" s="335">
        <v>19</v>
      </c>
      <c r="K1488" s="343">
        <v>19</v>
      </c>
      <c r="L1488" s="372">
        <v>19</v>
      </c>
      <c r="M1488" s="337"/>
      <c r="N1488" s="337"/>
      <c r="O1488" s="912">
        <v>19</v>
      </c>
      <c r="P1488" s="339">
        <f t="shared" si="350"/>
        <v>0</v>
      </c>
      <c r="Q1488" s="364"/>
      <c r="R1488" s="364"/>
      <c r="S1488" s="365"/>
      <c r="T1488" s="366"/>
      <c r="U1488" s="367"/>
      <c r="V1488" s="364"/>
      <c r="W1488" s="364"/>
      <c r="X1488" s="364"/>
      <c r="Y1488" s="1293">
        <f t="shared" si="351"/>
        <v>0</v>
      </c>
      <c r="Z1488" s="340"/>
      <c r="AA1488" s="348"/>
      <c r="AB1488" s="28"/>
    </row>
    <row r="1489" spans="1:28" ht="15.6" hidden="1" customHeight="1" x14ac:dyDescent="0.3">
      <c r="A1489" s="115"/>
      <c r="B1489" s="332"/>
      <c r="C1489" s="332"/>
      <c r="D1489" s="332"/>
      <c r="E1489" s="1169" t="s">
        <v>411</v>
      </c>
      <c r="F1489" s="884"/>
      <c r="G1489" s="334"/>
      <c r="H1489" s="335"/>
      <c r="I1489" s="334"/>
      <c r="J1489" s="335"/>
      <c r="K1489" s="343"/>
      <c r="L1489" s="372"/>
      <c r="M1489" s="337"/>
      <c r="N1489" s="337"/>
      <c r="O1489" s="912"/>
      <c r="P1489" s="339">
        <f t="shared" si="350"/>
        <v>0</v>
      </c>
      <c r="Q1489" s="364"/>
      <c r="R1489" s="364"/>
      <c r="S1489" s="365"/>
      <c r="T1489" s="366"/>
      <c r="U1489" s="367"/>
      <c r="V1489" s="364"/>
      <c r="W1489" s="364"/>
      <c r="X1489" s="364"/>
      <c r="Y1489" s="1293">
        <f t="shared" si="351"/>
        <v>0</v>
      </c>
      <c r="Z1489" s="340"/>
      <c r="AA1489" s="348"/>
      <c r="AB1489" s="28"/>
    </row>
    <row r="1490" spans="1:28" ht="15.6" hidden="1" customHeight="1" x14ac:dyDescent="0.3">
      <c r="A1490" s="115"/>
      <c r="B1490" s="332"/>
      <c r="C1490" s="332"/>
      <c r="D1490" s="332"/>
      <c r="E1490" s="1169" t="s">
        <v>231</v>
      </c>
      <c r="F1490" s="884"/>
      <c r="G1490" s="334"/>
      <c r="H1490" s="335"/>
      <c r="I1490" s="334"/>
      <c r="J1490" s="335"/>
      <c r="K1490" s="343"/>
      <c r="L1490" s="372"/>
      <c r="M1490" s="337"/>
      <c r="N1490" s="337"/>
      <c r="O1490" s="912"/>
      <c r="P1490" s="339">
        <f t="shared" si="350"/>
        <v>0</v>
      </c>
      <c r="Q1490" s="364"/>
      <c r="R1490" s="364"/>
      <c r="S1490" s="365"/>
      <c r="T1490" s="366"/>
      <c r="U1490" s="367"/>
      <c r="V1490" s="364"/>
      <c r="W1490" s="364"/>
      <c r="X1490" s="364"/>
      <c r="Y1490" s="1293">
        <f t="shared" si="351"/>
        <v>0</v>
      </c>
      <c r="Z1490" s="340"/>
      <c r="AA1490" s="348"/>
      <c r="AB1490" s="28"/>
    </row>
    <row r="1491" spans="1:28" ht="15.6" hidden="1" customHeight="1" x14ac:dyDescent="0.3">
      <c r="A1491" s="115"/>
      <c r="B1491" s="332"/>
      <c r="C1491" s="332"/>
      <c r="D1491" s="332"/>
      <c r="E1491" s="1169" t="s">
        <v>232</v>
      </c>
      <c r="F1491" s="884"/>
      <c r="G1491" s="334"/>
      <c r="H1491" s="335"/>
      <c r="I1491" s="334"/>
      <c r="J1491" s="335"/>
      <c r="K1491" s="343"/>
      <c r="L1491" s="372"/>
      <c r="M1491" s="337"/>
      <c r="N1491" s="337"/>
      <c r="O1491" s="912"/>
      <c r="P1491" s="339">
        <f t="shared" si="350"/>
        <v>0</v>
      </c>
      <c r="Q1491" s="364"/>
      <c r="R1491" s="364"/>
      <c r="S1491" s="365"/>
      <c r="T1491" s="366"/>
      <c r="U1491" s="367"/>
      <c r="V1491" s="364"/>
      <c r="W1491" s="364"/>
      <c r="X1491" s="364"/>
      <c r="Y1491" s="1293">
        <f t="shared" si="351"/>
        <v>0</v>
      </c>
      <c r="Z1491" s="340"/>
      <c r="AA1491" s="370"/>
      <c r="AB1491" s="28"/>
    </row>
    <row r="1492" spans="1:28" ht="15.6" hidden="1" customHeight="1" x14ac:dyDescent="0.3">
      <c r="A1492" s="115"/>
      <c r="B1492" s="332"/>
      <c r="C1492" s="332"/>
      <c r="D1492" s="332"/>
      <c r="E1492" s="1168"/>
      <c r="F1492" s="884"/>
      <c r="G1492" s="334"/>
      <c r="H1492" s="335"/>
      <c r="I1492" s="334"/>
      <c r="J1492" s="335"/>
      <c r="K1492" s="343"/>
      <c r="L1492" s="372"/>
      <c r="M1492" s="337"/>
      <c r="N1492" s="337"/>
      <c r="O1492" s="912"/>
      <c r="P1492" s="339">
        <f t="shared" si="350"/>
        <v>0</v>
      </c>
      <c r="Q1492" s="364"/>
      <c r="R1492" s="364"/>
      <c r="S1492" s="365"/>
      <c r="T1492" s="366"/>
      <c r="U1492" s="367"/>
      <c r="V1492" s="364"/>
      <c r="W1492" s="364"/>
      <c r="X1492" s="364"/>
      <c r="Y1492" s="1293">
        <f t="shared" si="351"/>
        <v>0</v>
      </c>
      <c r="Z1492" s="340"/>
      <c r="AA1492" s="681"/>
      <c r="AB1492" s="28"/>
    </row>
    <row r="1493" spans="1:28" ht="15.6" hidden="1" customHeight="1" x14ac:dyDescent="0.3">
      <c r="A1493" s="115"/>
      <c r="B1493" s="332"/>
      <c r="C1493" s="332"/>
      <c r="D1493" s="332"/>
      <c r="E1493" s="1168"/>
      <c r="F1493" s="884"/>
      <c r="G1493" s="334"/>
      <c r="H1493" s="335"/>
      <c r="I1493" s="334"/>
      <c r="J1493" s="335"/>
      <c r="K1493" s="343"/>
      <c r="L1493" s="372"/>
      <c r="M1493" s="337"/>
      <c r="N1493" s="337"/>
      <c r="O1493" s="912"/>
      <c r="P1493" s="339">
        <f t="shared" si="350"/>
        <v>0</v>
      </c>
      <c r="Q1493" s="364"/>
      <c r="R1493" s="364"/>
      <c r="S1493" s="365"/>
      <c r="T1493" s="366"/>
      <c r="U1493" s="367"/>
      <c r="V1493" s="364"/>
      <c r="W1493" s="364"/>
      <c r="X1493" s="364"/>
      <c r="Y1493" s="1293">
        <f t="shared" si="351"/>
        <v>0</v>
      </c>
      <c r="Z1493" s="340"/>
      <c r="AA1493" s="681"/>
      <c r="AB1493" s="28"/>
    </row>
    <row r="1494" spans="1:28" ht="15.6" hidden="1" customHeight="1" x14ac:dyDescent="0.3">
      <c r="A1494" s="115"/>
      <c r="B1494" s="332"/>
      <c r="C1494" s="332"/>
      <c r="D1494" s="332"/>
      <c r="E1494" s="1169" t="s">
        <v>412</v>
      </c>
      <c r="F1494" s="884"/>
      <c r="G1494" s="334"/>
      <c r="H1494" s="335"/>
      <c r="I1494" s="334"/>
      <c r="J1494" s="335"/>
      <c r="K1494" s="343"/>
      <c r="L1494" s="372"/>
      <c r="M1494" s="337"/>
      <c r="N1494" s="337"/>
      <c r="O1494" s="912"/>
      <c r="P1494" s="339">
        <f t="shared" si="350"/>
        <v>0</v>
      </c>
      <c r="Q1494" s="364"/>
      <c r="R1494" s="364"/>
      <c r="S1494" s="365"/>
      <c r="T1494" s="366"/>
      <c r="U1494" s="367"/>
      <c r="V1494" s="364"/>
      <c r="W1494" s="364"/>
      <c r="X1494" s="364"/>
      <c r="Y1494" s="1293">
        <f t="shared" si="351"/>
        <v>0</v>
      </c>
      <c r="Z1494" s="340"/>
      <c r="AA1494" s="681"/>
      <c r="AB1494" s="28"/>
    </row>
    <row r="1495" spans="1:28" ht="15.6" hidden="1" customHeight="1" x14ac:dyDescent="0.3">
      <c r="A1495" s="115"/>
      <c r="B1495" s="332"/>
      <c r="C1495" s="332"/>
      <c r="D1495" s="332"/>
      <c r="E1495" s="1169" t="s">
        <v>233</v>
      </c>
      <c r="F1495" s="884"/>
      <c r="G1495" s="334"/>
      <c r="H1495" s="335"/>
      <c r="I1495" s="334"/>
      <c r="J1495" s="335"/>
      <c r="K1495" s="343"/>
      <c r="L1495" s="372"/>
      <c r="M1495" s="337"/>
      <c r="N1495" s="337"/>
      <c r="O1495" s="912"/>
      <c r="P1495" s="339">
        <f t="shared" si="350"/>
        <v>0</v>
      </c>
      <c r="Q1495" s="364"/>
      <c r="R1495" s="364"/>
      <c r="S1495" s="365"/>
      <c r="T1495" s="366"/>
      <c r="U1495" s="367"/>
      <c r="V1495" s="364"/>
      <c r="W1495" s="364"/>
      <c r="X1495" s="364"/>
      <c r="Y1495" s="1293">
        <f t="shared" si="351"/>
        <v>0</v>
      </c>
      <c r="Z1495" s="340"/>
      <c r="AA1495" s="681"/>
      <c r="AB1495" s="28"/>
    </row>
    <row r="1496" spans="1:28" ht="15.6" hidden="1" customHeight="1" x14ac:dyDescent="0.3">
      <c r="A1496" s="115"/>
      <c r="B1496" s="332"/>
      <c r="C1496" s="332"/>
      <c r="D1496" s="332"/>
      <c r="E1496" s="1168"/>
      <c r="F1496" s="884"/>
      <c r="G1496" s="334"/>
      <c r="H1496" s="335"/>
      <c r="I1496" s="334"/>
      <c r="J1496" s="335"/>
      <c r="K1496" s="343"/>
      <c r="L1496" s="372"/>
      <c r="M1496" s="337"/>
      <c r="N1496" s="337"/>
      <c r="O1496" s="912"/>
      <c r="P1496" s="339">
        <f t="shared" si="350"/>
        <v>0</v>
      </c>
      <c r="Q1496" s="364"/>
      <c r="R1496" s="364"/>
      <c r="S1496" s="365"/>
      <c r="T1496" s="366"/>
      <c r="U1496" s="367"/>
      <c r="V1496" s="364"/>
      <c r="W1496" s="364"/>
      <c r="X1496" s="364"/>
      <c r="Y1496" s="1293">
        <f t="shared" si="351"/>
        <v>0</v>
      </c>
      <c r="Z1496" s="340"/>
      <c r="AA1496" s="348"/>
      <c r="AB1496" s="28"/>
    </row>
    <row r="1497" spans="1:28" x14ac:dyDescent="0.3">
      <c r="A1497" s="115"/>
      <c r="B1497" s="332"/>
      <c r="C1497" s="332"/>
      <c r="D1497" s="332"/>
      <c r="E1497" s="1168" t="s">
        <v>394</v>
      </c>
      <c r="F1497" s="884">
        <v>123</v>
      </c>
      <c r="G1497" s="334">
        <v>123</v>
      </c>
      <c r="H1497" s="335">
        <v>123</v>
      </c>
      <c r="I1497" s="334">
        <v>123</v>
      </c>
      <c r="J1497" s="335">
        <v>123</v>
      </c>
      <c r="K1497" s="343">
        <v>123</v>
      </c>
      <c r="L1497" s="372">
        <v>123</v>
      </c>
      <c r="M1497" s="337"/>
      <c r="N1497" s="337"/>
      <c r="O1497" s="912">
        <v>123</v>
      </c>
      <c r="P1497" s="339">
        <f t="shared" si="350"/>
        <v>0</v>
      </c>
      <c r="Q1497" s="364"/>
      <c r="R1497" s="364"/>
      <c r="S1497" s="365"/>
      <c r="T1497" s="366"/>
      <c r="U1497" s="367"/>
      <c r="V1497" s="364"/>
      <c r="W1497" s="364"/>
      <c r="X1497" s="364"/>
      <c r="Y1497" s="1293">
        <f t="shared" si="351"/>
        <v>0</v>
      </c>
      <c r="Z1497" s="340"/>
      <c r="AA1497" s="348"/>
      <c r="AB1497" s="28"/>
    </row>
    <row r="1498" spans="1:28" ht="15.6" hidden="1" customHeight="1" x14ac:dyDescent="0.3">
      <c r="A1498" s="115"/>
      <c r="B1498" s="332"/>
      <c r="C1498" s="332"/>
      <c r="D1498" s="332"/>
      <c r="E1498" s="1168" t="s">
        <v>411</v>
      </c>
      <c r="F1498" s="582">
        <f t="shared" si="346"/>
        <v>0</v>
      </c>
      <c r="G1498" s="333"/>
      <c r="H1498" s="333"/>
      <c r="I1498" s="334"/>
      <c r="J1498" s="335"/>
      <c r="K1498" s="633"/>
      <c r="L1498" s="337"/>
      <c r="M1498" s="337"/>
      <c r="N1498" s="337"/>
      <c r="O1498" s="338">
        <f t="shared" si="353"/>
        <v>0</v>
      </c>
      <c r="P1498" s="339">
        <f t="shared" si="350"/>
        <v>0</v>
      </c>
      <c r="Q1498" s="364"/>
      <c r="R1498" s="364"/>
      <c r="S1498" s="365"/>
      <c r="T1498" s="366"/>
      <c r="U1498" s="367"/>
      <c r="V1498" s="364"/>
      <c r="W1498" s="364"/>
      <c r="X1498" s="364"/>
      <c r="Y1498" s="1293">
        <f t="shared" si="351"/>
        <v>0</v>
      </c>
      <c r="Z1498" s="340"/>
      <c r="AA1498" s="348"/>
      <c r="AB1498" s="28"/>
    </row>
    <row r="1499" spans="1:28" ht="15.6" hidden="1" customHeight="1" x14ac:dyDescent="0.3">
      <c r="A1499" s="115"/>
      <c r="B1499" s="332"/>
      <c r="C1499" s="332"/>
      <c r="D1499" s="332"/>
      <c r="E1499" s="1169" t="s">
        <v>232</v>
      </c>
      <c r="F1499" s="582">
        <f t="shared" si="346"/>
        <v>0</v>
      </c>
      <c r="G1499" s="333"/>
      <c r="H1499" s="333"/>
      <c r="I1499" s="334"/>
      <c r="J1499" s="335"/>
      <c r="K1499" s="633"/>
      <c r="L1499" s="337"/>
      <c r="M1499" s="337"/>
      <c r="N1499" s="337"/>
      <c r="O1499" s="338">
        <f t="shared" si="353"/>
        <v>0</v>
      </c>
      <c r="P1499" s="339">
        <f t="shared" si="350"/>
        <v>0</v>
      </c>
      <c r="Q1499" s="364"/>
      <c r="R1499" s="364"/>
      <c r="S1499" s="365"/>
      <c r="T1499" s="366"/>
      <c r="U1499" s="367"/>
      <c r="V1499" s="364"/>
      <c r="W1499" s="364"/>
      <c r="X1499" s="364"/>
      <c r="Y1499" s="1293">
        <f t="shared" si="351"/>
        <v>0</v>
      </c>
      <c r="Z1499" s="340"/>
      <c r="AA1499" s="348"/>
      <c r="AB1499" s="28"/>
    </row>
    <row r="1500" spans="1:28" ht="15.6" hidden="1" customHeight="1" x14ac:dyDescent="0.3">
      <c r="A1500" s="115"/>
      <c r="B1500" s="332"/>
      <c r="C1500" s="332"/>
      <c r="D1500" s="332"/>
      <c r="E1500" s="1169" t="s">
        <v>412</v>
      </c>
      <c r="F1500" s="582">
        <f t="shared" si="346"/>
        <v>0</v>
      </c>
      <c r="G1500" s="333"/>
      <c r="H1500" s="333"/>
      <c r="I1500" s="334"/>
      <c r="J1500" s="335"/>
      <c r="K1500" s="633"/>
      <c r="L1500" s="337"/>
      <c r="M1500" s="337"/>
      <c r="N1500" s="337"/>
      <c r="O1500" s="338">
        <f t="shared" si="353"/>
        <v>0</v>
      </c>
      <c r="P1500" s="339">
        <f t="shared" si="350"/>
        <v>0</v>
      </c>
      <c r="Q1500" s="364"/>
      <c r="R1500" s="364"/>
      <c r="S1500" s="365"/>
      <c r="T1500" s="366"/>
      <c r="U1500" s="367"/>
      <c r="V1500" s="364"/>
      <c r="W1500" s="364"/>
      <c r="X1500" s="364"/>
      <c r="Y1500" s="1293">
        <f t="shared" si="351"/>
        <v>0</v>
      </c>
      <c r="Z1500" s="340"/>
      <c r="AA1500" s="370" t="s">
        <v>537</v>
      </c>
      <c r="AB1500" s="28"/>
    </row>
    <row r="1501" spans="1:28" ht="15.6" hidden="1" customHeight="1" x14ac:dyDescent="0.3">
      <c r="A1501" s="115"/>
      <c r="B1501" s="332"/>
      <c r="C1501" s="332"/>
      <c r="D1501" s="332"/>
      <c r="E1501" s="1169" t="s">
        <v>233</v>
      </c>
      <c r="F1501" s="582">
        <f t="shared" si="346"/>
        <v>0</v>
      </c>
      <c r="G1501" s="333"/>
      <c r="H1501" s="333"/>
      <c r="I1501" s="334"/>
      <c r="J1501" s="335"/>
      <c r="K1501" s="633"/>
      <c r="L1501" s="337"/>
      <c r="M1501" s="337"/>
      <c r="N1501" s="337"/>
      <c r="O1501" s="338">
        <f t="shared" si="353"/>
        <v>0</v>
      </c>
      <c r="P1501" s="339">
        <f t="shared" si="350"/>
        <v>0</v>
      </c>
      <c r="Q1501" s="364"/>
      <c r="R1501" s="364"/>
      <c r="S1501" s="365"/>
      <c r="T1501" s="366"/>
      <c r="U1501" s="367"/>
      <c r="V1501" s="364"/>
      <c r="W1501" s="364"/>
      <c r="X1501" s="364"/>
      <c r="Y1501" s="1293">
        <f t="shared" si="351"/>
        <v>0</v>
      </c>
      <c r="Z1501" s="340"/>
      <c r="AA1501" s="348"/>
      <c r="AB1501" s="28"/>
    </row>
    <row r="1502" spans="1:28" x14ac:dyDescent="0.3">
      <c r="A1502" s="115"/>
      <c r="B1502" s="332"/>
      <c r="C1502" s="332"/>
      <c r="D1502" s="332"/>
      <c r="E1502" s="1168"/>
      <c r="F1502" s="582">
        <f t="shared" si="346"/>
        <v>0</v>
      </c>
      <c r="G1502" s="333"/>
      <c r="H1502" s="333"/>
      <c r="I1502" s="334"/>
      <c r="J1502" s="335"/>
      <c r="K1502" s="942"/>
      <c r="L1502" s="337"/>
      <c r="M1502" s="337"/>
      <c r="N1502" s="337"/>
      <c r="O1502" s="338"/>
      <c r="P1502" s="339">
        <f t="shared" si="350"/>
        <v>0</v>
      </c>
      <c r="Q1502" s="364"/>
      <c r="R1502" s="364"/>
      <c r="S1502" s="365"/>
      <c r="T1502" s="366"/>
      <c r="U1502" s="367"/>
      <c r="V1502" s="364"/>
      <c r="W1502" s="364"/>
      <c r="X1502" s="364"/>
      <c r="Y1502" s="1293">
        <f t="shared" si="351"/>
        <v>0</v>
      </c>
      <c r="Z1502" s="340"/>
      <c r="AA1502" s="348"/>
      <c r="AB1502" s="28"/>
    </row>
    <row r="1503" spans="1:28" x14ac:dyDescent="0.3">
      <c r="A1503" s="115"/>
      <c r="B1503" s="332"/>
      <c r="C1503" s="374" t="s">
        <v>947</v>
      </c>
      <c r="D1503" s="332"/>
      <c r="E1503" s="1164"/>
      <c r="F1503" s="582">
        <f t="shared" si="346"/>
        <v>0</v>
      </c>
      <c r="G1503" s="333"/>
      <c r="H1503" s="333"/>
      <c r="I1503" s="334"/>
      <c r="J1503" s="335"/>
      <c r="K1503" s="942"/>
      <c r="L1503" s="344"/>
      <c r="M1503" s="344"/>
      <c r="N1503" s="344"/>
      <c r="O1503" s="338"/>
      <c r="P1503" s="339">
        <f t="shared" si="350"/>
        <v>0</v>
      </c>
      <c r="Q1503" s="364"/>
      <c r="R1503" s="364"/>
      <c r="S1503" s="365"/>
      <c r="T1503" s="366"/>
      <c r="U1503" s="367"/>
      <c r="V1503" s="364"/>
      <c r="W1503" s="364"/>
      <c r="X1503" s="364"/>
      <c r="Y1503" s="1293">
        <f t="shared" si="351"/>
        <v>0</v>
      </c>
      <c r="Z1503" s="340"/>
      <c r="AA1503" s="1022" t="s">
        <v>1064</v>
      </c>
      <c r="AB1503" s="28"/>
    </row>
    <row r="1504" spans="1:28" x14ac:dyDescent="0.3">
      <c r="A1504" s="115"/>
      <c r="B1504" s="332"/>
      <c r="C1504" s="374" t="s">
        <v>903</v>
      </c>
      <c r="D1504" s="332"/>
      <c r="E1504" s="1164"/>
      <c r="F1504" s="582">
        <f t="shared" ref="F1504" si="358">SUM(G1504:J1504)</f>
        <v>0</v>
      </c>
      <c r="G1504" s="333"/>
      <c r="H1504" s="333"/>
      <c r="I1504" s="334"/>
      <c r="J1504" s="335"/>
      <c r="K1504" s="942"/>
      <c r="L1504" s="344"/>
      <c r="M1504" s="344"/>
      <c r="N1504" s="344"/>
      <c r="O1504" s="338"/>
      <c r="P1504" s="339">
        <f t="shared" si="350"/>
        <v>0</v>
      </c>
      <c r="Q1504" s="364"/>
      <c r="R1504" s="364"/>
      <c r="S1504" s="413"/>
      <c r="T1504" s="366"/>
      <c r="U1504" s="367"/>
      <c r="V1504" s="364"/>
      <c r="W1504" s="364"/>
      <c r="X1504" s="364"/>
      <c r="Y1504" s="1293">
        <f t="shared" si="351"/>
        <v>0</v>
      </c>
      <c r="Z1504" s="340"/>
      <c r="AA1504" s="422" t="s">
        <v>1065</v>
      </c>
      <c r="AB1504" s="28"/>
    </row>
    <row r="1505" spans="1:28" ht="15.6" customHeight="1" x14ac:dyDescent="0.3">
      <c r="A1505" s="115"/>
      <c r="B1505" s="332"/>
      <c r="C1505" s="332"/>
      <c r="D1505" s="374" t="s">
        <v>1272</v>
      </c>
      <c r="E1505" s="1164"/>
      <c r="F1505" s="582">
        <f t="shared" si="346"/>
        <v>0</v>
      </c>
      <c r="G1505" s="333"/>
      <c r="H1505" s="333"/>
      <c r="I1505" s="334"/>
      <c r="J1505" s="335"/>
      <c r="K1505" s="942"/>
      <c r="L1505" s="344"/>
      <c r="M1505" s="344"/>
      <c r="N1505" s="344"/>
      <c r="O1505" s="338"/>
      <c r="P1505" s="339">
        <f t="shared" si="350"/>
        <v>0</v>
      </c>
      <c r="Q1505" s="364"/>
      <c r="R1505" s="364"/>
      <c r="S1505" s="365"/>
      <c r="T1505" s="366"/>
      <c r="U1505" s="367"/>
      <c r="V1505" s="364"/>
      <c r="W1505" s="364"/>
      <c r="X1505" s="364"/>
      <c r="Y1505" s="1293">
        <f t="shared" si="351"/>
        <v>0</v>
      </c>
      <c r="Z1505" s="340"/>
      <c r="AA1505" s="422" t="s">
        <v>904</v>
      </c>
      <c r="AB1505" s="28"/>
    </row>
    <row r="1506" spans="1:28" ht="15.6" customHeight="1" x14ac:dyDescent="0.3">
      <c r="A1506" s="115"/>
      <c r="B1506" s="332"/>
      <c r="C1506" s="332"/>
      <c r="D1506" s="374" t="s">
        <v>1273</v>
      </c>
      <c r="E1506" s="1164"/>
      <c r="F1506" s="582">
        <f t="shared" ref="F1506" si="359">SUM(G1506:J1506)</f>
        <v>0</v>
      </c>
      <c r="G1506" s="333"/>
      <c r="H1506" s="333"/>
      <c r="I1506" s="334"/>
      <c r="J1506" s="335"/>
      <c r="K1506" s="942"/>
      <c r="L1506" s="344"/>
      <c r="M1506" s="344"/>
      <c r="N1506" s="344"/>
      <c r="O1506" s="338"/>
      <c r="P1506" s="339">
        <f t="shared" si="350"/>
        <v>0</v>
      </c>
      <c r="Q1506" s="364"/>
      <c r="R1506" s="364"/>
      <c r="S1506" s="365"/>
      <c r="T1506" s="366"/>
      <c r="U1506" s="367"/>
      <c r="V1506" s="364"/>
      <c r="W1506" s="364"/>
      <c r="X1506" s="364"/>
      <c r="Y1506" s="1293">
        <f t="shared" si="351"/>
        <v>0</v>
      </c>
      <c r="Z1506" s="340"/>
      <c r="AA1506" s="422" t="s">
        <v>905</v>
      </c>
      <c r="AB1506" s="28"/>
    </row>
    <row r="1507" spans="1:28" ht="15.6" customHeight="1" x14ac:dyDescent="0.3">
      <c r="A1507" s="115"/>
      <c r="B1507" s="332"/>
      <c r="C1507" s="332"/>
      <c r="D1507" s="374" t="s">
        <v>1274</v>
      </c>
      <c r="E1507" s="1164"/>
      <c r="F1507" s="582">
        <f t="shared" si="346"/>
        <v>0</v>
      </c>
      <c r="G1507" s="333"/>
      <c r="H1507" s="333"/>
      <c r="I1507" s="334"/>
      <c r="J1507" s="335"/>
      <c r="K1507" s="942"/>
      <c r="L1507" s="344"/>
      <c r="M1507" s="344"/>
      <c r="N1507" s="344"/>
      <c r="O1507" s="338"/>
      <c r="P1507" s="339">
        <f t="shared" si="350"/>
        <v>0</v>
      </c>
      <c r="Q1507" s="364"/>
      <c r="R1507" s="364"/>
      <c r="S1507" s="365"/>
      <c r="T1507" s="366"/>
      <c r="U1507" s="367"/>
      <c r="V1507" s="364"/>
      <c r="W1507" s="364"/>
      <c r="X1507" s="364"/>
      <c r="Y1507" s="1293">
        <f t="shared" si="351"/>
        <v>0</v>
      </c>
      <c r="Z1507" s="340"/>
      <c r="AA1507" s="422" t="s">
        <v>827</v>
      </c>
      <c r="AB1507" s="28"/>
    </row>
    <row r="1508" spans="1:28" ht="15.6" customHeight="1" x14ac:dyDescent="0.3">
      <c r="A1508" s="115"/>
      <c r="B1508" s="332"/>
      <c r="C1508" s="332"/>
      <c r="D1508" s="332"/>
      <c r="E1508" s="1168" t="s">
        <v>205</v>
      </c>
      <c r="F1508" s="582">
        <f t="shared" si="346"/>
        <v>1</v>
      </c>
      <c r="G1508" s="333"/>
      <c r="H1508" s="333">
        <v>1</v>
      </c>
      <c r="I1508" s="334"/>
      <c r="J1508" s="335"/>
      <c r="K1508" s="942"/>
      <c r="L1508" s="344"/>
      <c r="M1508" s="344"/>
      <c r="N1508" s="344"/>
      <c r="O1508" s="338"/>
      <c r="P1508" s="339">
        <f t="shared" si="350"/>
        <v>0</v>
      </c>
      <c r="Q1508" s="364"/>
      <c r="R1508" s="364"/>
      <c r="S1508" s="365"/>
      <c r="T1508" s="366"/>
      <c r="U1508" s="367"/>
      <c r="V1508" s="364"/>
      <c r="W1508" s="364"/>
      <c r="X1508" s="364"/>
      <c r="Y1508" s="1293">
        <f t="shared" si="351"/>
        <v>0</v>
      </c>
      <c r="Z1508" s="340" t="s">
        <v>32</v>
      </c>
      <c r="AA1508" s="348"/>
      <c r="AB1508" s="28"/>
    </row>
    <row r="1509" spans="1:28" ht="15.6" customHeight="1" x14ac:dyDescent="0.3">
      <c r="A1509" s="115"/>
      <c r="B1509" s="332"/>
      <c r="C1509" s="332"/>
      <c r="D1509" s="332"/>
      <c r="E1509" s="1168" t="s">
        <v>204</v>
      </c>
      <c r="F1509" s="582">
        <f t="shared" si="346"/>
        <v>1</v>
      </c>
      <c r="G1509" s="333"/>
      <c r="H1509" s="333"/>
      <c r="I1509" s="334">
        <v>1</v>
      </c>
      <c r="J1509" s="335"/>
      <c r="K1509" s="633"/>
      <c r="L1509" s="344">
        <v>1</v>
      </c>
      <c r="M1509" s="344"/>
      <c r="N1509" s="344"/>
      <c r="O1509" s="338">
        <f t="shared" si="353"/>
        <v>1</v>
      </c>
      <c r="P1509" s="339">
        <f t="shared" si="350"/>
        <v>1970</v>
      </c>
      <c r="Q1509" s="364"/>
      <c r="R1509" s="364"/>
      <c r="S1509" s="365">
        <v>1970</v>
      </c>
      <c r="T1509" s="366"/>
      <c r="U1509" s="367"/>
      <c r="V1509" s="364"/>
      <c r="W1509" s="364"/>
      <c r="X1509" s="364"/>
      <c r="Y1509" s="1293">
        <f t="shared" si="351"/>
        <v>0</v>
      </c>
      <c r="Z1509" s="340" t="s">
        <v>32</v>
      </c>
      <c r="AA1509" s="348"/>
      <c r="AB1509" s="28"/>
    </row>
    <row r="1510" spans="1:28" ht="15.6" customHeight="1" x14ac:dyDescent="0.3">
      <c r="A1510" s="115"/>
      <c r="B1510" s="332"/>
      <c r="C1510" s="332"/>
      <c r="D1510" s="332"/>
      <c r="E1510" s="1168"/>
      <c r="F1510" s="582"/>
      <c r="G1510" s="333"/>
      <c r="H1510" s="333"/>
      <c r="I1510" s="334"/>
      <c r="J1510" s="335"/>
      <c r="K1510" s="633"/>
      <c r="L1510" s="344"/>
      <c r="M1510" s="344"/>
      <c r="N1510" s="344"/>
      <c r="O1510" s="338"/>
      <c r="P1510" s="339">
        <f t="shared" si="350"/>
        <v>0</v>
      </c>
      <c r="Q1510" s="364"/>
      <c r="R1510" s="364"/>
      <c r="S1510" s="365"/>
      <c r="T1510" s="366"/>
      <c r="U1510" s="367"/>
      <c r="V1510" s="364"/>
      <c r="W1510" s="364"/>
      <c r="X1510" s="364"/>
      <c r="Y1510" s="1293">
        <f t="shared" si="351"/>
        <v>0</v>
      </c>
      <c r="Z1510" s="340"/>
      <c r="AA1510" s="348"/>
      <c r="AB1510" s="28"/>
    </row>
    <row r="1511" spans="1:28" ht="15.6" customHeight="1" x14ac:dyDescent="0.3">
      <c r="A1511" s="207"/>
      <c r="B1511" s="441"/>
      <c r="C1511" s="282" t="s">
        <v>1275</v>
      </c>
      <c r="D1511" s="30"/>
      <c r="E1511" s="523"/>
      <c r="F1511" s="582"/>
      <c r="G1511" s="333"/>
      <c r="H1511" s="333"/>
      <c r="I1511" s="334"/>
      <c r="J1511" s="335"/>
      <c r="K1511" s="633"/>
      <c r="L1511" s="344"/>
      <c r="M1511" s="344"/>
      <c r="N1511" s="344"/>
      <c r="O1511" s="338"/>
      <c r="P1511" s="339">
        <f t="shared" si="350"/>
        <v>0</v>
      </c>
      <c r="Q1511" s="364"/>
      <c r="R1511" s="364"/>
      <c r="S1511" s="365"/>
      <c r="T1511" s="366"/>
      <c r="U1511" s="367"/>
      <c r="V1511" s="364"/>
      <c r="W1511" s="364"/>
      <c r="X1511" s="364"/>
      <c r="Y1511" s="1293">
        <f t="shared" si="351"/>
        <v>0</v>
      </c>
      <c r="Z1511" s="340"/>
      <c r="AA1511" s="348"/>
      <c r="AB1511" s="28"/>
    </row>
    <row r="1512" spans="1:28" ht="15.6" customHeight="1" x14ac:dyDescent="0.3">
      <c r="A1512" s="207"/>
      <c r="B1512" s="441"/>
      <c r="C1512" s="441"/>
      <c r="D1512" s="282" t="s">
        <v>1066</v>
      </c>
      <c r="E1512" s="523"/>
      <c r="F1512" s="582"/>
      <c r="G1512" s="333"/>
      <c r="H1512" s="333"/>
      <c r="I1512" s="334"/>
      <c r="J1512" s="335"/>
      <c r="K1512" s="633"/>
      <c r="L1512" s="344"/>
      <c r="M1512" s="344"/>
      <c r="N1512" s="344"/>
      <c r="O1512" s="338"/>
      <c r="P1512" s="339">
        <f t="shared" si="350"/>
        <v>0</v>
      </c>
      <c r="Q1512" s="364"/>
      <c r="R1512" s="364"/>
      <c r="S1512" s="365"/>
      <c r="T1512" s="366"/>
      <c r="U1512" s="367"/>
      <c r="V1512" s="364"/>
      <c r="W1512" s="364"/>
      <c r="X1512" s="364"/>
      <c r="Y1512" s="1293">
        <f t="shared" si="351"/>
        <v>0</v>
      </c>
      <c r="Z1512" s="340"/>
      <c r="AA1512" s="348"/>
      <c r="AB1512" s="28"/>
    </row>
    <row r="1513" spans="1:28" ht="15.6" customHeight="1" x14ac:dyDescent="0.3">
      <c r="A1513" s="207"/>
      <c r="B1513" s="441"/>
      <c r="C1513" s="441"/>
      <c r="D1513" s="282" t="s">
        <v>1067</v>
      </c>
      <c r="E1513" s="523"/>
      <c r="F1513" s="582"/>
      <c r="G1513" s="333"/>
      <c r="H1513" s="333"/>
      <c r="I1513" s="334"/>
      <c r="J1513" s="335"/>
      <c r="K1513" s="633"/>
      <c r="L1513" s="344"/>
      <c r="M1513" s="344"/>
      <c r="N1513" s="344"/>
      <c r="O1513" s="338"/>
      <c r="P1513" s="339">
        <f t="shared" si="350"/>
        <v>0</v>
      </c>
      <c r="Q1513" s="364"/>
      <c r="R1513" s="364"/>
      <c r="S1513" s="365"/>
      <c r="T1513" s="366"/>
      <c r="U1513" s="367"/>
      <c r="V1513" s="364"/>
      <c r="W1513" s="364"/>
      <c r="X1513" s="364"/>
      <c r="Y1513" s="1293">
        <f t="shared" si="351"/>
        <v>0</v>
      </c>
      <c r="Z1513" s="340"/>
      <c r="AA1513" s="348"/>
      <c r="AB1513" s="28"/>
    </row>
    <row r="1514" spans="1:28" ht="15.6" customHeight="1" x14ac:dyDescent="0.3">
      <c r="A1514" s="207"/>
      <c r="B1514" s="441"/>
      <c r="C1514" s="441"/>
      <c r="D1514" s="282" t="s">
        <v>1068</v>
      </c>
      <c r="E1514" s="1212" t="s">
        <v>1069</v>
      </c>
      <c r="F1514" s="582"/>
      <c r="G1514" s="333"/>
      <c r="H1514" s="333">
        <v>1</v>
      </c>
      <c r="I1514" s="334"/>
      <c r="J1514" s="335"/>
      <c r="K1514" s="633"/>
      <c r="L1514" s="344"/>
      <c r="M1514" s="344"/>
      <c r="N1514" s="344"/>
      <c r="O1514" s="338"/>
      <c r="P1514" s="339">
        <f t="shared" si="350"/>
        <v>600000</v>
      </c>
      <c r="Q1514" s="364"/>
      <c r="R1514" s="364">
        <v>600000</v>
      </c>
      <c r="S1514" s="365"/>
      <c r="T1514" s="366"/>
      <c r="U1514" s="367"/>
      <c r="V1514" s="364"/>
      <c r="W1514" s="364"/>
      <c r="X1514" s="364"/>
      <c r="Y1514" s="1293">
        <f t="shared" si="351"/>
        <v>0</v>
      </c>
      <c r="Z1514" s="340"/>
      <c r="AA1514" s="1022" t="s">
        <v>1064</v>
      </c>
      <c r="AB1514" s="28"/>
    </row>
    <row r="1515" spans="1:28" ht="15.6" customHeight="1" x14ac:dyDescent="0.3">
      <c r="A1515" s="207"/>
      <c r="B1515" s="441"/>
      <c r="C1515" s="441"/>
      <c r="D1515" s="409"/>
      <c r="E1515" s="522" t="s">
        <v>1070</v>
      </c>
      <c r="F1515" s="582"/>
      <c r="G1515" s="333"/>
      <c r="H1515" s="333"/>
      <c r="I1515" s="334"/>
      <c r="J1515" s="335"/>
      <c r="K1515" s="633"/>
      <c r="L1515" s="344"/>
      <c r="M1515" s="344"/>
      <c r="N1515" s="344"/>
      <c r="O1515" s="338"/>
      <c r="P1515" s="339">
        <f t="shared" si="350"/>
        <v>0</v>
      </c>
      <c r="Q1515" s="364"/>
      <c r="R1515" s="364"/>
      <c r="S1515" s="365"/>
      <c r="T1515" s="366"/>
      <c r="U1515" s="367"/>
      <c r="V1515" s="364"/>
      <c r="W1515" s="364"/>
      <c r="X1515" s="364"/>
      <c r="Y1515" s="1293">
        <f t="shared" si="351"/>
        <v>0</v>
      </c>
      <c r="Z1515" s="340"/>
      <c r="AA1515" s="348"/>
      <c r="AB1515" s="28"/>
    </row>
    <row r="1516" spans="1:28" ht="15.6" customHeight="1" x14ac:dyDescent="0.3">
      <c r="A1516" s="115"/>
      <c r="B1516" s="332"/>
      <c r="C1516" s="332"/>
      <c r="D1516" s="332"/>
      <c r="E1516" s="1168"/>
      <c r="F1516" s="582"/>
      <c r="G1516" s="333"/>
      <c r="H1516" s="333"/>
      <c r="I1516" s="334"/>
      <c r="J1516" s="335"/>
      <c r="K1516" s="633"/>
      <c r="L1516" s="344"/>
      <c r="M1516" s="344"/>
      <c r="N1516" s="344"/>
      <c r="O1516" s="338"/>
      <c r="P1516" s="339">
        <f t="shared" si="350"/>
        <v>0</v>
      </c>
      <c r="Q1516" s="364"/>
      <c r="R1516" s="364"/>
      <c r="S1516" s="365"/>
      <c r="T1516" s="366"/>
      <c r="U1516" s="367"/>
      <c r="V1516" s="364"/>
      <c r="W1516" s="364"/>
      <c r="X1516" s="364"/>
      <c r="Y1516" s="1293">
        <f t="shared" si="351"/>
        <v>0</v>
      </c>
      <c r="Z1516" s="340"/>
      <c r="AA1516" s="348"/>
      <c r="AB1516" s="28"/>
    </row>
    <row r="1517" spans="1:28" ht="15.6" customHeight="1" x14ac:dyDescent="0.3">
      <c r="A1517" s="115"/>
      <c r="B1517" s="332"/>
      <c r="C1517" s="332"/>
      <c r="D1517" s="332"/>
      <c r="E1517" s="1168"/>
      <c r="F1517" s="582">
        <f t="shared" si="346"/>
        <v>0</v>
      </c>
      <c r="G1517" s="333"/>
      <c r="H1517" s="333"/>
      <c r="I1517" s="334"/>
      <c r="J1517" s="335"/>
      <c r="K1517" s="942"/>
      <c r="L1517" s="337"/>
      <c r="M1517" s="337"/>
      <c r="N1517" s="337"/>
      <c r="O1517" s="338"/>
      <c r="P1517" s="339">
        <f t="shared" si="350"/>
        <v>0</v>
      </c>
      <c r="Q1517" s="364"/>
      <c r="R1517" s="364"/>
      <c r="S1517" s="365"/>
      <c r="T1517" s="366"/>
      <c r="U1517" s="367"/>
      <c r="V1517" s="364"/>
      <c r="W1517" s="364"/>
      <c r="X1517" s="364"/>
      <c r="Y1517" s="1293">
        <f t="shared" si="351"/>
        <v>0</v>
      </c>
      <c r="Z1517" s="340"/>
      <c r="AA1517" s="348"/>
      <c r="AB1517" s="28"/>
    </row>
    <row r="1518" spans="1:28" x14ac:dyDescent="0.3">
      <c r="A1518" s="115"/>
      <c r="B1518" s="332"/>
      <c r="C1518" s="374" t="s">
        <v>1276</v>
      </c>
      <c r="D1518" s="30"/>
      <c r="E1518" s="1164"/>
      <c r="F1518" s="582">
        <f t="shared" si="346"/>
        <v>0</v>
      </c>
      <c r="G1518" s="333"/>
      <c r="H1518" s="333"/>
      <c r="I1518" s="334"/>
      <c r="J1518" s="335"/>
      <c r="K1518" s="942"/>
      <c r="L1518" s="337"/>
      <c r="M1518" s="337"/>
      <c r="N1518" s="337"/>
      <c r="O1518" s="338"/>
      <c r="P1518" s="339">
        <f t="shared" si="350"/>
        <v>0</v>
      </c>
      <c r="Q1518" s="364"/>
      <c r="R1518" s="364"/>
      <c r="S1518" s="365"/>
      <c r="T1518" s="366"/>
      <c r="U1518" s="367"/>
      <c r="V1518" s="364"/>
      <c r="W1518" s="364"/>
      <c r="X1518" s="364"/>
      <c r="Y1518" s="1293">
        <f t="shared" si="351"/>
        <v>0</v>
      </c>
      <c r="Z1518" s="340"/>
      <c r="AA1518" s="348"/>
      <c r="AB1518" s="28"/>
    </row>
    <row r="1519" spans="1:28" x14ac:dyDescent="0.3">
      <c r="A1519" s="115"/>
      <c r="B1519" s="332"/>
      <c r="C1519" s="332"/>
      <c r="D1519" s="374" t="s">
        <v>906</v>
      </c>
      <c r="E1519" s="1164"/>
      <c r="F1519" s="582">
        <f t="shared" si="346"/>
        <v>0</v>
      </c>
      <c r="G1519" s="333"/>
      <c r="H1519" s="333"/>
      <c r="I1519" s="334"/>
      <c r="J1519" s="335"/>
      <c r="K1519" s="942"/>
      <c r="L1519" s="337"/>
      <c r="M1519" s="337"/>
      <c r="N1519" s="337"/>
      <c r="O1519" s="338"/>
      <c r="P1519" s="339">
        <f t="shared" ref="P1519:P1641" si="360">SUM(Q1519:T1519)</f>
        <v>0</v>
      </c>
      <c r="Q1519" s="364"/>
      <c r="R1519" s="364"/>
      <c r="S1519" s="365"/>
      <c r="T1519" s="366"/>
      <c r="U1519" s="367"/>
      <c r="V1519" s="364"/>
      <c r="W1519" s="364"/>
      <c r="X1519" s="364"/>
      <c r="Y1519" s="1293">
        <f t="shared" ref="Y1519:Y1641" si="361">SUM(U1519:X1519)</f>
        <v>0</v>
      </c>
      <c r="Z1519" s="340"/>
      <c r="AA1519" s="348"/>
      <c r="AB1519" s="28"/>
    </row>
    <row r="1520" spans="1:28" x14ac:dyDescent="0.3">
      <c r="A1520" s="115"/>
      <c r="B1520" s="332"/>
      <c r="C1520" s="332"/>
      <c r="D1520" s="374" t="s">
        <v>908</v>
      </c>
      <c r="E1520" s="1164"/>
      <c r="F1520" s="582">
        <f t="shared" ref="F1520" si="362">SUM(G1520:J1520)</f>
        <v>0</v>
      </c>
      <c r="G1520" s="333"/>
      <c r="H1520" s="333"/>
      <c r="I1520" s="334"/>
      <c r="J1520" s="335"/>
      <c r="K1520" s="942"/>
      <c r="L1520" s="337"/>
      <c r="M1520" s="337"/>
      <c r="N1520" s="337"/>
      <c r="O1520" s="338"/>
      <c r="P1520" s="339">
        <f t="shared" si="360"/>
        <v>0</v>
      </c>
      <c r="Q1520" s="364"/>
      <c r="R1520" s="364"/>
      <c r="S1520" s="365"/>
      <c r="T1520" s="366"/>
      <c r="U1520" s="367"/>
      <c r="V1520" s="364"/>
      <c r="W1520" s="364"/>
      <c r="X1520" s="364"/>
      <c r="Y1520" s="1293">
        <f t="shared" si="361"/>
        <v>0</v>
      </c>
      <c r="Z1520" s="340"/>
      <c r="AA1520" s="348"/>
      <c r="AB1520" s="28"/>
    </row>
    <row r="1521" spans="1:28" x14ac:dyDescent="0.3">
      <c r="A1521" s="115"/>
      <c r="B1521" s="332"/>
      <c r="C1521" s="332"/>
      <c r="D1521" s="374" t="s">
        <v>907</v>
      </c>
      <c r="E1521" s="1164"/>
      <c r="F1521" s="582">
        <f t="shared" ref="F1521" si="363">SUM(G1521:J1521)</f>
        <v>0</v>
      </c>
      <c r="G1521" s="333"/>
      <c r="H1521" s="333"/>
      <c r="I1521" s="334"/>
      <c r="J1521" s="335"/>
      <c r="K1521" s="942"/>
      <c r="L1521" s="337"/>
      <c r="M1521" s="337"/>
      <c r="N1521" s="337"/>
      <c r="O1521" s="338"/>
      <c r="P1521" s="339">
        <f t="shared" si="360"/>
        <v>0</v>
      </c>
      <c r="Q1521" s="364"/>
      <c r="R1521" s="364"/>
      <c r="S1521" s="365"/>
      <c r="T1521" s="366"/>
      <c r="U1521" s="367"/>
      <c r="V1521" s="364"/>
      <c r="W1521" s="364"/>
      <c r="X1521" s="364"/>
      <c r="Y1521" s="1293">
        <f t="shared" si="361"/>
        <v>0</v>
      </c>
      <c r="Z1521" s="340"/>
      <c r="AA1521" s="348"/>
      <c r="AB1521" s="28"/>
    </row>
    <row r="1522" spans="1:28" x14ac:dyDescent="0.3">
      <c r="A1522" s="115"/>
      <c r="B1522" s="332"/>
      <c r="C1522" s="332"/>
      <c r="D1522" s="332"/>
      <c r="E1522" s="1168" t="s">
        <v>191</v>
      </c>
      <c r="F1522" s="582">
        <f t="shared" si="346"/>
        <v>1</v>
      </c>
      <c r="G1522" s="333"/>
      <c r="H1522" s="333"/>
      <c r="I1522" s="334">
        <v>1</v>
      </c>
      <c r="J1522" s="335"/>
      <c r="K1522" s="942"/>
      <c r="L1522" s="337"/>
      <c r="M1522" s="337"/>
      <c r="N1522" s="337"/>
      <c r="O1522" s="338"/>
      <c r="P1522" s="339">
        <f t="shared" si="360"/>
        <v>37800</v>
      </c>
      <c r="Q1522" s="364"/>
      <c r="R1522" s="364"/>
      <c r="S1522" s="365">
        <v>37800</v>
      </c>
      <c r="T1522" s="366"/>
      <c r="U1522" s="367"/>
      <c r="V1522" s="364"/>
      <c r="W1522" s="364"/>
      <c r="X1522" s="364"/>
      <c r="Y1522" s="1293">
        <f t="shared" si="361"/>
        <v>0</v>
      </c>
      <c r="Z1522" s="340" t="s">
        <v>32</v>
      </c>
      <c r="AA1522" s="370" t="s">
        <v>770</v>
      </c>
      <c r="AB1522" s="28"/>
    </row>
    <row r="1523" spans="1:28" ht="15.6" customHeight="1" x14ac:dyDescent="0.3">
      <c r="A1523" s="115"/>
      <c r="B1523" s="332"/>
      <c r="C1523" s="332"/>
      <c r="D1523" s="332"/>
      <c r="E1523" s="1168"/>
      <c r="F1523" s="582">
        <f t="shared" si="346"/>
        <v>0</v>
      </c>
      <c r="G1523" s="333"/>
      <c r="H1523" s="333"/>
      <c r="I1523" s="334"/>
      <c r="J1523" s="335"/>
      <c r="K1523" s="942"/>
      <c r="L1523" s="337"/>
      <c r="M1523" s="337"/>
      <c r="N1523" s="337"/>
      <c r="O1523" s="338"/>
      <c r="P1523" s="339">
        <f t="shared" si="360"/>
        <v>0</v>
      </c>
      <c r="Q1523" s="364"/>
      <c r="R1523" s="364"/>
      <c r="S1523" s="365"/>
      <c r="T1523" s="366"/>
      <c r="U1523" s="367"/>
      <c r="V1523" s="364"/>
      <c r="W1523" s="364"/>
      <c r="X1523" s="364"/>
      <c r="Y1523" s="1293">
        <f t="shared" si="361"/>
        <v>0</v>
      </c>
      <c r="Z1523" s="340"/>
      <c r="AA1523" s="348"/>
      <c r="AB1523" s="28"/>
    </row>
    <row r="1524" spans="1:28" ht="15.6" customHeight="1" x14ac:dyDescent="0.3">
      <c r="A1524" s="115"/>
      <c r="B1524" s="332"/>
      <c r="C1524" s="442" t="s">
        <v>1277</v>
      </c>
      <c r="D1524" s="332"/>
      <c r="E1524" s="1168"/>
      <c r="F1524" s="582">
        <f t="shared" si="346"/>
        <v>0</v>
      </c>
      <c r="G1524" s="333"/>
      <c r="H1524" s="333"/>
      <c r="I1524" s="334"/>
      <c r="J1524" s="335"/>
      <c r="K1524" s="942"/>
      <c r="L1524" s="337"/>
      <c r="M1524" s="337"/>
      <c r="N1524" s="337"/>
      <c r="O1524" s="338"/>
      <c r="P1524" s="339">
        <f t="shared" si="360"/>
        <v>0</v>
      </c>
      <c r="Q1524" s="364"/>
      <c r="R1524" s="364"/>
      <c r="S1524" s="365"/>
      <c r="T1524" s="366"/>
      <c r="U1524" s="367"/>
      <c r="V1524" s="364"/>
      <c r="W1524" s="364"/>
      <c r="X1524" s="364"/>
      <c r="Y1524" s="1293">
        <f t="shared" si="361"/>
        <v>0</v>
      </c>
      <c r="Z1524" s="340"/>
      <c r="AA1524" s="370"/>
      <c r="AB1524" s="28"/>
    </row>
    <row r="1525" spans="1:28" ht="15.6" customHeight="1" x14ac:dyDescent="0.3">
      <c r="A1525" s="115"/>
      <c r="B1525" s="332"/>
      <c r="C1525" s="332"/>
      <c r="D1525" s="332"/>
      <c r="E1525" s="1168" t="s">
        <v>431</v>
      </c>
      <c r="F1525" s="582">
        <v>1</v>
      </c>
      <c r="G1525" s="334">
        <v>1</v>
      </c>
      <c r="H1525" s="335">
        <v>-1</v>
      </c>
      <c r="I1525" s="334">
        <v>1</v>
      </c>
      <c r="J1525" s="335">
        <v>-1</v>
      </c>
      <c r="K1525" s="633"/>
      <c r="L1525" s="337">
        <v>2</v>
      </c>
      <c r="M1525" s="337"/>
      <c r="N1525" s="337"/>
      <c r="O1525" s="338">
        <f t="shared" ref="O1525" si="364">SUM(K1525:N1525)</f>
        <v>2</v>
      </c>
      <c r="P1525" s="339">
        <f>SUM(Q1525:T1525)</f>
        <v>138986</v>
      </c>
      <c r="Q1525" s="364"/>
      <c r="R1525" s="414"/>
      <c r="S1525" s="365">
        <v>68986</v>
      </c>
      <c r="T1525" s="475">
        <v>70000</v>
      </c>
      <c r="U1525" s="367"/>
      <c r="V1525" s="364"/>
      <c r="W1525" s="364"/>
      <c r="X1525" s="364"/>
      <c r="Y1525" s="1293">
        <f t="shared" si="361"/>
        <v>0</v>
      </c>
      <c r="Z1525" s="340"/>
      <c r="AA1525" s="370"/>
      <c r="AB1525" s="28"/>
    </row>
    <row r="1526" spans="1:28" ht="16.2" thickBot="1" x14ac:dyDescent="0.35">
      <c r="A1526" s="119"/>
      <c r="B1526" s="306"/>
      <c r="C1526" s="306"/>
      <c r="D1526" s="306"/>
      <c r="E1526" s="1364"/>
      <c r="F1526" s="881">
        <f t="shared" ref="F1526:F1654" si="365">SUM(G1526:J1526)</f>
        <v>0</v>
      </c>
      <c r="G1526" s="307"/>
      <c r="H1526" s="307"/>
      <c r="I1526" s="308"/>
      <c r="J1526" s="309"/>
      <c r="K1526" s="941"/>
      <c r="L1526" s="310"/>
      <c r="M1526" s="310"/>
      <c r="N1526" s="310"/>
      <c r="O1526" s="311"/>
      <c r="P1526" s="484">
        <f t="shared" si="360"/>
        <v>0</v>
      </c>
      <c r="Q1526" s="349"/>
      <c r="R1526" s="349"/>
      <c r="S1526" s="314"/>
      <c r="T1526" s="315"/>
      <c r="U1526" s="350"/>
      <c r="V1526" s="349"/>
      <c r="W1526" s="349"/>
      <c r="X1526" s="349"/>
      <c r="Y1526" s="1307">
        <f t="shared" si="361"/>
        <v>0</v>
      </c>
      <c r="Z1526" s="317"/>
      <c r="AA1526" s="318"/>
      <c r="AB1526" s="28"/>
    </row>
    <row r="1527" spans="1:28" x14ac:dyDescent="0.3">
      <c r="A1527" s="120"/>
      <c r="B1527" s="527" t="s">
        <v>948</v>
      </c>
      <c r="C1527" s="352"/>
      <c r="D1527" s="352"/>
      <c r="E1527" s="1367"/>
      <c r="F1527" s="883">
        <f t="shared" si="365"/>
        <v>0</v>
      </c>
      <c r="G1527" s="353"/>
      <c r="H1527" s="353"/>
      <c r="I1527" s="354"/>
      <c r="J1527" s="355"/>
      <c r="K1527" s="943"/>
      <c r="L1527" s="357"/>
      <c r="M1527" s="357"/>
      <c r="N1527" s="357"/>
      <c r="O1527" s="358"/>
      <c r="P1527" s="488">
        <f t="shared" si="360"/>
        <v>0</v>
      </c>
      <c r="Q1527" s="359"/>
      <c r="R1527" s="359"/>
      <c r="S1527" s="360"/>
      <c r="T1527" s="361"/>
      <c r="U1527" s="362"/>
      <c r="V1527" s="359"/>
      <c r="W1527" s="359"/>
      <c r="X1527" s="359"/>
      <c r="Y1527" s="1308">
        <f t="shared" si="361"/>
        <v>0</v>
      </c>
      <c r="Z1527" s="680"/>
      <c r="AA1527" s="1521" t="s">
        <v>140</v>
      </c>
      <c r="AB1527" s="28"/>
    </row>
    <row r="1528" spans="1:28" x14ac:dyDescent="0.3">
      <c r="A1528" s="115"/>
      <c r="B1528" s="374" t="s">
        <v>124</v>
      </c>
      <c r="C1528" s="332"/>
      <c r="D1528" s="332"/>
      <c r="E1528" s="1164"/>
      <c r="F1528" s="582">
        <f t="shared" si="365"/>
        <v>0</v>
      </c>
      <c r="G1528" s="333"/>
      <c r="H1528" s="333"/>
      <c r="I1528" s="334"/>
      <c r="J1528" s="335"/>
      <c r="K1528" s="942"/>
      <c r="L1528" s="337"/>
      <c r="M1528" s="337"/>
      <c r="N1528" s="337"/>
      <c r="O1528" s="338"/>
      <c r="P1528" s="339">
        <f t="shared" si="360"/>
        <v>0</v>
      </c>
      <c r="Q1528" s="364"/>
      <c r="R1528" s="364"/>
      <c r="S1528" s="365"/>
      <c r="T1528" s="366"/>
      <c r="U1528" s="367"/>
      <c r="V1528" s="364"/>
      <c r="W1528" s="364"/>
      <c r="X1528" s="364"/>
      <c r="Y1528" s="1293">
        <f t="shared" si="361"/>
        <v>0</v>
      </c>
      <c r="Z1528" s="438"/>
      <c r="AA1528" s="370"/>
      <c r="AB1528" s="28"/>
    </row>
    <row r="1529" spans="1:28" s="34" customFormat="1" x14ac:dyDescent="0.3">
      <c r="A1529" s="118"/>
      <c r="B1529" s="368"/>
      <c r="C1529" s="331" t="s">
        <v>270</v>
      </c>
      <c r="D1529" s="368"/>
      <c r="E1529" s="1166"/>
      <c r="F1529" s="582">
        <f t="shared" si="365"/>
        <v>0</v>
      </c>
      <c r="G1529" s="583"/>
      <c r="H1529" s="583"/>
      <c r="I1529" s="584"/>
      <c r="J1529" s="585"/>
      <c r="K1529" s="336"/>
      <c r="L1529" s="429"/>
      <c r="M1529" s="429"/>
      <c r="N1529" s="429"/>
      <c r="O1529" s="338"/>
      <c r="P1529" s="339">
        <f t="shared" si="360"/>
        <v>1087000</v>
      </c>
      <c r="Q1529" s="401">
        <f t="shared" ref="Q1529:R1529" si="366">SUM(Q1533:Q1549)</f>
        <v>0</v>
      </c>
      <c r="R1529" s="401">
        <f t="shared" si="366"/>
        <v>713000</v>
      </c>
      <c r="S1529" s="401">
        <f>SUM(S1533:S1549)</f>
        <v>374000</v>
      </c>
      <c r="T1529" s="402">
        <f>SUM(T1533:T1533)</f>
        <v>0</v>
      </c>
      <c r="U1529" s="339">
        <f t="shared" ref="U1529:X1529" si="367">SUM(U1533:U1549)</f>
        <v>0</v>
      </c>
      <c r="V1529" s="401">
        <f t="shared" si="367"/>
        <v>0</v>
      </c>
      <c r="W1529" s="401">
        <f t="shared" si="367"/>
        <v>0</v>
      </c>
      <c r="X1529" s="401">
        <f t="shared" si="367"/>
        <v>0</v>
      </c>
      <c r="Y1529" s="1293">
        <f t="shared" si="361"/>
        <v>0</v>
      </c>
      <c r="Z1529" s="438"/>
      <c r="AA1529" s="601"/>
      <c r="AB1529" s="13"/>
    </row>
    <row r="1530" spans="1:28" x14ac:dyDescent="0.3">
      <c r="A1530" s="115"/>
      <c r="B1530" s="332"/>
      <c r="C1530" s="332"/>
      <c r="D1530" s="332"/>
      <c r="E1530" s="1168"/>
      <c r="F1530" s="582">
        <f t="shared" si="365"/>
        <v>0</v>
      </c>
      <c r="G1530" s="333"/>
      <c r="H1530" s="333"/>
      <c r="I1530" s="334"/>
      <c r="J1530" s="335"/>
      <c r="K1530" s="942"/>
      <c r="L1530" s="337"/>
      <c r="M1530" s="337"/>
      <c r="N1530" s="337"/>
      <c r="O1530" s="338"/>
      <c r="P1530" s="339">
        <f t="shared" si="360"/>
        <v>0</v>
      </c>
      <c r="Q1530" s="364"/>
      <c r="R1530" s="364"/>
      <c r="S1530" s="365"/>
      <c r="T1530" s="366"/>
      <c r="U1530" s="367"/>
      <c r="V1530" s="364"/>
      <c r="W1530" s="364"/>
      <c r="X1530" s="364"/>
      <c r="Y1530" s="1293">
        <f t="shared" si="361"/>
        <v>0</v>
      </c>
      <c r="Z1530" s="340"/>
      <c r="AA1530" s="1022"/>
      <c r="AB1530" s="28"/>
    </row>
    <row r="1531" spans="1:28" x14ac:dyDescent="0.3">
      <c r="A1531" s="115"/>
      <c r="B1531" s="332"/>
      <c r="C1531" s="442" t="s">
        <v>949</v>
      </c>
      <c r="D1531" s="332"/>
      <c r="E1531" s="1164"/>
      <c r="F1531" s="582">
        <f t="shared" si="365"/>
        <v>0</v>
      </c>
      <c r="G1531" s="333"/>
      <c r="H1531" s="333"/>
      <c r="I1531" s="334"/>
      <c r="J1531" s="335"/>
      <c r="K1531" s="942"/>
      <c r="L1531" s="337"/>
      <c r="M1531" s="337"/>
      <c r="N1531" s="337"/>
      <c r="O1531" s="338"/>
      <c r="P1531" s="339">
        <f t="shared" si="360"/>
        <v>0</v>
      </c>
      <c r="Q1531" s="364"/>
      <c r="R1531" s="364"/>
      <c r="S1531" s="365"/>
      <c r="T1531" s="366"/>
      <c r="U1531" s="367"/>
      <c r="V1531" s="364"/>
      <c r="W1531" s="364"/>
      <c r="X1531" s="364"/>
      <c r="Y1531" s="1293">
        <f t="shared" si="361"/>
        <v>0</v>
      </c>
      <c r="Z1531" s="476"/>
      <c r="AA1531" s="370" t="s">
        <v>1059</v>
      </c>
      <c r="AB1531" s="28"/>
    </row>
    <row r="1532" spans="1:28" x14ac:dyDescent="0.3">
      <c r="A1532" s="115"/>
      <c r="B1532" s="332"/>
      <c r="C1532" s="442" t="s">
        <v>909</v>
      </c>
      <c r="D1532" s="332"/>
      <c r="E1532" s="1164"/>
      <c r="F1532" s="582">
        <f t="shared" ref="F1532" si="368">SUM(G1532:J1532)</f>
        <v>0</v>
      </c>
      <c r="G1532" s="333"/>
      <c r="H1532" s="333"/>
      <c r="I1532" s="334"/>
      <c r="J1532" s="335"/>
      <c r="K1532" s="942"/>
      <c r="L1532" s="337"/>
      <c r="M1532" s="337"/>
      <c r="N1532" s="337"/>
      <c r="O1532" s="338"/>
      <c r="P1532" s="339">
        <f t="shared" si="360"/>
        <v>0</v>
      </c>
      <c r="Q1532" s="364"/>
      <c r="R1532" s="364"/>
      <c r="S1532" s="365"/>
      <c r="T1532" s="366"/>
      <c r="U1532" s="367"/>
      <c r="V1532" s="364"/>
      <c r="W1532" s="364"/>
      <c r="X1532" s="364"/>
      <c r="Y1532" s="1293">
        <f t="shared" si="361"/>
        <v>0</v>
      </c>
      <c r="Z1532" s="340"/>
      <c r="AA1532" s="370" t="s">
        <v>125</v>
      </c>
      <c r="AB1532" s="28"/>
    </row>
    <row r="1533" spans="1:28" x14ac:dyDescent="0.3">
      <c r="A1533" s="115"/>
      <c r="B1533" s="332"/>
      <c r="C1533" s="332"/>
      <c r="D1533" s="332"/>
      <c r="E1533" s="1168" t="s">
        <v>82</v>
      </c>
      <c r="F1533" s="505">
        <v>10</v>
      </c>
      <c r="G1533" s="333"/>
      <c r="H1533" s="287"/>
      <c r="I1533" s="287">
        <v>10</v>
      </c>
      <c r="J1533" s="335">
        <v>-10</v>
      </c>
      <c r="K1533" s="942"/>
      <c r="L1533" s="337"/>
      <c r="M1533" s="337"/>
      <c r="N1533" s="337"/>
      <c r="O1533" s="338"/>
      <c r="P1533" s="339">
        <f t="shared" si="360"/>
        <v>374000</v>
      </c>
      <c r="Q1533" s="364"/>
      <c r="R1533" s="364"/>
      <c r="S1533" s="365">
        <v>374000</v>
      </c>
      <c r="T1533" s="366"/>
      <c r="U1533" s="367"/>
      <c r="V1533" s="364"/>
      <c r="W1533" s="364"/>
      <c r="X1533" s="364"/>
      <c r="Y1533" s="1293">
        <f t="shared" si="361"/>
        <v>0</v>
      </c>
      <c r="Z1533" s="340"/>
      <c r="AA1533" s="370" t="s">
        <v>126</v>
      </c>
      <c r="AB1533" s="28"/>
    </row>
    <row r="1534" spans="1:28" x14ac:dyDescent="0.3">
      <c r="A1534" s="115"/>
      <c r="B1534" s="332"/>
      <c r="C1534" s="332"/>
      <c r="D1534" s="332"/>
      <c r="E1534" s="1168"/>
      <c r="F1534" s="885"/>
      <c r="G1534" s="378"/>
      <c r="H1534" s="378"/>
      <c r="I1534" s="379"/>
      <c r="J1534" s="380"/>
      <c r="K1534" s="944"/>
      <c r="L1534" s="425"/>
      <c r="M1534" s="425"/>
      <c r="N1534" s="425"/>
      <c r="O1534" s="382"/>
      <c r="P1534" s="339">
        <f t="shared" si="360"/>
        <v>0</v>
      </c>
      <c r="Q1534" s="383"/>
      <c r="R1534" s="383"/>
      <c r="S1534" s="384"/>
      <c r="T1534" s="385"/>
      <c r="U1534" s="386"/>
      <c r="V1534" s="383"/>
      <c r="W1534" s="383"/>
      <c r="X1534" s="383"/>
      <c r="Y1534" s="1293">
        <f t="shared" si="361"/>
        <v>0</v>
      </c>
      <c r="Z1534" s="387"/>
      <c r="AA1534" s="598"/>
      <c r="AB1534" s="4"/>
    </row>
    <row r="1535" spans="1:28" x14ac:dyDescent="0.3">
      <c r="A1535" s="207"/>
      <c r="B1535" s="409"/>
      <c r="C1535" s="278" t="s">
        <v>1278</v>
      </c>
      <c r="D1535" s="409"/>
      <c r="E1535" s="523"/>
      <c r="F1535" s="885"/>
      <c r="G1535" s="378"/>
      <c r="H1535" s="287"/>
      <c r="I1535" s="379"/>
      <c r="J1535" s="380"/>
      <c r="K1535" s="944"/>
      <c r="L1535" s="425"/>
      <c r="M1535" s="425"/>
      <c r="N1535" s="425"/>
      <c r="O1535" s="382"/>
      <c r="P1535" s="339">
        <f t="shared" si="360"/>
        <v>0</v>
      </c>
      <c r="Q1535" s="383"/>
      <c r="R1535" s="383"/>
      <c r="S1535" s="384"/>
      <c r="T1535" s="385"/>
      <c r="U1535" s="386"/>
      <c r="V1535" s="383"/>
      <c r="W1535" s="383"/>
      <c r="X1535" s="383"/>
      <c r="Y1535" s="1293">
        <f t="shared" si="361"/>
        <v>0</v>
      </c>
      <c r="Z1535" s="387"/>
      <c r="AA1535" s="598" t="s">
        <v>1074</v>
      </c>
      <c r="AB1535" s="4"/>
    </row>
    <row r="1536" spans="1:28" x14ac:dyDescent="0.3">
      <c r="A1536" s="207"/>
      <c r="B1536" s="409"/>
      <c r="C1536" s="278" t="s">
        <v>1071</v>
      </c>
      <c r="D1536" s="409"/>
      <c r="E1536" s="523"/>
      <c r="F1536" s="885"/>
      <c r="G1536" s="378"/>
      <c r="H1536" s="287"/>
      <c r="I1536" s="379"/>
      <c r="J1536" s="380"/>
      <c r="K1536" s="944"/>
      <c r="L1536" s="425"/>
      <c r="M1536" s="425"/>
      <c r="N1536" s="425"/>
      <c r="O1536" s="382"/>
      <c r="P1536" s="339">
        <f t="shared" si="360"/>
        <v>0</v>
      </c>
      <c r="Q1536" s="383"/>
      <c r="R1536" s="383"/>
      <c r="S1536" s="384"/>
      <c r="T1536" s="385"/>
      <c r="U1536" s="386"/>
      <c r="V1536" s="383"/>
      <c r="W1536" s="383"/>
      <c r="X1536" s="383"/>
      <c r="Y1536" s="1293">
        <f t="shared" si="361"/>
        <v>0</v>
      </c>
      <c r="Z1536" s="387"/>
      <c r="AA1536" s="598" t="s">
        <v>1083</v>
      </c>
      <c r="AB1536" s="4"/>
    </row>
    <row r="1537" spans="1:28" x14ac:dyDescent="0.3">
      <c r="A1537" s="207"/>
      <c r="B1537" s="409"/>
      <c r="C1537" s="409"/>
      <c r="D1537" s="409"/>
      <c r="E1537" s="522" t="s">
        <v>1072</v>
      </c>
      <c r="F1537" s="505">
        <v>10</v>
      </c>
      <c r="G1537" s="378"/>
      <c r="H1537" s="287">
        <v>10</v>
      </c>
      <c r="I1537" s="379"/>
      <c r="J1537" s="380"/>
      <c r="K1537" s="944"/>
      <c r="L1537" s="425"/>
      <c r="M1537" s="425"/>
      <c r="N1537" s="425"/>
      <c r="O1537" s="382"/>
      <c r="P1537" s="339">
        <f t="shared" si="360"/>
        <v>0</v>
      </c>
      <c r="Q1537" s="383"/>
      <c r="R1537" s="383"/>
      <c r="S1537" s="384"/>
      <c r="T1537" s="385"/>
      <c r="U1537" s="386"/>
      <c r="V1537" s="383"/>
      <c r="W1537" s="383"/>
      <c r="X1537" s="383"/>
      <c r="Y1537" s="1293">
        <f t="shared" si="361"/>
        <v>0</v>
      </c>
      <c r="Z1537" s="387"/>
      <c r="AA1537" s="598"/>
      <c r="AB1537" s="4"/>
    </row>
    <row r="1538" spans="1:28" x14ac:dyDescent="0.3">
      <c r="A1538" s="207"/>
      <c r="B1538" s="409"/>
      <c r="C1538" s="409"/>
      <c r="D1538" s="409"/>
      <c r="E1538" s="599"/>
      <c r="F1538" s="505"/>
      <c r="G1538" s="378"/>
      <c r="H1538" s="287"/>
      <c r="I1538" s="379"/>
      <c r="J1538" s="380"/>
      <c r="K1538" s="944"/>
      <c r="L1538" s="425"/>
      <c r="M1538" s="425"/>
      <c r="N1538" s="425"/>
      <c r="O1538" s="382"/>
      <c r="P1538" s="339">
        <f t="shared" si="360"/>
        <v>0</v>
      </c>
      <c r="Q1538" s="383"/>
      <c r="R1538" s="383"/>
      <c r="S1538" s="384"/>
      <c r="T1538" s="385"/>
      <c r="U1538" s="386"/>
      <c r="V1538" s="383"/>
      <c r="W1538" s="383"/>
      <c r="X1538" s="383"/>
      <c r="Y1538" s="1293">
        <f t="shared" si="361"/>
        <v>0</v>
      </c>
      <c r="Z1538" s="387"/>
      <c r="AA1538" s="598"/>
      <c r="AB1538" s="4"/>
    </row>
    <row r="1539" spans="1:28" x14ac:dyDescent="0.3">
      <c r="A1539" s="207"/>
      <c r="B1539" s="409"/>
      <c r="C1539" s="278" t="s">
        <v>1280</v>
      </c>
      <c r="D1539" s="409"/>
      <c r="E1539" s="523"/>
      <c r="F1539" s="505"/>
      <c r="G1539" s="378"/>
      <c r="H1539" s="287"/>
      <c r="I1539" s="379"/>
      <c r="J1539" s="380"/>
      <c r="K1539" s="944"/>
      <c r="L1539" s="425"/>
      <c r="M1539" s="425"/>
      <c r="N1539" s="425"/>
      <c r="O1539" s="382"/>
      <c r="P1539" s="339">
        <f t="shared" si="360"/>
        <v>0</v>
      </c>
      <c r="Q1539" s="383"/>
      <c r="R1539" s="383"/>
      <c r="S1539" s="384"/>
      <c r="T1539" s="385"/>
      <c r="U1539" s="386"/>
      <c r="V1539" s="383"/>
      <c r="W1539" s="383"/>
      <c r="X1539" s="383"/>
      <c r="Y1539" s="1293">
        <f t="shared" si="361"/>
        <v>0</v>
      </c>
      <c r="Z1539" s="387"/>
      <c r="AA1539" s="598" t="s">
        <v>1074</v>
      </c>
      <c r="AB1539" s="4"/>
    </row>
    <row r="1540" spans="1:28" x14ac:dyDescent="0.3">
      <c r="A1540" s="207"/>
      <c r="B1540" s="409"/>
      <c r="C1540" s="278" t="s">
        <v>1281</v>
      </c>
      <c r="D1540" s="409"/>
      <c r="E1540" s="523"/>
      <c r="F1540" s="505"/>
      <c r="G1540" s="378"/>
      <c r="H1540" s="287"/>
      <c r="I1540" s="379"/>
      <c r="J1540" s="380"/>
      <c r="K1540" s="944"/>
      <c r="L1540" s="425"/>
      <c r="M1540" s="425"/>
      <c r="N1540" s="425"/>
      <c r="O1540" s="382"/>
      <c r="P1540" s="339">
        <f t="shared" si="360"/>
        <v>0</v>
      </c>
      <c r="Q1540" s="383"/>
      <c r="R1540" s="383"/>
      <c r="S1540" s="384"/>
      <c r="T1540" s="385"/>
      <c r="U1540" s="386"/>
      <c r="V1540" s="383"/>
      <c r="W1540" s="383"/>
      <c r="X1540" s="383"/>
      <c r="Y1540" s="1293">
        <f t="shared" si="361"/>
        <v>0</v>
      </c>
      <c r="Z1540" s="387"/>
      <c r="AA1540" s="598" t="s">
        <v>1083</v>
      </c>
      <c r="AB1540" s="4"/>
    </row>
    <row r="1541" spans="1:28" x14ac:dyDescent="0.3">
      <c r="A1541" s="207"/>
      <c r="B1541" s="409"/>
      <c r="C1541" s="409"/>
      <c r="D1541" s="409"/>
      <c r="E1541" s="522" t="s">
        <v>1073</v>
      </c>
      <c r="F1541" s="505">
        <v>10</v>
      </c>
      <c r="G1541" s="378"/>
      <c r="H1541" s="287">
        <v>10</v>
      </c>
      <c r="I1541" s="379"/>
      <c r="J1541" s="380"/>
      <c r="K1541" s="944"/>
      <c r="L1541" s="425"/>
      <c r="M1541" s="425"/>
      <c r="N1541" s="425"/>
      <c r="O1541" s="382"/>
      <c r="P1541" s="339">
        <f t="shared" si="360"/>
        <v>0</v>
      </c>
      <c r="Q1541" s="383"/>
      <c r="R1541" s="383"/>
      <c r="S1541" s="384"/>
      <c r="T1541" s="385"/>
      <c r="U1541" s="386"/>
      <c r="V1541" s="383"/>
      <c r="W1541" s="383"/>
      <c r="X1541" s="383"/>
      <c r="Y1541" s="1293">
        <f t="shared" si="361"/>
        <v>0</v>
      </c>
      <c r="Z1541" s="387"/>
      <c r="AA1541" s="598"/>
      <c r="AB1541" s="4"/>
    </row>
    <row r="1542" spans="1:28" x14ac:dyDescent="0.3">
      <c r="A1542" s="207"/>
      <c r="B1542" s="409"/>
      <c r="C1542" s="409"/>
      <c r="D1542" s="409"/>
      <c r="E1542" s="599"/>
      <c r="F1542" s="505"/>
      <c r="G1542" s="378"/>
      <c r="H1542" s="287"/>
      <c r="I1542" s="379"/>
      <c r="J1542" s="380"/>
      <c r="K1542" s="944"/>
      <c r="L1542" s="425"/>
      <c r="M1542" s="425"/>
      <c r="N1542" s="425"/>
      <c r="O1542" s="382"/>
      <c r="P1542" s="339">
        <f t="shared" si="360"/>
        <v>0</v>
      </c>
      <c r="Q1542" s="383"/>
      <c r="R1542" s="383"/>
      <c r="S1542" s="384"/>
      <c r="T1542" s="385"/>
      <c r="U1542" s="386"/>
      <c r="V1542" s="383"/>
      <c r="W1542" s="383"/>
      <c r="X1542" s="383"/>
      <c r="Y1542" s="1293">
        <f t="shared" si="361"/>
        <v>0</v>
      </c>
      <c r="Z1542" s="387"/>
      <c r="AA1542" s="598"/>
      <c r="AB1542" s="4"/>
    </row>
    <row r="1543" spans="1:28" x14ac:dyDescent="0.3">
      <c r="A1543" s="207"/>
      <c r="B1543" s="409"/>
      <c r="C1543" s="278" t="s">
        <v>1279</v>
      </c>
      <c r="D1543" s="409"/>
      <c r="E1543" s="523"/>
      <c r="F1543" s="505"/>
      <c r="G1543" s="378"/>
      <c r="H1543" s="287"/>
      <c r="I1543" s="379"/>
      <c r="J1543" s="380"/>
      <c r="K1543" s="944"/>
      <c r="L1543" s="425"/>
      <c r="M1543" s="425"/>
      <c r="N1543" s="425"/>
      <c r="O1543" s="382"/>
      <c r="P1543" s="339">
        <f t="shared" si="360"/>
        <v>0</v>
      </c>
      <c r="Q1543" s="383"/>
      <c r="R1543" s="383"/>
      <c r="S1543" s="384"/>
      <c r="T1543" s="385"/>
      <c r="U1543" s="386"/>
      <c r="V1543" s="383"/>
      <c r="W1543" s="383"/>
      <c r="X1543" s="383"/>
      <c r="Y1543" s="1293">
        <f t="shared" si="361"/>
        <v>0</v>
      </c>
      <c r="Z1543" s="387"/>
      <c r="AA1543" s="598" t="s">
        <v>1074</v>
      </c>
      <c r="AB1543" s="4"/>
    </row>
    <row r="1544" spans="1:28" x14ac:dyDescent="0.3">
      <c r="A1544" s="207"/>
      <c r="B1544" s="409"/>
      <c r="C1544" s="409"/>
      <c r="D1544" s="409"/>
      <c r="E1544" s="522" t="s">
        <v>1072</v>
      </c>
      <c r="F1544" s="505">
        <v>10</v>
      </c>
      <c r="G1544" s="378"/>
      <c r="H1544" s="287">
        <v>10</v>
      </c>
      <c r="I1544" s="379"/>
      <c r="J1544" s="380"/>
      <c r="K1544" s="944"/>
      <c r="L1544" s="425"/>
      <c r="M1544" s="425"/>
      <c r="N1544" s="425"/>
      <c r="O1544" s="382"/>
      <c r="P1544" s="339">
        <f t="shared" si="360"/>
        <v>354000</v>
      </c>
      <c r="Q1544" s="383"/>
      <c r="R1544" s="384">
        <v>354000</v>
      </c>
      <c r="S1544" s="414"/>
      <c r="T1544" s="385"/>
      <c r="U1544" s="386"/>
      <c r="V1544" s="383"/>
      <c r="W1544" s="383"/>
      <c r="X1544" s="383"/>
      <c r="Y1544" s="1293">
        <f t="shared" si="361"/>
        <v>0</v>
      </c>
      <c r="Z1544" s="387"/>
      <c r="AA1544" s="598" t="s">
        <v>1083</v>
      </c>
      <c r="AB1544" s="4"/>
    </row>
    <row r="1545" spans="1:28" x14ac:dyDescent="0.3">
      <c r="A1545" s="207"/>
      <c r="B1545" s="409"/>
      <c r="C1545" s="409"/>
      <c r="D1545" s="409"/>
      <c r="E1545" s="599"/>
      <c r="F1545" s="1256"/>
      <c r="G1545" s="378"/>
      <c r="H1545" s="378"/>
      <c r="I1545" s="379"/>
      <c r="J1545" s="380"/>
      <c r="K1545" s="944"/>
      <c r="L1545" s="425"/>
      <c r="M1545" s="425"/>
      <c r="N1545" s="425"/>
      <c r="O1545" s="382"/>
      <c r="P1545" s="339">
        <f t="shared" si="360"/>
        <v>0</v>
      </c>
      <c r="Q1545" s="383"/>
      <c r="R1545" s="384"/>
      <c r="S1545" s="414"/>
      <c r="T1545" s="385"/>
      <c r="U1545" s="386"/>
      <c r="V1545" s="383"/>
      <c r="W1545" s="383"/>
      <c r="X1545" s="383"/>
      <c r="Y1545" s="1293">
        <f t="shared" si="361"/>
        <v>0</v>
      </c>
      <c r="Z1545" s="387"/>
      <c r="AA1545" s="598"/>
      <c r="AB1545" s="4"/>
    </row>
    <row r="1546" spans="1:28" x14ac:dyDescent="0.3">
      <c r="A1546" s="207"/>
      <c r="B1546" s="409"/>
      <c r="C1546" s="278" t="s">
        <v>1282</v>
      </c>
      <c r="D1546" s="409"/>
      <c r="E1546" s="523"/>
      <c r="F1546" s="1256"/>
      <c r="G1546" s="378"/>
      <c r="H1546" s="378"/>
      <c r="I1546" s="379"/>
      <c r="J1546" s="380"/>
      <c r="K1546" s="944"/>
      <c r="L1546" s="425"/>
      <c r="M1546" s="425"/>
      <c r="N1546" s="425"/>
      <c r="O1546" s="382"/>
      <c r="P1546" s="339">
        <f t="shared" si="360"/>
        <v>0</v>
      </c>
      <c r="Q1546" s="383"/>
      <c r="R1546" s="384"/>
      <c r="S1546" s="414"/>
      <c r="T1546" s="385"/>
      <c r="U1546" s="386"/>
      <c r="V1546" s="383"/>
      <c r="W1546" s="383"/>
      <c r="X1546" s="383"/>
      <c r="Y1546" s="1293">
        <f t="shared" si="361"/>
        <v>0</v>
      </c>
      <c r="Z1546" s="387"/>
      <c r="AA1546" s="598" t="s">
        <v>1074</v>
      </c>
      <c r="AB1546" s="4"/>
    </row>
    <row r="1547" spans="1:28" x14ac:dyDescent="0.3">
      <c r="A1547" s="207"/>
      <c r="B1547" s="409"/>
      <c r="C1547" s="278"/>
      <c r="D1547" s="409"/>
      <c r="E1547" s="599" t="s">
        <v>1283</v>
      </c>
      <c r="F1547" s="1256"/>
      <c r="G1547" s="378"/>
      <c r="H1547" s="378"/>
      <c r="I1547" s="379"/>
      <c r="J1547" s="380"/>
      <c r="K1547" s="944"/>
      <c r="L1547" s="425"/>
      <c r="M1547" s="425"/>
      <c r="N1547" s="425"/>
      <c r="O1547" s="382"/>
      <c r="P1547" s="339"/>
      <c r="Q1547" s="383"/>
      <c r="R1547" s="384"/>
      <c r="S1547" s="414"/>
      <c r="T1547" s="385"/>
      <c r="U1547" s="386"/>
      <c r="V1547" s="383"/>
      <c r="W1547" s="383"/>
      <c r="X1547" s="383"/>
      <c r="Y1547" s="1293"/>
      <c r="Z1547" s="387"/>
      <c r="AA1547" s="598"/>
      <c r="AB1547" s="4"/>
    </row>
    <row r="1548" spans="1:28" x14ac:dyDescent="0.3">
      <c r="A1548" s="207"/>
      <c r="B1548" s="409"/>
      <c r="C1548" s="409"/>
      <c r="D1548" s="409"/>
      <c r="E1548" s="522" t="s">
        <v>1072</v>
      </c>
      <c r="F1548" s="505">
        <v>10</v>
      </c>
      <c r="G1548" s="378"/>
      <c r="H1548" s="287">
        <v>10</v>
      </c>
      <c r="I1548" s="379"/>
      <c r="J1548" s="380"/>
      <c r="K1548" s="944"/>
      <c r="L1548" s="425"/>
      <c r="M1548" s="425"/>
      <c r="N1548" s="425"/>
      <c r="O1548" s="382"/>
      <c r="P1548" s="339">
        <f t="shared" si="360"/>
        <v>359000</v>
      </c>
      <c r="Q1548" s="383"/>
      <c r="R1548" s="384">
        <v>359000</v>
      </c>
      <c r="S1548" s="414"/>
      <c r="T1548" s="385"/>
      <c r="U1548" s="386"/>
      <c r="V1548" s="383"/>
      <c r="W1548" s="383"/>
      <c r="X1548" s="383"/>
      <c r="Y1548" s="1293">
        <f t="shared" si="361"/>
        <v>0</v>
      </c>
      <c r="Z1548" s="387"/>
      <c r="AA1548" s="598" t="s">
        <v>1083</v>
      </c>
      <c r="AB1548" s="4"/>
    </row>
    <row r="1549" spans="1:28" ht="16.2" thickBot="1" x14ac:dyDescent="0.35">
      <c r="A1549" s="121"/>
      <c r="B1549" s="377"/>
      <c r="C1549" s="377"/>
      <c r="D1549" s="377"/>
      <c r="E1549" s="1366"/>
      <c r="F1549" s="885">
        <f t="shared" si="365"/>
        <v>0</v>
      </c>
      <c r="G1549" s="378"/>
      <c r="H1549" s="378"/>
      <c r="I1549" s="379"/>
      <c r="J1549" s="380"/>
      <c r="K1549" s="944"/>
      <c r="L1549" s="425"/>
      <c r="M1549" s="425"/>
      <c r="N1549" s="425"/>
      <c r="O1549" s="382"/>
      <c r="P1549" s="481">
        <f t="shared" si="360"/>
        <v>0</v>
      </c>
      <c r="Q1549" s="383"/>
      <c r="R1549" s="383"/>
      <c r="S1549" s="384"/>
      <c r="T1549" s="385"/>
      <c r="U1549" s="386"/>
      <c r="V1549" s="383"/>
      <c r="W1549" s="383"/>
      <c r="X1549" s="383"/>
      <c r="Y1549" s="1305">
        <f t="shared" si="361"/>
        <v>0</v>
      </c>
      <c r="Z1549" s="387"/>
      <c r="AA1549" s="477"/>
      <c r="AB1549" s="20"/>
    </row>
    <row r="1550" spans="1:28" x14ac:dyDescent="0.3">
      <c r="A1550" s="123"/>
      <c r="B1550" s="445" t="s">
        <v>950</v>
      </c>
      <c r="C1550" s="446"/>
      <c r="D1550" s="446"/>
      <c r="E1550" s="1352"/>
      <c r="F1550" s="886">
        <f t="shared" si="365"/>
        <v>0</v>
      </c>
      <c r="G1550" s="389"/>
      <c r="H1550" s="389"/>
      <c r="I1550" s="390"/>
      <c r="J1550" s="391"/>
      <c r="K1550" s="945"/>
      <c r="L1550" s="447"/>
      <c r="M1550" s="447"/>
      <c r="N1550" s="447"/>
      <c r="O1550" s="394"/>
      <c r="P1550" s="483">
        <f t="shared" si="360"/>
        <v>0</v>
      </c>
      <c r="Q1550" s="395"/>
      <c r="R1550" s="395"/>
      <c r="S1550" s="478"/>
      <c r="T1550" s="479"/>
      <c r="U1550" s="398"/>
      <c r="V1550" s="395"/>
      <c r="W1550" s="395"/>
      <c r="X1550" s="395"/>
      <c r="Y1550" s="1306">
        <f t="shared" si="361"/>
        <v>0</v>
      </c>
      <c r="Z1550" s="399" t="s">
        <v>32</v>
      </c>
      <c r="AA1550" s="676" t="s">
        <v>114</v>
      </c>
      <c r="AB1550" s="20" t="s">
        <v>369</v>
      </c>
    </row>
    <row r="1551" spans="1:28" x14ac:dyDescent="0.3">
      <c r="A1551" s="115"/>
      <c r="B1551" s="374" t="s">
        <v>136</v>
      </c>
      <c r="C1551" s="332"/>
      <c r="D1551" s="332"/>
      <c r="E1551" s="1164"/>
      <c r="F1551" s="582">
        <f t="shared" si="365"/>
        <v>0</v>
      </c>
      <c r="G1551" s="333"/>
      <c r="H1551" s="333"/>
      <c r="I1551" s="334"/>
      <c r="J1551" s="335"/>
      <c r="K1551" s="942"/>
      <c r="L1551" s="337"/>
      <c r="M1551" s="337"/>
      <c r="N1551" s="337"/>
      <c r="O1551" s="338"/>
      <c r="P1551" s="339"/>
      <c r="Q1551" s="364"/>
      <c r="R1551" s="364"/>
      <c r="S1551" s="365"/>
      <c r="T1551" s="366"/>
      <c r="U1551" s="367"/>
      <c r="V1551" s="364"/>
      <c r="W1551" s="364"/>
      <c r="X1551" s="364"/>
      <c r="Y1551" s="1293">
        <f t="shared" si="361"/>
        <v>0</v>
      </c>
      <c r="Z1551" s="340"/>
      <c r="AA1551" s="422"/>
      <c r="AB1551" s="21" t="s">
        <v>370</v>
      </c>
    </row>
    <row r="1552" spans="1:28" x14ac:dyDescent="0.3">
      <c r="A1552" s="115"/>
      <c r="B1552" s="332"/>
      <c r="C1552" s="331" t="s">
        <v>271</v>
      </c>
      <c r="D1552" s="332"/>
      <c r="E1552" s="1164"/>
      <c r="F1552" s="582">
        <f t="shared" si="365"/>
        <v>0</v>
      </c>
      <c r="G1552" s="333"/>
      <c r="H1552" s="333"/>
      <c r="I1552" s="334"/>
      <c r="J1552" s="335"/>
      <c r="K1552" s="942"/>
      <c r="L1552" s="337"/>
      <c r="M1552" s="337"/>
      <c r="N1552" s="337"/>
      <c r="O1552" s="338"/>
      <c r="P1552" s="339">
        <f t="shared" si="360"/>
        <v>1212000</v>
      </c>
      <c r="Q1552" s="365">
        <f t="shared" ref="Q1552:X1552" si="369">SUM(Q1553:Q1680)</f>
        <v>0</v>
      </c>
      <c r="R1552" s="365">
        <f t="shared" si="369"/>
        <v>250000</v>
      </c>
      <c r="S1552" s="365">
        <f t="shared" si="369"/>
        <v>480000</v>
      </c>
      <c r="T1552" s="366">
        <f t="shared" si="369"/>
        <v>482000</v>
      </c>
      <c r="U1552" s="347">
        <f t="shared" si="369"/>
        <v>0</v>
      </c>
      <c r="V1552" s="365">
        <f t="shared" si="369"/>
        <v>250000</v>
      </c>
      <c r="W1552" s="401">
        <f t="shared" si="369"/>
        <v>0</v>
      </c>
      <c r="X1552" s="401">
        <f t="shared" si="369"/>
        <v>0</v>
      </c>
      <c r="Y1552" s="1293">
        <f t="shared" si="361"/>
        <v>250000</v>
      </c>
      <c r="Z1552" s="340"/>
      <c r="AA1552" s="348"/>
      <c r="AB1552" s="20" t="s">
        <v>371</v>
      </c>
    </row>
    <row r="1553" spans="1:28" x14ac:dyDescent="0.3">
      <c r="A1553" s="115"/>
      <c r="B1553" s="332"/>
      <c r="C1553" s="332"/>
      <c r="D1553" s="332"/>
      <c r="E1553" s="1166"/>
      <c r="F1553" s="582">
        <f t="shared" si="365"/>
        <v>0</v>
      </c>
      <c r="G1553" s="333"/>
      <c r="H1553" s="333"/>
      <c r="I1553" s="334"/>
      <c r="J1553" s="335"/>
      <c r="K1553" s="942"/>
      <c r="L1553" s="337"/>
      <c r="M1553" s="337"/>
      <c r="N1553" s="337"/>
      <c r="O1553" s="338"/>
      <c r="P1553" s="339">
        <f t="shared" si="360"/>
        <v>0</v>
      </c>
      <c r="Q1553" s="364"/>
      <c r="R1553" s="364"/>
      <c r="S1553" s="365"/>
      <c r="T1553" s="366"/>
      <c r="U1553" s="367"/>
      <c r="V1553" s="364"/>
      <c r="W1553" s="364"/>
      <c r="X1553" s="364"/>
      <c r="Y1553" s="1293">
        <f t="shared" si="361"/>
        <v>0</v>
      </c>
      <c r="Z1553" s="340"/>
      <c r="AA1553" s="348"/>
      <c r="AB1553" s="20" t="s">
        <v>372</v>
      </c>
    </row>
    <row r="1554" spans="1:28" x14ac:dyDescent="0.3">
      <c r="A1554" s="115"/>
      <c r="B1554" s="332"/>
      <c r="C1554" s="374" t="s">
        <v>951</v>
      </c>
      <c r="D1554" s="332"/>
      <c r="E1554" s="1164"/>
      <c r="F1554" s="582">
        <f t="shared" si="365"/>
        <v>0</v>
      </c>
      <c r="G1554" s="333"/>
      <c r="H1554" s="333"/>
      <c r="I1554" s="334"/>
      <c r="J1554" s="335"/>
      <c r="K1554" s="942"/>
      <c r="L1554" s="337"/>
      <c r="M1554" s="337"/>
      <c r="N1554" s="337"/>
      <c r="O1554" s="338"/>
      <c r="P1554" s="339">
        <f t="shared" si="360"/>
        <v>0</v>
      </c>
      <c r="Q1554" s="364"/>
      <c r="R1554" s="364"/>
      <c r="S1554" s="365"/>
      <c r="T1554" s="366"/>
      <c r="U1554" s="367"/>
      <c r="V1554" s="364"/>
      <c r="W1554" s="364"/>
      <c r="X1554" s="364"/>
      <c r="Y1554" s="1293">
        <f t="shared" si="361"/>
        <v>0</v>
      </c>
      <c r="Z1554" s="340"/>
      <c r="AA1554" s="684" t="s">
        <v>676</v>
      </c>
      <c r="AB1554" s="21" t="s">
        <v>373</v>
      </c>
    </row>
    <row r="1555" spans="1:28" x14ac:dyDescent="0.3">
      <c r="A1555" s="115"/>
      <c r="B1555" s="332"/>
      <c r="C1555" s="332"/>
      <c r="D1555" s="374" t="s">
        <v>952</v>
      </c>
      <c r="E1555" s="1164"/>
      <c r="F1555" s="582">
        <f t="shared" si="365"/>
        <v>0</v>
      </c>
      <c r="G1555" s="333"/>
      <c r="H1555" s="333"/>
      <c r="I1555" s="334"/>
      <c r="J1555" s="335"/>
      <c r="K1555" s="942"/>
      <c r="L1555" s="337"/>
      <c r="M1555" s="337"/>
      <c r="N1555" s="337"/>
      <c r="O1555" s="338"/>
      <c r="P1555" s="339">
        <f t="shared" si="360"/>
        <v>0</v>
      </c>
      <c r="Q1555" s="364"/>
      <c r="R1555" s="364"/>
      <c r="S1555" s="365"/>
      <c r="T1555" s="366"/>
      <c r="U1555" s="367"/>
      <c r="V1555" s="364"/>
      <c r="W1555" s="364"/>
      <c r="X1555" s="364"/>
      <c r="Y1555" s="1293">
        <f t="shared" si="361"/>
        <v>0</v>
      </c>
      <c r="Z1555" s="340"/>
      <c r="AA1555" s="684" t="s">
        <v>677</v>
      </c>
      <c r="AB1555" s="28"/>
    </row>
    <row r="1556" spans="1:28" x14ac:dyDescent="0.3">
      <c r="A1556" s="115"/>
      <c r="B1556" s="332"/>
      <c r="C1556" s="332"/>
      <c r="D1556" s="374"/>
      <c r="E1556" s="1166" t="s">
        <v>910</v>
      </c>
      <c r="F1556" s="582"/>
      <c r="G1556" s="333"/>
      <c r="H1556" s="333"/>
      <c r="I1556" s="334"/>
      <c r="J1556" s="335"/>
      <c r="K1556" s="942"/>
      <c r="L1556" s="337"/>
      <c r="M1556" s="337"/>
      <c r="N1556" s="337"/>
      <c r="O1556" s="338"/>
      <c r="P1556" s="339">
        <f t="shared" si="360"/>
        <v>0</v>
      </c>
      <c r="Q1556" s="364"/>
      <c r="R1556" s="364"/>
      <c r="S1556" s="365"/>
      <c r="T1556" s="366"/>
      <c r="U1556" s="367"/>
      <c r="V1556" s="364"/>
      <c r="W1556" s="364"/>
      <c r="X1556" s="364"/>
      <c r="Y1556" s="1293">
        <f t="shared" si="361"/>
        <v>0</v>
      </c>
      <c r="Z1556" s="340"/>
      <c r="AA1556" s="370" t="s">
        <v>678</v>
      </c>
      <c r="AB1556" s="28"/>
    </row>
    <row r="1557" spans="1:28" x14ac:dyDescent="0.3">
      <c r="A1557" s="115"/>
      <c r="B1557" s="332"/>
      <c r="C1557" s="332"/>
      <c r="D1557" s="332"/>
      <c r="E1557" s="1168" t="s">
        <v>207</v>
      </c>
      <c r="F1557" s="582">
        <v>5</v>
      </c>
      <c r="G1557" s="334">
        <v>5</v>
      </c>
      <c r="H1557" s="335" t="s">
        <v>108</v>
      </c>
      <c r="I1557" s="334">
        <v>5</v>
      </c>
      <c r="J1557" s="335" t="s">
        <v>108</v>
      </c>
      <c r="K1557" s="942"/>
      <c r="L1557" s="337"/>
      <c r="M1557" s="337"/>
      <c r="N1557" s="337"/>
      <c r="O1557" s="338"/>
      <c r="P1557" s="339">
        <f t="shared" si="360"/>
        <v>0</v>
      </c>
      <c r="Q1557" s="364"/>
      <c r="R1557" s="364"/>
      <c r="S1557" s="365"/>
      <c r="T1557" s="366"/>
      <c r="U1557" s="367"/>
      <c r="V1557" s="364"/>
      <c r="W1557" s="364"/>
      <c r="X1557" s="364"/>
      <c r="Y1557" s="1293">
        <f t="shared" si="361"/>
        <v>0</v>
      </c>
      <c r="Z1557" s="340"/>
      <c r="AA1557" s="431"/>
      <c r="AB1557" s="28"/>
    </row>
    <row r="1558" spans="1:28" x14ac:dyDescent="0.3">
      <c r="A1558" s="115"/>
      <c r="B1558" s="332"/>
      <c r="C1558" s="332"/>
      <c r="D1558" s="332"/>
      <c r="E1558" s="1168" t="s">
        <v>258</v>
      </c>
      <c r="F1558" s="582">
        <f t="shared" si="365"/>
        <v>0</v>
      </c>
      <c r="G1558" s="333"/>
      <c r="H1558" s="333"/>
      <c r="I1558" s="334"/>
      <c r="J1558" s="335"/>
      <c r="K1558" s="942"/>
      <c r="L1558" s="337"/>
      <c r="M1558" s="337"/>
      <c r="N1558" s="337"/>
      <c r="O1558" s="338"/>
      <c r="P1558" s="339">
        <f t="shared" si="360"/>
        <v>0</v>
      </c>
      <c r="Q1558" s="364"/>
      <c r="R1558" s="364"/>
      <c r="S1558" s="365"/>
      <c r="T1558" s="366"/>
      <c r="U1558" s="367"/>
      <c r="V1558" s="364"/>
      <c r="W1558" s="364"/>
      <c r="X1558" s="364"/>
      <c r="Y1558" s="1293">
        <f t="shared" si="361"/>
        <v>0</v>
      </c>
      <c r="Z1558" s="340"/>
      <c r="AA1558" s="370"/>
      <c r="AB1558" s="28"/>
    </row>
    <row r="1559" spans="1:28" x14ac:dyDescent="0.3">
      <c r="A1559" s="115"/>
      <c r="B1559" s="332"/>
      <c r="C1559" s="332"/>
      <c r="D1559" s="332"/>
      <c r="E1559" s="1168"/>
      <c r="F1559" s="582">
        <f t="shared" si="365"/>
        <v>0</v>
      </c>
      <c r="G1559" s="333"/>
      <c r="H1559" s="333"/>
      <c r="I1559" s="334"/>
      <c r="J1559" s="335"/>
      <c r="K1559" s="942"/>
      <c r="L1559" s="337"/>
      <c r="M1559" s="337"/>
      <c r="N1559" s="337"/>
      <c r="O1559" s="338"/>
      <c r="P1559" s="339">
        <f t="shared" si="360"/>
        <v>0</v>
      </c>
      <c r="Q1559" s="364"/>
      <c r="R1559" s="364"/>
      <c r="S1559" s="365"/>
      <c r="T1559" s="366"/>
      <c r="U1559" s="367"/>
      <c r="V1559" s="364"/>
      <c r="W1559" s="364"/>
      <c r="X1559" s="364"/>
      <c r="Y1559" s="1293">
        <f t="shared" si="361"/>
        <v>0</v>
      </c>
      <c r="Z1559" s="340"/>
      <c r="AA1559" s="370"/>
      <c r="AB1559" s="28"/>
    </row>
    <row r="1560" spans="1:28" x14ac:dyDescent="0.3">
      <c r="A1560" s="115"/>
      <c r="B1560" s="332"/>
      <c r="C1560" s="332"/>
      <c r="D1560" s="374" t="s">
        <v>953</v>
      </c>
      <c r="E1560" s="1164"/>
      <c r="F1560" s="582">
        <f t="shared" si="365"/>
        <v>0</v>
      </c>
      <c r="G1560" s="333"/>
      <c r="H1560" s="333"/>
      <c r="I1560" s="334"/>
      <c r="J1560" s="335"/>
      <c r="K1560" s="942"/>
      <c r="L1560" s="337"/>
      <c r="M1560" s="337"/>
      <c r="N1560" s="337"/>
      <c r="O1560" s="338"/>
      <c r="P1560" s="339">
        <f t="shared" si="360"/>
        <v>0</v>
      </c>
      <c r="Q1560" s="364"/>
      <c r="R1560" s="364"/>
      <c r="S1560" s="365"/>
      <c r="T1560" s="366"/>
      <c r="U1560" s="367"/>
      <c r="V1560" s="364"/>
      <c r="W1560" s="364"/>
      <c r="X1560" s="364"/>
      <c r="Y1560" s="1293">
        <f t="shared" si="361"/>
        <v>0</v>
      </c>
      <c r="Z1560" s="340"/>
      <c r="AA1560" s="348"/>
      <c r="AB1560" s="28"/>
    </row>
    <row r="1561" spans="1:28" x14ac:dyDescent="0.3">
      <c r="A1561" s="115"/>
      <c r="B1561" s="332"/>
      <c r="C1561" s="332"/>
      <c r="D1561" s="332"/>
      <c r="E1561" s="1168" t="s">
        <v>335</v>
      </c>
      <c r="F1561" s="582">
        <f t="shared" si="365"/>
        <v>0</v>
      </c>
      <c r="G1561" s="333"/>
      <c r="H1561" s="333"/>
      <c r="I1561" s="334"/>
      <c r="J1561" s="335"/>
      <c r="K1561" s="942"/>
      <c r="L1561" s="337"/>
      <c r="M1561" s="337"/>
      <c r="N1561" s="337"/>
      <c r="O1561" s="338"/>
      <c r="P1561" s="339">
        <f t="shared" si="360"/>
        <v>0</v>
      </c>
      <c r="Q1561" s="364"/>
      <c r="R1561" s="364"/>
      <c r="S1561" s="365"/>
      <c r="T1561" s="366"/>
      <c r="U1561" s="367"/>
      <c r="V1561" s="364"/>
      <c r="W1561" s="364"/>
      <c r="X1561" s="364"/>
      <c r="Y1561" s="1293">
        <f t="shared" si="361"/>
        <v>0</v>
      </c>
      <c r="Z1561" s="340"/>
      <c r="AA1561" s="370"/>
      <c r="AB1561" s="28"/>
    </row>
    <row r="1562" spans="1:28" x14ac:dyDescent="0.3">
      <c r="A1562" s="115"/>
      <c r="B1562" s="332"/>
      <c r="C1562" s="332"/>
      <c r="D1562" s="332"/>
      <c r="E1562" s="1168" t="s">
        <v>336</v>
      </c>
      <c r="F1562" s="582">
        <f t="shared" si="365"/>
        <v>0</v>
      </c>
      <c r="G1562" s="333"/>
      <c r="H1562" s="333"/>
      <c r="I1562" s="334"/>
      <c r="J1562" s="335"/>
      <c r="K1562" s="942"/>
      <c r="L1562" s="337"/>
      <c r="M1562" s="337"/>
      <c r="N1562" s="337"/>
      <c r="O1562" s="338"/>
      <c r="P1562" s="339">
        <f t="shared" si="360"/>
        <v>0</v>
      </c>
      <c r="Q1562" s="364"/>
      <c r="R1562" s="364"/>
      <c r="S1562" s="365"/>
      <c r="T1562" s="366"/>
      <c r="U1562" s="367"/>
      <c r="V1562" s="364"/>
      <c r="W1562" s="364"/>
      <c r="X1562" s="364"/>
      <c r="Y1562" s="1293">
        <f t="shared" si="361"/>
        <v>0</v>
      </c>
      <c r="Z1562" s="340"/>
      <c r="AA1562" s="370"/>
      <c r="AB1562" s="28"/>
    </row>
    <row r="1563" spans="1:28" x14ac:dyDescent="0.3">
      <c r="A1563" s="115"/>
      <c r="B1563" s="332"/>
      <c r="C1563" s="332"/>
      <c r="D1563" s="332"/>
      <c r="E1563" s="1173" t="s">
        <v>61</v>
      </c>
      <c r="F1563" s="582">
        <v>27</v>
      </c>
      <c r="G1563" s="559">
        <v>27</v>
      </c>
      <c r="H1563" s="433" t="s">
        <v>67</v>
      </c>
      <c r="I1563" s="1639">
        <v>3</v>
      </c>
      <c r="J1563" s="434" t="s">
        <v>78</v>
      </c>
      <c r="K1563" s="633">
        <v>27</v>
      </c>
      <c r="L1563" s="337">
        <v>27</v>
      </c>
      <c r="M1563" s="337"/>
      <c r="N1563" s="337"/>
      <c r="O1563" s="338">
        <v>27</v>
      </c>
      <c r="P1563" s="339">
        <f t="shared" si="360"/>
        <v>0</v>
      </c>
      <c r="Q1563" s="364"/>
      <c r="R1563" s="364"/>
      <c r="S1563" s="365"/>
      <c r="T1563" s="366"/>
      <c r="U1563" s="367"/>
      <c r="V1563" s="364"/>
      <c r="W1563" s="364"/>
      <c r="X1563" s="364"/>
      <c r="Y1563" s="1293">
        <f t="shared" si="361"/>
        <v>0</v>
      </c>
      <c r="Z1563" s="340"/>
      <c r="AA1563" s="431"/>
      <c r="AB1563" s="1896"/>
    </row>
    <row r="1564" spans="1:28" ht="15.6" customHeight="1" x14ac:dyDescent="0.3">
      <c r="A1564" s="115"/>
      <c r="B1564" s="332"/>
      <c r="C1564" s="332"/>
      <c r="D1564" s="332"/>
      <c r="E1564" s="1169" t="s">
        <v>411</v>
      </c>
      <c r="F1564" s="582">
        <v>3</v>
      </c>
      <c r="G1564" s="559">
        <v>3</v>
      </c>
      <c r="H1564" s="433">
        <v>3</v>
      </c>
      <c r="I1564" s="1639"/>
      <c r="J1564" s="434"/>
      <c r="K1564" s="633">
        <v>3</v>
      </c>
      <c r="L1564" s="337">
        <v>3</v>
      </c>
      <c r="M1564" s="337"/>
      <c r="N1564" s="337"/>
      <c r="O1564" s="338">
        <v>3</v>
      </c>
      <c r="P1564" s="339">
        <f t="shared" si="360"/>
        <v>0</v>
      </c>
      <c r="Q1564" s="364"/>
      <c r="R1564" s="364"/>
      <c r="S1564" s="365"/>
      <c r="T1564" s="366"/>
      <c r="U1564" s="367"/>
      <c r="V1564" s="364"/>
      <c r="W1564" s="364"/>
      <c r="X1564" s="364"/>
      <c r="Y1564" s="1293">
        <f t="shared" si="361"/>
        <v>0</v>
      </c>
      <c r="Z1564" s="340"/>
      <c r="AA1564" s="370" t="s">
        <v>1380</v>
      </c>
      <c r="AB1564" s="1897"/>
    </row>
    <row r="1565" spans="1:28" ht="15.6" customHeight="1" x14ac:dyDescent="0.3">
      <c r="A1565" s="115"/>
      <c r="B1565" s="332"/>
      <c r="C1565" s="332"/>
      <c r="D1565" s="332"/>
      <c r="E1565" s="1169"/>
      <c r="F1565" s="582"/>
      <c r="G1565" s="559"/>
      <c r="H1565" s="433"/>
      <c r="I1565" s="1639"/>
      <c r="J1565" s="434"/>
      <c r="K1565" s="633"/>
      <c r="L1565" s="337"/>
      <c r="M1565" s="337"/>
      <c r="N1565" s="337"/>
      <c r="O1565" s="338"/>
      <c r="P1565" s="339"/>
      <c r="Q1565" s="364"/>
      <c r="R1565" s="364"/>
      <c r="S1565" s="365"/>
      <c r="T1565" s="366"/>
      <c r="U1565" s="367"/>
      <c r="V1565" s="364"/>
      <c r="W1565" s="364"/>
      <c r="X1565" s="364"/>
      <c r="Y1565" s="1293"/>
      <c r="Z1565" s="340"/>
      <c r="AA1565" s="370" t="s">
        <v>1355</v>
      </c>
      <c r="AB1565" s="1897"/>
    </row>
    <row r="1566" spans="1:28" ht="15.6" customHeight="1" x14ac:dyDescent="0.3">
      <c r="A1566" s="115"/>
      <c r="B1566" s="332"/>
      <c r="C1566" s="332"/>
      <c r="D1566" s="332"/>
      <c r="E1566" s="1169"/>
      <c r="F1566" s="582"/>
      <c r="G1566" s="559"/>
      <c r="H1566" s="433"/>
      <c r="I1566" s="1639"/>
      <c r="J1566" s="434"/>
      <c r="K1566" s="633"/>
      <c r="L1566" s="337"/>
      <c r="M1566" s="337"/>
      <c r="N1566" s="337"/>
      <c r="O1566" s="338"/>
      <c r="P1566" s="339"/>
      <c r="Q1566" s="364"/>
      <c r="R1566" s="364"/>
      <c r="S1566" s="365"/>
      <c r="T1566" s="366"/>
      <c r="U1566" s="367"/>
      <c r="V1566" s="364"/>
      <c r="W1566" s="364"/>
      <c r="X1566" s="364"/>
      <c r="Y1566" s="1293"/>
      <c r="Z1566" s="340"/>
      <c r="AA1566" s="370" t="s">
        <v>1356</v>
      </c>
      <c r="AB1566" s="1897"/>
    </row>
    <row r="1567" spans="1:28" ht="15.6" customHeight="1" x14ac:dyDescent="0.3">
      <c r="A1567" s="115"/>
      <c r="B1567" s="332"/>
      <c r="C1567" s="332"/>
      <c r="D1567" s="332"/>
      <c r="E1567" s="1169" t="s">
        <v>231</v>
      </c>
      <c r="F1567" s="582">
        <v>8</v>
      </c>
      <c r="G1567" s="559">
        <v>8</v>
      </c>
      <c r="H1567" s="433">
        <v>8</v>
      </c>
      <c r="I1567" s="1639"/>
      <c r="J1567" s="434"/>
      <c r="K1567" s="633">
        <v>8</v>
      </c>
      <c r="L1567" s="337">
        <v>8</v>
      </c>
      <c r="M1567" s="337"/>
      <c r="N1567" s="337"/>
      <c r="O1567" s="338">
        <v>8</v>
      </c>
      <c r="P1567" s="339">
        <f t="shared" si="360"/>
        <v>0</v>
      </c>
      <c r="Q1567" s="364"/>
      <c r="R1567" s="364"/>
      <c r="S1567" s="365"/>
      <c r="T1567" s="366"/>
      <c r="U1567" s="367"/>
      <c r="V1567" s="364"/>
      <c r="W1567" s="364"/>
      <c r="X1567" s="364"/>
      <c r="Y1567" s="1293">
        <f t="shared" si="361"/>
        <v>0</v>
      </c>
      <c r="Z1567" s="340"/>
      <c r="AA1567" s="370" t="s">
        <v>1381</v>
      </c>
      <c r="AB1567" s="1897"/>
    </row>
    <row r="1568" spans="1:28" ht="15.6" customHeight="1" x14ac:dyDescent="0.3">
      <c r="A1568" s="115"/>
      <c r="B1568" s="332"/>
      <c r="C1568" s="332"/>
      <c r="D1568" s="332"/>
      <c r="E1568" s="1169"/>
      <c r="F1568" s="582"/>
      <c r="G1568" s="559"/>
      <c r="H1568" s="433"/>
      <c r="I1568" s="1639"/>
      <c r="J1568" s="434"/>
      <c r="K1568" s="633"/>
      <c r="L1568" s="337"/>
      <c r="M1568" s="337"/>
      <c r="N1568" s="337"/>
      <c r="O1568" s="338"/>
      <c r="P1568" s="339"/>
      <c r="Q1568" s="364"/>
      <c r="R1568" s="364"/>
      <c r="S1568" s="365"/>
      <c r="T1568" s="366"/>
      <c r="U1568" s="367"/>
      <c r="V1568" s="364"/>
      <c r="W1568" s="364"/>
      <c r="X1568" s="364"/>
      <c r="Y1568" s="1293"/>
      <c r="Z1568" s="340"/>
      <c r="AA1568" s="370" t="s">
        <v>1327</v>
      </c>
      <c r="AB1568" s="1897"/>
    </row>
    <row r="1569" spans="1:28" ht="15.6" customHeight="1" x14ac:dyDescent="0.3">
      <c r="A1569" s="115"/>
      <c r="B1569" s="332"/>
      <c r="C1569" s="332"/>
      <c r="D1569" s="332"/>
      <c r="E1569" s="1169"/>
      <c r="F1569" s="582"/>
      <c r="G1569" s="559"/>
      <c r="H1569" s="433"/>
      <c r="I1569" s="1639"/>
      <c r="J1569" s="434"/>
      <c r="K1569" s="633"/>
      <c r="L1569" s="337"/>
      <c r="M1569" s="337"/>
      <c r="N1569" s="337"/>
      <c r="O1569" s="338"/>
      <c r="P1569" s="339"/>
      <c r="Q1569" s="364"/>
      <c r="R1569" s="364"/>
      <c r="S1569" s="365"/>
      <c r="T1569" s="366"/>
      <c r="U1569" s="367"/>
      <c r="V1569" s="364"/>
      <c r="W1569" s="364"/>
      <c r="X1569" s="364"/>
      <c r="Y1569" s="1293"/>
      <c r="Z1569" s="340"/>
      <c r="AA1569" s="370" t="s">
        <v>1328</v>
      </c>
      <c r="AB1569" s="1897"/>
    </row>
    <row r="1570" spans="1:28" ht="15.6" customHeight="1" x14ac:dyDescent="0.3">
      <c r="A1570" s="115"/>
      <c r="B1570" s="332"/>
      <c r="C1570" s="332"/>
      <c r="D1570" s="332"/>
      <c r="E1570" s="1169"/>
      <c r="F1570" s="582"/>
      <c r="G1570" s="559"/>
      <c r="H1570" s="433"/>
      <c r="I1570" s="1639"/>
      <c r="J1570" s="434"/>
      <c r="K1570" s="633"/>
      <c r="L1570" s="337"/>
      <c r="M1570" s="337"/>
      <c r="N1570" s="337"/>
      <c r="O1570" s="338"/>
      <c r="P1570" s="339"/>
      <c r="Q1570" s="364"/>
      <c r="R1570" s="364"/>
      <c r="S1570" s="365"/>
      <c r="T1570" s="366"/>
      <c r="U1570" s="367"/>
      <c r="V1570" s="364"/>
      <c r="W1570" s="364"/>
      <c r="X1570" s="364"/>
      <c r="Y1570" s="1293"/>
      <c r="Z1570" s="340"/>
      <c r="AA1570" s="370" t="s">
        <v>1329</v>
      </c>
      <c r="AB1570" s="1897"/>
    </row>
    <row r="1571" spans="1:28" ht="15" customHeight="1" x14ac:dyDescent="0.3">
      <c r="A1571" s="115"/>
      <c r="B1571" s="332"/>
      <c r="C1571" s="332"/>
      <c r="D1571" s="332"/>
      <c r="E1571" s="1169" t="s">
        <v>232</v>
      </c>
      <c r="F1571" s="582">
        <v>7</v>
      </c>
      <c r="G1571" s="559">
        <v>7</v>
      </c>
      <c r="H1571" s="433">
        <v>7</v>
      </c>
      <c r="I1571" s="1639">
        <v>3</v>
      </c>
      <c r="J1571" s="434">
        <v>3</v>
      </c>
      <c r="K1571" s="633">
        <v>7</v>
      </c>
      <c r="L1571" s="337">
        <v>7</v>
      </c>
      <c r="M1571" s="337"/>
      <c r="N1571" s="337"/>
      <c r="O1571" s="338">
        <v>7</v>
      </c>
      <c r="P1571" s="339">
        <f t="shared" si="360"/>
        <v>0</v>
      </c>
      <c r="Q1571" s="364"/>
      <c r="R1571" s="364"/>
      <c r="S1571" s="365"/>
      <c r="T1571" s="366"/>
      <c r="U1571" s="367"/>
      <c r="V1571" s="364"/>
      <c r="W1571" s="364"/>
      <c r="X1571" s="364"/>
      <c r="Y1571" s="1293">
        <f t="shared" si="361"/>
        <v>0</v>
      </c>
      <c r="Z1571" s="340"/>
      <c r="AA1571" s="1837" t="s">
        <v>1382</v>
      </c>
      <c r="AB1571" s="1898"/>
    </row>
    <row r="1572" spans="1:28" ht="15" customHeight="1" x14ac:dyDescent="0.3">
      <c r="A1572" s="115"/>
      <c r="B1572" s="332"/>
      <c r="C1572" s="332"/>
      <c r="D1572" s="332"/>
      <c r="E1572" s="1169"/>
      <c r="F1572" s="582"/>
      <c r="G1572" s="559"/>
      <c r="H1572" s="433"/>
      <c r="I1572" s="1639"/>
      <c r="J1572" s="434"/>
      <c r="K1572" s="633"/>
      <c r="L1572" s="337"/>
      <c r="M1572" s="337"/>
      <c r="N1572" s="337"/>
      <c r="O1572" s="338"/>
      <c r="P1572" s="339"/>
      <c r="Q1572" s="364"/>
      <c r="R1572" s="364"/>
      <c r="S1572" s="365"/>
      <c r="T1572" s="366"/>
      <c r="U1572" s="367"/>
      <c r="V1572" s="364"/>
      <c r="W1572" s="364"/>
      <c r="X1572" s="364"/>
      <c r="Y1572" s="1293"/>
      <c r="Z1572" s="340"/>
      <c r="AA1572" s="630" t="s">
        <v>1330</v>
      </c>
      <c r="AB1572" s="1881"/>
    </row>
    <row r="1573" spans="1:28" ht="15.6" customHeight="1" x14ac:dyDescent="0.3">
      <c r="A1573" s="115"/>
      <c r="B1573" s="332"/>
      <c r="C1573" s="332"/>
      <c r="D1573" s="332"/>
      <c r="E1573" s="1169"/>
      <c r="F1573" s="582"/>
      <c r="G1573" s="559"/>
      <c r="H1573" s="433"/>
      <c r="I1573" s="1639"/>
      <c r="J1573" s="434"/>
      <c r="K1573" s="633"/>
      <c r="L1573" s="337"/>
      <c r="M1573" s="337"/>
      <c r="N1573" s="337"/>
      <c r="O1573" s="338"/>
      <c r="P1573" s="339">
        <f t="shared" si="360"/>
        <v>0</v>
      </c>
      <c r="Q1573" s="364"/>
      <c r="R1573" s="364"/>
      <c r="S1573" s="365"/>
      <c r="T1573" s="366"/>
      <c r="U1573" s="367"/>
      <c r="V1573" s="364"/>
      <c r="W1573" s="364"/>
      <c r="X1573" s="364"/>
      <c r="Y1573" s="1293">
        <f t="shared" si="361"/>
        <v>0</v>
      </c>
      <c r="Z1573" s="340"/>
      <c r="AA1573" s="630" t="s">
        <v>1331</v>
      </c>
      <c r="AB1573" s="28"/>
    </row>
    <row r="1574" spans="1:28" ht="15.6" customHeight="1" x14ac:dyDescent="0.3">
      <c r="A1574" s="115"/>
      <c r="B1574" s="332"/>
      <c r="C1574" s="332"/>
      <c r="D1574" s="332"/>
      <c r="E1574" s="1169"/>
      <c r="F1574" s="582"/>
      <c r="G1574" s="559"/>
      <c r="H1574" s="433"/>
      <c r="I1574" s="1639"/>
      <c r="J1574" s="434"/>
      <c r="K1574" s="633"/>
      <c r="L1574" s="337"/>
      <c r="M1574" s="337"/>
      <c r="N1574" s="337"/>
      <c r="O1574" s="338"/>
      <c r="P1574" s="339">
        <f t="shared" ref="P1574" si="370">SUM(Q1574:T1574)</f>
        <v>0</v>
      </c>
      <c r="Q1574" s="364"/>
      <c r="R1574" s="364"/>
      <c r="S1574" s="365"/>
      <c r="T1574" s="366"/>
      <c r="U1574" s="367"/>
      <c r="V1574" s="364"/>
      <c r="W1574" s="364"/>
      <c r="X1574" s="364"/>
      <c r="Y1574" s="1293">
        <f t="shared" ref="Y1574" si="371">SUM(U1574:X1574)</f>
        <v>0</v>
      </c>
      <c r="Z1574" s="340"/>
      <c r="AA1574" s="630" t="s">
        <v>1332</v>
      </c>
      <c r="AB1574" s="28"/>
    </row>
    <row r="1575" spans="1:28" ht="15.6" customHeight="1" x14ac:dyDescent="0.3">
      <c r="A1575" s="115"/>
      <c r="B1575" s="332"/>
      <c r="C1575" s="332"/>
      <c r="D1575" s="332"/>
      <c r="E1575" s="1169"/>
      <c r="F1575" s="582"/>
      <c r="G1575" s="559"/>
      <c r="H1575" s="433"/>
      <c r="I1575" s="1639"/>
      <c r="J1575" s="434"/>
      <c r="K1575" s="633"/>
      <c r="L1575" s="337"/>
      <c r="M1575" s="337"/>
      <c r="N1575" s="337"/>
      <c r="O1575" s="338"/>
      <c r="P1575" s="339"/>
      <c r="Q1575" s="364"/>
      <c r="R1575" s="364"/>
      <c r="S1575" s="365"/>
      <c r="T1575" s="366"/>
      <c r="U1575" s="367"/>
      <c r="V1575" s="364"/>
      <c r="W1575" s="364"/>
      <c r="X1575" s="364"/>
      <c r="Y1575" s="1293"/>
      <c r="Z1575" s="340"/>
      <c r="AA1575" s="630" t="s">
        <v>1383</v>
      </c>
      <c r="AB1575" s="28"/>
    </row>
    <row r="1576" spans="1:28" ht="15.6" customHeight="1" x14ac:dyDescent="0.3">
      <c r="A1576" s="115"/>
      <c r="B1576" s="332"/>
      <c r="C1576" s="332"/>
      <c r="D1576" s="332"/>
      <c r="E1576" s="1169"/>
      <c r="F1576" s="582"/>
      <c r="G1576" s="559"/>
      <c r="H1576" s="433"/>
      <c r="I1576" s="1639"/>
      <c r="J1576" s="434"/>
      <c r="K1576" s="633"/>
      <c r="L1576" s="337"/>
      <c r="M1576" s="337"/>
      <c r="N1576" s="337"/>
      <c r="O1576" s="338"/>
      <c r="P1576" s="339">
        <f t="shared" si="360"/>
        <v>0</v>
      </c>
      <c r="Q1576" s="364"/>
      <c r="R1576" s="364"/>
      <c r="S1576" s="365"/>
      <c r="T1576" s="366"/>
      <c r="U1576" s="367"/>
      <c r="V1576" s="364"/>
      <c r="W1576" s="364"/>
      <c r="X1576" s="364"/>
      <c r="Y1576" s="1293">
        <f t="shared" si="361"/>
        <v>0</v>
      </c>
      <c r="Z1576" s="340"/>
      <c r="AA1576" s="630" t="s">
        <v>1333</v>
      </c>
      <c r="AB1576" s="28"/>
    </row>
    <row r="1577" spans="1:28" ht="15.6" customHeight="1" x14ac:dyDescent="0.3">
      <c r="A1577" s="115"/>
      <c r="B1577" s="332"/>
      <c r="C1577" s="332"/>
      <c r="D1577" s="332"/>
      <c r="E1577" s="1169"/>
      <c r="F1577" s="582"/>
      <c r="G1577" s="559"/>
      <c r="H1577" s="433"/>
      <c r="I1577" s="1639"/>
      <c r="J1577" s="434"/>
      <c r="K1577" s="633"/>
      <c r="L1577" s="337"/>
      <c r="M1577" s="337"/>
      <c r="N1577" s="337"/>
      <c r="O1577" s="338"/>
      <c r="P1577" s="339">
        <f t="shared" si="360"/>
        <v>0</v>
      </c>
      <c r="Q1577" s="364"/>
      <c r="R1577" s="364"/>
      <c r="S1577" s="365"/>
      <c r="T1577" s="366"/>
      <c r="U1577" s="367"/>
      <c r="V1577" s="364"/>
      <c r="W1577" s="364"/>
      <c r="X1577" s="364"/>
      <c r="Y1577" s="1293">
        <f t="shared" si="361"/>
        <v>0</v>
      </c>
      <c r="Z1577" s="340"/>
      <c r="AA1577" s="630" t="s">
        <v>1334</v>
      </c>
      <c r="AB1577" s="28"/>
    </row>
    <row r="1578" spans="1:28" ht="15.6" customHeight="1" x14ac:dyDescent="0.3">
      <c r="A1578" s="115"/>
      <c r="B1578" s="332"/>
      <c r="C1578" s="332"/>
      <c r="D1578" s="332"/>
      <c r="E1578" s="1169" t="s">
        <v>412</v>
      </c>
      <c r="F1578" s="582">
        <v>5</v>
      </c>
      <c r="G1578" s="559">
        <v>5</v>
      </c>
      <c r="H1578" s="433">
        <v>5</v>
      </c>
      <c r="I1578" s="1639"/>
      <c r="J1578" s="434"/>
      <c r="K1578" s="633">
        <v>5</v>
      </c>
      <c r="L1578" s="337">
        <v>5</v>
      </c>
      <c r="M1578" s="337"/>
      <c r="N1578" s="337"/>
      <c r="O1578" s="338">
        <v>5</v>
      </c>
      <c r="P1578" s="339">
        <f t="shared" si="360"/>
        <v>0</v>
      </c>
      <c r="Q1578" s="364"/>
      <c r="R1578" s="364"/>
      <c r="S1578" s="365"/>
      <c r="T1578" s="366"/>
      <c r="U1578" s="367"/>
      <c r="V1578" s="364"/>
      <c r="W1578" s="364"/>
      <c r="X1578" s="364"/>
      <c r="Y1578" s="1293">
        <f t="shared" si="361"/>
        <v>0</v>
      </c>
      <c r="Z1578" s="340"/>
      <c r="AA1578" s="1837" t="s">
        <v>1384</v>
      </c>
      <c r="AB1578" s="28"/>
    </row>
    <row r="1579" spans="1:28" ht="15.6" customHeight="1" x14ac:dyDescent="0.3">
      <c r="A1579" s="115"/>
      <c r="B1579" s="332"/>
      <c r="C1579" s="332"/>
      <c r="D1579" s="332"/>
      <c r="E1579" s="1169"/>
      <c r="F1579" s="582"/>
      <c r="G1579" s="559"/>
      <c r="H1579" s="433"/>
      <c r="I1579" s="1639"/>
      <c r="J1579" s="434"/>
      <c r="K1579" s="633"/>
      <c r="L1579" s="337"/>
      <c r="M1579" s="337"/>
      <c r="N1579" s="337"/>
      <c r="O1579" s="338"/>
      <c r="P1579" s="339"/>
      <c r="Q1579" s="364"/>
      <c r="R1579" s="364"/>
      <c r="S1579" s="365"/>
      <c r="T1579" s="366"/>
      <c r="U1579" s="367"/>
      <c r="V1579" s="364"/>
      <c r="W1579" s="364"/>
      <c r="X1579" s="364"/>
      <c r="Y1579" s="1293"/>
      <c r="Z1579" s="340"/>
      <c r="AA1579" s="630" t="s">
        <v>1335</v>
      </c>
      <c r="AB1579" s="28"/>
    </row>
    <row r="1580" spans="1:28" ht="15.6" customHeight="1" x14ac:dyDescent="0.3">
      <c r="A1580" s="115"/>
      <c r="B1580" s="332"/>
      <c r="C1580" s="332"/>
      <c r="D1580" s="332"/>
      <c r="E1580" s="1169"/>
      <c r="F1580" s="582"/>
      <c r="G1580" s="559"/>
      <c r="H1580" s="433"/>
      <c r="I1580" s="1639"/>
      <c r="J1580" s="434"/>
      <c r="K1580" s="633"/>
      <c r="L1580" s="337"/>
      <c r="M1580" s="337"/>
      <c r="N1580" s="337"/>
      <c r="O1580" s="338"/>
      <c r="P1580" s="339"/>
      <c r="Q1580" s="364"/>
      <c r="R1580" s="364"/>
      <c r="S1580" s="365"/>
      <c r="T1580" s="366"/>
      <c r="U1580" s="367"/>
      <c r="V1580" s="364"/>
      <c r="W1580" s="364"/>
      <c r="X1580" s="364"/>
      <c r="Y1580" s="1293"/>
      <c r="Z1580" s="340"/>
      <c r="AA1580" s="630" t="s">
        <v>1336</v>
      </c>
      <c r="AB1580" s="28"/>
    </row>
    <row r="1581" spans="1:28" ht="15.6" customHeight="1" x14ac:dyDescent="0.3">
      <c r="A1581" s="115"/>
      <c r="B1581" s="332"/>
      <c r="C1581" s="332"/>
      <c r="D1581" s="332"/>
      <c r="E1581" s="1169"/>
      <c r="F1581" s="582"/>
      <c r="G1581" s="559"/>
      <c r="H1581" s="433"/>
      <c r="I1581" s="1639"/>
      <c r="J1581" s="434"/>
      <c r="K1581" s="633"/>
      <c r="L1581" s="337"/>
      <c r="M1581" s="337"/>
      <c r="N1581" s="337"/>
      <c r="O1581" s="338"/>
      <c r="P1581" s="339"/>
      <c r="Q1581" s="364"/>
      <c r="R1581" s="364"/>
      <c r="S1581" s="365"/>
      <c r="T1581" s="366"/>
      <c r="U1581" s="367"/>
      <c r="V1581" s="364"/>
      <c r="W1581" s="364"/>
      <c r="X1581" s="364"/>
      <c r="Y1581" s="1293"/>
      <c r="Z1581" s="340"/>
      <c r="AA1581" s="630" t="s">
        <v>1337</v>
      </c>
      <c r="AB1581" s="28"/>
    </row>
    <row r="1582" spans="1:28" ht="15.6" customHeight="1" x14ac:dyDescent="0.3">
      <c r="A1582" s="115"/>
      <c r="B1582" s="332"/>
      <c r="C1582" s="332"/>
      <c r="D1582" s="332"/>
      <c r="E1582" s="1169"/>
      <c r="F1582" s="582"/>
      <c r="G1582" s="559"/>
      <c r="H1582" s="433"/>
      <c r="I1582" s="1639"/>
      <c r="J1582" s="434"/>
      <c r="K1582" s="633"/>
      <c r="L1582" s="337"/>
      <c r="M1582" s="337"/>
      <c r="N1582" s="337"/>
      <c r="O1582" s="338"/>
      <c r="P1582" s="339"/>
      <c r="Q1582" s="364"/>
      <c r="R1582" s="364"/>
      <c r="S1582" s="365"/>
      <c r="T1582" s="366"/>
      <c r="U1582" s="367"/>
      <c r="V1582" s="364"/>
      <c r="W1582" s="364"/>
      <c r="X1582" s="364"/>
      <c r="Y1582" s="1293"/>
      <c r="Z1582" s="340"/>
      <c r="AA1582" s="630" t="s">
        <v>1338</v>
      </c>
      <c r="AB1582" s="28"/>
    </row>
    <row r="1583" spans="1:28" ht="15.6" customHeight="1" x14ac:dyDescent="0.3">
      <c r="A1583" s="115"/>
      <c r="B1583" s="332"/>
      <c r="C1583" s="332"/>
      <c r="D1583" s="332"/>
      <c r="E1583" s="1169" t="s">
        <v>233</v>
      </c>
      <c r="F1583" s="582">
        <v>4</v>
      </c>
      <c r="G1583" s="559">
        <v>4</v>
      </c>
      <c r="H1583" s="433">
        <v>4</v>
      </c>
      <c r="I1583" s="1639"/>
      <c r="J1583" s="434"/>
      <c r="K1583" s="633">
        <v>4</v>
      </c>
      <c r="L1583" s="337">
        <v>4</v>
      </c>
      <c r="M1583" s="337"/>
      <c r="N1583" s="337"/>
      <c r="O1583" s="338">
        <v>4</v>
      </c>
      <c r="P1583" s="339">
        <f t="shared" si="360"/>
        <v>0</v>
      </c>
      <c r="Q1583" s="364"/>
      <c r="R1583" s="364"/>
      <c r="S1583" s="365"/>
      <c r="T1583" s="366"/>
      <c r="U1583" s="367"/>
      <c r="V1583" s="364"/>
      <c r="W1583" s="364"/>
      <c r="X1583" s="364"/>
      <c r="Y1583" s="1293">
        <f t="shared" si="361"/>
        <v>0</v>
      </c>
      <c r="Z1583" s="340"/>
      <c r="AA1583" s="1837" t="s">
        <v>1385</v>
      </c>
      <c r="AB1583" s="28"/>
    </row>
    <row r="1584" spans="1:28" ht="15.6" customHeight="1" x14ac:dyDescent="0.3">
      <c r="A1584" s="115"/>
      <c r="B1584" s="332"/>
      <c r="C1584" s="332"/>
      <c r="D1584" s="332"/>
      <c r="E1584" s="1169"/>
      <c r="F1584" s="582"/>
      <c r="G1584" s="559"/>
      <c r="H1584" s="433"/>
      <c r="I1584" s="1639"/>
      <c r="J1584" s="434"/>
      <c r="K1584" s="633"/>
      <c r="L1584" s="337"/>
      <c r="M1584" s="337"/>
      <c r="N1584" s="337"/>
      <c r="O1584" s="338"/>
      <c r="P1584" s="339"/>
      <c r="Q1584" s="364"/>
      <c r="R1584" s="364"/>
      <c r="S1584" s="365"/>
      <c r="T1584" s="366"/>
      <c r="U1584" s="367"/>
      <c r="V1584" s="364"/>
      <c r="W1584" s="364"/>
      <c r="X1584" s="364"/>
      <c r="Y1584" s="1293"/>
      <c r="Z1584" s="340"/>
      <c r="AA1584" s="630" t="s">
        <v>1339</v>
      </c>
      <c r="AB1584" s="28"/>
    </row>
    <row r="1585" spans="1:28" ht="15.6" customHeight="1" x14ac:dyDescent="0.3">
      <c r="A1585" s="115"/>
      <c r="B1585" s="332"/>
      <c r="C1585" s="332"/>
      <c r="D1585" s="332"/>
      <c r="E1585" s="1169"/>
      <c r="F1585" s="582"/>
      <c r="G1585" s="559"/>
      <c r="H1585" s="433"/>
      <c r="I1585" s="1639"/>
      <c r="J1585" s="434"/>
      <c r="K1585" s="633"/>
      <c r="L1585" s="337"/>
      <c r="M1585" s="337"/>
      <c r="N1585" s="337"/>
      <c r="O1585" s="338"/>
      <c r="P1585" s="339"/>
      <c r="Q1585" s="364"/>
      <c r="R1585" s="364"/>
      <c r="S1585" s="365"/>
      <c r="T1585" s="366"/>
      <c r="U1585" s="367"/>
      <c r="V1585" s="364"/>
      <c r="W1585" s="364"/>
      <c r="X1585" s="364"/>
      <c r="Y1585" s="1293"/>
      <c r="Z1585" s="340"/>
      <c r="AA1585" s="630" t="s">
        <v>1340</v>
      </c>
      <c r="AB1585" s="28"/>
    </row>
    <row r="1586" spans="1:28" ht="15.6" customHeight="1" x14ac:dyDescent="0.3">
      <c r="A1586" s="115"/>
      <c r="B1586" s="332"/>
      <c r="C1586" s="332"/>
      <c r="D1586" s="332"/>
      <c r="E1586" s="1169"/>
      <c r="F1586" s="582"/>
      <c r="G1586" s="559"/>
      <c r="H1586" s="433"/>
      <c r="I1586" s="1639"/>
      <c r="J1586" s="434"/>
      <c r="K1586" s="633"/>
      <c r="L1586" s="337"/>
      <c r="M1586" s="337"/>
      <c r="N1586" s="337"/>
      <c r="O1586" s="338"/>
      <c r="P1586" s="339"/>
      <c r="Q1586" s="364"/>
      <c r="R1586" s="364"/>
      <c r="S1586" s="365"/>
      <c r="T1586" s="366"/>
      <c r="U1586" s="367"/>
      <c r="V1586" s="364"/>
      <c r="W1586" s="364"/>
      <c r="X1586" s="364"/>
      <c r="Y1586" s="1293"/>
      <c r="Z1586" s="340"/>
      <c r="AA1586" s="630" t="s">
        <v>1341</v>
      </c>
      <c r="AB1586" s="28"/>
    </row>
    <row r="1587" spans="1:28" ht="15.6" customHeight="1" x14ac:dyDescent="0.3">
      <c r="A1587" s="115"/>
      <c r="B1587" s="332"/>
      <c r="C1587" s="332"/>
      <c r="D1587" s="332"/>
      <c r="E1587" s="1173"/>
      <c r="F1587" s="582"/>
      <c r="G1587" s="559"/>
      <c r="H1587" s="433"/>
      <c r="I1587" s="1639"/>
      <c r="J1587" s="434"/>
      <c r="K1587" s="942"/>
      <c r="L1587" s="337"/>
      <c r="M1587" s="337"/>
      <c r="N1587" s="337"/>
      <c r="O1587" s="338"/>
      <c r="P1587" s="339">
        <f t="shared" si="360"/>
        <v>0</v>
      </c>
      <c r="Q1587" s="364"/>
      <c r="R1587" s="364"/>
      <c r="S1587" s="365"/>
      <c r="T1587" s="366"/>
      <c r="U1587" s="367"/>
      <c r="V1587" s="364"/>
      <c r="W1587" s="364"/>
      <c r="X1587" s="364"/>
      <c r="Y1587" s="1293">
        <f t="shared" si="361"/>
        <v>0</v>
      </c>
      <c r="Z1587" s="340"/>
      <c r="AA1587" s="370"/>
      <c r="AB1587" s="28"/>
    </row>
    <row r="1588" spans="1:28" x14ac:dyDescent="0.3">
      <c r="A1588" s="115"/>
      <c r="B1588" s="332"/>
      <c r="C1588" s="332"/>
      <c r="D1588" s="332"/>
      <c r="E1588" s="1173" t="s">
        <v>62</v>
      </c>
      <c r="F1588" s="1074">
        <v>26</v>
      </c>
      <c r="G1588" s="1838">
        <v>26</v>
      </c>
      <c r="H1588" s="1839" t="s">
        <v>68</v>
      </c>
      <c r="I1588" s="1840">
        <f>SUM(I1589:I1616)</f>
        <v>15</v>
      </c>
      <c r="J1588" s="1841" t="s">
        <v>858</v>
      </c>
      <c r="K1588" s="633">
        <v>5</v>
      </c>
      <c r="L1588" s="337">
        <v>26</v>
      </c>
      <c r="M1588" s="337"/>
      <c r="N1588" s="337"/>
      <c r="O1588" s="338">
        <v>26</v>
      </c>
      <c r="P1588" s="339">
        <f t="shared" si="360"/>
        <v>0</v>
      </c>
      <c r="Q1588" s="364"/>
      <c r="R1588" s="364"/>
      <c r="S1588" s="365"/>
      <c r="T1588" s="366"/>
      <c r="U1588" s="367"/>
      <c r="V1588" s="364"/>
      <c r="W1588" s="364"/>
      <c r="X1588" s="364"/>
      <c r="Y1588" s="1293">
        <f t="shared" si="361"/>
        <v>0</v>
      </c>
      <c r="Z1588" s="340"/>
      <c r="AA1588" s="370"/>
      <c r="AB1588" s="28"/>
    </row>
    <row r="1589" spans="1:28" ht="15.6" customHeight="1" x14ac:dyDescent="0.3">
      <c r="A1589" s="115"/>
      <c r="B1589" s="332"/>
      <c r="C1589" s="332"/>
      <c r="D1589" s="332"/>
      <c r="E1589" s="1169" t="s">
        <v>411</v>
      </c>
      <c r="F1589" s="582">
        <v>4</v>
      </c>
      <c r="G1589" s="559">
        <v>4</v>
      </c>
      <c r="H1589" s="433">
        <v>4</v>
      </c>
      <c r="I1589" s="1639">
        <v>3</v>
      </c>
      <c r="J1589" s="434">
        <v>3</v>
      </c>
      <c r="K1589" s="633">
        <v>4</v>
      </c>
      <c r="L1589" s="337">
        <v>4</v>
      </c>
      <c r="M1589" s="337"/>
      <c r="N1589" s="337"/>
      <c r="O1589" s="338">
        <v>4</v>
      </c>
      <c r="P1589" s="339">
        <f t="shared" si="360"/>
        <v>0</v>
      </c>
      <c r="Q1589" s="364"/>
      <c r="R1589" s="364"/>
      <c r="S1589" s="365"/>
      <c r="T1589" s="366"/>
      <c r="U1589" s="367"/>
      <c r="V1589" s="364"/>
      <c r="W1589" s="364"/>
      <c r="X1589" s="364"/>
      <c r="Y1589" s="1293">
        <f t="shared" si="361"/>
        <v>0</v>
      </c>
      <c r="Z1589" s="340"/>
      <c r="AA1589" s="373" t="s">
        <v>1386</v>
      </c>
      <c r="AB1589" s="28"/>
    </row>
    <row r="1590" spans="1:28" ht="15.6" customHeight="1" x14ac:dyDescent="0.3">
      <c r="A1590" s="115"/>
      <c r="B1590" s="332"/>
      <c r="C1590" s="332"/>
      <c r="D1590" s="332"/>
      <c r="E1590" s="1169"/>
      <c r="F1590" s="582"/>
      <c r="G1590" s="559"/>
      <c r="H1590" s="433"/>
      <c r="I1590" s="1639"/>
      <c r="J1590" s="434"/>
      <c r="K1590" s="633"/>
      <c r="L1590" s="337"/>
      <c r="M1590" s="337"/>
      <c r="N1590" s="337"/>
      <c r="O1590" s="338"/>
      <c r="P1590" s="339"/>
      <c r="Q1590" s="364"/>
      <c r="R1590" s="364"/>
      <c r="S1590" s="365"/>
      <c r="T1590" s="366"/>
      <c r="U1590" s="367"/>
      <c r="V1590" s="364"/>
      <c r="W1590" s="364"/>
      <c r="X1590" s="364"/>
      <c r="Y1590" s="1293"/>
      <c r="Z1590" s="340"/>
      <c r="AA1590" s="373" t="s">
        <v>1387</v>
      </c>
      <c r="AB1590" s="28"/>
    </row>
    <row r="1591" spans="1:28" ht="15.6" customHeight="1" x14ac:dyDescent="0.3">
      <c r="A1591" s="115"/>
      <c r="B1591" s="332"/>
      <c r="C1591" s="332"/>
      <c r="D1591" s="332"/>
      <c r="E1591" s="1169"/>
      <c r="F1591" s="582"/>
      <c r="G1591" s="559"/>
      <c r="H1591" s="433"/>
      <c r="I1591" s="1639"/>
      <c r="J1591" s="434"/>
      <c r="K1591" s="633"/>
      <c r="L1591" s="337"/>
      <c r="M1591" s="337"/>
      <c r="N1591" s="337"/>
      <c r="O1591" s="338"/>
      <c r="P1591" s="339"/>
      <c r="Q1591" s="364"/>
      <c r="R1591" s="364"/>
      <c r="S1591" s="365"/>
      <c r="T1591" s="366"/>
      <c r="U1591" s="367"/>
      <c r="V1591" s="364"/>
      <c r="W1591" s="364"/>
      <c r="X1591" s="364"/>
      <c r="Y1591" s="1293"/>
      <c r="Z1591" s="340"/>
      <c r="AA1591" s="373" t="s">
        <v>1388</v>
      </c>
      <c r="AB1591" s="28"/>
    </row>
    <row r="1592" spans="1:28" ht="15.6" customHeight="1" x14ac:dyDescent="0.3">
      <c r="A1592" s="115"/>
      <c r="B1592" s="332"/>
      <c r="C1592" s="332"/>
      <c r="D1592" s="332"/>
      <c r="E1592" s="1169"/>
      <c r="F1592" s="582"/>
      <c r="G1592" s="559"/>
      <c r="H1592" s="433"/>
      <c r="I1592" s="1639"/>
      <c r="J1592" s="434"/>
      <c r="K1592" s="633"/>
      <c r="L1592" s="337"/>
      <c r="M1592" s="337"/>
      <c r="N1592" s="337"/>
      <c r="O1592" s="338"/>
      <c r="P1592" s="339"/>
      <c r="Q1592" s="364"/>
      <c r="R1592" s="364"/>
      <c r="S1592" s="365"/>
      <c r="T1592" s="366"/>
      <c r="U1592" s="367"/>
      <c r="V1592" s="364"/>
      <c r="W1592" s="364"/>
      <c r="X1592" s="364"/>
      <c r="Y1592" s="1293"/>
      <c r="Z1592" s="340"/>
      <c r="AA1592" s="370" t="s">
        <v>1342</v>
      </c>
      <c r="AB1592" s="28"/>
    </row>
    <row r="1593" spans="1:28" ht="15.6" customHeight="1" x14ac:dyDescent="0.3">
      <c r="A1593" s="115"/>
      <c r="B1593" s="332"/>
      <c r="C1593" s="332"/>
      <c r="D1593" s="332"/>
      <c r="E1593" s="1169"/>
      <c r="F1593" s="582"/>
      <c r="G1593" s="559"/>
      <c r="H1593" s="433"/>
      <c r="I1593" s="1639"/>
      <c r="J1593" s="434"/>
      <c r="K1593" s="633"/>
      <c r="L1593" s="337"/>
      <c r="M1593" s="337"/>
      <c r="N1593" s="337"/>
      <c r="O1593" s="338"/>
      <c r="P1593" s="339"/>
      <c r="Q1593" s="364"/>
      <c r="R1593" s="364"/>
      <c r="S1593" s="365"/>
      <c r="T1593" s="366"/>
      <c r="U1593" s="367"/>
      <c r="V1593" s="364"/>
      <c r="W1593" s="364"/>
      <c r="X1593" s="364"/>
      <c r="Y1593" s="1293"/>
      <c r="Z1593" s="340"/>
      <c r="AA1593" s="370" t="s">
        <v>1343</v>
      </c>
      <c r="AB1593" s="28"/>
    </row>
    <row r="1594" spans="1:28" ht="15.6" customHeight="1" x14ac:dyDescent="0.3">
      <c r="A1594" s="115"/>
      <c r="B1594" s="332"/>
      <c r="C1594" s="332"/>
      <c r="D1594" s="332"/>
      <c r="E1594" s="1169"/>
      <c r="F1594" s="582"/>
      <c r="G1594" s="559"/>
      <c r="H1594" s="433"/>
      <c r="I1594" s="1639"/>
      <c r="J1594" s="434"/>
      <c r="K1594" s="633"/>
      <c r="L1594" s="337"/>
      <c r="M1594" s="337"/>
      <c r="N1594" s="337"/>
      <c r="O1594" s="338"/>
      <c r="P1594" s="339"/>
      <c r="Q1594" s="364"/>
      <c r="R1594" s="364"/>
      <c r="S1594" s="365"/>
      <c r="T1594" s="366"/>
      <c r="U1594" s="367"/>
      <c r="V1594" s="364"/>
      <c r="W1594" s="364"/>
      <c r="X1594" s="364"/>
      <c r="Y1594" s="1293"/>
      <c r="Z1594" s="340"/>
      <c r="AA1594" s="370" t="s">
        <v>1344</v>
      </c>
      <c r="AB1594" s="28"/>
    </row>
    <row r="1595" spans="1:28" ht="15.6" customHeight="1" x14ac:dyDescent="0.3">
      <c r="A1595" s="115"/>
      <c r="B1595" s="332"/>
      <c r="C1595" s="332"/>
      <c r="D1595" s="332"/>
      <c r="E1595" s="1169"/>
      <c r="F1595" s="582"/>
      <c r="G1595" s="559"/>
      <c r="H1595" s="433"/>
      <c r="I1595" s="1639"/>
      <c r="J1595" s="434"/>
      <c r="K1595" s="633"/>
      <c r="L1595" s="337"/>
      <c r="M1595" s="337"/>
      <c r="N1595" s="337"/>
      <c r="O1595" s="338"/>
      <c r="P1595" s="339"/>
      <c r="Q1595" s="364"/>
      <c r="R1595" s="364"/>
      <c r="S1595" s="365"/>
      <c r="T1595" s="366"/>
      <c r="U1595" s="367"/>
      <c r="V1595" s="364"/>
      <c r="W1595" s="364"/>
      <c r="X1595" s="364"/>
      <c r="Y1595" s="1293"/>
      <c r="Z1595" s="340"/>
      <c r="AA1595" s="370" t="s">
        <v>1345</v>
      </c>
      <c r="AB1595" s="28"/>
    </row>
    <row r="1596" spans="1:28" ht="15" customHeight="1" x14ac:dyDescent="0.3">
      <c r="A1596" s="115"/>
      <c r="B1596" s="332"/>
      <c r="C1596" s="332"/>
      <c r="D1596" s="332"/>
      <c r="E1596" s="1169" t="s">
        <v>231</v>
      </c>
      <c r="F1596" s="582">
        <v>5</v>
      </c>
      <c r="G1596" s="559">
        <v>5</v>
      </c>
      <c r="H1596" s="433">
        <v>5</v>
      </c>
      <c r="I1596" s="1639">
        <v>4</v>
      </c>
      <c r="J1596" s="434">
        <v>4</v>
      </c>
      <c r="K1596" s="633">
        <v>5</v>
      </c>
      <c r="L1596" s="337">
        <v>5</v>
      </c>
      <c r="M1596" s="337"/>
      <c r="N1596" s="337"/>
      <c r="O1596" s="338">
        <v>5</v>
      </c>
      <c r="P1596" s="339">
        <f t="shared" si="360"/>
        <v>0</v>
      </c>
      <c r="Q1596" s="364"/>
      <c r="R1596" s="364"/>
      <c r="S1596" s="365"/>
      <c r="T1596" s="366"/>
      <c r="U1596" s="367"/>
      <c r="V1596" s="364"/>
      <c r="W1596" s="364"/>
      <c r="X1596" s="364"/>
      <c r="Y1596" s="1293">
        <f t="shared" si="361"/>
        <v>0</v>
      </c>
      <c r="Z1596" s="340"/>
      <c r="AA1596" s="373" t="s">
        <v>1389</v>
      </c>
      <c r="AB1596" s="28"/>
    </row>
    <row r="1597" spans="1:28" ht="15" customHeight="1" x14ac:dyDescent="0.3">
      <c r="A1597" s="115"/>
      <c r="B1597" s="332"/>
      <c r="C1597" s="332"/>
      <c r="D1597" s="332"/>
      <c r="E1597" s="1169"/>
      <c r="F1597" s="582"/>
      <c r="G1597" s="559"/>
      <c r="H1597" s="433"/>
      <c r="I1597" s="1639"/>
      <c r="J1597" s="434"/>
      <c r="K1597" s="633"/>
      <c r="L1597" s="337"/>
      <c r="M1597" s="337"/>
      <c r="N1597" s="337"/>
      <c r="O1597" s="338"/>
      <c r="P1597" s="339"/>
      <c r="Q1597" s="364"/>
      <c r="R1597" s="364"/>
      <c r="S1597" s="365"/>
      <c r="T1597" s="366"/>
      <c r="U1597" s="367"/>
      <c r="V1597" s="364"/>
      <c r="W1597" s="364"/>
      <c r="X1597" s="364"/>
      <c r="Y1597" s="1293"/>
      <c r="Z1597" s="340"/>
      <c r="AA1597" s="370" t="s">
        <v>1346</v>
      </c>
      <c r="AB1597" s="28"/>
    </row>
    <row r="1598" spans="1:28" ht="15" customHeight="1" x14ac:dyDescent="0.3">
      <c r="A1598" s="115"/>
      <c r="B1598" s="332"/>
      <c r="C1598" s="332"/>
      <c r="D1598" s="332"/>
      <c r="E1598" s="1169"/>
      <c r="F1598" s="582"/>
      <c r="G1598" s="559"/>
      <c r="H1598" s="433"/>
      <c r="I1598" s="1639"/>
      <c r="J1598" s="434"/>
      <c r="K1598" s="633"/>
      <c r="L1598" s="337"/>
      <c r="M1598" s="337"/>
      <c r="N1598" s="337"/>
      <c r="O1598" s="338"/>
      <c r="P1598" s="339"/>
      <c r="Q1598" s="364"/>
      <c r="R1598" s="364"/>
      <c r="S1598" s="365"/>
      <c r="T1598" s="366"/>
      <c r="U1598" s="367"/>
      <c r="V1598" s="364"/>
      <c r="W1598" s="364"/>
      <c r="X1598" s="364"/>
      <c r="Y1598" s="1293"/>
      <c r="Z1598" s="340"/>
      <c r="AA1598" s="370" t="s">
        <v>1390</v>
      </c>
      <c r="AB1598" s="28"/>
    </row>
    <row r="1599" spans="1:28" ht="15" customHeight="1" x14ac:dyDescent="0.3">
      <c r="A1599" s="115"/>
      <c r="B1599" s="332"/>
      <c r="C1599" s="332"/>
      <c r="D1599" s="332"/>
      <c r="E1599" s="1169"/>
      <c r="F1599" s="582"/>
      <c r="G1599" s="559"/>
      <c r="H1599" s="433"/>
      <c r="I1599" s="1639"/>
      <c r="J1599" s="434"/>
      <c r="K1599" s="633"/>
      <c r="L1599" s="337"/>
      <c r="M1599" s="337"/>
      <c r="N1599" s="337"/>
      <c r="O1599" s="338"/>
      <c r="P1599" s="339"/>
      <c r="Q1599" s="364"/>
      <c r="R1599" s="364"/>
      <c r="S1599" s="365"/>
      <c r="T1599" s="366"/>
      <c r="U1599" s="367"/>
      <c r="V1599" s="364"/>
      <c r="W1599" s="364"/>
      <c r="X1599" s="364"/>
      <c r="Y1599" s="1293"/>
      <c r="Z1599" s="340"/>
      <c r="AA1599" s="370" t="s">
        <v>1347</v>
      </c>
      <c r="AB1599" s="28"/>
    </row>
    <row r="1600" spans="1:28" ht="15" customHeight="1" x14ac:dyDescent="0.3">
      <c r="A1600" s="115"/>
      <c r="B1600" s="332"/>
      <c r="C1600" s="332"/>
      <c r="D1600" s="332"/>
      <c r="E1600" s="1169"/>
      <c r="F1600" s="582"/>
      <c r="G1600" s="559"/>
      <c r="H1600" s="433"/>
      <c r="I1600" s="1639"/>
      <c r="J1600" s="434"/>
      <c r="K1600" s="633"/>
      <c r="L1600" s="337"/>
      <c r="M1600" s="337"/>
      <c r="N1600" s="337"/>
      <c r="O1600" s="338"/>
      <c r="P1600" s="339"/>
      <c r="Q1600" s="364"/>
      <c r="R1600" s="364"/>
      <c r="S1600" s="365"/>
      <c r="T1600" s="366"/>
      <c r="U1600" s="367"/>
      <c r="V1600" s="364"/>
      <c r="W1600" s="364"/>
      <c r="X1600" s="364"/>
      <c r="Y1600" s="1293"/>
      <c r="Z1600" s="340"/>
      <c r="AA1600" s="370" t="s">
        <v>1348</v>
      </c>
      <c r="AB1600" s="28"/>
    </row>
    <row r="1601" spans="1:28" ht="15" customHeight="1" x14ac:dyDescent="0.3">
      <c r="A1601" s="115"/>
      <c r="B1601" s="332"/>
      <c r="C1601" s="332"/>
      <c r="D1601" s="332"/>
      <c r="E1601" s="1169"/>
      <c r="F1601" s="582"/>
      <c r="G1601" s="559"/>
      <c r="H1601" s="433"/>
      <c r="I1601" s="1639"/>
      <c r="J1601" s="434"/>
      <c r="K1601" s="633"/>
      <c r="L1601" s="337"/>
      <c r="M1601" s="337"/>
      <c r="N1601" s="337"/>
      <c r="O1601" s="338"/>
      <c r="P1601" s="339"/>
      <c r="Q1601" s="364"/>
      <c r="R1601" s="364"/>
      <c r="S1601" s="365"/>
      <c r="T1601" s="366"/>
      <c r="U1601" s="367"/>
      <c r="V1601" s="364"/>
      <c r="W1601" s="364"/>
      <c r="X1601" s="364"/>
      <c r="Y1601" s="1293"/>
      <c r="Z1601" s="340"/>
      <c r="AA1601" s="370" t="s">
        <v>1349</v>
      </c>
      <c r="AB1601" s="28"/>
    </row>
    <row r="1602" spans="1:28" ht="15.6" customHeight="1" x14ac:dyDescent="0.3">
      <c r="A1602" s="115"/>
      <c r="B1602" s="332"/>
      <c r="C1602" s="332"/>
      <c r="D1602" s="332"/>
      <c r="E1602" s="1169" t="s">
        <v>232</v>
      </c>
      <c r="F1602" s="582">
        <v>5</v>
      </c>
      <c r="G1602" s="559">
        <v>5</v>
      </c>
      <c r="H1602" s="433">
        <v>5</v>
      </c>
      <c r="I1602" s="1639">
        <v>4</v>
      </c>
      <c r="J1602" s="434">
        <v>4</v>
      </c>
      <c r="K1602" s="633">
        <v>5</v>
      </c>
      <c r="L1602" s="337">
        <v>5</v>
      </c>
      <c r="M1602" s="337"/>
      <c r="N1602" s="337"/>
      <c r="O1602" s="338">
        <v>5</v>
      </c>
      <c r="P1602" s="339">
        <f t="shared" si="360"/>
        <v>0</v>
      </c>
      <c r="Q1602" s="364"/>
      <c r="R1602" s="364"/>
      <c r="S1602" s="365"/>
      <c r="T1602" s="366"/>
      <c r="U1602" s="367"/>
      <c r="V1602" s="364"/>
      <c r="W1602" s="364"/>
      <c r="X1602" s="364"/>
      <c r="Y1602" s="1293">
        <f t="shared" si="361"/>
        <v>0</v>
      </c>
      <c r="Z1602" s="340"/>
      <c r="AA1602" s="1837" t="s">
        <v>1391</v>
      </c>
      <c r="AB1602" s="28"/>
    </row>
    <row r="1603" spans="1:28" ht="15.6" customHeight="1" x14ac:dyDescent="0.3">
      <c r="A1603" s="115"/>
      <c r="B1603" s="332"/>
      <c r="C1603" s="332"/>
      <c r="D1603" s="332"/>
      <c r="E1603" s="1173"/>
      <c r="F1603" s="582"/>
      <c r="G1603" s="559"/>
      <c r="H1603" s="433"/>
      <c r="I1603" s="1639"/>
      <c r="J1603" s="434"/>
      <c r="K1603" s="633"/>
      <c r="L1603" s="337"/>
      <c r="M1603" s="337"/>
      <c r="N1603" s="337"/>
      <c r="O1603" s="338"/>
      <c r="P1603" s="339">
        <f t="shared" si="360"/>
        <v>0</v>
      </c>
      <c r="Q1603" s="364"/>
      <c r="R1603" s="364"/>
      <c r="S1603" s="365"/>
      <c r="T1603" s="366"/>
      <c r="U1603" s="367"/>
      <c r="V1603" s="364"/>
      <c r="W1603" s="364"/>
      <c r="X1603" s="364"/>
      <c r="Y1603" s="1293">
        <f t="shared" si="361"/>
        <v>0</v>
      </c>
      <c r="Z1603" s="340"/>
      <c r="AA1603" s="630" t="s">
        <v>1350</v>
      </c>
      <c r="AB1603" s="28"/>
    </row>
    <row r="1604" spans="1:28" ht="15.6" customHeight="1" x14ac:dyDescent="0.3">
      <c r="A1604" s="115"/>
      <c r="B1604" s="332"/>
      <c r="C1604" s="332"/>
      <c r="D1604" s="332"/>
      <c r="E1604" s="1173"/>
      <c r="F1604" s="582"/>
      <c r="G1604" s="559"/>
      <c r="H1604" s="433"/>
      <c r="I1604" s="1639"/>
      <c r="J1604" s="434"/>
      <c r="K1604" s="633"/>
      <c r="L1604" s="337"/>
      <c r="M1604" s="337"/>
      <c r="N1604" s="337"/>
      <c r="O1604" s="338"/>
      <c r="P1604" s="339">
        <f t="shared" ref="P1604" si="372">SUM(Q1604:T1604)</f>
        <v>0</v>
      </c>
      <c r="Q1604" s="364"/>
      <c r="R1604" s="364"/>
      <c r="S1604" s="365"/>
      <c r="T1604" s="366"/>
      <c r="U1604" s="367"/>
      <c r="V1604" s="364"/>
      <c r="W1604" s="364"/>
      <c r="X1604" s="364"/>
      <c r="Y1604" s="1293">
        <f t="shared" ref="Y1604" si="373">SUM(U1604:X1604)</f>
        <v>0</v>
      </c>
      <c r="Z1604" s="340"/>
      <c r="AA1604" s="630" t="s">
        <v>1392</v>
      </c>
      <c r="AB1604" s="28"/>
    </row>
    <row r="1605" spans="1:28" ht="15.6" customHeight="1" x14ac:dyDescent="0.3">
      <c r="A1605" s="115"/>
      <c r="B1605" s="332"/>
      <c r="C1605" s="332"/>
      <c r="D1605" s="332"/>
      <c r="E1605" s="1173"/>
      <c r="F1605" s="582"/>
      <c r="G1605" s="559"/>
      <c r="H1605" s="433"/>
      <c r="I1605" s="1639"/>
      <c r="J1605" s="434"/>
      <c r="K1605" s="633"/>
      <c r="L1605" s="337"/>
      <c r="M1605" s="337"/>
      <c r="N1605" s="337"/>
      <c r="O1605" s="338"/>
      <c r="P1605" s="339">
        <f t="shared" si="360"/>
        <v>0</v>
      </c>
      <c r="Q1605" s="364"/>
      <c r="R1605" s="364"/>
      <c r="S1605" s="365"/>
      <c r="T1605" s="366"/>
      <c r="U1605" s="367"/>
      <c r="V1605" s="364"/>
      <c r="W1605" s="364"/>
      <c r="X1605" s="364"/>
      <c r="Y1605" s="1293">
        <f t="shared" si="361"/>
        <v>0</v>
      </c>
      <c r="Z1605" s="340"/>
      <c r="AA1605" s="630" t="s">
        <v>1351</v>
      </c>
      <c r="AB1605" s="28"/>
    </row>
    <row r="1606" spans="1:28" ht="15.6" customHeight="1" x14ac:dyDescent="0.3">
      <c r="A1606" s="115"/>
      <c r="B1606" s="332"/>
      <c r="C1606" s="332"/>
      <c r="D1606" s="332"/>
      <c r="E1606" s="1173"/>
      <c r="F1606" s="582"/>
      <c r="G1606" s="559"/>
      <c r="H1606" s="433"/>
      <c r="I1606" s="1639"/>
      <c r="J1606" s="434"/>
      <c r="K1606" s="633"/>
      <c r="L1606" s="337"/>
      <c r="M1606" s="337"/>
      <c r="N1606" s="337"/>
      <c r="O1606" s="338"/>
      <c r="P1606" s="339">
        <f t="shared" ref="P1606" si="374">SUM(Q1606:T1606)</f>
        <v>0</v>
      </c>
      <c r="Q1606" s="364"/>
      <c r="R1606" s="364"/>
      <c r="S1606" s="365"/>
      <c r="T1606" s="366"/>
      <c r="U1606" s="367"/>
      <c r="V1606" s="364"/>
      <c r="W1606" s="364"/>
      <c r="X1606" s="364"/>
      <c r="Y1606" s="1293">
        <f t="shared" ref="Y1606" si="375">SUM(U1606:X1606)</f>
        <v>0</v>
      </c>
      <c r="Z1606" s="340"/>
      <c r="AA1606" s="630" t="s">
        <v>1352</v>
      </c>
      <c r="AB1606" s="28"/>
    </row>
    <row r="1607" spans="1:28" ht="15.6" customHeight="1" x14ac:dyDescent="0.3">
      <c r="A1607" s="115"/>
      <c r="B1607" s="332"/>
      <c r="C1607" s="332"/>
      <c r="D1607" s="332"/>
      <c r="E1607" s="1173"/>
      <c r="F1607" s="582"/>
      <c r="G1607" s="559"/>
      <c r="H1607" s="433"/>
      <c r="I1607" s="1639"/>
      <c r="J1607" s="434"/>
      <c r="K1607" s="633"/>
      <c r="L1607" s="337"/>
      <c r="M1607" s="337"/>
      <c r="N1607" s="337"/>
      <c r="O1607" s="338"/>
      <c r="P1607" s="339">
        <f t="shared" ref="P1607" si="376">SUM(Q1607:T1607)</f>
        <v>0</v>
      </c>
      <c r="Q1607" s="364"/>
      <c r="R1607" s="364"/>
      <c r="S1607" s="365"/>
      <c r="T1607" s="366"/>
      <c r="U1607" s="367"/>
      <c r="V1607" s="364"/>
      <c r="W1607" s="364"/>
      <c r="X1607" s="364"/>
      <c r="Y1607" s="1293">
        <f t="shared" ref="Y1607" si="377">SUM(U1607:X1607)</f>
        <v>0</v>
      </c>
      <c r="Z1607" s="340"/>
      <c r="AA1607" s="630" t="s">
        <v>1353</v>
      </c>
      <c r="AB1607" s="28"/>
    </row>
    <row r="1608" spans="1:28" ht="15.6" customHeight="1" x14ac:dyDescent="0.3">
      <c r="A1608" s="115"/>
      <c r="B1608" s="332"/>
      <c r="C1608" s="332"/>
      <c r="D1608" s="332"/>
      <c r="E1608" s="1173"/>
      <c r="F1608" s="582"/>
      <c r="G1608" s="559"/>
      <c r="H1608" s="433"/>
      <c r="I1608" s="1639"/>
      <c r="J1608" s="434"/>
      <c r="K1608" s="633"/>
      <c r="L1608" s="337"/>
      <c r="M1608" s="337"/>
      <c r="N1608" s="337"/>
      <c r="O1608" s="338"/>
      <c r="P1608" s="339">
        <f t="shared" ref="P1608" si="378">SUM(Q1608:T1608)</f>
        <v>0</v>
      </c>
      <c r="Q1608" s="364"/>
      <c r="R1608" s="364"/>
      <c r="S1608" s="365"/>
      <c r="T1608" s="366"/>
      <c r="U1608" s="367"/>
      <c r="V1608" s="364"/>
      <c r="W1608" s="364"/>
      <c r="X1608" s="364"/>
      <c r="Y1608" s="1293">
        <f t="shared" ref="Y1608" si="379">SUM(U1608:X1608)</f>
        <v>0</v>
      </c>
      <c r="Z1608" s="340"/>
      <c r="AA1608" s="630" t="s">
        <v>1354</v>
      </c>
      <c r="AB1608" s="28"/>
    </row>
    <row r="1609" spans="1:28" ht="15.6" customHeight="1" x14ac:dyDescent="0.3">
      <c r="A1609" s="115"/>
      <c r="B1609" s="332"/>
      <c r="C1609" s="332"/>
      <c r="D1609" s="332"/>
      <c r="E1609" s="1169" t="s">
        <v>412</v>
      </c>
      <c r="F1609" s="582">
        <v>4</v>
      </c>
      <c r="G1609" s="559">
        <v>4</v>
      </c>
      <c r="H1609" s="433">
        <v>4</v>
      </c>
      <c r="I1609" s="1639">
        <v>4</v>
      </c>
      <c r="J1609" s="434">
        <v>4</v>
      </c>
      <c r="K1609" s="633">
        <v>4</v>
      </c>
      <c r="L1609" s="337">
        <v>4</v>
      </c>
      <c r="M1609" s="337"/>
      <c r="N1609" s="337"/>
      <c r="O1609" s="338">
        <v>4</v>
      </c>
      <c r="P1609" s="339">
        <f t="shared" si="360"/>
        <v>0</v>
      </c>
      <c r="Q1609" s="364"/>
      <c r="R1609" s="364"/>
      <c r="S1609" s="365"/>
      <c r="T1609" s="366"/>
      <c r="U1609" s="367"/>
      <c r="V1609" s="364"/>
      <c r="W1609" s="364"/>
      <c r="X1609" s="364"/>
      <c r="Y1609" s="1293">
        <f t="shared" si="361"/>
        <v>0</v>
      </c>
      <c r="Z1609" s="340"/>
      <c r="AA1609" s="373" t="s">
        <v>1393</v>
      </c>
      <c r="AB1609" s="28"/>
    </row>
    <row r="1610" spans="1:28" ht="15.6" customHeight="1" x14ac:dyDescent="0.3">
      <c r="A1610" s="115"/>
      <c r="B1610" s="332"/>
      <c r="C1610" s="332"/>
      <c r="D1610" s="332"/>
      <c r="E1610" s="1169"/>
      <c r="F1610" s="582"/>
      <c r="G1610" s="559"/>
      <c r="H1610" s="433"/>
      <c r="I1610" s="1639"/>
      <c r="J1610" s="434"/>
      <c r="K1610" s="633"/>
      <c r="L1610" s="337"/>
      <c r="M1610" s="337"/>
      <c r="N1610" s="337"/>
      <c r="O1610" s="338"/>
      <c r="P1610" s="339"/>
      <c r="Q1610" s="364"/>
      <c r="R1610" s="364"/>
      <c r="S1610" s="365"/>
      <c r="T1610" s="366"/>
      <c r="U1610" s="367"/>
      <c r="V1610" s="364"/>
      <c r="W1610" s="364"/>
      <c r="X1610" s="364"/>
      <c r="Y1610" s="1293"/>
      <c r="Z1610" s="340"/>
      <c r="AA1610" s="370" t="s">
        <v>1357</v>
      </c>
      <c r="AB1610" s="28"/>
    </row>
    <row r="1611" spans="1:28" ht="15.6" customHeight="1" x14ac:dyDescent="0.3">
      <c r="A1611" s="115"/>
      <c r="B1611" s="332"/>
      <c r="C1611" s="332"/>
      <c r="D1611" s="332"/>
      <c r="E1611" s="1169"/>
      <c r="F1611" s="582"/>
      <c r="G1611" s="559"/>
      <c r="H1611" s="433"/>
      <c r="I1611" s="1639"/>
      <c r="J1611" s="434"/>
      <c r="K1611" s="633"/>
      <c r="L1611" s="337"/>
      <c r="M1611" s="337"/>
      <c r="N1611" s="337"/>
      <c r="O1611" s="338"/>
      <c r="P1611" s="339"/>
      <c r="Q1611" s="364"/>
      <c r="R1611" s="364"/>
      <c r="S1611" s="365"/>
      <c r="T1611" s="366"/>
      <c r="U1611" s="367"/>
      <c r="V1611" s="364"/>
      <c r="W1611" s="364"/>
      <c r="X1611" s="364"/>
      <c r="Y1611" s="1293"/>
      <c r="Z1611" s="340"/>
      <c r="AA1611" s="370" t="s">
        <v>1358</v>
      </c>
      <c r="AB1611" s="28"/>
    </row>
    <row r="1612" spans="1:28" ht="15.6" customHeight="1" x14ac:dyDescent="0.3">
      <c r="A1612" s="115"/>
      <c r="B1612" s="332"/>
      <c r="C1612" s="332"/>
      <c r="D1612" s="332"/>
      <c r="E1612" s="1169"/>
      <c r="F1612" s="582"/>
      <c r="G1612" s="559"/>
      <c r="H1612" s="433"/>
      <c r="I1612" s="1639"/>
      <c r="J1612" s="434"/>
      <c r="K1612" s="633"/>
      <c r="L1612" s="337"/>
      <c r="M1612" s="337"/>
      <c r="N1612" s="337"/>
      <c r="O1612" s="338"/>
      <c r="P1612" s="339"/>
      <c r="Q1612" s="364"/>
      <c r="R1612" s="364"/>
      <c r="S1612" s="365"/>
      <c r="T1612" s="366"/>
      <c r="U1612" s="367"/>
      <c r="V1612" s="364"/>
      <c r="W1612" s="364"/>
      <c r="X1612" s="364"/>
      <c r="Y1612" s="1293"/>
      <c r="Z1612" s="340"/>
      <c r="AA1612" s="370" t="s">
        <v>1359</v>
      </c>
      <c r="AB1612" s="28"/>
    </row>
    <row r="1613" spans="1:28" ht="15.6" customHeight="1" x14ac:dyDescent="0.3">
      <c r="A1613" s="115"/>
      <c r="B1613" s="332"/>
      <c r="C1613" s="332"/>
      <c r="D1613" s="332"/>
      <c r="E1613" s="1169"/>
      <c r="F1613" s="582"/>
      <c r="G1613" s="559"/>
      <c r="H1613" s="433"/>
      <c r="I1613" s="1639"/>
      <c r="J1613" s="434"/>
      <c r="K1613" s="633"/>
      <c r="L1613" s="337"/>
      <c r="M1613" s="337"/>
      <c r="N1613" s="337"/>
      <c r="O1613" s="338"/>
      <c r="P1613" s="339"/>
      <c r="Q1613" s="364"/>
      <c r="R1613" s="364"/>
      <c r="S1613" s="365"/>
      <c r="T1613" s="366"/>
      <c r="U1613" s="367"/>
      <c r="V1613" s="364"/>
      <c r="W1613" s="364"/>
      <c r="X1613" s="364"/>
      <c r="Y1613" s="1293"/>
      <c r="Z1613" s="340"/>
      <c r="AA1613" s="370" t="s">
        <v>1360</v>
      </c>
      <c r="AB1613" s="28"/>
    </row>
    <row r="1614" spans="1:28" ht="15.6" customHeight="1" x14ac:dyDescent="0.3">
      <c r="A1614" s="115"/>
      <c r="B1614" s="332"/>
      <c r="C1614" s="332"/>
      <c r="D1614" s="332"/>
      <c r="E1614" s="1169" t="s">
        <v>233</v>
      </c>
      <c r="F1614" s="582">
        <v>8</v>
      </c>
      <c r="G1614" s="559">
        <v>8</v>
      </c>
      <c r="H1614" s="433">
        <v>8</v>
      </c>
      <c r="I1614" s="1639"/>
      <c r="J1614" s="434"/>
      <c r="K1614" s="633">
        <v>8</v>
      </c>
      <c r="L1614" s="337">
        <v>8</v>
      </c>
      <c r="M1614" s="337"/>
      <c r="N1614" s="337"/>
      <c r="O1614" s="338">
        <v>8</v>
      </c>
      <c r="P1614" s="339">
        <f t="shared" si="360"/>
        <v>0</v>
      </c>
      <c r="Q1614" s="364"/>
      <c r="R1614" s="364"/>
      <c r="S1614" s="365"/>
      <c r="T1614" s="366"/>
      <c r="U1614" s="367"/>
      <c r="V1614" s="364"/>
      <c r="W1614" s="364"/>
      <c r="X1614" s="364"/>
      <c r="Y1614" s="1293">
        <f t="shared" si="361"/>
        <v>0</v>
      </c>
      <c r="Z1614" s="340"/>
      <c r="AA1614" s="373" t="s">
        <v>1394</v>
      </c>
      <c r="AB1614" s="28"/>
    </row>
    <row r="1615" spans="1:28" ht="15.6" customHeight="1" x14ac:dyDescent="0.3">
      <c r="A1615" s="115"/>
      <c r="B1615" s="332"/>
      <c r="C1615" s="332"/>
      <c r="D1615" s="332"/>
      <c r="E1615" s="1169"/>
      <c r="F1615" s="582"/>
      <c r="G1615" s="559"/>
      <c r="H1615" s="433"/>
      <c r="I1615" s="1639"/>
      <c r="J1615" s="434"/>
      <c r="K1615" s="633"/>
      <c r="L1615" s="337"/>
      <c r="M1615" s="337"/>
      <c r="N1615" s="337"/>
      <c r="O1615" s="338"/>
      <c r="P1615" s="339"/>
      <c r="Q1615" s="364"/>
      <c r="R1615" s="364"/>
      <c r="S1615" s="365"/>
      <c r="T1615" s="366"/>
      <c r="U1615" s="367"/>
      <c r="V1615" s="364"/>
      <c r="W1615" s="364"/>
      <c r="X1615" s="364"/>
      <c r="Y1615" s="1293"/>
      <c r="Z1615" s="340"/>
      <c r="AA1615" s="370" t="s">
        <v>1361</v>
      </c>
      <c r="AB1615" s="28"/>
    </row>
    <row r="1616" spans="1:28" ht="15.6" customHeight="1" x14ac:dyDescent="0.3">
      <c r="A1616" s="115"/>
      <c r="B1616" s="332"/>
      <c r="C1616" s="332"/>
      <c r="D1616" s="332"/>
      <c r="E1616" s="1169"/>
      <c r="F1616" s="582"/>
      <c r="G1616" s="559"/>
      <c r="H1616" s="433"/>
      <c r="I1616" s="1639"/>
      <c r="J1616" s="434"/>
      <c r="K1616" s="633"/>
      <c r="L1616" s="337"/>
      <c r="M1616" s="337"/>
      <c r="N1616" s="337"/>
      <c r="O1616" s="338"/>
      <c r="P1616" s="339"/>
      <c r="Q1616" s="364"/>
      <c r="R1616" s="364"/>
      <c r="S1616" s="365"/>
      <c r="T1616" s="366"/>
      <c r="U1616" s="367"/>
      <c r="V1616" s="364"/>
      <c r="W1616" s="364"/>
      <c r="X1616" s="364"/>
      <c r="Y1616" s="1293"/>
      <c r="Z1616" s="340"/>
      <c r="AA1616" s="370" t="s">
        <v>1362</v>
      </c>
      <c r="AB1616" s="28"/>
    </row>
    <row r="1617" spans="1:28" ht="15.6" customHeight="1" x14ac:dyDescent="0.3">
      <c r="A1617" s="115"/>
      <c r="B1617" s="332"/>
      <c r="C1617" s="332"/>
      <c r="D1617" s="332"/>
      <c r="E1617" s="1169"/>
      <c r="F1617" s="582"/>
      <c r="G1617" s="559"/>
      <c r="H1617" s="433"/>
      <c r="I1617" s="1639"/>
      <c r="J1617" s="434"/>
      <c r="K1617" s="633"/>
      <c r="L1617" s="337"/>
      <c r="M1617" s="337"/>
      <c r="N1617" s="337"/>
      <c r="O1617" s="338"/>
      <c r="P1617" s="339"/>
      <c r="Q1617" s="364"/>
      <c r="R1617" s="364"/>
      <c r="S1617" s="365"/>
      <c r="T1617" s="366"/>
      <c r="U1617" s="367"/>
      <c r="V1617" s="364"/>
      <c r="W1617" s="364"/>
      <c r="X1617" s="364"/>
      <c r="Y1617" s="1293"/>
      <c r="Z1617" s="340"/>
      <c r="AA1617" s="370" t="s">
        <v>1363</v>
      </c>
      <c r="AB1617" s="28"/>
    </row>
    <row r="1618" spans="1:28" ht="15.6" customHeight="1" x14ac:dyDescent="0.3">
      <c r="A1618" s="115"/>
      <c r="B1618" s="332"/>
      <c r="C1618" s="332"/>
      <c r="D1618" s="332"/>
      <c r="E1618" s="1169"/>
      <c r="F1618" s="582"/>
      <c r="G1618" s="559"/>
      <c r="H1618" s="433"/>
      <c r="I1618" s="1639"/>
      <c r="J1618" s="434"/>
      <c r="K1618" s="633"/>
      <c r="L1618" s="337"/>
      <c r="M1618" s="337"/>
      <c r="N1618" s="337"/>
      <c r="O1618" s="338"/>
      <c r="P1618" s="339"/>
      <c r="Q1618" s="364"/>
      <c r="R1618" s="364"/>
      <c r="S1618" s="365"/>
      <c r="T1618" s="366"/>
      <c r="U1618" s="367"/>
      <c r="V1618" s="364"/>
      <c r="W1618" s="364"/>
      <c r="X1618" s="364"/>
      <c r="Y1618" s="1293"/>
      <c r="Z1618" s="340"/>
      <c r="AA1618" s="370" t="s">
        <v>1364</v>
      </c>
      <c r="AB1618" s="28"/>
    </row>
    <row r="1619" spans="1:28" ht="15.6" customHeight="1" x14ac:dyDescent="0.3">
      <c r="A1619" s="115"/>
      <c r="B1619" s="332"/>
      <c r="C1619" s="332"/>
      <c r="D1619" s="332"/>
      <c r="E1619" s="1169"/>
      <c r="F1619" s="582"/>
      <c r="G1619" s="559"/>
      <c r="H1619" s="433"/>
      <c r="I1619" s="1639"/>
      <c r="J1619" s="434"/>
      <c r="K1619" s="633"/>
      <c r="L1619" s="337"/>
      <c r="M1619" s="337"/>
      <c r="N1619" s="337"/>
      <c r="O1619" s="338"/>
      <c r="P1619" s="339"/>
      <c r="Q1619" s="364"/>
      <c r="R1619" s="364"/>
      <c r="S1619" s="365"/>
      <c r="T1619" s="366"/>
      <c r="U1619" s="367"/>
      <c r="V1619" s="364"/>
      <c r="W1619" s="364"/>
      <c r="X1619" s="364"/>
      <c r="Y1619" s="1293"/>
      <c r="Z1619" s="340"/>
      <c r="AA1619" s="370" t="s">
        <v>1365</v>
      </c>
      <c r="AB1619" s="28"/>
    </row>
    <row r="1620" spans="1:28" ht="15" customHeight="1" x14ac:dyDescent="0.3">
      <c r="A1620" s="115"/>
      <c r="B1620" s="332"/>
      <c r="C1620" s="332"/>
      <c r="D1620" s="332"/>
      <c r="E1620" s="1169"/>
      <c r="F1620" s="582"/>
      <c r="G1620" s="559"/>
      <c r="H1620" s="433"/>
      <c r="I1620" s="1639"/>
      <c r="J1620" s="434"/>
      <c r="K1620" s="633"/>
      <c r="L1620" s="337"/>
      <c r="M1620" s="337"/>
      <c r="N1620" s="337"/>
      <c r="O1620" s="338"/>
      <c r="P1620" s="339">
        <f t="shared" si="360"/>
        <v>0</v>
      </c>
      <c r="Q1620" s="364"/>
      <c r="R1620" s="364"/>
      <c r="S1620" s="365"/>
      <c r="T1620" s="366"/>
      <c r="U1620" s="367"/>
      <c r="V1620" s="364"/>
      <c r="W1620" s="364"/>
      <c r="X1620" s="364"/>
      <c r="Y1620" s="1293">
        <f t="shared" si="361"/>
        <v>0</v>
      </c>
      <c r="Z1620" s="340"/>
      <c r="AA1620" s="370"/>
      <c r="AB1620" s="28"/>
    </row>
    <row r="1621" spans="1:28" x14ac:dyDescent="0.3">
      <c r="A1621" s="115"/>
      <c r="B1621" s="332"/>
      <c r="C1621" s="332"/>
      <c r="D1621" s="332"/>
      <c r="E1621" s="1173" t="s">
        <v>59</v>
      </c>
      <c r="F1621" s="582">
        <v>16</v>
      </c>
      <c r="G1621" s="559">
        <v>16</v>
      </c>
      <c r="H1621" s="433" t="s">
        <v>259</v>
      </c>
      <c r="I1621" s="1639">
        <f>SUM(I1622:I1635)</f>
        <v>15</v>
      </c>
      <c r="J1621" s="434" t="s">
        <v>858</v>
      </c>
      <c r="K1621" s="633">
        <v>16</v>
      </c>
      <c r="L1621" s="337">
        <v>16</v>
      </c>
      <c r="M1621" s="337"/>
      <c r="N1621" s="337"/>
      <c r="O1621" s="338">
        <v>16</v>
      </c>
      <c r="P1621" s="339">
        <f t="shared" si="360"/>
        <v>0</v>
      </c>
      <c r="Q1621" s="364"/>
      <c r="R1621" s="364"/>
      <c r="S1621" s="365"/>
      <c r="T1621" s="366"/>
      <c r="U1621" s="367"/>
      <c r="V1621" s="364"/>
      <c r="W1621" s="364"/>
      <c r="X1621" s="364"/>
      <c r="Y1621" s="1293">
        <f t="shared" si="361"/>
        <v>0</v>
      </c>
      <c r="Z1621" s="340"/>
      <c r="AA1621" s="370"/>
      <c r="AB1621" s="28"/>
    </row>
    <row r="1622" spans="1:28" ht="15.6" customHeight="1" x14ac:dyDescent="0.3">
      <c r="A1622" s="115"/>
      <c r="B1622" s="332"/>
      <c r="C1622" s="332"/>
      <c r="D1622" s="332"/>
      <c r="E1622" s="1169" t="s">
        <v>411</v>
      </c>
      <c r="F1622" s="582">
        <v>2</v>
      </c>
      <c r="G1622" s="333">
        <v>2</v>
      </c>
      <c r="H1622" s="333">
        <v>2</v>
      </c>
      <c r="I1622" s="1509">
        <v>2</v>
      </c>
      <c r="J1622" s="434">
        <v>2</v>
      </c>
      <c r="K1622" s="633">
        <v>2</v>
      </c>
      <c r="L1622" s="337">
        <v>2</v>
      </c>
      <c r="M1622" s="337"/>
      <c r="N1622" s="337"/>
      <c r="O1622" s="338">
        <v>2</v>
      </c>
      <c r="P1622" s="339">
        <f t="shared" si="360"/>
        <v>0</v>
      </c>
      <c r="Q1622" s="364"/>
      <c r="R1622" s="364"/>
      <c r="S1622" s="365"/>
      <c r="T1622" s="366"/>
      <c r="U1622" s="367"/>
      <c r="V1622" s="364"/>
      <c r="W1622" s="364"/>
      <c r="X1622" s="364"/>
      <c r="Y1622" s="1293">
        <f t="shared" si="361"/>
        <v>0</v>
      </c>
      <c r="Z1622" s="340"/>
      <c r="AA1622" s="370" t="s">
        <v>1395</v>
      </c>
      <c r="AB1622" s="28"/>
    </row>
    <row r="1623" spans="1:28" ht="15.6" customHeight="1" x14ac:dyDescent="0.3">
      <c r="A1623" s="115"/>
      <c r="B1623" s="332"/>
      <c r="C1623" s="332"/>
      <c r="D1623" s="332"/>
      <c r="E1623" s="1169"/>
      <c r="F1623" s="582"/>
      <c r="G1623" s="333"/>
      <c r="H1623" s="333"/>
      <c r="I1623" s="1509"/>
      <c r="J1623" s="434"/>
      <c r="K1623" s="633"/>
      <c r="L1623" s="337"/>
      <c r="M1623" s="337"/>
      <c r="N1623" s="337"/>
      <c r="O1623" s="338"/>
      <c r="P1623" s="339"/>
      <c r="Q1623" s="364"/>
      <c r="R1623" s="364"/>
      <c r="S1623" s="365"/>
      <c r="T1623" s="366"/>
      <c r="U1623" s="367"/>
      <c r="V1623" s="364"/>
      <c r="W1623" s="364"/>
      <c r="X1623" s="364"/>
      <c r="Y1623" s="1293"/>
      <c r="Z1623" s="340"/>
      <c r="AA1623" s="370" t="s">
        <v>1396</v>
      </c>
      <c r="AB1623" s="28"/>
    </row>
    <row r="1624" spans="1:28" ht="15.6" customHeight="1" x14ac:dyDescent="0.3">
      <c r="A1624" s="115"/>
      <c r="B1624" s="332"/>
      <c r="C1624" s="332"/>
      <c r="D1624" s="332"/>
      <c r="E1624" s="1169"/>
      <c r="F1624" s="582"/>
      <c r="G1624" s="333"/>
      <c r="H1624" s="333"/>
      <c r="I1624" s="1509"/>
      <c r="J1624" s="434"/>
      <c r="K1624" s="633"/>
      <c r="L1624" s="337"/>
      <c r="M1624" s="337"/>
      <c r="N1624" s="337"/>
      <c r="O1624" s="338"/>
      <c r="P1624" s="339"/>
      <c r="Q1624" s="364"/>
      <c r="R1624" s="364"/>
      <c r="S1624" s="365"/>
      <c r="T1624" s="366"/>
      <c r="U1624" s="367"/>
      <c r="V1624" s="364"/>
      <c r="W1624" s="364"/>
      <c r="X1624" s="364"/>
      <c r="Y1624" s="1293"/>
      <c r="Z1624" s="340"/>
      <c r="AA1624" s="370" t="s">
        <v>1366</v>
      </c>
      <c r="AB1624" s="28"/>
    </row>
    <row r="1625" spans="1:28" ht="15.6" customHeight="1" x14ac:dyDescent="0.3">
      <c r="A1625" s="115"/>
      <c r="B1625" s="332"/>
      <c r="C1625" s="332"/>
      <c r="D1625" s="332"/>
      <c r="E1625" s="1169"/>
      <c r="F1625" s="582"/>
      <c r="G1625" s="333"/>
      <c r="H1625" s="333"/>
      <c r="I1625" s="1509"/>
      <c r="J1625" s="434"/>
      <c r="K1625" s="633"/>
      <c r="L1625" s="337"/>
      <c r="M1625" s="337"/>
      <c r="N1625" s="337"/>
      <c r="O1625" s="338"/>
      <c r="P1625" s="339"/>
      <c r="Q1625" s="364"/>
      <c r="R1625" s="364"/>
      <c r="S1625" s="365"/>
      <c r="T1625" s="366"/>
      <c r="U1625" s="367"/>
      <c r="V1625" s="364"/>
      <c r="W1625" s="364"/>
      <c r="X1625" s="364"/>
      <c r="Y1625" s="1293"/>
      <c r="Z1625" s="340"/>
      <c r="AA1625" s="370" t="s">
        <v>1367</v>
      </c>
      <c r="AB1625" s="28"/>
    </row>
    <row r="1626" spans="1:28" ht="15.6" customHeight="1" x14ac:dyDescent="0.3">
      <c r="A1626" s="115"/>
      <c r="B1626" s="332"/>
      <c r="C1626" s="332"/>
      <c r="D1626" s="332"/>
      <c r="E1626" s="1169" t="s">
        <v>231</v>
      </c>
      <c r="F1626" s="582">
        <v>2</v>
      </c>
      <c r="G1626" s="333">
        <v>2</v>
      </c>
      <c r="H1626" s="333">
        <v>2</v>
      </c>
      <c r="I1626" s="1509">
        <v>2</v>
      </c>
      <c r="J1626" s="434">
        <v>2</v>
      </c>
      <c r="K1626" s="633">
        <v>2</v>
      </c>
      <c r="L1626" s="337">
        <v>2</v>
      </c>
      <c r="M1626" s="337"/>
      <c r="N1626" s="337"/>
      <c r="O1626" s="338">
        <v>2</v>
      </c>
      <c r="P1626" s="339">
        <f t="shared" si="360"/>
        <v>0</v>
      </c>
      <c r="Q1626" s="364"/>
      <c r="R1626" s="364"/>
      <c r="S1626" s="365"/>
      <c r="T1626" s="366"/>
      <c r="U1626" s="367"/>
      <c r="V1626" s="364"/>
      <c r="W1626" s="364"/>
      <c r="X1626" s="364"/>
      <c r="Y1626" s="1293">
        <f t="shared" si="361"/>
        <v>0</v>
      </c>
      <c r="Z1626" s="340"/>
      <c r="AA1626" s="373" t="s">
        <v>1397</v>
      </c>
      <c r="AB1626" s="28"/>
    </row>
    <row r="1627" spans="1:28" ht="15.6" customHeight="1" x14ac:dyDescent="0.3">
      <c r="A1627" s="115"/>
      <c r="B1627" s="332"/>
      <c r="C1627" s="332"/>
      <c r="D1627" s="332"/>
      <c r="E1627" s="1169"/>
      <c r="F1627" s="582"/>
      <c r="G1627" s="333"/>
      <c r="H1627" s="333"/>
      <c r="I1627" s="1509"/>
      <c r="J1627" s="434"/>
      <c r="K1627" s="633"/>
      <c r="L1627" s="337"/>
      <c r="M1627" s="337"/>
      <c r="N1627" s="337"/>
      <c r="O1627" s="338"/>
      <c r="P1627" s="339"/>
      <c r="Q1627" s="364"/>
      <c r="R1627" s="364"/>
      <c r="S1627" s="365"/>
      <c r="T1627" s="366"/>
      <c r="U1627" s="367"/>
      <c r="V1627" s="364"/>
      <c r="W1627" s="364"/>
      <c r="X1627" s="364"/>
      <c r="Y1627" s="1293"/>
      <c r="Z1627" s="340"/>
      <c r="AA1627" s="370" t="s">
        <v>1368</v>
      </c>
      <c r="AB1627" s="28"/>
    </row>
    <row r="1628" spans="1:28" ht="15.6" customHeight="1" x14ac:dyDescent="0.3">
      <c r="A1628" s="115"/>
      <c r="B1628" s="332"/>
      <c r="C1628" s="332"/>
      <c r="D1628" s="332"/>
      <c r="E1628" s="1169"/>
      <c r="F1628" s="582"/>
      <c r="G1628" s="333"/>
      <c r="H1628" s="333"/>
      <c r="I1628" s="1509"/>
      <c r="J1628" s="434"/>
      <c r="K1628" s="633"/>
      <c r="L1628" s="337"/>
      <c r="M1628" s="337"/>
      <c r="N1628" s="337"/>
      <c r="O1628" s="338"/>
      <c r="P1628" s="339"/>
      <c r="Q1628" s="364"/>
      <c r="R1628" s="364"/>
      <c r="S1628" s="365"/>
      <c r="T1628" s="366"/>
      <c r="U1628" s="367"/>
      <c r="V1628" s="364"/>
      <c r="W1628" s="364"/>
      <c r="X1628" s="364"/>
      <c r="Y1628" s="1293"/>
      <c r="Z1628" s="340"/>
      <c r="AA1628" s="370" t="s">
        <v>1369</v>
      </c>
      <c r="AB1628" s="28"/>
    </row>
    <row r="1629" spans="1:28" ht="15.6" customHeight="1" x14ac:dyDescent="0.3">
      <c r="A1629" s="115"/>
      <c r="B1629" s="332"/>
      <c r="C1629" s="332"/>
      <c r="D1629" s="332"/>
      <c r="E1629" s="1169"/>
      <c r="F1629" s="582"/>
      <c r="G1629" s="333"/>
      <c r="H1629" s="333"/>
      <c r="I1629" s="1509"/>
      <c r="J1629" s="434"/>
      <c r="K1629" s="633"/>
      <c r="L1629" s="337"/>
      <c r="M1629" s="337"/>
      <c r="N1629" s="337"/>
      <c r="O1629" s="338"/>
      <c r="P1629" s="339"/>
      <c r="Q1629" s="364"/>
      <c r="R1629" s="364"/>
      <c r="S1629" s="365"/>
      <c r="T1629" s="366"/>
      <c r="U1629" s="367"/>
      <c r="V1629" s="364"/>
      <c r="W1629" s="364"/>
      <c r="X1629" s="364"/>
      <c r="Y1629" s="1293"/>
      <c r="Z1629" s="340"/>
      <c r="AA1629" s="370" t="s">
        <v>1370</v>
      </c>
      <c r="AB1629" s="28"/>
    </row>
    <row r="1630" spans="1:28" ht="15.6" customHeight="1" x14ac:dyDescent="0.3">
      <c r="A1630" s="115"/>
      <c r="B1630" s="332"/>
      <c r="C1630" s="332"/>
      <c r="D1630" s="332"/>
      <c r="E1630" s="1169" t="s">
        <v>232</v>
      </c>
      <c r="F1630" s="582">
        <v>3</v>
      </c>
      <c r="G1630" s="333">
        <v>3</v>
      </c>
      <c r="H1630" s="333">
        <v>3</v>
      </c>
      <c r="I1630" s="1509">
        <v>3</v>
      </c>
      <c r="J1630" s="434">
        <v>3</v>
      </c>
      <c r="K1630" s="633">
        <v>3</v>
      </c>
      <c r="L1630" s="337">
        <v>3</v>
      </c>
      <c r="M1630" s="337"/>
      <c r="N1630" s="337"/>
      <c r="O1630" s="338">
        <v>3</v>
      </c>
      <c r="P1630" s="339">
        <f t="shared" si="360"/>
        <v>0</v>
      </c>
      <c r="Q1630" s="364"/>
      <c r="R1630" s="364"/>
      <c r="S1630" s="365"/>
      <c r="T1630" s="366"/>
      <c r="U1630" s="367"/>
      <c r="V1630" s="364"/>
      <c r="W1630" s="364"/>
      <c r="X1630" s="364"/>
      <c r="Y1630" s="1293">
        <f t="shared" si="361"/>
        <v>0</v>
      </c>
      <c r="Z1630" s="340"/>
      <c r="AA1630" s="1837" t="s">
        <v>1398</v>
      </c>
      <c r="AB1630" s="28"/>
    </row>
    <row r="1631" spans="1:28" ht="15.6" customHeight="1" x14ac:dyDescent="0.3">
      <c r="A1631" s="115"/>
      <c r="B1631" s="332"/>
      <c r="C1631" s="332"/>
      <c r="D1631" s="332"/>
      <c r="E1631" s="1169"/>
      <c r="F1631" s="582"/>
      <c r="G1631" s="333"/>
      <c r="H1631" s="333"/>
      <c r="I1631" s="1509"/>
      <c r="J1631" s="434"/>
      <c r="K1631" s="633"/>
      <c r="L1631" s="337"/>
      <c r="M1631" s="337"/>
      <c r="N1631" s="337"/>
      <c r="O1631" s="338"/>
      <c r="P1631" s="339">
        <f t="shared" si="360"/>
        <v>0</v>
      </c>
      <c r="Q1631" s="364"/>
      <c r="R1631" s="364"/>
      <c r="S1631" s="365"/>
      <c r="T1631" s="366"/>
      <c r="U1631" s="367"/>
      <c r="V1631" s="364"/>
      <c r="W1631" s="364"/>
      <c r="X1631" s="364"/>
      <c r="Y1631" s="1293">
        <f t="shared" si="361"/>
        <v>0</v>
      </c>
      <c r="Z1631" s="340"/>
      <c r="AA1631" s="630" t="s">
        <v>1371</v>
      </c>
      <c r="AB1631" s="28"/>
    </row>
    <row r="1632" spans="1:28" ht="15.6" customHeight="1" x14ac:dyDescent="0.3">
      <c r="A1632" s="115"/>
      <c r="B1632" s="332"/>
      <c r="C1632" s="332"/>
      <c r="D1632" s="332"/>
      <c r="E1632" s="1169"/>
      <c r="F1632" s="582"/>
      <c r="G1632" s="333"/>
      <c r="H1632" s="333"/>
      <c r="I1632" s="1509"/>
      <c r="J1632" s="434"/>
      <c r="K1632" s="633"/>
      <c r="L1632" s="337"/>
      <c r="M1632" s="337"/>
      <c r="N1632" s="337"/>
      <c r="O1632" s="338"/>
      <c r="P1632" s="339">
        <f t="shared" ref="P1632" si="380">SUM(Q1632:T1632)</f>
        <v>0</v>
      </c>
      <c r="Q1632" s="364"/>
      <c r="R1632" s="364"/>
      <c r="S1632" s="365"/>
      <c r="T1632" s="366"/>
      <c r="U1632" s="367"/>
      <c r="V1632" s="364"/>
      <c r="W1632" s="364"/>
      <c r="X1632" s="364"/>
      <c r="Y1632" s="1293">
        <f t="shared" ref="Y1632" si="381">SUM(U1632:X1632)</f>
        <v>0</v>
      </c>
      <c r="Z1632" s="340"/>
      <c r="AA1632" s="630" t="s">
        <v>1372</v>
      </c>
      <c r="AB1632" s="28"/>
    </row>
    <row r="1633" spans="1:28" ht="15" customHeight="1" x14ac:dyDescent="0.3">
      <c r="A1633" s="115"/>
      <c r="B1633" s="332"/>
      <c r="C1633" s="332"/>
      <c r="D1633" s="332"/>
      <c r="E1633" s="1169" t="s">
        <v>412</v>
      </c>
      <c r="F1633" s="582">
        <v>1</v>
      </c>
      <c r="G1633" s="333">
        <v>1</v>
      </c>
      <c r="H1633" s="333">
        <v>1</v>
      </c>
      <c r="I1633" s="1509">
        <v>1</v>
      </c>
      <c r="J1633" s="434">
        <v>1</v>
      </c>
      <c r="K1633" s="633">
        <v>1</v>
      </c>
      <c r="L1633" s="337">
        <v>1</v>
      </c>
      <c r="M1633" s="337"/>
      <c r="N1633" s="337"/>
      <c r="O1633" s="338">
        <v>1</v>
      </c>
      <c r="P1633" s="339">
        <f t="shared" si="360"/>
        <v>0</v>
      </c>
      <c r="Q1633" s="364"/>
      <c r="R1633" s="364"/>
      <c r="S1633" s="365"/>
      <c r="T1633" s="366"/>
      <c r="U1633" s="367"/>
      <c r="V1633" s="364"/>
      <c r="W1633" s="364"/>
      <c r="X1633" s="364"/>
      <c r="Y1633" s="1293">
        <f t="shared" si="361"/>
        <v>0</v>
      </c>
      <c r="Z1633" s="340"/>
      <c r="AA1633" s="373" t="s">
        <v>1399</v>
      </c>
      <c r="AB1633" s="28"/>
    </row>
    <row r="1634" spans="1:28" ht="15" customHeight="1" x14ac:dyDescent="0.3">
      <c r="A1634" s="115"/>
      <c r="B1634" s="332"/>
      <c r="C1634" s="332"/>
      <c r="D1634" s="332"/>
      <c r="E1634" s="1169"/>
      <c r="F1634" s="582"/>
      <c r="G1634" s="333"/>
      <c r="H1634" s="333"/>
      <c r="I1634" s="1509"/>
      <c r="J1634" s="434"/>
      <c r="K1634" s="633"/>
      <c r="L1634" s="337"/>
      <c r="M1634" s="337"/>
      <c r="N1634" s="337"/>
      <c r="O1634" s="338"/>
      <c r="P1634" s="339"/>
      <c r="Q1634" s="364"/>
      <c r="R1634" s="364"/>
      <c r="S1634" s="365"/>
      <c r="T1634" s="366"/>
      <c r="U1634" s="367"/>
      <c r="V1634" s="364"/>
      <c r="W1634" s="364"/>
      <c r="X1634" s="364"/>
      <c r="Y1634" s="1293"/>
      <c r="Z1634" s="340"/>
      <c r="AA1634" s="373" t="s">
        <v>1400</v>
      </c>
      <c r="AB1634" s="28"/>
    </row>
    <row r="1635" spans="1:28" ht="15.6" customHeight="1" x14ac:dyDescent="0.3">
      <c r="A1635" s="115"/>
      <c r="B1635" s="332"/>
      <c r="C1635" s="332"/>
      <c r="D1635" s="332"/>
      <c r="E1635" s="1169" t="s">
        <v>233</v>
      </c>
      <c r="F1635" s="582">
        <v>7</v>
      </c>
      <c r="G1635" s="333">
        <v>7</v>
      </c>
      <c r="H1635" s="333">
        <v>7</v>
      </c>
      <c r="I1635" s="1509">
        <v>7</v>
      </c>
      <c r="J1635" s="434">
        <v>7</v>
      </c>
      <c r="K1635" s="633">
        <v>7</v>
      </c>
      <c r="L1635" s="337">
        <v>7</v>
      </c>
      <c r="M1635" s="337"/>
      <c r="N1635" s="337"/>
      <c r="O1635" s="338">
        <v>7</v>
      </c>
      <c r="P1635" s="339">
        <f t="shared" si="360"/>
        <v>0</v>
      </c>
      <c r="Q1635" s="364"/>
      <c r="R1635" s="364"/>
      <c r="S1635" s="365"/>
      <c r="T1635" s="366"/>
      <c r="U1635" s="367"/>
      <c r="V1635" s="364"/>
      <c r="W1635" s="364"/>
      <c r="X1635" s="364"/>
      <c r="Y1635" s="1293">
        <f t="shared" si="361"/>
        <v>0</v>
      </c>
      <c r="Z1635" s="340"/>
      <c r="AA1635" s="373" t="s">
        <v>1401</v>
      </c>
      <c r="AB1635" s="28"/>
    </row>
    <row r="1636" spans="1:28" ht="15.6" customHeight="1" x14ac:dyDescent="0.3">
      <c r="A1636" s="115"/>
      <c r="B1636" s="332"/>
      <c r="C1636" s="332"/>
      <c r="D1636" s="332"/>
      <c r="E1636" s="1169"/>
      <c r="F1636" s="582"/>
      <c r="G1636" s="333"/>
      <c r="H1636" s="333"/>
      <c r="I1636" s="1509"/>
      <c r="J1636" s="434"/>
      <c r="K1636" s="633"/>
      <c r="L1636" s="337"/>
      <c r="M1636" s="337"/>
      <c r="N1636" s="337"/>
      <c r="O1636" s="338"/>
      <c r="P1636" s="339"/>
      <c r="Q1636" s="364"/>
      <c r="R1636" s="364"/>
      <c r="S1636" s="365"/>
      <c r="T1636" s="366"/>
      <c r="U1636" s="367"/>
      <c r="V1636" s="364"/>
      <c r="W1636" s="364"/>
      <c r="X1636" s="364"/>
      <c r="Y1636" s="1293"/>
      <c r="Z1636" s="340"/>
      <c r="AA1636" s="370" t="s">
        <v>1373</v>
      </c>
      <c r="AB1636" s="28"/>
    </row>
    <row r="1637" spans="1:28" ht="15.6" customHeight="1" x14ac:dyDescent="0.3">
      <c r="A1637" s="115"/>
      <c r="B1637" s="332"/>
      <c r="C1637" s="332"/>
      <c r="D1637" s="332"/>
      <c r="E1637" s="1169"/>
      <c r="F1637" s="582"/>
      <c r="G1637" s="333"/>
      <c r="H1637" s="333"/>
      <c r="I1637" s="1509"/>
      <c r="J1637" s="434"/>
      <c r="K1637" s="633"/>
      <c r="L1637" s="337"/>
      <c r="M1637" s="337"/>
      <c r="N1637" s="337"/>
      <c r="O1637" s="338"/>
      <c r="P1637" s="339"/>
      <c r="Q1637" s="364"/>
      <c r="R1637" s="364"/>
      <c r="S1637" s="365"/>
      <c r="T1637" s="366"/>
      <c r="U1637" s="367"/>
      <c r="V1637" s="364"/>
      <c r="W1637" s="364"/>
      <c r="X1637" s="364"/>
      <c r="Y1637" s="1293"/>
      <c r="Z1637" s="340"/>
      <c r="AA1637" s="373" t="s">
        <v>1374</v>
      </c>
      <c r="AB1637" s="28"/>
    </row>
    <row r="1638" spans="1:28" ht="15.6" customHeight="1" x14ac:dyDescent="0.3">
      <c r="A1638" s="115"/>
      <c r="B1638" s="332"/>
      <c r="C1638" s="332"/>
      <c r="D1638" s="332"/>
      <c r="E1638" s="1169"/>
      <c r="F1638" s="582"/>
      <c r="G1638" s="333"/>
      <c r="H1638" s="333"/>
      <c r="I1638" s="1509"/>
      <c r="J1638" s="434"/>
      <c r="K1638" s="633"/>
      <c r="L1638" s="337"/>
      <c r="M1638" s="337"/>
      <c r="N1638" s="337"/>
      <c r="O1638" s="338"/>
      <c r="P1638" s="339"/>
      <c r="Q1638" s="364"/>
      <c r="R1638" s="364"/>
      <c r="S1638" s="365"/>
      <c r="T1638" s="366"/>
      <c r="U1638" s="367"/>
      <c r="V1638" s="364"/>
      <c r="W1638" s="364"/>
      <c r="X1638" s="364"/>
      <c r="Y1638" s="1293"/>
      <c r="Z1638" s="340"/>
      <c r="AA1638" s="370" t="s">
        <v>1375</v>
      </c>
      <c r="AB1638" s="28"/>
    </row>
    <row r="1639" spans="1:28" ht="15.6" customHeight="1" x14ac:dyDescent="0.3">
      <c r="A1639" s="115"/>
      <c r="B1639" s="332"/>
      <c r="C1639" s="332"/>
      <c r="D1639" s="332"/>
      <c r="E1639" s="1169"/>
      <c r="F1639" s="582"/>
      <c r="G1639" s="333"/>
      <c r="H1639" s="333"/>
      <c r="I1639" s="1509"/>
      <c r="J1639" s="434"/>
      <c r="K1639" s="633"/>
      <c r="L1639" s="337"/>
      <c r="M1639" s="337"/>
      <c r="N1639" s="337"/>
      <c r="O1639" s="338"/>
      <c r="P1639" s="339"/>
      <c r="Q1639" s="364"/>
      <c r="R1639" s="364"/>
      <c r="S1639" s="365"/>
      <c r="T1639" s="366"/>
      <c r="U1639" s="367"/>
      <c r="V1639" s="364"/>
      <c r="W1639" s="364"/>
      <c r="X1639" s="364"/>
      <c r="Y1639" s="1293"/>
      <c r="Z1639" s="340"/>
      <c r="AA1639" s="370" t="s">
        <v>1376</v>
      </c>
      <c r="AB1639" s="28"/>
    </row>
    <row r="1640" spans="1:28" ht="15.6" customHeight="1" x14ac:dyDescent="0.3">
      <c r="A1640" s="115"/>
      <c r="B1640" s="332"/>
      <c r="C1640" s="332"/>
      <c r="D1640" s="332"/>
      <c r="E1640" s="1169"/>
      <c r="F1640" s="582"/>
      <c r="G1640" s="333"/>
      <c r="H1640" s="333"/>
      <c r="I1640" s="1509"/>
      <c r="J1640" s="434"/>
      <c r="K1640" s="633"/>
      <c r="L1640" s="337"/>
      <c r="M1640" s="337"/>
      <c r="N1640" s="337"/>
      <c r="O1640" s="338"/>
      <c r="P1640" s="339"/>
      <c r="Q1640" s="364"/>
      <c r="R1640" s="364"/>
      <c r="S1640" s="365"/>
      <c r="T1640" s="366"/>
      <c r="U1640" s="367"/>
      <c r="V1640" s="364"/>
      <c r="W1640" s="364"/>
      <c r="X1640" s="364"/>
      <c r="Y1640" s="1293"/>
      <c r="Z1640" s="340"/>
      <c r="AA1640" s="370" t="s">
        <v>1377</v>
      </c>
      <c r="AB1640" s="28"/>
    </row>
    <row r="1641" spans="1:28" x14ac:dyDescent="0.3">
      <c r="A1641" s="115"/>
      <c r="B1641" s="332"/>
      <c r="C1641" s="332"/>
      <c r="D1641" s="332"/>
      <c r="E1641" s="1200"/>
      <c r="F1641" s="582">
        <f t="shared" si="365"/>
        <v>0</v>
      </c>
      <c r="G1641" s="333"/>
      <c r="H1641" s="333"/>
      <c r="I1641" s="1509"/>
      <c r="J1641" s="434"/>
      <c r="K1641" s="942"/>
      <c r="L1641" s="337"/>
      <c r="M1641" s="337"/>
      <c r="N1641" s="337"/>
      <c r="O1641" s="338"/>
      <c r="P1641" s="339">
        <f t="shared" si="360"/>
        <v>0</v>
      </c>
      <c r="Q1641" s="364"/>
      <c r="R1641" s="364"/>
      <c r="S1641" s="365"/>
      <c r="T1641" s="366"/>
      <c r="U1641" s="367"/>
      <c r="V1641" s="364"/>
      <c r="W1641" s="364"/>
      <c r="X1641" s="364"/>
      <c r="Y1641" s="1293">
        <f t="shared" si="361"/>
        <v>0</v>
      </c>
      <c r="Z1641" s="340"/>
      <c r="AA1641" s="370"/>
      <c r="AB1641" s="28"/>
    </row>
    <row r="1642" spans="1:28" x14ac:dyDescent="0.3">
      <c r="A1642" s="115"/>
      <c r="B1642" s="332"/>
      <c r="C1642" s="332"/>
      <c r="D1642" s="374" t="s">
        <v>954</v>
      </c>
      <c r="E1642" s="1164"/>
      <c r="F1642" s="582">
        <f t="shared" si="365"/>
        <v>0</v>
      </c>
      <c r="G1642" s="333"/>
      <c r="H1642" s="333"/>
      <c r="I1642" s="1508"/>
      <c r="J1642" s="335"/>
      <c r="K1642" s="942"/>
      <c r="L1642" s="337"/>
      <c r="M1642" s="337"/>
      <c r="N1642" s="337"/>
      <c r="O1642" s="338"/>
      <c r="P1642" s="339">
        <f t="shared" ref="P1642:P1697" si="382">SUM(Q1642:T1642)</f>
        <v>0</v>
      </c>
      <c r="Q1642" s="364"/>
      <c r="R1642" s="364"/>
      <c r="S1642" s="365"/>
      <c r="T1642" s="366"/>
      <c r="U1642" s="367"/>
      <c r="V1642" s="364"/>
      <c r="W1642" s="364"/>
      <c r="X1642" s="364"/>
      <c r="Y1642" s="1293">
        <f t="shared" ref="Y1642:Y1697" si="383">SUM(U1642:X1642)</f>
        <v>0</v>
      </c>
      <c r="Z1642" s="340"/>
      <c r="AA1642" s="431"/>
      <c r="AB1642" s="1882"/>
    </row>
    <row r="1643" spans="1:28" x14ac:dyDescent="0.3">
      <c r="A1643" s="115"/>
      <c r="B1643" s="332"/>
      <c r="C1643" s="332"/>
      <c r="D1643" s="332"/>
      <c r="E1643" s="1168" t="s">
        <v>1378</v>
      </c>
      <c r="F1643" s="582">
        <f t="shared" si="365"/>
        <v>0</v>
      </c>
      <c r="G1643" s="333"/>
      <c r="H1643" s="333"/>
      <c r="I1643" s="1508"/>
      <c r="J1643" s="335"/>
      <c r="K1643" s="942"/>
      <c r="L1643" s="337"/>
      <c r="M1643" s="337"/>
      <c r="N1643" s="337"/>
      <c r="O1643" s="338"/>
      <c r="P1643" s="339">
        <f t="shared" si="382"/>
        <v>0</v>
      </c>
      <c r="Q1643" s="364"/>
      <c r="R1643" s="364"/>
      <c r="S1643" s="365"/>
      <c r="T1643" s="366"/>
      <c r="U1643" s="367"/>
      <c r="V1643" s="364"/>
      <c r="W1643" s="364"/>
      <c r="X1643" s="364"/>
      <c r="Y1643" s="1293">
        <f t="shared" si="383"/>
        <v>0</v>
      </c>
      <c r="Z1643" s="340"/>
      <c r="AA1643" s="370"/>
      <c r="AB1643" s="1883"/>
    </row>
    <row r="1644" spans="1:28" x14ac:dyDescent="0.3">
      <c r="A1644" s="115"/>
      <c r="B1644" s="332"/>
      <c r="C1644" s="332"/>
      <c r="D1644" s="332"/>
      <c r="E1644" s="1168" t="s">
        <v>334</v>
      </c>
      <c r="F1644" s="582">
        <f t="shared" si="365"/>
        <v>0</v>
      </c>
      <c r="G1644" s="333"/>
      <c r="H1644" s="333"/>
      <c r="I1644" s="1508"/>
      <c r="J1644" s="335"/>
      <c r="K1644" s="942"/>
      <c r="L1644" s="337"/>
      <c r="M1644" s="337"/>
      <c r="N1644" s="337"/>
      <c r="O1644" s="338"/>
      <c r="P1644" s="339">
        <f t="shared" si="382"/>
        <v>0</v>
      </c>
      <c r="Q1644" s="364"/>
      <c r="R1644" s="364"/>
      <c r="S1644" s="365"/>
      <c r="T1644" s="366"/>
      <c r="U1644" s="367"/>
      <c r="V1644" s="364"/>
      <c r="W1644" s="364"/>
      <c r="X1644" s="364"/>
      <c r="Y1644" s="1293">
        <f t="shared" si="383"/>
        <v>0</v>
      </c>
      <c r="Z1644" s="340"/>
      <c r="AA1644" s="370"/>
      <c r="AB1644" s="1884"/>
    </row>
    <row r="1645" spans="1:28" x14ac:dyDescent="0.3">
      <c r="A1645" s="115"/>
      <c r="B1645" s="332"/>
      <c r="C1645" s="332"/>
      <c r="D1645" s="332"/>
      <c r="E1645" s="1168" t="s">
        <v>61</v>
      </c>
      <c r="F1645" s="582">
        <v>27</v>
      </c>
      <c r="G1645" s="559">
        <v>27</v>
      </c>
      <c r="H1645" s="433" t="s">
        <v>67</v>
      </c>
      <c r="I1645" s="1508">
        <v>3</v>
      </c>
      <c r="J1645" s="335" t="s">
        <v>105</v>
      </c>
      <c r="K1645" s="633">
        <v>27</v>
      </c>
      <c r="L1645" s="337">
        <v>27</v>
      </c>
      <c r="M1645" s="337"/>
      <c r="N1645" s="337"/>
      <c r="O1645" s="912">
        <v>27</v>
      </c>
      <c r="P1645" s="339">
        <f t="shared" si="382"/>
        <v>0</v>
      </c>
      <c r="Q1645" s="364"/>
      <c r="R1645" s="364"/>
      <c r="S1645" s="365"/>
      <c r="T1645" s="366"/>
      <c r="U1645" s="367"/>
      <c r="V1645" s="364"/>
      <c r="W1645" s="364"/>
      <c r="X1645" s="364"/>
      <c r="Y1645" s="1293">
        <f t="shared" si="383"/>
        <v>0</v>
      </c>
      <c r="Z1645" s="340"/>
      <c r="AA1645" s="370"/>
      <c r="AB1645" s="1884"/>
    </row>
    <row r="1646" spans="1:28" ht="15.6" hidden="1" customHeight="1" x14ac:dyDescent="0.3">
      <c r="A1646" s="115"/>
      <c r="B1646" s="332"/>
      <c r="C1646" s="332"/>
      <c r="D1646" s="332"/>
      <c r="E1646" s="1169" t="s">
        <v>411</v>
      </c>
      <c r="F1646" s="582">
        <f t="shared" si="365"/>
        <v>0</v>
      </c>
      <c r="G1646" s="333"/>
      <c r="H1646" s="333"/>
      <c r="I1646" s="1509"/>
      <c r="J1646" s="434"/>
      <c r="K1646" s="633"/>
      <c r="L1646" s="337"/>
      <c r="M1646" s="337"/>
      <c r="N1646" s="337"/>
      <c r="O1646" s="912"/>
      <c r="P1646" s="339">
        <f t="shared" si="382"/>
        <v>0</v>
      </c>
      <c r="Q1646" s="364"/>
      <c r="R1646" s="364"/>
      <c r="S1646" s="365"/>
      <c r="T1646" s="366"/>
      <c r="U1646" s="367"/>
      <c r="V1646" s="364"/>
      <c r="W1646" s="364"/>
      <c r="X1646" s="364"/>
      <c r="Y1646" s="1293">
        <f t="shared" si="383"/>
        <v>0</v>
      </c>
      <c r="Z1646" s="340"/>
      <c r="AA1646" s="370"/>
      <c r="AB1646" s="28"/>
    </row>
    <row r="1647" spans="1:28" ht="15.6" hidden="1" customHeight="1" x14ac:dyDescent="0.3">
      <c r="A1647" s="115"/>
      <c r="B1647" s="332"/>
      <c r="C1647" s="332"/>
      <c r="D1647" s="332"/>
      <c r="E1647" s="1169" t="s">
        <v>231</v>
      </c>
      <c r="F1647" s="582">
        <f t="shared" si="365"/>
        <v>0</v>
      </c>
      <c r="G1647" s="333"/>
      <c r="H1647" s="333"/>
      <c r="I1647" s="1509"/>
      <c r="J1647" s="434"/>
      <c r="K1647" s="633"/>
      <c r="L1647" s="337"/>
      <c r="M1647" s="337"/>
      <c r="N1647" s="337"/>
      <c r="O1647" s="912"/>
      <c r="P1647" s="339">
        <f t="shared" si="382"/>
        <v>0</v>
      </c>
      <c r="Q1647" s="364"/>
      <c r="R1647" s="364"/>
      <c r="S1647" s="365"/>
      <c r="T1647" s="366"/>
      <c r="U1647" s="367"/>
      <c r="V1647" s="364"/>
      <c r="W1647" s="364"/>
      <c r="X1647" s="364"/>
      <c r="Y1647" s="1293">
        <f t="shared" si="383"/>
        <v>0</v>
      </c>
      <c r="Z1647" s="340"/>
      <c r="AA1647" s="370"/>
      <c r="AB1647" s="28"/>
    </row>
    <row r="1648" spans="1:28" ht="15.6" hidden="1" customHeight="1" x14ac:dyDescent="0.3">
      <c r="A1648" s="115"/>
      <c r="B1648" s="332"/>
      <c r="C1648" s="332"/>
      <c r="D1648" s="332"/>
      <c r="E1648" s="1169" t="s">
        <v>412</v>
      </c>
      <c r="F1648" s="582">
        <f t="shared" si="365"/>
        <v>0</v>
      </c>
      <c r="G1648" s="333"/>
      <c r="H1648" s="333"/>
      <c r="I1648" s="1509"/>
      <c r="J1648" s="434"/>
      <c r="K1648" s="633"/>
      <c r="L1648" s="337"/>
      <c r="M1648" s="337"/>
      <c r="N1648" s="337"/>
      <c r="O1648" s="912"/>
      <c r="P1648" s="339">
        <f t="shared" si="382"/>
        <v>0</v>
      </c>
      <c r="Q1648" s="364"/>
      <c r="R1648" s="364"/>
      <c r="S1648" s="365"/>
      <c r="T1648" s="366"/>
      <c r="U1648" s="367"/>
      <c r="V1648" s="364"/>
      <c r="W1648" s="364"/>
      <c r="X1648" s="364"/>
      <c r="Y1648" s="1293">
        <f t="shared" si="383"/>
        <v>0</v>
      </c>
      <c r="Z1648" s="340"/>
      <c r="AA1648" s="370"/>
      <c r="AB1648" s="28"/>
    </row>
    <row r="1649" spans="1:28" ht="15.6" hidden="1" customHeight="1" x14ac:dyDescent="0.3">
      <c r="A1649" s="115"/>
      <c r="B1649" s="332"/>
      <c r="C1649" s="332"/>
      <c r="D1649" s="332"/>
      <c r="E1649" s="1169" t="s">
        <v>233</v>
      </c>
      <c r="F1649" s="582">
        <f t="shared" si="365"/>
        <v>0</v>
      </c>
      <c r="G1649" s="333"/>
      <c r="H1649" s="333"/>
      <c r="I1649" s="1509"/>
      <c r="J1649" s="434"/>
      <c r="K1649" s="633"/>
      <c r="L1649" s="337"/>
      <c r="M1649" s="337"/>
      <c r="N1649" s="337"/>
      <c r="O1649" s="912"/>
      <c r="P1649" s="339">
        <f t="shared" si="382"/>
        <v>0</v>
      </c>
      <c r="Q1649" s="364"/>
      <c r="R1649" s="364"/>
      <c r="S1649" s="365"/>
      <c r="T1649" s="366"/>
      <c r="U1649" s="367"/>
      <c r="V1649" s="364"/>
      <c r="W1649" s="364"/>
      <c r="X1649" s="364"/>
      <c r="Y1649" s="1293">
        <f t="shared" si="383"/>
        <v>0</v>
      </c>
      <c r="Z1649" s="340"/>
      <c r="AA1649" s="370"/>
      <c r="AB1649" s="28"/>
    </row>
    <row r="1650" spans="1:28" ht="15.6" hidden="1" customHeight="1" x14ac:dyDescent="0.3">
      <c r="A1650" s="115"/>
      <c r="B1650" s="332"/>
      <c r="C1650" s="332"/>
      <c r="D1650" s="332"/>
      <c r="E1650" s="1168"/>
      <c r="F1650" s="582">
        <f t="shared" si="365"/>
        <v>0</v>
      </c>
      <c r="G1650" s="333"/>
      <c r="H1650" s="333"/>
      <c r="I1650" s="1509"/>
      <c r="J1650" s="434"/>
      <c r="K1650" s="942"/>
      <c r="L1650" s="337"/>
      <c r="M1650" s="337"/>
      <c r="N1650" s="337"/>
      <c r="O1650" s="912"/>
      <c r="P1650" s="339">
        <f t="shared" si="382"/>
        <v>0</v>
      </c>
      <c r="Q1650" s="364"/>
      <c r="R1650" s="364"/>
      <c r="S1650" s="365"/>
      <c r="T1650" s="366"/>
      <c r="U1650" s="367"/>
      <c r="V1650" s="364"/>
      <c r="W1650" s="364"/>
      <c r="X1650" s="364"/>
      <c r="Y1650" s="1293">
        <f t="shared" si="383"/>
        <v>0</v>
      </c>
      <c r="Z1650" s="340"/>
      <c r="AA1650" s="370"/>
      <c r="AB1650" s="28"/>
    </row>
    <row r="1651" spans="1:28" x14ac:dyDescent="0.3">
      <c r="A1651" s="115"/>
      <c r="B1651" s="332"/>
      <c r="C1651" s="332"/>
      <c r="D1651" s="332"/>
      <c r="E1651" s="1168" t="s">
        <v>62</v>
      </c>
      <c r="F1651" s="582">
        <v>3</v>
      </c>
      <c r="G1651" s="333"/>
      <c r="H1651" s="333">
        <v>3</v>
      </c>
      <c r="I1651" s="1508">
        <v>10</v>
      </c>
      <c r="J1651" s="335" t="s">
        <v>1379</v>
      </c>
      <c r="K1651" s="633"/>
      <c r="L1651" s="337">
        <v>3</v>
      </c>
      <c r="M1651" s="337"/>
      <c r="N1651" s="337"/>
      <c r="O1651" s="912">
        <v>3</v>
      </c>
      <c r="P1651" s="339">
        <f t="shared" si="382"/>
        <v>0</v>
      </c>
      <c r="Q1651" s="364"/>
      <c r="R1651" s="364"/>
      <c r="S1651" s="365"/>
      <c r="T1651" s="366"/>
      <c r="U1651" s="367"/>
      <c r="V1651" s="364"/>
      <c r="W1651" s="364"/>
      <c r="X1651" s="364"/>
      <c r="Y1651" s="1293">
        <f t="shared" si="383"/>
        <v>0</v>
      </c>
      <c r="Z1651" s="340"/>
      <c r="AA1651" s="370"/>
      <c r="AB1651" s="28"/>
    </row>
    <row r="1652" spans="1:28" x14ac:dyDescent="0.3">
      <c r="A1652" s="115"/>
      <c r="B1652" s="332"/>
      <c r="C1652" s="332"/>
      <c r="D1652" s="332"/>
      <c r="E1652" s="1200"/>
      <c r="F1652" s="582">
        <f t="shared" si="365"/>
        <v>0</v>
      </c>
      <c r="G1652" s="333"/>
      <c r="H1652" s="333"/>
      <c r="I1652" s="334"/>
      <c r="J1652" s="335"/>
      <c r="K1652" s="942"/>
      <c r="L1652" s="337"/>
      <c r="M1652" s="337"/>
      <c r="N1652" s="337"/>
      <c r="O1652" s="338"/>
      <c r="P1652" s="339">
        <f t="shared" si="382"/>
        <v>0</v>
      </c>
      <c r="Q1652" s="364"/>
      <c r="R1652" s="364"/>
      <c r="S1652" s="365"/>
      <c r="T1652" s="366"/>
      <c r="U1652" s="367"/>
      <c r="V1652" s="364"/>
      <c r="W1652" s="364"/>
      <c r="X1652" s="364"/>
      <c r="Y1652" s="1293">
        <f t="shared" si="383"/>
        <v>0</v>
      </c>
      <c r="Z1652" s="340"/>
      <c r="AA1652" s="370"/>
      <c r="AB1652" s="28"/>
    </row>
    <row r="1653" spans="1:28" x14ac:dyDescent="0.3">
      <c r="A1653" s="115"/>
      <c r="B1653" s="332"/>
      <c r="C1653" s="442" t="s">
        <v>955</v>
      </c>
      <c r="D1653" s="332"/>
      <c r="E1653" s="1164"/>
      <c r="F1653" s="582">
        <f t="shared" si="365"/>
        <v>0</v>
      </c>
      <c r="G1653" s="333"/>
      <c r="H1653" s="333"/>
      <c r="I1653" s="334"/>
      <c r="J1653" s="335"/>
      <c r="K1653" s="942"/>
      <c r="L1653" s="337"/>
      <c r="M1653" s="337"/>
      <c r="N1653" s="337"/>
      <c r="O1653" s="338"/>
      <c r="P1653" s="339">
        <f t="shared" si="382"/>
        <v>0</v>
      </c>
      <c r="Q1653" s="364"/>
      <c r="R1653" s="364"/>
      <c r="S1653" s="365"/>
      <c r="T1653" s="366"/>
      <c r="U1653" s="367"/>
      <c r="V1653" s="364"/>
      <c r="W1653" s="364"/>
      <c r="X1653" s="364"/>
      <c r="Y1653" s="1293">
        <f t="shared" si="383"/>
        <v>0</v>
      </c>
      <c r="Z1653" s="340"/>
      <c r="AA1653" s="348"/>
      <c r="AB1653" s="28"/>
    </row>
    <row r="1654" spans="1:28" s="9" customFormat="1" x14ac:dyDescent="0.3">
      <c r="A1654" s="115"/>
      <c r="B1654" s="332"/>
      <c r="C1654" s="442" t="s">
        <v>212</v>
      </c>
      <c r="D1654" s="332"/>
      <c r="E1654" s="1164"/>
      <c r="F1654" s="582">
        <f t="shared" si="365"/>
        <v>0</v>
      </c>
      <c r="G1654" s="333"/>
      <c r="H1654" s="333"/>
      <c r="I1654" s="334"/>
      <c r="J1654" s="335"/>
      <c r="K1654" s="942"/>
      <c r="L1654" s="344"/>
      <c r="M1654" s="344"/>
      <c r="N1654" s="344"/>
      <c r="O1654" s="338"/>
      <c r="P1654" s="339">
        <f t="shared" si="382"/>
        <v>0</v>
      </c>
      <c r="Q1654" s="364"/>
      <c r="R1654" s="364"/>
      <c r="S1654" s="365"/>
      <c r="T1654" s="366"/>
      <c r="U1654" s="367"/>
      <c r="V1654" s="364"/>
      <c r="W1654" s="364"/>
      <c r="X1654" s="364"/>
      <c r="Y1654" s="1293">
        <f t="shared" si="383"/>
        <v>0</v>
      </c>
      <c r="Z1654" s="340"/>
      <c r="AA1654" s="348"/>
      <c r="AB1654" s="28"/>
    </row>
    <row r="1655" spans="1:28" x14ac:dyDescent="0.3">
      <c r="A1655" s="115"/>
      <c r="B1655" s="332"/>
      <c r="C1655" s="332"/>
      <c r="D1655" s="332"/>
      <c r="E1655" s="1168" t="s">
        <v>754</v>
      </c>
      <c r="F1655" s="582">
        <v>5</v>
      </c>
      <c r="G1655" s="333"/>
      <c r="H1655" s="333">
        <v>5</v>
      </c>
      <c r="I1655" s="334">
        <v>5</v>
      </c>
      <c r="J1655" s="335" t="s">
        <v>108</v>
      </c>
      <c r="K1655" s="343">
        <v>5</v>
      </c>
      <c r="L1655" s="337">
        <v>5</v>
      </c>
      <c r="M1655" s="337"/>
      <c r="N1655" s="337"/>
      <c r="O1655" s="338">
        <v>5</v>
      </c>
      <c r="P1655" s="339">
        <f t="shared" si="382"/>
        <v>0</v>
      </c>
      <c r="Q1655" s="364"/>
      <c r="R1655" s="364"/>
      <c r="S1655" s="365"/>
      <c r="T1655" s="366"/>
      <c r="U1655" s="367"/>
      <c r="V1655" s="364"/>
      <c r="W1655" s="364"/>
      <c r="X1655" s="364"/>
      <c r="Y1655" s="1293">
        <f t="shared" si="383"/>
        <v>0</v>
      </c>
      <c r="Z1655" s="340"/>
      <c r="AA1655" s="370"/>
      <c r="AB1655" s="28"/>
    </row>
    <row r="1656" spans="1:28" x14ac:dyDescent="0.3">
      <c r="A1656" s="115"/>
      <c r="B1656" s="332"/>
      <c r="C1656" s="332"/>
      <c r="D1656" s="332"/>
      <c r="E1656" s="1168" t="s">
        <v>337</v>
      </c>
      <c r="F1656" s="582">
        <f t="shared" ref="F1656:F1721" si="384">SUM(G1656:J1656)</f>
        <v>0</v>
      </c>
      <c r="G1656" s="333"/>
      <c r="H1656" s="333"/>
      <c r="I1656" s="334"/>
      <c r="J1656" s="335"/>
      <c r="K1656" s="942"/>
      <c r="L1656" s="337"/>
      <c r="M1656" s="337"/>
      <c r="N1656" s="337"/>
      <c r="O1656" s="338"/>
      <c r="P1656" s="339">
        <f t="shared" si="382"/>
        <v>0</v>
      </c>
      <c r="Q1656" s="364"/>
      <c r="R1656" s="364"/>
      <c r="S1656" s="365"/>
      <c r="T1656" s="366"/>
      <c r="U1656" s="367"/>
      <c r="V1656" s="364"/>
      <c r="W1656" s="364"/>
      <c r="X1656" s="364"/>
      <c r="Y1656" s="1293">
        <f t="shared" si="383"/>
        <v>0</v>
      </c>
      <c r="Z1656" s="340"/>
      <c r="AA1656" s="370"/>
      <c r="AB1656" s="28"/>
    </row>
    <row r="1657" spans="1:28" x14ac:dyDescent="0.3">
      <c r="A1657" s="115"/>
      <c r="B1657" s="332"/>
      <c r="C1657" s="332"/>
      <c r="D1657" s="332"/>
      <c r="E1657" s="1168"/>
      <c r="F1657" s="582">
        <f t="shared" si="384"/>
        <v>0</v>
      </c>
      <c r="G1657" s="333"/>
      <c r="H1657" s="333"/>
      <c r="I1657" s="334"/>
      <c r="J1657" s="335"/>
      <c r="K1657" s="942"/>
      <c r="L1657" s="337"/>
      <c r="M1657" s="337"/>
      <c r="N1657" s="337"/>
      <c r="O1657" s="338"/>
      <c r="P1657" s="339">
        <f t="shared" si="382"/>
        <v>0</v>
      </c>
      <c r="Q1657" s="364"/>
      <c r="R1657" s="364"/>
      <c r="S1657" s="365"/>
      <c r="T1657" s="366"/>
      <c r="U1657" s="367"/>
      <c r="V1657" s="364"/>
      <c r="W1657" s="364"/>
      <c r="X1657" s="364"/>
      <c r="Y1657" s="1293">
        <f t="shared" si="383"/>
        <v>0</v>
      </c>
      <c r="Z1657" s="340"/>
      <c r="AA1657" s="370"/>
      <c r="AB1657" s="28"/>
    </row>
    <row r="1658" spans="1:28" x14ac:dyDescent="0.3">
      <c r="A1658" s="115"/>
      <c r="B1658" s="332"/>
      <c r="C1658" s="332"/>
      <c r="D1658" s="332"/>
      <c r="E1658" s="1168" t="s">
        <v>209</v>
      </c>
      <c r="F1658" s="582">
        <v>5</v>
      </c>
      <c r="G1658" s="333"/>
      <c r="H1658" s="333">
        <v>5</v>
      </c>
      <c r="I1658" s="334">
        <v>5</v>
      </c>
      <c r="J1658" s="335" t="s">
        <v>108</v>
      </c>
      <c r="K1658" s="343">
        <v>5</v>
      </c>
      <c r="L1658" s="337">
        <v>5</v>
      </c>
      <c r="M1658" s="337"/>
      <c r="N1658" s="337"/>
      <c r="O1658" s="338">
        <v>5</v>
      </c>
      <c r="P1658" s="339">
        <f t="shared" si="382"/>
        <v>0</v>
      </c>
      <c r="Q1658" s="364"/>
      <c r="R1658" s="364"/>
      <c r="S1658" s="365"/>
      <c r="T1658" s="366"/>
      <c r="U1658" s="367"/>
      <c r="V1658" s="364"/>
      <c r="W1658" s="364"/>
      <c r="X1658" s="364"/>
      <c r="Y1658" s="1293">
        <f t="shared" si="383"/>
        <v>0</v>
      </c>
      <c r="Z1658" s="340"/>
      <c r="AA1658" s="370"/>
      <c r="AB1658" s="28"/>
    </row>
    <row r="1659" spans="1:28" x14ac:dyDescent="0.3">
      <c r="A1659" s="115"/>
      <c r="B1659" s="332"/>
      <c r="C1659" s="332"/>
      <c r="D1659" s="332"/>
      <c r="E1659" s="1168" t="s">
        <v>210</v>
      </c>
      <c r="F1659" s="582">
        <f t="shared" si="384"/>
        <v>0</v>
      </c>
      <c r="G1659" s="333"/>
      <c r="H1659" s="333"/>
      <c r="I1659" s="334"/>
      <c r="J1659" s="335"/>
      <c r="K1659" s="942"/>
      <c r="L1659" s="337"/>
      <c r="M1659" s="337"/>
      <c r="N1659" s="337"/>
      <c r="O1659" s="338"/>
      <c r="P1659" s="339">
        <f t="shared" si="382"/>
        <v>0</v>
      </c>
      <c r="Q1659" s="364"/>
      <c r="R1659" s="364"/>
      <c r="S1659" s="365"/>
      <c r="T1659" s="366"/>
      <c r="U1659" s="367"/>
      <c r="V1659" s="364"/>
      <c r="W1659" s="364"/>
      <c r="X1659" s="364"/>
      <c r="Y1659" s="1293">
        <f t="shared" si="383"/>
        <v>0</v>
      </c>
      <c r="Z1659" s="340"/>
      <c r="AA1659" s="370"/>
      <c r="AB1659" s="28"/>
    </row>
    <row r="1660" spans="1:28" x14ac:dyDescent="0.3">
      <c r="A1660" s="115"/>
      <c r="B1660" s="332"/>
      <c r="C1660" s="332"/>
      <c r="D1660" s="332"/>
      <c r="E1660" s="1168"/>
      <c r="F1660" s="582">
        <f t="shared" si="384"/>
        <v>0</v>
      </c>
      <c r="G1660" s="333"/>
      <c r="H1660" s="333"/>
      <c r="I1660" s="334"/>
      <c r="J1660" s="335"/>
      <c r="K1660" s="942"/>
      <c r="L1660" s="337"/>
      <c r="M1660" s="337"/>
      <c r="N1660" s="337"/>
      <c r="O1660" s="338"/>
      <c r="P1660" s="339">
        <f t="shared" si="382"/>
        <v>0</v>
      </c>
      <c r="Q1660" s="364"/>
      <c r="R1660" s="364"/>
      <c r="S1660" s="365"/>
      <c r="T1660" s="366"/>
      <c r="U1660" s="367"/>
      <c r="V1660" s="364"/>
      <c r="W1660" s="364"/>
      <c r="X1660" s="364"/>
      <c r="Y1660" s="1293">
        <f t="shared" si="383"/>
        <v>0</v>
      </c>
      <c r="Z1660" s="340"/>
      <c r="AA1660" s="370"/>
      <c r="AB1660" s="28"/>
    </row>
    <row r="1661" spans="1:28" x14ac:dyDescent="0.3">
      <c r="A1661" s="115"/>
      <c r="B1661" s="332"/>
      <c r="C1661" s="332"/>
      <c r="D1661" s="332"/>
      <c r="E1661" s="1168" t="s">
        <v>260</v>
      </c>
      <c r="F1661" s="582">
        <v>5</v>
      </c>
      <c r="G1661" s="333"/>
      <c r="H1661" s="333">
        <v>5</v>
      </c>
      <c r="I1661" s="334">
        <v>5</v>
      </c>
      <c r="J1661" s="335" t="s">
        <v>108</v>
      </c>
      <c r="K1661" s="343">
        <v>5</v>
      </c>
      <c r="L1661" s="337">
        <v>5</v>
      </c>
      <c r="M1661" s="337"/>
      <c r="N1661" s="337"/>
      <c r="O1661" s="338">
        <v>5</v>
      </c>
      <c r="P1661" s="339">
        <f t="shared" si="382"/>
        <v>0</v>
      </c>
      <c r="Q1661" s="364"/>
      <c r="R1661" s="364"/>
      <c r="S1661" s="365"/>
      <c r="T1661" s="366"/>
      <c r="U1661" s="367"/>
      <c r="V1661" s="364"/>
      <c r="W1661" s="364"/>
      <c r="X1661" s="364"/>
      <c r="Y1661" s="1293">
        <f t="shared" si="383"/>
        <v>0</v>
      </c>
      <c r="Z1661" s="340"/>
      <c r="AA1661" s="370"/>
      <c r="AB1661" s="28"/>
    </row>
    <row r="1662" spans="1:28" x14ac:dyDescent="0.3">
      <c r="A1662" s="115"/>
      <c r="B1662" s="332"/>
      <c r="C1662" s="332"/>
      <c r="D1662" s="332"/>
      <c r="E1662" s="1168" t="s">
        <v>261</v>
      </c>
      <c r="F1662" s="582">
        <f t="shared" si="384"/>
        <v>0</v>
      </c>
      <c r="G1662" s="333"/>
      <c r="H1662" s="333"/>
      <c r="I1662" s="334"/>
      <c r="J1662" s="335"/>
      <c r="K1662" s="942"/>
      <c r="L1662" s="337"/>
      <c r="M1662" s="337"/>
      <c r="N1662" s="337"/>
      <c r="O1662" s="338"/>
      <c r="P1662" s="339">
        <f t="shared" si="382"/>
        <v>0</v>
      </c>
      <c r="Q1662" s="364"/>
      <c r="R1662" s="364"/>
      <c r="S1662" s="365"/>
      <c r="T1662" s="366"/>
      <c r="U1662" s="367"/>
      <c r="V1662" s="364"/>
      <c r="W1662" s="364"/>
      <c r="X1662" s="364"/>
      <c r="Y1662" s="1293">
        <f t="shared" si="383"/>
        <v>0</v>
      </c>
      <c r="Z1662" s="340"/>
      <c r="AA1662" s="370"/>
      <c r="AB1662" s="28"/>
    </row>
    <row r="1663" spans="1:28" x14ac:dyDescent="0.3">
      <c r="A1663" s="115"/>
      <c r="B1663" s="332"/>
      <c r="C1663" s="332"/>
      <c r="D1663" s="332"/>
      <c r="E1663" s="1168" t="s">
        <v>211</v>
      </c>
      <c r="F1663" s="582">
        <f t="shared" si="384"/>
        <v>0</v>
      </c>
      <c r="G1663" s="333"/>
      <c r="H1663" s="333"/>
      <c r="I1663" s="334"/>
      <c r="J1663" s="335"/>
      <c r="K1663" s="942"/>
      <c r="L1663" s="337"/>
      <c r="M1663" s="337"/>
      <c r="N1663" s="337"/>
      <c r="O1663" s="338"/>
      <c r="P1663" s="339">
        <f t="shared" si="382"/>
        <v>0</v>
      </c>
      <c r="Q1663" s="364"/>
      <c r="R1663" s="364"/>
      <c r="S1663" s="365"/>
      <c r="T1663" s="366"/>
      <c r="U1663" s="367"/>
      <c r="V1663" s="364"/>
      <c r="W1663" s="364"/>
      <c r="X1663" s="364"/>
      <c r="Y1663" s="1293">
        <f t="shared" si="383"/>
        <v>0</v>
      </c>
      <c r="Z1663" s="340"/>
      <c r="AA1663" s="370"/>
      <c r="AB1663" s="28"/>
    </row>
    <row r="1664" spans="1:28" x14ac:dyDescent="0.3">
      <c r="A1664" s="115"/>
      <c r="B1664" s="332"/>
      <c r="C1664" s="332"/>
      <c r="D1664" s="332"/>
      <c r="E1664" s="1168"/>
      <c r="F1664" s="582">
        <f t="shared" si="384"/>
        <v>0</v>
      </c>
      <c r="G1664" s="333"/>
      <c r="H1664" s="333"/>
      <c r="I1664" s="334"/>
      <c r="J1664" s="335"/>
      <c r="K1664" s="942"/>
      <c r="L1664" s="337"/>
      <c r="M1664" s="337"/>
      <c r="N1664" s="337"/>
      <c r="O1664" s="338"/>
      <c r="P1664" s="339">
        <f t="shared" si="382"/>
        <v>0</v>
      </c>
      <c r="Q1664" s="364"/>
      <c r="R1664" s="364"/>
      <c r="S1664" s="365"/>
      <c r="T1664" s="366"/>
      <c r="U1664" s="367"/>
      <c r="V1664" s="364"/>
      <c r="W1664" s="364"/>
      <c r="X1664" s="364"/>
      <c r="Y1664" s="1293">
        <f t="shared" si="383"/>
        <v>0</v>
      </c>
      <c r="Z1664" s="340"/>
      <c r="AA1664" s="370"/>
      <c r="AB1664" s="28"/>
    </row>
    <row r="1665" spans="1:28" x14ac:dyDescent="0.3">
      <c r="A1665" s="115"/>
      <c r="B1665" s="332"/>
      <c r="C1665" s="442" t="s">
        <v>956</v>
      </c>
      <c r="D1665" s="332"/>
      <c r="E1665" s="1164"/>
      <c r="F1665" s="582">
        <f t="shared" si="384"/>
        <v>0</v>
      </c>
      <c r="G1665" s="333"/>
      <c r="H1665" s="333"/>
      <c r="I1665" s="334"/>
      <c r="J1665" s="335"/>
      <c r="K1665" s="942"/>
      <c r="L1665" s="337"/>
      <c r="M1665" s="337"/>
      <c r="N1665" s="337"/>
      <c r="O1665" s="338"/>
      <c r="P1665" s="339">
        <f t="shared" si="382"/>
        <v>0</v>
      </c>
      <c r="Q1665" s="364"/>
      <c r="R1665" s="364"/>
      <c r="S1665" s="365"/>
      <c r="T1665" s="366"/>
      <c r="U1665" s="367"/>
      <c r="V1665" s="364"/>
      <c r="W1665" s="364"/>
      <c r="X1665" s="364"/>
      <c r="Y1665" s="1293">
        <f t="shared" si="383"/>
        <v>0</v>
      </c>
      <c r="Z1665" s="340"/>
      <c r="AA1665" s="439"/>
      <c r="AB1665" s="28"/>
    </row>
    <row r="1666" spans="1:28" x14ac:dyDescent="0.3">
      <c r="A1666" s="115"/>
      <c r="B1666" s="332"/>
      <c r="C1666" s="442"/>
      <c r="D1666" s="368" t="s">
        <v>911</v>
      </c>
      <c r="E1666" s="1164"/>
      <c r="F1666" s="582"/>
      <c r="G1666" s="333"/>
      <c r="H1666" s="333"/>
      <c r="I1666" s="334"/>
      <c r="J1666" s="335"/>
      <c r="K1666" s="942"/>
      <c r="L1666" s="337"/>
      <c r="M1666" s="337"/>
      <c r="N1666" s="337"/>
      <c r="O1666" s="338"/>
      <c r="P1666" s="339">
        <f t="shared" si="382"/>
        <v>0</v>
      </c>
      <c r="Q1666" s="364"/>
      <c r="R1666" s="364"/>
      <c r="S1666" s="365"/>
      <c r="T1666" s="366"/>
      <c r="U1666" s="367"/>
      <c r="V1666" s="364"/>
      <c r="W1666" s="364"/>
      <c r="X1666" s="364"/>
      <c r="Y1666" s="1293">
        <f t="shared" si="383"/>
        <v>0</v>
      </c>
      <c r="Z1666" s="340"/>
      <c r="AA1666" s="439"/>
      <c r="AB1666" s="28"/>
    </row>
    <row r="1667" spans="1:28" x14ac:dyDescent="0.3">
      <c r="A1667" s="115"/>
      <c r="B1667" s="332"/>
      <c r="C1667" s="332"/>
      <c r="D1667" s="332"/>
      <c r="E1667" s="1168" t="s">
        <v>208</v>
      </c>
      <c r="F1667" s="582">
        <v>5</v>
      </c>
      <c r="G1667" s="333"/>
      <c r="H1667" s="333">
        <v>5</v>
      </c>
      <c r="I1667" s="334">
        <v>5</v>
      </c>
      <c r="J1667" s="335" t="s">
        <v>108</v>
      </c>
      <c r="K1667" s="343">
        <v>5</v>
      </c>
      <c r="L1667" s="337">
        <v>5</v>
      </c>
      <c r="M1667" s="337"/>
      <c r="N1667" s="337"/>
      <c r="O1667" s="338">
        <v>5</v>
      </c>
      <c r="P1667" s="339">
        <f t="shared" si="382"/>
        <v>50000</v>
      </c>
      <c r="Q1667" s="364"/>
      <c r="R1667" s="364">
        <v>50000</v>
      </c>
      <c r="S1667" s="365"/>
      <c r="T1667" s="366"/>
      <c r="U1667" s="367"/>
      <c r="V1667" s="364">
        <v>50000</v>
      </c>
      <c r="W1667" s="364"/>
      <c r="X1667" s="364"/>
      <c r="Y1667" s="1293">
        <f t="shared" si="383"/>
        <v>50000</v>
      </c>
      <c r="Z1667" s="340"/>
      <c r="AA1667" s="439"/>
      <c r="AB1667" s="28"/>
    </row>
    <row r="1668" spans="1:28" x14ac:dyDescent="0.3">
      <c r="A1668" s="115"/>
      <c r="B1668" s="332"/>
      <c r="C1668" s="332"/>
      <c r="D1668" s="332"/>
      <c r="E1668" s="1168" t="s">
        <v>375</v>
      </c>
      <c r="F1668" s="582">
        <f t="shared" si="384"/>
        <v>0</v>
      </c>
      <c r="G1668" s="333"/>
      <c r="H1668" s="333"/>
      <c r="I1668" s="334"/>
      <c r="J1668" s="335"/>
      <c r="K1668" s="942"/>
      <c r="L1668" s="337"/>
      <c r="M1668" s="337"/>
      <c r="N1668" s="337"/>
      <c r="O1668" s="338"/>
      <c r="P1668" s="339">
        <f t="shared" si="382"/>
        <v>0</v>
      </c>
      <c r="Q1668" s="364"/>
      <c r="R1668" s="364"/>
      <c r="S1668" s="365"/>
      <c r="T1668" s="366"/>
      <c r="U1668" s="367"/>
      <c r="V1668" s="364"/>
      <c r="W1668" s="364"/>
      <c r="X1668" s="364"/>
      <c r="Y1668" s="1293">
        <f t="shared" si="383"/>
        <v>0</v>
      </c>
      <c r="Z1668" s="340"/>
      <c r="AA1668" s="370"/>
      <c r="AB1668" s="28"/>
    </row>
    <row r="1669" spans="1:28" x14ac:dyDescent="0.3">
      <c r="A1669" s="115"/>
      <c r="B1669" s="332"/>
      <c r="C1669" s="332"/>
      <c r="D1669" s="332"/>
      <c r="E1669" s="1213"/>
      <c r="F1669" s="582">
        <f t="shared" si="384"/>
        <v>0</v>
      </c>
      <c r="G1669" s="333"/>
      <c r="H1669" s="333"/>
      <c r="I1669" s="334"/>
      <c r="J1669" s="335"/>
      <c r="K1669" s="942"/>
      <c r="L1669" s="337"/>
      <c r="M1669" s="337"/>
      <c r="N1669" s="337"/>
      <c r="O1669" s="338"/>
      <c r="P1669" s="339">
        <f t="shared" si="382"/>
        <v>0</v>
      </c>
      <c r="Q1669" s="364"/>
      <c r="R1669" s="364"/>
      <c r="S1669" s="365"/>
      <c r="T1669" s="366"/>
      <c r="U1669" s="367"/>
      <c r="V1669" s="364"/>
      <c r="W1669" s="364"/>
      <c r="X1669" s="364"/>
      <c r="Y1669" s="1293">
        <f t="shared" si="383"/>
        <v>0</v>
      </c>
      <c r="Z1669" s="340"/>
      <c r="AA1669" s="348"/>
      <c r="AB1669" s="28"/>
    </row>
    <row r="1670" spans="1:28" x14ac:dyDescent="0.3">
      <c r="A1670" s="115"/>
      <c r="B1670" s="332"/>
      <c r="C1670" s="659" t="s">
        <v>1284</v>
      </c>
      <c r="D1670" s="332"/>
      <c r="E1670" s="1164"/>
      <c r="F1670" s="582">
        <f t="shared" si="384"/>
        <v>0</v>
      </c>
      <c r="G1670" s="333"/>
      <c r="H1670" s="333"/>
      <c r="I1670" s="334"/>
      <c r="J1670" s="335"/>
      <c r="K1670" s="942"/>
      <c r="L1670" s="337"/>
      <c r="M1670" s="337"/>
      <c r="N1670" s="337"/>
      <c r="O1670" s="338"/>
      <c r="P1670" s="339">
        <f t="shared" si="382"/>
        <v>0</v>
      </c>
      <c r="Q1670" s="364"/>
      <c r="R1670" s="364"/>
      <c r="S1670" s="365"/>
      <c r="T1670" s="366"/>
      <c r="U1670" s="367"/>
      <c r="V1670" s="364"/>
      <c r="W1670" s="364"/>
      <c r="X1670" s="364"/>
      <c r="Y1670" s="1293">
        <f t="shared" si="383"/>
        <v>0</v>
      </c>
      <c r="Z1670" s="340"/>
      <c r="AA1670" s="431"/>
      <c r="AB1670" s="28"/>
    </row>
    <row r="1671" spans="1:28" x14ac:dyDescent="0.3">
      <c r="A1671" s="115"/>
      <c r="B1671" s="332"/>
      <c r="C1671" s="513" t="s">
        <v>1285</v>
      </c>
      <c r="D1671" s="332"/>
      <c r="E1671" s="1164"/>
      <c r="F1671" s="582">
        <f t="shared" si="384"/>
        <v>0</v>
      </c>
      <c r="G1671" s="333"/>
      <c r="H1671" s="333"/>
      <c r="I1671" s="334"/>
      <c r="J1671" s="335"/>
      <c r="K1671" s="942"/>
      <c r="L1671" s="337"/>
      <c r="M1671" s="337"/>
      <c r="N1671" s="337"/>
      <c r="O1671" s="338"/>
      <c r="P1671" s="339">
        <f t="shared" si="382"/>
        <v>0</v>
      </c>
      <c r="Q1671" s="364"/>
      <c r="R1671" s="364"/>
      <c r="S1671" s="365"/>
      <c r="T1671" s="366"/>
      <c r="U1671" s="367"/>
      <c r="V1671" s="364"/>
      <c r="W1671" s="364"/>
      <c r="X1671" s="364"/>
      <c r="Y1671" s="1293">
        <f t="shared" si="383"/>
        <v>0</v>
      </c>
      <c r="Z1671" s="340"/>
      <c r="AA1671" s="431"/>
      <c r="AB1671" s="28"/>
    </row>
    <row r="1672" spans="1:28" x14ac:dyDescent="0.3">
      <c r="A1672" s="115"/>
      <c r="B1672" s="332"/>
      <c r="C1672" s="513" t="s">
        <v>1286</v>
      </c>
      <c r="D1672" s="332"/>
      <c r="E1672" s="1164"/>
      <c r="F1672" s="582">
        <f t="shared" ref="F1672" si="385">SUM(G1672:J1672)</f>
        <v>0</v>
      </c>
      <c r="G1672" s="333"/>
      <c r="H1672" s="333"/>
      <c r="I1672" s="334"/>
      <c r="J1672" s="335"/>
      <c r="K1672" s="942"/>
      <c r="L1672" s="337"/>
      <c r="M1672" s="337"/>
      <c r="N1672" s="337"/>
      <c r="O1672" s="338"/>
      <c r="P1672" s="339">
        <f t="shared" ref="P1672" si="386">SUM(Q1672:T1672)</f>
        <v>0</v>
      </c>
      <c r="Q1672" s="364"/>
      <c r="R1672" s="364"/>
      <c r="S1672" s="365"/>
      <c r="T1672" s="366"/>
      <c r="U1672" s="367"/>
      <c r="V1672" s="364"/>
      <c r="W1672" s="364"/>
      <c r="X1672" s="364"/>
      <c r="Y1672" s="1293">
        <f t="shared" ref="Y1672" si="387">SUM(U1672:X1672)</f>
        <v>0</v>
      </c>
      <c r="Z1672" s="340"/>
      <c r="AA1672" s="431"/>
      <c r="AB1672" s="28"/>
    </row>
    <row r="1673" spans="1:28" x14ac:dyDescent="0.3">
      <c r="A1673" s="115"/>
      <c r="B1673" s="332"/>
      <c r="C1673" s="332"/>
      <c r="D1673" s="332"/>
      <c r="E1673" s="1168" t="s">
        <v>213</v>
      </c>
      <c r="F1673" s="582">
        <f t="shared" si="384"/>
        <v>6</v>
      </c>
      <c r="G1673" s="333"/>
      <c r="H1673" s="333">
        <v>3</v>
      </c>
      <c r="I1673" s="334">
        <v>3</v>
      </c>
      <c r="J1673" s="335"/>
      <c r="K1673" s="942"/>
      <c r="L1673" s="337">
        <v>6</v>
      </c>
      <c r="M1673" s="337"/>
      <c r="N1673" s="337"/>
      <c r="O1673" s="338">
        <f t="shared" ref="O1673:O1721" si="388">SUM(K1673:N1673)</f>
        <v>6</v>
      </c>
      <c r="P1673" s="339">
        <f t="shared" si="382"/>
        <v>200000</v>
      </c>
      <c r="Q1673" s="364"/>
      <c r="R1673" s="364">
        <v>200000</v>
      </c>
      <c r="S1673" s="365"/>
      <c r="T1673" s="366"/>
      <c r="U1673" s="367"/>
      <c r="V1673" s="364">
        <v>200000</v>
      </c>
      <c r="W1673" s="364"/>
      <c r="X1673" s="364"/>
      <c r="Y1673" s="1293">
        <f t="shared" si="383"/>
        <v>200000</v>
      </c>
      <c r="Z1673" s="340"/>
      <c r="AA1673" s="439"/>
      <c r="AB1673" s="28"/>
    </row>
    <row r="1674" spans="1:28" ht="15.6" customHeight="1" x14ac:dyDescent="0.3">
      <c r="A1674" s="115"/>
      <c r="B1674" s="332"/>
      <c r="C1674" s="332"/>
      <c r="D1674" s="332"/>
      <c r="E1674" s="1214"/>
      <c r="F1674" s="582">
        <f t="shared" si="384"/>
        <v>0</v>
      </c>
      <c r="G1674" s="333"/>
      <c r="H1674" s="333"/>
      <c r="I1674" s="334"/>
      <c r="J1674" s="335"/>
      <c r="K1674" s="942"/>
      <c r="L1674" s="337"/>
      <c r="M1674" s="337"/>
      <c r="N1674" s="337"/>
      <c r="O1674" s="338"/>
      <c r="P1674" s="339">
        <f t="shared" si="382"/>
        <v>0</v>
      </c>
      <c r="Q1674" s="364"/>
      <c r="R1674" s="364"/>
      <c r="S1674" s="365"/>
      <c r="T1674" s="366"/>
      <c r="U1674" s="367"/>
      <c r="V1674" s="364"/>
      <c r="W1674" s="364"/>
      <c r="X1674" s="364"/>
      <c r="Y1674" s="1293">
        <f t="shared" si="383"/>
        <v>0</v>
      </c>
      <c r="Z1674" s="340"/>
      <c r="AA1674" s="439"/>
      <c r="AB1674" s="28"/>
    </row>
    <row r="1675" spans="1:28" x14ac:dyDescent="0.3">
      <c r="A1675" s="115"/>
      <c r="B1675" s="332"/>
      <c r="C1675" s="513" t="s">
        <v>957</v>
      </c>
      <c r="D1675" s="332"/>
      <c r="E1675" s="1164"/>
      <c r="F1675" s="582">
        <f t="shared" si="384"/>
        <v>0</v>
      </c>
      <c r="G1675" s="333"/>
      <c r="H1675" s="333"/>
      <c r="I1675" s="334"/>
      <c r="J1675" s="335"/>
      <c r="K1675" s="942"/>
      <c r="L1675" s="337"/>
      <c r="M1675" s="337"/>
      <c r="N1675" s="337"/>
      <c r="O1675" s="338"/>
      <c r="P1675" s="339">
        <f t="shared" si="382"/>
        <v>0</v>
      </c>
      <c r="Q1675" s="364"/>
      <c r="R1675" s="364"/>
      <c r="S1675" s="365"/>
      <c r="T1675" s="366"/>
      <c r="U1675" s="367"/>
      <c r="V1675" s="364"/>
      <c r="W1675" s="364"/>
      <c r="X1675" s="364"/>
      <c r="Y1675" s="1293">
        <f t="shared" si="383"/>
        <v>0</v>
      </c>
      <c r="Z1675" s="438"/>
      <c r="AA1675" s="435"/>
      <c r="AB1675" s="28"/>
    </row>
    <row r="1676" spans="1:28" x14ac:dyDescent="0.3">
      <c r="A1676" s="115"/>
      <c r="B1676" s="332"/>
      <c r="C1676" s="332"/>
      <c r="D1676" s="332"/>
      <c r="E1676" s="1168" t="s">
        <v>286</v>
      </c>
      <c r="F1676" s="582">
        <f t="shared" si="384"/>
        <v>4</v>
      </c>
      <c r="G1676" s="333">
        <v>1</v>
      </c>
      <c r="H1676" s="333">
        <v>1</v>
      </c>
      <c r="I1676" s="334">
        <v>1</v>
      </c>
      <c r="J1676" s="335">
        <v>1</v>
      </c>
      <c r="K1676" s="942"/>
      <c r="L1676" s="337">
        <v>3</v>
      </c>
      <c r="M1676" s="337"/>
      <c r="N1676" s="337"/>
      <c r="O1676" s="338">
        <f t="shared" si="388"/>
        <v>3</v>
      </c>
      <c r="P1676" s="339">
        <f t="shared" si="382"/>
        <v>592000</v>
      </c>
      <c r="Q1676" s="364"/>
      <c r="R1676" s="364"/>
      <c r="S1676" s="366">
        <v>295000</v>
      </c>
      <c r="T1676" s="366">
        <v>297000</v>
      </c>
      <c r="U1676" s="367"/>
      <c r="V1676" s="364"/>
      <c r="W1676" s="364"/>
      <c r="X1676" s="364"/>
      <c r="Y1676" s="1293">
        <f t="shared" si="383"/>
        <v>0</v>
      </c>
      <c r="Z1676" s="438" t="s">
        <v>32</v>
      </c>
      <c r="AA1676" s="435"/>
      <c r="AB1676" s="28"/>
    </row>
    <row r="1677" spans="1:28" x14ac:dyDescent="0.3">
      <c r="A1677" s="115"/>
      <c r="B1677" s="332"/>
      <c r="C1677" s="332"/>
      <c r="D1677" s="332"/>
      <c r="E1677" s="1168"/>
      <c r="F1677" s="582">
        <f t="shared" si="384"/>
        <v>0</v>
      </c>
      <c r="G1677" s="333"/>
      <c r="H1677" s="333"/>
      <c r="I1677" s="334"/>
      <c r="J1677" s="335"/>
      <c r="K1677" s="942"/>
      <c r="L1677" s="337"/>
      <c r="M1677" s="337"/>
      <c r="N1677" s="337"/>
      <c r="O1677" s="338">
        <f t="shared" si="388"/>
        <v>0</v>
      </c>
      <c r="P1677" s="339">
        <f t="shared" si="382"/>
        <v>0</v>
      </c>
      <c r="Q1677" s="364"/>
      <c r="R1677" s="364"/>
      <c r="S1677" s="365"/>
      <c r="T1677" s="366"/>
      <c r="U1677" s="367"/>
      <c r="V1677" s="364"/>
      <c r="W1677" s="364"/>
      <c r="X1677" s="364"/>
      <c r="Y1677" s="1293">
        <f t="shared" si="383"/>
        <v>0</v>
      </c>
      <c r="Z1677" s="438"/>
      <c r="AA1677" s="439"/>
      <c r="AB1677" s="28"/>
    </row>
    <row r="1678" spans="1:28" x14ac:dyDescent="0.3">
      <c r="A1678" s="115"/>
      <c r="B1678" s="332"/>
      <c r="C1678" s="332"/>
      <c r="D1678" s="332"/>
      <c r="E1678" s="1182" t="s">
        <v>158</v>
      </c>
      <c r="F1678" s="582">
        <f t="shared" si="384"/>
        <v>0</v>
      </c>
      <c r="G1678" s="333"/>
      <c r="H1678" s="333"/>
      <c r="I1678" s="334"/>
      <c r="J1678" s="335"/>
      <c r="K1678" s="942"/>
      <c r="L1678" s="337"/>
      <c r="M1678" s="337"/>
      <c r="N1678" s="337"/>
      <c r="O1678" s="338"/>
      <c r="P1678" s="339">
        <f t="shared" si="382"/>
        <v>130000</v>
      </c>
      <c r="Q1678" s="365"/>
      <c r="R1678" s="365"/>
      <c r="S1678" s="365">
        <v>65000</v>
      </c>
      <c r="T1678" s="366">
        <v>65000</v>
      </c>
      <c r="U1678" s="367"/>
      <c r="V1678" s="364"/>
      <c r="W1678" s="364"/>
      <c r="X1678" s="364"/>
      <c r="Y1678" s="1293">
        <f t="shared" si="383"/>
        <v>0</v>
      </c>
      <c r="Z1678" s="438" t="s">
        <v>32</v>
      </c>
      <c r="AA1678" s="439"/>
      <c r="AB1678" s="28"/>
    </row>
    <row r="1679" spans="1:28" x14ac:dyDescent="0.3">
      <c r="A1679" s="115"/>
      <c r="B1679" s="332"/>
      <c r="C1679" s="332"/>
      <c r="D1679" s="332"/>
      <c r="E1679" s="1182" t="s">
        <v>66</v>
      </c>
      <c r="F1679" s="582">
        <f t="shared" si="384"/>
        <v>0</v>
      </c>
      <c r="G1679" s="333"/>
      <c r="H1679" s="333"/>
      <c r="I1679" s="334"/>
      <c r="J1679" s="335"/>
      <c r="K1679" s="942"/>
      <c r="L1679" s="337"/>
      <c r="M1679" s="337"/>
      <c r="N1679" s="337"/>
      <c r="O1679" s="338"/>
      <c r="P1679" s="339">
        <f t="shared" si="382"/>
        <v>150000</v>
      </c>
      <c r="Q1679" s="365"/>
      <c r="R1679" s="365"/>
      <c r="S1679" s="365">
        <v>75000</v>
      </c>
      <c r="T1679" s="366">
        <v>75000</v>
      </c>
      <c r="U1679" s="367"/>
      <c r="V1679" s="364"/>
      <c r="W1679" s="364"/>
      <c r="X1679" s="364"/>
      <c r="Y1679" s="1293">
        <f t="shared" si="383"/>
        <v>0</v>
      </c>
      <c r="Z1679" s="438" t="s">
        <v>32</v>
      </c>
      <c r="AA1679" s="439"/>
      <c r="AB1679" s="28"/>
    </row>
    <row r="1680" spans="1:28" x14ac:dyDescent="0.3">
      <c r="A1680" s="115"/>
      <c r="B1680" s="332"/>
      <c r="C1680" s="332"/>
      <c r="D1680" s="332"/>
      <c r="E1680" s="1182" t="s">
        <v>257</v>
      </c>
      <c r="F1680" s="582">
        <f t="shared" si="384"/>
        <v>0</v>
      </c>
      <c r="G1680" s="333"/>
      <c r="H1680" s="333"/>
      <c r="I1680" s="334"/>
      <c r="J1680" s="335"/>
      <c r="K1680" s="942"/>
      <c r="L1680" s="337"/>
      <c r="M1680" s="337"/>
      <c r="N1680" s="337"/>
      <c r="O1680" s="338"/>
      <c r="P1680" s="339">
        <f t="shared" si="382"/>
        <v>90000</v>
      </c>
      <c r="Q1680" s="365"/>
      <c r="R1680" s="365"/>
      <c r="S1680" s="365">
        <v>45000</v>
      </c>
      <c r="T1680" s="366">
        <v>45000</v>
      </c>
      <c r="U1680" s="367"/>
      <c r="V1680" s="364"/>
      <c r="W1680" s="364"/>
      <c r="X1680" s="364"/>
      <c r="Y1680" s="1293">
        <f t="shared" si="383"/>
        <v>0</v>
      </c>
      <c r="Z1680" s="438" t="s">
        <v>32</v>
      </c>
      <c r="AA1680" s="439"/>
      <c r="AB1680" s="28"/>
    </row>
    <row r="1681" spans="1:31" s="31" customFormat="1" ht="16.2" thickBot="1" x14ac:dyDescent="0.35">
      <c r="A1681" s="119"/>
      <c r="B1681" s="306"/>
      <c r="C1681" s="306"/>
      <c r="D1681" s="306"/>
      <c r="E1681" s="1531"/>
      <c r="F1681" s="881">
        <f t="shared" si="384"/>
        <v>0</v>
      </c>
      <c r="G1681" s="307"/>
      <c r="H1681" s="307"/>
      <c r="I1681" s="308"/>
      <c r="J1681" s="309"/>
      <c r="K1681" s="941"/>
      <c r="L1681" s="310"/>
      <c r="M1681" s="310"/>
      <c r="N1681" s="310"/>
      <c r="O1681" s="311"/>
      <c r="P1681" s="484">
        <f t="shared" si="382"/>
        <v>0</v>
      </c>
      <c r="Q1681" s="349"/>
      <c r="R1681" s="349"/>
      <c r="S1681" s="314"/>
      <c r="T1681" s="315"/>
      <c r="U1681" s="350"/>
      <c r="V1681" s="349"/>
      <c r="W1681" s="349"/>
      <c r="X1681" s="349"/>
      <c r="Y1681" s="1307">
        <f t="shared" si="383"/>
        <v>0</v>
      </c>
      <c r="Z1681" s="317"/>
      <c r="AA1681" s="318"/>
      <c r="AB1681" s="1125"/>
    </row>
    <row r="1682" spans="1:31" s="1134" customFormat="1" x14ac:dyDescent="0.3">
      <c r="A1682" s="1522" t="s">
        <v>338</v>
      </c>
      <c r="B1682" s="1378"/>
      <c r="C1682" s="1378"/>
      <c r="D1682" s="1378"/>
      <c r="E1682" s="1523"/>
      <c r="F1682" s="1379">
        <f t="shared" si="384"/>
        <v>0</v>
      </c>
      <c r="G1682" s="1524"/>
      <c r="H1682" s="1524"/>
      <c r="I1682" s="1525"/>
      <c r="J1682" s="1526"/>
      <c r="K1682" s="1527"/>
      <c r="L1682" s="1528"/>
      <c r="M1682" s="1528"/>
      <c r="N1682" s="1528"/>
      <c r="O1682" s="1380"/>
      <c r="P1682" s="1381">
        <f t="shared" si="382"/>
        <v>0</v>
      </c>
      <c r="Q1682" s="1529"/>
      <c r="R1682" s="1529"/>
      <c r="S1682" s="1530"/>
      <c r="T1682" s="1384"/>
      <c r="U1682" s="1381"/>
      <c r="V1682" s="1530"/>
      <c r="W1682" s="1530"/>
      <c r="X1682" s="1382"/>
      <c r="Y1682" s="1383">
        <f t="shared" si="383"/>
        <v>0</v>
      </c>
      <c r="Z1682" s="1381"/>
      <c r="AA1682" s="1384"/>
      <c r="AB1682" s="97" t="e">
        <f>#REF!+AA1682</f>
        <v>#REF!</v>
      </c>
      <c r="AC1682" s="1131"/>
      <c r="AD1682" s="1132"/>
      <c r="AE1682" s="1133"/>
    </row>
    <row r="1683" spans="1:31" s="1142" customFormat="1" x14ac:dyDescent="0.3">
      <c r="A1683" s="18"/>
      <c r="B1683" s="685" t="s">
        <v>339</v>
      </c>
      <c r="C1683" s="1135"/>
      <c r="D1683" s="1135"/>
      <c r="E1683" s="1215"/>
      <c r="F1683" s="899">
        <f t="shared" si="384"/>
        <v>0</v>
      </c>
      <c r="G1683" s="933"/>
      <c r="H1683" s="933"/>
      <c r="I1683" s="934"/>
      <c r="J1683" s="935"/>
      <c r="K1683" s="936"/>
      <c r="L1683" s="937"/>
      <c r="M1683" s="937"/>
      <c r="N1683" s="937"/>
      <c r="O1683" s="686"/>
      <c r="P1683" s="1002">
        <f t="shared" si="382"/>
        <v>0</v>
      </c>
      <c r="Q1683" s="981"/>
      <c r="R1683" s="981"/>
      <c r="S1683" s="982"/>
      <c r="T1683" s="687"/>
      <c r="U1683" s="1002"/>
      <c r="V1683" s="982"/>
      <c r="W1683" s="982"/>
      <c r="X1683" s="688"/>
      <c r="Y1683" s="1314">
        <f t="shared" si="383"/>
        <v>0</v>
      </c>
      <c r="Z1683" s="1002"/>
      <c r="AA1683" s="687"/>
      <c r="AB1683" s="98"/>
      <c r="AC1683" s="1139"/>
      <c r="AD1683" s="1140"/>
      <c r="AE1683" s="1141" t="s">
        <v>756</v>
      </c>
    </row>
    <row r="1684" spans="1:31" s="34" customFormat="1" x14ac:dyDescent="0.3">
      <c r="A1684" s="118"/>
      <c r="B1684" s="331" t="s">
        <v>264</v>
      </c>
      <c r="C1684" s="368"/>
      <c r="D1684" s="368"/>
      <c r="E1684" s="1166"/>
      <c r="F1684" s="582">
        <f t="shared" si="384"/>
        <v>0</v>
      </c>
      <c r="G1684" s="583"/>
      <c r="H1684" s="583"/>
      <c r="I1684" s="584"/>
      <c r="J1684" s="585"/>
      <c r="K1684" s="336"/>
      <c r="L1684" s="586"/>
      <c r="M1684" s="586"/>
      <c r="N1684" s="586"/>
      <c r="O1684" s="338"/>
      <c r="P1684" s="437">
        <f>SUM(P1685:P1689)</f>
        <v>9097080</v>
      </c>
      <c r="Q1684" s="436">
        <f t="shared" ref="Q1684:Y1684" si="389">SUM(Q1685:Q1689)</f>
        <v>2205500</v>
      </c>
      <c r="R1684" s="436">
        <f t="shared" si="389"/>
        <v>1653000</v>
      </c>
      <c r="S1684" s="436">
        <f t="shared" si="389"/>
        <v>2737712.6799999997</v>
      </c>
      <c r="T1684" s="1293">
        <f t="shared" si="389"/>
        <v>2500867.3200000003</v>
      </c>
      <c r="U1684" s="437">
        <f t="shared" si="389"/>
        <v>1842918.3900000001</v>
      </c>
      <c r="V1684" s="436">
        <f t="shared" si="389"/>
        <v>1772898</v>
      </c>
      <c r="W1684" s="436">
        <f t="shared" si="389"/>
        <v>0</v>
      </c>
      <c r="X1684" s="436">
        <f t="shared" si="389"/>
        <v>0</v>
      </c>
      <c r="Y1684" s="1293">
        <f t="shared" si="389"/>
        <v>3684816.3899999997</v>
      </c>
      <c r="Z1684" s="438"/>
      <c r="AA1684" s="480"/>
      <c r="AB1684" s="13"/>
    </row>
    <row r="1685" spans="1:31" s="1008" customFormat="1" ht="15.6" customHeight="1" x14ac:dyDescent="0.3">
      <c r="A1685" s="118"/>
      <c r="B1685" s="331"/>
      <c r="C1685" s="331" t="s">
        <v>119</v>
      </c>
      <c r="D1685" s="331"/>
      <c r="E1685" s="1166"/>
      <c r="F1685" s="582">
        <f t="shared" si="384"/>
        <v>0</v>
      </c>
      <c r="G1685" s="583"/>
      <c r="H1685" s="583"/>
      <c r="I1685" s="584"/>
      <c r="J1685" s="919"/>
      <c r="K1685" s="376"/>
      <c r="L1685" s="429"/>
      <c r="M1685" s="429"/>
      <c r="N1685" s="429"/>
      <c r="O1685" s="338"/>
      <c r="P1685" s="437">
        <f t="shared" ref="P1685" si="390">P1792+P1802+P1804+P1805+P1808+P1811+P1827+P1831+P1834+P1839+P1843+P1846+P1896</f>
        <v>1024000</v>
      </c>
      <c r="Q1685" s="436">
        <f t="shared" ref="Q1685:Y1685" si="391">Q1792+Q1802+Q1804+Q1805+Q1808+Q1811+Q1827+Q1831+Q1834+Q1839+Q1843+Q1846+Q1896</f>
        <v>286100</v>
      </c>
      <c r="R1685" s="436">
        <f t="shared" si="391"/>
        <v>119350</v>
      </c>
      <c r="S1685" s="436">
        <f t="shared" si="391"/>
        <v>231550</v>
      </c>
      <c r="T1685" s="1293">
        <f t="shared" si="391"/>
        <v>387000</v>
      </c>
      <c r="U1685" s="437">
        <f t="shared" si="391"/>
        <v>285613.67000000004</v>
      </c>
      <c r="V1685" s="436">
        <f t="shared" si="391"/>
        <v>118779</v>
      </c>
      <c r="W1685" s="436">
        <f t="shared" si="391"/>
        <v>0</v>
      </c>
      <c r="X1685" s="436">
        <f t="shared" si="391"/>
        <v>0</v>
      </c>
      <c r="Y1685" s="1293">
        <f t="shared" si="391"/>
        <v>473392.67</v>
      </c>
      <c r="Z1685" s="339"/>
      <c r="AA1685" s="346"/>
      <c r="AB1685" s="1143">
        <v>101000000</v>
      </c>
    </row>
    <row r="1686" spans="1:31" s="1008" customFormat="1" ht="15.6" customHeight="1" x14ac:dyDescent="0.3">
      <c r="A1686" s="118"/>
      <c r="B1686" s="331"/>
      <c r="C1686" s="331" t="s">
        <v>117</v>
      </c>
      <c r="D1686" s="331"/>
      <c r="E1686" s="1166"/>
      <c r="F1686" s="582">
        <f t="shared" si="384"/>
        <v>0</v>
      </c>
      <c r="G1686" s="583"/>
      <c r="H1686" s="583"/>
      <c r="I1686" s="584"/>
      <c r="J1686" s="919"/>
      <c r="K1686" s="376"/>
      <c r="L1686" s="429"/>
      <c r="M1686" s="429"/>
      <c r="N1686" s="429"/>
      <c r="O1686" s="338"/>
      <c r="P1686" s="437">
        <f>P1725+P1739+P1882+P1898+P1904+P1887</f>
        <v>379800</v>
      </c>
      <c r="Q1686" s="436">
        <f t="shared" ref="Q1686:Y1686" si="392">Q1725+Q1739+Q1882+Q1898+Q1904+Q1887</f>
        <v>57000</v>
      </c>
      <c r="R1686" s="436">
        <f t="shared" si="392"/>
        <v>99500</v>
      </c>
      <c r="S1686" s="436">
        <f t="shared" si="392"/>
        <v>51500</v>
      </c>
      <c r="T1686" s="1293">
        <f t="shared" si="392"/>
        <v>171800</v>
      </c>
      <c r="U1686" s="437">
        <f t="shared" si="392"/>
        <v>26146.400000000001</v>
      </c>
      <c r="V1686" s="436">
        <f t="shared" si="392"/>
        <v>73400</v>
      </c>
      <c r="W1686" s="436">
        <f t="shared" si="392"/>
        <v>0</v>
      </c>
      <c r="X1686" s="436">
        <f t="shared" si="392"/>
        <v>0</v>
      </c>
      <c r="Y1686" s="1293">
        <f t="shared" si="392"/>
        <v>99546.4</v>
      </c>
      <c r="Z1686" s="339"/>
      <c r="AA1686" s="689"/>
      <c r="AB1686" s="1144"/>
    </row>
    <row r="1687" spans="1:31" s="1008" customFormat="1" ht="15.6" customHeight="1" x14ac:dyDescent="0.3">
      <c r="A1687" s="118"/>
      <c r="B1687" s="331"/>
      <c r="C1687" s="331" t="s">
        <v>118</v>
      </c>
      <c r="D1687" s="331"/>
      <c r="E1687" s="1166"/>
      <c r="F1687" s="582">
        <f t="shared" si="384"/>
        <v>0</v>
      </c>
      <c r="G1687" s="583"/>
      <c r="H1687" s="583"/>
      <c r="I1687" s="584"/>
      <c r="J1687" s="919"/>
      <c r="K1687" s="376"/>
      <c r="L1687" s="429"/>
      <c r="M1687" s="429"/>
      <c r="N1687" s="429"/>
      <c r="O1687" s="338"/>
      <c r="P1687" s="437"/>
      <c r="Q1687" s="436"/>
      <c r="R1687" s="436"/>
      <c r="S1687" s="436"/>
      <c r="T1687" s="1293"/>
      <c r="U1687" s="437"/>
      <c r="V1687" s="436"/>
      <c r="W1687" s="436"/>
      <c r="X1687" s="436"/>
      <c r="Y1687" s="1293"/>
      <c r="Z1687" s="339"/>
      <c r="AA1687" s="346"/>
      <c r="AB1687" s="1144"/>
    </row>
    <row r="1688" spans="1:31" s="1008" customFormat="1" ht="15.6" customHeight="1" x14ac:dyDescent="0.3">
      <c r="A1688" s="118"/>
      <c r="B1688" s="331"/>
      <c r="C1688" s="331" t="s">
        <v>120</v>
      </c>
      <c r="D1688" s="331"/>
      <c r="E1688" s="1166"/>
      <c r="F1688" s="582">
        <f t="shared" si="384"/>
        <v>0</v>
      </c>
      <c r="G1688" s="583"/>
      <c r="H1688" s="583"/>
      <c r="I1688" s="584"/>
      <c r="J1688" s="919"/>
      <c r="K1688" s="376"/>
      <c r="L1688" s="429"/>
      <c r="M1688" s="429"/>
      <c r="N1688" s="429"/>
      <c r="O1688" s="338"/>
      <c r="P1688" s="437">
        <f>P1696+P1698+P1702+P1706+P1711+P1714+P1717+P1736+P1746+P1747+P1756+P1765+P1861+P1877+P1878+P1902</f>
        <v>750000</v>
      </c>
      <c r="Q1688" s="436">
        <f t="shared" ref="Q1688:Y1688" si="393">Q1696+Q1698+Q1702+Q1706+Q1711+Q1714+Q1717+Q1736+Q1746+Q1747+Q1756+Q1765+Q1861+Q1877+Q1878+Q1902</f>
        <v>74800</v>
      </c>
      <c r="R1688" s="436">
        <f t="shared" si="393"/>
        <v>92550</v>
      </c>
      <c r="S1688" s="436">
        <f t="shared" si="393"/>
        <v>495182.68</v>
      </c>
      <c r="T1688" s="1293">
        <f t="shared" si="393"/>
        <v>87467.32</v>
      </c>
      <c r="U1688" s="437">
        <f t="shared" si="393"/>
        <v>71495</v>
      </c>
      <c r="V1688" s="436">
        <f t="shared" si="393"/>
        <v>134890</v>
      </c>
      <c r="W1688" s="436">
        <f t="shared" si="393"/>
        <v>0</v>
      </c>
      <c r="X1688" s="436">
        <f t="shared" si="393"/>
        <v>0</v>
      </c>
      <c r="Y1688" s="1293">
        <f t="shared" si="393"/>
        <v>206385</v>
      </c>
      <c r="Z1688" s="339"/>
      <c r="AA1688" s="689">
        <f>AB1688-P1688</f>
        <v>0</v>
      </c>
      <c r="AB1688" s="1144">
        <v>750000</v>
      </c>
    </row>
    <row r="1689" spans="1:31" s="1008" customFormat="1" ht="15.6" customHeight="1" x14ac:dyDescent="0.3">
      <c r="A1689" s="118"/>
      <c r="B1689" s="331"/>
      <c r="C1689" s="331" t="s">
        <v>697</v>
      </c>
      <c r="D1689" s="331"/>
      <c r="E1689" s="1166"/>
      <c r="F1689" s="582">
        <f t="shared" si="384"/>
        <v>0</v>
      </c>
      <c r="G1689" s="583"/>
      <c r="H1689" s="583"/>
      <c r="I1689" s="584"/>
      <c r="J1689" s="919"/>
      <c r="K1689" s="376"/>
      <c r="L1689" s="429"/>
      <c r="M1689" s="429"/>
      <c r="N1689" s="429"/>
      <c r="O1689" s="338"/>
      <c r="P1689" s="437">
        <f>P1721+P1750+P1776+P1780+P1787+P1788+P1815+P1818+P1824+P1851+P1854+P1858+P1865+P1871+P1874+P1795</f>
        <v>6943280</v>
      </c>
      <c r="Q1689" s="437">
        <f>Q1721+Q1750+Q1776+Q1780+Q1787+Q1788+Q1815+Q1818+Q1824+Q1851+Q1854+Q1858+Q1865+Q1871+Q1874+Q1795</f>
        <v>1787600</v>
      </c>
      <c r="R1689" s="437">
        <f>R1721+R1750+R1776+R1780+R1787+R1788+R1815+R1818+R1824+R1851+R1854+R1858+R1865+R1871+R1874+R1795</f>
        <v>1341600</v>
      </c>
      <c r="S1689" s="437">
        <f>S1721+S1750+S1776+S1780+S1787+S1788+S1815+S1818+S1824+S1851+S1854+S1858+S1865+S1871+S1874+S1795</f>
        <v>1959480</v>
      </c>
      <c r="T1689" s="437">
        <f>T1721+T1750+T1776+T1780+T1787+T1788+T1815+T1818+T1824+T1851+T1854+T1858+T1865+T1871+T1874+T1795</f>
        <v>1854600</v>
      </c>
      <c r="U1689" s="437">
        <f>U1721+U1750+U1776+U1780+U1787+U1788+U1815+U1818+U1824+U1851+U1854+U1708+U1865+U1871+U1874</f>
        <v>1459663.32</v>
      </c>
      <c r="V1689" s="436">
        <f>V1721+V1750+V1776+V1780+V1787+V1788+V1815+V1818+V1824+V1851+V1854+V1708+V1865+V1871+V1874</f>
        <v>1445829</v>
      </c>
      <c r="W1689" s="436">
        <f>W1721+W1750+W1776+W1780+W1787+W1788+W1815+W1818+W1824+W1851+W1854+W1708+W1865+W1871+W1874</f>
        <v>0</v>
      </c>
      <c r="X1689" s="436">
        <f>X1721+X1750+X1776+X1780+X1787+X1788+X1815+X1818+X1824+X1851+X1854+X1708+X1865+X1871+X1874</f>
        <v>0</v>
      </c>
      <c r="Y1689" s="1293">
        <f>Y1721+Y1750+Y1776+Y1780+Y1787+Y1788+Y1815+Y1818+Y1824+Y1851+Y1854+Y1708+Y1865+Y1871+Y1874</f>
        <v>2905492.32</v>
      </c>
      <c r="Z1689" s="339"/>
      <c r="AA1689" s="346"/>
      <c r="AB1689" s="1144">
        <v>1779000</v>
      </c>
    </row>
    <row r="1690" spans="1:31" s="34" customFormat="1" x14ac:dyDescent="0.3">
      <c r="A1690" s="118"/>
      <c r="B1690" s="331" t="s">
        <v>265</v>
      </c>
      <c r="C1690" s="368"/>
      <c r="D1690" s="368"/>
      <c r="E1690" s="1166"/>
      <c r="F1690" s="582">
        <f t="shared" si="384"/>
        <v>0</v>
      </c>
      <c r="G1690" s="583"/>
      <c r="H1690" s="583"/>
      <c r="I1690" s="584"/>
      <c r="J1690" s="585"/>
      <c r="K1690" s="336"/>
      <c r="L1690" s="586"/>
      <c r="M1690" s="586"/>
      <c r="N1690" s="586"/>
      <c r="O1690" s="338"/>
      <c r="P1690" s="437">
        <f>P1730+P1731+P1900</f>
        <v>349940</v>
      </c>
      <c r="Q1690" s="436">
        <f t="shared" ref="Q1690:Y1690" si="394">Q1730+Q1900+Q1731</f>
        <v>75000</v>
      </c>
      <c r="R1690" s="436">
        <f t="shared" si="394"/>
        <v>25000</v>
      </c>
      <c r="S1690" s="436">
        <f t="shared" si="394"/>
        <v>125000</v>
      </c>
      <c r="T1690" s="1293">
        <f t="shared" si="394"/>
        <v>124940</v>
      </c>
      <c r="U1690" s="437">
        <f t="shared" si="394"/>
        <v>0</v>
      </c>
      <c r="V1690" s="436">
        <f t="shared" si="394"/>
        <v>0</v>
      </c>
      <c r="W1690" s="436">
        <f t="shared" si="394"/>
        <v>0</v>
      </c>
      <c r="X1690" s="436">
        <f t="shared" si="394"/>
        <v>0</v>
      </c>
      <c r="Y1690" s="1293">
        <f t="shared" si="394"/>
        <v>0</v>
      </c>
      <c r="Z1690" s="438"/>
      <c r="AA1690" s="480"/>
      <c r="AB1690" s="1144"/>
    </row>
    <row r="1691" spans="1:31" s="1145" customFormat="1" ht="15.6" customHeight="1" x14ac:dyDescent="0.3">
      <c r="A1691" s="118"/>
      <c r="B1691" s="331" t="s">
        <v>1076</v>
      </c>
      <c r="C1691" s="368"/>
      <c r="D1691" s="368"/>
      <c r="E1691" s="1166"/>
      <c r="F1691" s="582">
        <f t="shared" si="384"/>
        <v>0</v>
      </c>
      <c r="G1691" s="583"/>
      <c r="H1691" s="583"/>
      <c r="I1691" s="584"/>
      <c r="J1691" s="585"/>
      <c r="K1691" s="336"/>
      <c r="L1691" s="429"/>
      <c r="M1691" s="429"/>
      <c r="N1691" s="429"/>
      <c r="O1691" s="338"/>
      <c r="P1691" s="437">
        <f>P1781+P1782+P1783+P1873+P1881+P1886+P1891+P1892</f>
        <v>1893845</v>
      </c>
      <c r="Q1691" s="436">
        <f t="shared" ref="Q1691:Y1691" si="395">Q1781+Q1782+Q1783+Q1873+Q1881+Q1886+Q1891+Q1892</f>
        <v>22000</v>
      </c>
      <c r="R1691" s="436">
        <f t="shared" si="395"/>
        <v>338975</v>
      </c>
      <c r="S1691" s="436">
        <f t="shared" si="395"/>
        <v>1532870</v>
      </c>
      <c r="T1691" s="1293">
        <f t="shared" si="395"/>
        <v>0</v>
      </c>
      <c r="U1691" s="437">
        <f t="shared" si="395"/>
        <v>22000</v>
      </c>
      <c r="V1691" s="436">
        <f t="shared" si="395"/>
        <v>339498.1</v>
      </c>
      <c r="W1691" s="436">
        <f t="shared" si="395"/>
        <v>0</v>
      </c>
      <c r="X1691" s="436">
        <f t="shared" si="395"/>
        <v>0</v>
      </c>
      <c r="Y1691" s="1293">
        <f t="shared" si="395"/>
        <v>361498.1</v>
      </c>
      <c r="Z1691" s="339"/>
      <c r="AA1691" s="601"/>
      <c r="AB1691" s="1144"/>
    </row>
    <row r="1692" spans="1:31" s="1149" customFormat="1" ht="16.2" thickBot="1" x14ac:dyDescent="0.35">
      <c r="A1692" s="1532"/>
      <c r="B1692" s="519"/>
      <c r="C1692" s="519"/>
      <c r="D1692" s="519"/>
      <c r="E1692" s="1350"/>
      <c r="F1692" s="885">
        <f t="shared" si="384"/>
        <v>0</v>
      </c>
      <c r="G1692" s="898"/>
      <c r="H1692" s="898"/>
      <c r="I1692" s="1533"/>
      <c r="J1692" s="1534"/>
      <c r="K1692" s="1535"/>
      <c r="L1692" s="913"/>
      <c r="M1692" s="913"/>
      <c r="N1692" s="913"/>
      <c r="O1692" s="382"/>
      <c r="P1692" s="481">
        <f t="shared" si="382"/>
        <v>0</v>
      </c>
      <c r="Q1692" s="1536"/>
      <c r="R1692" s="1536"/>
      <c r="S1692" s="1537"/>
      <c r="T1692" s="1538"/>
      <c r="U1692" s="1539"/>
      <c r="V1692" s="1536"/>
      <c r="W1692" s="1536"/>
      <c r="X1692" s="1536"/>
      <c r="Y1692" s="1305">
        <f t="shared" si="383"/>
        <v>0</v>
      </c>
      <c r="Z1692" s="1540"/>
      <c r="AA1692" s="1541"/>
      <c r="AB1692" s="1147"/>
    </row>
    <row r="1693" spans="1:31" s="19" customFormat="1" x14ac:dyDescent="0.3">
      <c r="A1693" s="123"/>
      <c r="B1693" s="591" t="s">
        <v>161</v>
      </c>
      <c r="C1693" s="446"/>
      <c r="D1693" s="446"/>
      <c r="E1693" s="1352"/>
      <c r="F1693" s="886">
        <f t="shared" si="384"/>
        <v>0</v>
      </c>
      <c r="G1693" s="389"/>
      <c r="H1693" s="389"/>
      <c r="I1693" s="390"/>
      <c r="J1693" s="391"/>
      <c r="K1693" s="945"/>
      <c r="L1693" s="447"/>
      <c r="M1693" s="447"/>
      <c r="N1693" s="447"/>
      <c r="O1693" s="394"/>
      <c r="P1693" s="483">
        <f t="shared" si="382"/>
        <v>0</v>
      </c>
      <c r="Q1693" s="395"/>
      <c r="R1693" s="395"/>
      <c r="S1693" s="737"/>
      <c r="T1693" s="738"/>
      <c r="U1693" s="398"/>
      <c r="V1693" s="395"/>
      <c r="W1693" s="395"/>
      <c r="X1693" s="395"/>
      <c r="Y1693" s="1306">
        <f t="shared" si="383"/>
        <v>0</v>
      </c>
      <c r="Z1693" s="399" t="s">
        <v>143</v>
      </c>
      <c r="AA1693" s="1012"/>
      <c r="AB1693" s="16"/>
    </row>
    <row r="1694" spans="1:31" x14ac:dyDescent="0.3">
      <c r="A1694" s="115"/>
      <c r="B1694" s="332"/>
      <c r="C1694" s="587" t="s">
        <v>912</v>
      </c>
      <c r="D1694" s="332"/>
      <c r="E1694" s="1164"/>
      <c r="F1694" s="582">
        <f t="shared" si="384"/>
        <v>0</v>
      </c>
      <c r="G1694" s="333"/>
      <c r="H1694" s="333"/>
      <c r="I1694" s="334"/>
      <c r="J1694" s="335"/>
      <c r="K1694" s="942"/>
      <c r="L1694" s="337"/>
      <c r="M1694" s="337"/>
      <c r="N1694" s="337"/>
      <c r="O1694" s="338"/>
      <c r="P1694" s="339">
        <f t="shared" si="382"/>
        <v>0</v>
      </c>
      <c r="Q1694" s="364"/>
      <c r="R1694" s="364"/>
      <c r="S1694" s="638"/>
      <c r="T1694" s="639"/>
      <c r="U1694" s="367"/>
      <c r="V1694" s="364"/>
      <c r="W1694" s="364"/>
      <c r="X1694" s="364"/>
      <c r="Y1694" s="1293">
        <f t="shared" si="383"/>
        <v>0</v>
      </c>
      <c r="Z1694" s="340"/>
      <c r="AA1694" s="346"/>
      <c r="AB1694" s="28"/>
    </row>
    <row r="1695" spans="1:31" x14ac:dyDescent="0.3">
      <c r="A1695" s="115"/>
      <c r="B1695" s="332"/>
      <c r="C1695" s="587" t="s">
        <v>913</v>
      </c>
      <c r="D1695" s="332"/>
      <c r="E1695" s="1164"/>
      <c r="F1695" s="582">
        <f t="shared" ref="F1695" si="396">SUM(G1695:J1695)</f>
        <v>0</v>
      </c>
      <c r="G1695" s="333"/>
      <c r="H1695" s="333"/>
      <c r="I1695" s="334"/>
      <c r="J1695" s="335"/>
      <c r="K1695" s="942"/>
      <c r="L1695" s="337"/>
      <c r="M1695" s="337"/>
      <c r="N1695" s="337"/>
      <c r="O1695" s="338"/>
      <c r="P1695" s="339"/>
      <c r="Q1695" s="364"/>
      <c r="R1695" s="364"/>
      <c r="S1695" s="638"/>
      <c r="T1695" s="639"/>
      <c r="U1695" s="367"/>
      <c r="V1695" s="364"/>
      <c r="W1695" s="364"/>
      <c r="X1695" s="364"/>
      <c r="Y1695" s="1293">
        <f t="shared" si="383"/>
        <v>0</v>
      </c>
      <c r="Z1695" s="340"/>
      <c r="AA1695" s="346"/>
      <c r="AB1695" s="28"/>
    </row>
    <row r="1696" spans="1:31" s="29" customFormat="1" x14ac:dyDescent="0.3">
      <c r="A1696" s="115"/>
      <c r="B1696" s="332"/>
      <c r="C1696" s="332"/>
      <c r="D1696" s="332"/>
      <c r="E1696" s="1193" t="s">
        <v>30</v>
      </c>
      <c r="F1696" s="582">
        <v>3</v>
      </c>
      <c r="G1696" s="333">
        <v>1</v>
      </c>
      <c r="H1696" s="333">
        <v>1</v>
      </c>
      <c r="I1696" s="334">
        <v>1</v>
      </c>
      <c r="J1696" s="335">
        <v>-1</v>
      </c>
      <c r="K1696" s="633">
        <v>1</v>
      </c>
      <c r="L1696" s="344">
        <v>2</v>
      </c>
      <c r="M1696" s="344"/>
      <c r="N1696" s="344"/>
      <c r="O1696" s="338">
        <f t="shared" si="388"/>
        <v>3</v>
      </c>
      <c r="P1696" s="339">
        <f t="shared" si="382"/>
        <v>57967.32</v>
      </c>
      <c r="Q1696" s="364">
        <v>38000</v>
      </c>
      <c r="R1696" s="364"/>
      <c r="S1696" s="638">
        <v>10000</v>
      </c>
      <c r="T1696" s="639">
        <v>9967.32</v>
      </c>
      <c r="U1696" s="367">
        <v>37195</v>
      </c>
      <c r="V1696" s="364"/>
      <c r="W1696" s="364"/>
      <c r="X1696" s="364"/>
      <c r="Y1696" s="1293">
        <f t="shared" si="383"/>
        <v>37195</v>
      </c>
      <c r="Z1696" s="340" t="s">
        <v>31</v>
      </c>
      <c r="AA1696" s="525"/>
      <c r="AB1696" s="12"/>
    </row>
    <row r="1697" spans="1:28" x14ac:dyDescent="0.3">
      <c r="A1697" s="115"/>
      <c r="B1697" s="332"/>
      <c r="C1697" s="332"/>
      <c r="D1697" s="332"/>
      <c r="E1697" s="1193"/>
      <c r="F1697" s="582">
        <f t="shared" si="384"/>
        <v>0</v>
      </c>
      <c r="G1697" s="333"/>
      <c r="H1697" s="333"/>
      <c r="I1697" s="334"/>
      <c r="J1697" s="335"/>
      <c r="K1697" s="942"/>
      <c r="L1697" s="337"/>
      <c r="M1697" s="337"/>
      <c r="N1697" s="337"/>
      <c r="O1697" s="338"/>
      <c r="P1697" s="339">
        <f t="shared" si="382"/>
        <v>0</v>
      </c>
      <c r="Q1697" s="364"/>
      <c r="R1697" s="364"/>
      <c r="S1697" s="638"/>
      <c r="T1697" s="639"/>
      <c r="U1697" s="367"/>
      <c r="V1697" s="364"/>
      <c r="W1697" s="364"/>
      <c r="X1697" s="364"/>
      <c r="Y1697" s="1293">
        <f t="shared" si="383"/>
        <v>0</v>
      </c>
      <c r="Z1697" s="340"/>
      <c r="AA1697" s="370"/>
      <c r="AB1697" s="28"/>
    </row>
    <row r="1698" spans="1:28" x14ac:dyDescent="0.3">
      <c r="A1698" s="115"/>
      <c r="B1698" s="332"/>
      <c r="C1698" s="332"/>
      <c r="D1698" s="332"/>
      <c r="E1698" s="1193"/>
      <c r="F1698" s="582">
        <f t="shared" si="384"/>
        <v>0</v>
      </c>
      <c r="G1698" s="333"/>
      <c r="H1698" s="333"/>
      <c r="I1698" s="334"/>
      <c r="J1698" s="335"/>
      <c r="K1698" s="942"/>
      <c r="L1698" s="337"/>
      <c r="M1698" s="337"/>
      <c r="N1698" s="337"/>
      <c r="O1698" s="338"/>
      <c r="P1698" s="339">
        <f t="shared" ref="P1698:P1761" si="397">SUM(Q1698:T1698)</f>
        <v>7825</v>
      </c>
      <c r="Q1698" s="364"/>
      <c r="R1698" s="364"/>
      <c r="S1698" s="638">
        <v>7825</v>
      </c>
      <c r="T1698" s="639"/>
      <c r="U1698" s="367"/>
      <c r="V1698" s="364"/>
      <c r="W1698" s="364"/>
      <c r="X1698" s="364"/>
      <c r="Y1698" s="1293">
        <f t="shared" ref="Y1698:Y1761" si="398">SUM(U1698:X1698)</f>
        <v>0</v>
      </c>
      <c r="Z1698" s="340" t="s">
        <v>31</v>
      </c>
      <c r="AA1698" s="370" t="s">
        <v>788</v>
      </c>
      <c r="AB1698" s="28"/>
    </row>
    <row r="1699" spans="1:28" x14ac:dyDescent="0.3">
      <c r="A1699" s="115"/>
      <c r="B1699" s="332"/>
      <c r="C1699" s="332"/>
      <c r="D1699" s="332"/>
      <c r="E1699" s="1193"/>
      <c r="F1699" s="582">
        <f t="shared" si="384"/>
        <v>0</v>
      </c>
      <c r="G1699" s="333"/>
      <c r="H1699" s="333"/>
      <c r="I1699" s="334"/>
      <c r="J1699" s="335"/>
      <c r="K1699" s="942"/>
      <c r="L1699" s="337"/>
      <c r="M1699" s="337"/>
      <c r="N1699" s="337"/>
      <c r="O1699" s="338"/>
      <c r="P1699" s="339">
        <f t="shared" si="397"/>
        <v>0</v>
      </c>
      <c r="Q1699" s="364"/>
      <c r="R1699" s="364"/>
      <c r="S1699" s="638"/>
      <c r="T1699" s="639"/>
      <c r="U1699" s="367"/>
      <c r="V1699" s="364"/>
      <c r="W1699" s="364"/>
      <c r="X1699" s="364"/>
      <c r="Y1699" s="1293">
        <f t="shared" si="398"/>
        <v>0</v>
      </c>
      <c r="Z1699" s="340"/>
      <c r="AA1699" s="370" t="s">
        <v>789</v>
      </c>
      <c r="AB1699" s="28"/>
    </row>
    <row r="1700" spans="1:28" x14ac:dyDescent="0.3">
      <c r="A1700" s="115"/>
      <c r="B1700" s="332"/>
      <c r="C1700" s="332"/>
      <c r="D1700" s="332"/>
      <c r="E1700" s="1193"/>
      <c r="F1700" s="582">
        <f t="shared" si="384"/>
        <v>0</v>
      </c>
      <c r="G1700" s="333"/>
      <c r="H1700" s="333"/>
      <c r="I1700" s="334"/>
      <c r="J1700" s="335"/>
      <c r="K1700" s="942"/>
      <c r="L1700" s="337"/>
      <c r="M1700" s="337"/>
      <c r="N1700" s="337"/>
      <c r="O1700" s="338"/>
      <c r="P1700" s="339">
        <f t="shared" si="397"/>
        <v>0</v>
      </c>
      <c r="Q1700" s="364"/>
      <c r="R1700" s="364"/>
      <c r="S1700" s="638"/>
      <c r="T1700" s="639"/>
      <c r="U1700" s="367"/>
      <c r="V1700" s="364"/>
      <c r="W1700" s="364"/>
      <c r="X1700" s="364"/>
      <c r="Y1700" s="1293">
        <f t="shared" si="398"/>
        <v>0</v>
      </c>
      <c r="Z1700" s="340"/>
      <c r="AA1700" s="370" t="s">
        <v>679</v>
      </c>
      <c r="AB1700" s="28"/>
    </row>
    <row r="1701" spans="1:28" x14ac:dyDescent="0.3">
      <c r="A1701" s="115"/>
      <c r="B1701" s="332"/>
      <c r="C1701" s="332"/>
      <c r="D1701" s="332"/>
      <c r="E1701" s="1193"/>
      <c r="F1701" s="582">
        <f t="shared" si="384"/>
        <v>0</v>
      </c>
      <c r="G1701" s="333"/>
      <c r="H1701" s="333"/>
      <c r="I1701" s="334"/>
      <c r="J1701" s="335"/>
      <c r="K1701" s="942"/>
      <c r="L1701" s="337"/>
      <c r="M1701" s="337"/>
      <c r="N1701" s="337"/>
      <c r="O1701" s="338"/>
      <c r="P1701" s="339">
        <f t="shared" si="397"/>
        <v>0</v>
      </c>
      <c r="Q1701" s="364"/>
      <c r="R1701" s="364"/>
      <c r="S1701" s="638"/>
      <c r="T1701" s="639"/>
      <c r="U1701" s="367"/>
      <c r="V1701" s="364"/>
      <c r="W1701" s="364"/>
      <c r="X1701" s="364"/>
      <c r="Y1701" s="1293">
        <f t="shared" si="398"/>
        <v>0</v>
      </c>
      <c r="Z1701" s="340"/>
      <c r="AA1701" s="370" t="s">
        <v>680</v>
      </c>
      <c r="AB1701" s="28"/>
    </row>
    <row r="1702" spans="1:28" x14ac:dyDescent="0.3">
      <c r="A1702" s="115"/>
      <c r="B1702" s="332"/>
      <c r="C1702" s="332"/>
      <c r="D1702" s="332"/>
      <c r="E1702" s="1193"/>
      <c r="F1702" s="582">
        <f t="shared" si="384"/>
        <v>0</v>
      </c>
      <c r="G1702" s="333"/>
      <c r="H1702" s="333"/>
      <c r="I1702" s="334"/>
      <c r="J1702" s="335"/>
      <c r="K1702" s="942"/>
      <c r="L1702" s="337"/>
      <c r="M1702" s="337"/>
      <c r="N1702" s="337"/>
      <c r="O1702" s="338"/>
      <c r="P1702" s="339">
        <f t="shared" si="397"/>
        <v>1500</v>
      </c>
      <c r="Q1702" s="364"/>
      <c r="R1702" s="364"/>
      <c r="S1702" s="638">
        <v>1500</v>
      </c>
      <c r="T1702" s="639"/>
      <c r="U1702" s="367"/>
      <c r="V1702" s="364"/>
      <c r="W1702" s="364"/>
      <c r="X1702" s="364"/>
      <c r="Y1702" s="1293">
        <f t="shared" si="398"/>
        <v>0</v>
      </c>
      <c r="Z1702" s="340" t="s">
        <v>31</v>
      </c>
      <c r="AA1702" s="439" t="s">
        <v>790</v>
      </c>
      <c r="AB1702" s="28"/>
    </row>
    <row r="1703" spans="1:28" x14ac:dyDescent="0.3">
      <c r="A1703" s="115"/>
      <c r="B1703" s="332"/>
      <c r="C1703" s="332"/>
      <c r="D1703" s="332"/>
      <c r="E1703" s="1193"/>
      <c r="F1703" s="582">
        <f t="shared" si="384"/>
        <v>0</v>
      </c>
      <c r="G1703" s="333"/>
      <c r="H1703" s="333"/>
      <c r="I1703" s="334"/>
      <c r="J1703" s="335"/>
      <c r="K1703" s="942"/>
      <c r="L1703" s="337"/>
      <c r="M1703" s="337"/>
      <c r="N1703" s="337"/>
      <c r="O1703" s="338"/>
      <c r="P1703" s="339">
        <f t="shared" si="397"/>
        <v>0</v>
      </c>
      <c r="Q1703" s="364"/>
      <c r="R1703" s="364"/>
      <c r="S1703" s="638"/>
      <c r="T1703" s="639"/>
      <c r="U1703" s="367"/>
      <c r="V1703" s="364"/>
      <c r="W1703" s="364"/>
      <c r="X1703" s="364"/>
      <c r="Y1703" s="1293">
        <f t="shared" si="398"/>
        <v>0</v>
      </c>
      <c r="Z1703" s="340"/>
      <c r="AA1703" s="439" t="s">
        <v>791</v>
      </c>
      <c r="AB1703" s="28"/>
    </row>
    <row r="1704" spans="1:28" x14ac:dyDescent="0.3">
      <c r="A1704" s="115"/>
      <c r="B1704" s="332"/>
      <c r="C1704" s="332"/>
      <c r="D1704" s="332"/>
      <c r="E1704" s="1193"/>
      <c r="F1704" s="582">
        <f t="shared" si="384"/>
        <v>0</v>
      </c>
      <c r="G1704" s="333"/>
      <c r="H1704" s="333"/>
      <c r="I1704" s="334"/>
      <c r="J1704" s="335"/>
      <c r="K1704" s="942"/>
      <c r="L1704" s="337"/>
      <c r="M1704" s="337"/>
      <c r="N1704" s="337"/>
      <c r="O1704" s="338"/>
      <c r="P1704" s="339">
        <f t="shared" si="397"/>
        <v>0</v>
      </c>
      <c r="Q1704" s="364"/>
      <c r="R1704" s="364"/>
      <c r="S1704" s="638"/>
      <c r="T1704" s="639"/>
      <c r="U1704" s="367"/>
      <c r="V1704" s="364"/>
      <c r="W1704" s="364"/>
      <c r="X1704" s="364"/>
      <c r="Y1704" s="1293">
        <f t="shared" si="398"/>
        <v>0</v>
      </c>
      <c r="Z1704" s="340"/>
      <c r="AA1704" s="439" t="s">
        <v>792</v>
      </c>
      <c r="AB1704" s="28"/>
    </row>
    <row r="1705" spans="1:28" x14ac:dyDescent="0.3">
      <c r="A1705" s="115"/>
      <c r="B1705" s="332"/>
      <c r="C1705" s="332"/>
      <c r="D1705" s="332"/>
      <c r="E1705" s="1193"/>
      <c r="F1705" s="582">
        <f t="shared" si="384"/>
        <v>0</v>
      </c>
      <c r="G1705" s="333"/>
      <c r="H1705" s="333"/>
      <c r="I1705" s="334"/>
      <c r="J1705" s="335"/>
      <c r="K1705" s="942"/>
      <c r="L1705" s="337"/>
      <c r="M1705" s="337"/>
      <c r="N1705" s="337"/>
      <c r="O1705" s="338"/>
      <c r="P1705" s="339">
        <f t="shared" si="397"/>
        <v>0</v>
      </c>
      <c r="Q1705" s="364"/>
      <c r="R1705" s="364"/>
      <c r="S1705" s="638"/>
      <c r="T1705" s="639"/>
      <c r="U1705" s="367"/>
      <c r="V1705" s="364"/>
      <c r="W1705" s="364"/>
      <c r="X1705" s="364"/>
      <c r="Y1705" s="1293">
        <f t="shared" si="398"/>
        <v>0</v>
      </c>
      <c r="Z1705" s="340"/>
      <c r="AA1705" s="439" t="s">
        <v>548</v>
      </c>
      <c r="AB1705" s="28"/>
    </row>
    <row r="1706" spans="1:28" x14ac:dyDescent="0.3">
      <c r="A1706" s="115"/>
      <c r="B1706" s="332"/>
      <c r="C1706" s="332"/>
      <c r="D1706" s="332"/>
      <c r="E1706" s="1193"/>
      <c r="F1706" s="582">
        <f t="shared" si="384"/>
        <v>0</v>
      </c>
      <c r="G1706" s="333"/>
      <c r="H1706" s="333"/>
      <c r="I1706" s="334"/>
      <c r="J1706" s="335"/>
      <c r="K1706" s="942"/>
      <c r="L1706" s="337"/>
      <c r="M1706" s="337"/>
      <c r="N1706" s="337"/>
      <c r="O1706" s="338"/>
      <c r="P1706" s="339">
        <f t="shared" si="397"/>
        <v>9350</v>
      </c>
      <c r="Q1706" s="364"/>
      <c r="R1706" s="364"/>
      <c r="S1706" s="638">
        <v>9350</v>
      </c>
      <c r="T1706" s="639"/>
      <c r="U1706" s="367"/>
      <c r="V1706" s="364"/>
      <c r="W1706" s="364"/>
      <c r="X1706" s="364"/>
      <c r="Y1706" s="1293">
        <f t="shared" si="398"/>
        <v>0</v>
      </c>
      <c r="Z1706" s="340" t="s">
        <v>31</v>
      </c>
      <c r="AA1706" s="439" t="s">
        <v>793</v>
      </c>
      <c r="AB1706" s="28"/>
    </row>
    <row r="1707" spans="1:28" x14ac:dyDescent="0.3">
      <c r="A1707" s="115"/>
      <c r="B1707" s="332"/>
      <c r="C1707" s="332"/>
      <c r="D1707" s="332"/>
      <c r="E1707" s="1197"/>
      <c r="F1707" s="582">
        <f t="shared" si="384"/>
        <v>0</v>
      </c>
      <c r="G1707" s="333"/>
      <c r="H1707" s="333"/>
      <c r="I1707" s="334"/>
      <c r="J1707" s="335"/>
      <c r="K1707" s="633"/>
      <c r="L1707" s="337"/>
      <c r="M1707" s="337"/>
      <c r="N1707" s="337"/>
      <c r="O1707" s="338"/>
      <c r="P1707" s="339">
        <f t="shared" si="397"/>
        <v>0</v>
      </c>
      <c r="Q1707" s="364"/>
      <c r="R1707" s="364"/>
      <c r="S1707" s="638"/>
      <c r="T1707" s="639"/>
      <c r="U1707" s="367"/>
      <c r="V1707" s="364"/>
      <c r="W1707" s="364"/>
      <c r="X1707" s="364"/>
      <c r="Y1707" s="1293">
        <f t="shared" si="398"/>
        <v>0</v>
      </c>
      <c r="Z1707" s="340"/>
      <c r="AA1707" s="370" t="s">
        <v>794</v>
      </c>
      <c r="AB1707" s="28"/>
    </row>
    <row r="1708" spans="1:28" x14ac:dyDescent="0.3">
      <c r="A1708" s="115"/>
      <c r="B1708" s="332"/>
      <c r="C1708" s="332"/>
      <c r="D1708" s="332"/>
      <c r="E1708" s="1168"/>
      <c r="F1708" s="582">
        <f t="shared" si="384"/>
        <v>0</v>
      </c>
      <c r="G1708" s="333"/>
      <c r="H1708" s="333"/>
      <c r="I1708" s="334"/>
      <c r="J1708" s="335"/>
      <c r="K1708" s="633"/>
      <c r="L1708" s="337"/>
      <c r="M1708" s="337"/>
      <c r="N1708" s="337"/>
      <c r="O1708" s="338"/>
      <c r="P1708" s="339">
        <f t="shared" si="397"/>
        <v>0</v>
      </c>
      <c r="Q1708" s="364"/>
      <c r="R1708" s="364"/>
      <c r="S1708" s="365"/>
      <c r="T1708" s="366"/>
      <c r="U1708" s="367"/>
      <c r="V1708" s="365">
        <v>10000</v>
      </c>
      <c r="W1708" s="364"/>
      <c r="X1708" s="364"/>
      <c r="Y1708" s="1293">
        <f>SUM(U1708:X1708)</f>
        <v>10000</v>
      </c>
      <c r="Z1708" s="833" t="s">
        <v>755</v>
      </c>
      <c r="AA1708" s="370" t="s">
        <v>689</v>
      </c>
      <c r="AB1708" s="48" t="e">
        <f>+#REF!</f>
        <v>#REF!</v>
      </c>
    </row>
    <row r="1709" spans="1:28" x14ac:dyDescent="0.3">
      <c r="A1709" s="115"/>
      <c r="B1709" s="332"/>
      <c r="C1709" s="332"/>
      <c r="D1709" s="332"/>
      <c r="E1709" s="1168"/>
      <c r="F1709" s="582">
        <f t="shared" si="384"/>
        <v>0</v>
      </c>
      <c r="G1709" s="333"/>
      <c r="H1709" s="333"/>
      <c r="I1709" s="334"/>
      <c r="J1709" s="335"/>
      <c r="K1709" s="942"/>
      <c r="L1709" s="337"/>
      <c r="M1709" s="337"/>
      <c r="N1709" s="337"/>
      <c r="O1709" s="338"/>
      <c r="P1709" s="339">
        <f t="shared" si="397"/>
        <v>0</v>
      </c>
      <c r="Q1709" s="364"/>
      <c r="R1709" s="364"/>
      <c r="S1709" s="365"/>
      <c r="T1709" s="366"/>
      <c r="U1709" s="367"/>
      <c r="V1709" s="364"/>
      <c r="W1709" s="364"/>
      <c r="X1709" s="364"/>
      <c r="Y1709" s="1293">
        <f t="shared" si="398"/>
        <v>0</v>
      </c>
      <c r="Z1709" s="340"/>
      <c r="AA1709" s="370" t="s">
        <v>914</v>
      </c>
      <c r="AB1709" s="48"/>
    </row>
    <row r="1710" spans="1:28" x14ac:dyDescent="0.3">
      <c r="A1710" s="115"/>
      <c r="B1710" s="332"/>
      <c r="C1710" s="332"/>
      <c r="D1710" s="332"/>
      <c r="E1710" s="1168"/>
      <c r="F1710" s="582">
        <f t="shared" si="384"/>
        <v>0</v>
      </c>
      <c r="G1710" s="333"/>
      <c r="H1710" s="333"/>
      <c r="I1710" s="334"/>
      <c r="J1710" s="335"/>
      <c r="K1710" s="942"/>
      <c r="L1710" s="337"/>
      <c r="M1710" s="337"/>
      <c r="N1710" s="337"/>
      <c r="O1710" s="338"/>
      <c r="P1710" s="339">
        <f t="shared" si="397"/>
        <v>0</v>
      </c>
      <c r="Q1710" s="364"/>
      <c r="R1710" s="364"/>
      <c r="S1710" s="365"/>
      <c r="T1710" s="366"/>
      <c r="U1710" s="367"/>
      <c r="V1710" s="364"/>
      <c r="W1710" s="364"/>
      <c r="X1710" s="364"/>
      <c r="Y1710" s="1293">
        <f t="shared" si="398"/>
        <v>0</v>
      </c>
      <c r="Z1710" s="340"/>
      <c r="AA1710" s="370" t="s">
        <v>690</v>
      </c>
      <c r="AB1710" s="48"/>
    </row>
    <row r="1711" spans="1:28" s="74" customFormat="1" x14ac:dyDescent="0.3">
      <c r="A1711" s="115"/>
      <c r="B1711" s="332"/>
      <c r="C1711" s="332"/>
      <c r="D1711" s="332"/>
      <c r="E1711" s="1168"/>
      <c r="F1711" s="582">
        <f t="shared" si="384"/>
        <v>0</v>
      </c>
      <c r="G1711" s="333"/>
      <c r="H1711" s="333"/>
      <c r="I1711" s="334"/>
      <c r="J1711" s="335"/>
      <c r="K1711" s="942"/>
      <c r="L1711" s="344"/>
      <c r="M1711" s="344"/>
      <c r="N1711" s="344"/>
      <c r="O1711" s="338"/>
      <c r="P1711" s="339">
        <f t="shared" si="397"/>
        <v>26407.68</v>
      </c>
      <c r="Q1711" s="364"/>
      <c r="R1711" s="364"/>
      <c r="S1711" s="365">
        <v>1407.68</v>
      </c>
      <c r="T1711" s="366">
        <v>25000</v>
      </c>
      <c r="U1711" s="367"/>
      <c r="V1711" s="364"/>
      <c r="W1711" s="364"/>
      <c r="X1711" s="364"/>
      <c r="Y1711" s="1293">
        <f t="shared" si="398"/>
        <v>0</v>
      </c>
      <c r="Z1711" s="340"/>
      <c r="AA1711" s="370" t="s">
        <v>716</v>
      </c>
      <c r="AB1711" s="73"/>
    </row>
    <row r="1712" spans="1:28" x14ac:dyDescent="0.3">
      <c r="A1712" s="115"/>
      <c r="B1712" s="332"/>
      <c r="C1712" s="332"/>
      <c r="D1712" s="332"/>
      <c r="E1712" s="1684"/>
      <c r="F1712" s="582">
        <f t="shared" si="384"/>
        <v>0</v>
      </c>
      <c r="G1712" s="333"/>
      <c r="H1712" s="333"/>
      <c r="I1712" s="334"/>
      <c r="J1712" s="335"/>
      <c r="K1712" s="942"/>
      <c r="L1712" s="337"/>
      <c r="M1712" s="337"/>
      <c r="N1712" s="337"/>
      <c r="O1712" s="338"/>
      <c r="P1712" s="339">
        <f t="shared" si="397"/>
        <v>0</v>
      </c>
      <c r="Q1712" s="364"/>
      <c r="R1712" s="364"/>
      <c r="S1712" s="638"/>
      <c r="T1712" s="639"/>
      <c r="U1712" s="367"/>
      <c r="V1712" s="364"/>
      <c r="W1712" s="364"/>
      <c r="X1712" s="364"/>
      <c r="Y1712" s="1293">
        <f t="shared" si="398"/>
        <v>0</v>
      </c>
      <c r="Z1712" s="340"/>
      <c r="AA1712" s="431"/>
      <c r="AB1712" s="28"/>
    </row>
    <row r="1713" spans="1:28" x14ac:dyDescent="0.3">
      <c r="A1713" s="115"/>
      <c r="B1713" s="332"/>
      <c r="C1713" s="587" t="s">
        <v>162</v>
      </c>
      <c r="D1713" s="332"/>
      <c r="E1713" s="1164"/>
      <c r="F1713" s="582">
        <f t="shared" si="384"/>
        <v>0</v>
      </c>
      <c r="G1713" s="333"/>
      <c r="H1713" s="333"/>
      <c r="I1713" s="334"/>
      <c r="J1713" s="335"/>
      <c r="K1713" s="942"/>
      <c r="L1713" s="337"/>
      <c r="M1713" s="337"/>
      <c r="N1713" s="337"/>
      <c r="O1713" s="338"/>
      <c r="P1713" s="339">
        <f t="shared" si="397"/>
        <v>0</v>
      </c>
      <c r="Q1713" s="364"/>
      <c r="R1713" s="364"/>
      <c r="S1713" s="638"/>
      <c r="T1713" s="639"/>
      <c r="U1713" s="367"/>
      <c r="V1713" s="364"/>
      <c r="W1713" s="364"/>
      <c r="X1713" s="364"/>
      <c r="Y1713" s="1293">
        <f t="shared" si="398"/>
        <v>0</v>
      </c>
      <c r="Z1713" s="340"/>
      <c r="AA1713" s="370"/>
      <c r="AB1713" s="28"/>
    </row>
    <row r="1714" spans="1:28" s="29" customFormat="1" ht="14.4" customHeight="1" x14ac:dyDescent="0.3">
      <c r="A1714" s="115"/>
      <c r="B1714" s="332"/>
      <c r="C1714" s="332"/>
      <c r="D1714" s="332"/>
      <c r="E1714" s="1193" t="s">
        <v>21</v>
      </c>
      <c r="F1714" s="582">
        <f t="shared" si="384"/>
        <v>4</v>
      </c>
      <c r="G1714" s="333">
        <v>1</v>
      </c>
      <c r="H1714" s="333">
        <v>1</v>
      </c>
      <c r="I1714" s="334">
        <v>1</v>
      </c>
      <c r="J1714" s="335">
        <v>1</v>
      </c>
      <c r="K1714" s="633">
        <v>1</v>
      </c>
      <c r="L1714" s="344">
        <v>1</v>
      </c>
      <c r="M1714" s="344"/>
      <c r="N1714" s="344"/>
      <c r="O1714" s="338">
        <f t="shared" si="388"/>
        <v>2</v>
      </c>
      <c r="P1714" s="339">
        <f t="shared" si="397"/>
        <v>95000</v>
      </c>
      <c r="Q1714" s="364">
        <v>25000</v>
      </c>
      <c r="R1714" s="364">
        <v>45000</v>
      </c>
      <c r="S1714" s="365">
        <f>15*1000</f>
        <v>15000</v>
      </c>
      <c r="T1714" s="366">
        <v>10000</v>
      </c>
      <c r="U1714" s="367">
        <v>25000</v>
      </c>
      <c r="V1714" s="364">
        <v>45000</v>
      </c>
      <c r="W1714" s="364"/>
      <c r="X1714" s="364"/>
      <c r="Y1714" s="1293">
        <f t="shared" si="398"/>
        <v>70000</v>
      </c>
      <c r="Z1714" s="340" t="s">
        <v>31</v>
      </c>
      <c r="AA1714" s="370"/>
      <c r="AB1714" s="71" t="e">
        <f>+#REF!</f>
        <v>#REF!</v>
      </c>
    </row>
    <row r="1715" spans="1:28" x14ac:dyDescent="0.3">
      <c r="A1715" s="115"/>
      <c r="B1715" s="332"/>
      <c r="C1715" s="332"/>
      <c r="D1715" s="332"/>
      <c r="E1715" s="1222"/>
      <c r="F1715" s="582">
        <f t="shared" si="384"/>
        <v>0</v>
      </c>
      <c r="G1715" s="333"/>
      <c r="H1715" s="333"/>
      <c r="I1715" s="334"/>
      <c r="J1715" s="335"/>
      <c r="K1715" s="942"/>
      <c r="L1715" s="337"/>
      <c r="M1715" s="337"/>
      <c r="N1715" s="337"/>
      <c r="O1715" s="338"/>
      <c r="P1715" s="339">
        <f t="shared" si="397"/>
        <v>0</v>
      </c>
      <c r="Q1715" s="364"/>
      <c r="R1715" s="364"/>
      <c r="S1715" s="365"/>
      <c r="T1715" s="366"/>
      <c r="U1715" s="367"/>
      <c r="V1715" s="364"/>
      <c r="W1715" s="364"/>
      <c r="X1715" s="364"/>
      <c r="Y1715" s="1293">
        <f t="shared" si="398"/>
        <v>0</v>
      </c>
      <c r="Z1715" s="340"/>
      <c r="AA1715" s="370"/>
      <c r="AB1715" s="28"/>
    </row>
    <row r="1716" spans="1:28" x14ac:dyDescent="0.3">
      <c r="A1716" s="115"/>
      <c r="B1716" s="332"/>
      <c r="C1716" s="587" t="s">
        <v>958</v>
      </c>
      <c r="D1716" s="332"/>
      <c r="E1716" s="1164"/>
      <c r="F1716" s="582">
        <f t="shared" si="384"/>
        <v>0</v>
      </c>
      <c r="G1716" s="333"/>
      <c r="H1716" s="333"/>
      <c r="I1716" s="334"/>
      <c r="J1716" s="335"/>
      <c r="K1716" s="942"/>
      <c r="L1716" s="337"/>
      <c r="M1716" s="337"/>
      <c r="N1716" s="337"/>
      <c r="O1716" s="338"/>
      <c r="P1716" s="339">
        <f t="shared" si="397"/>
        <v>0</v>
      </c>
      <c r="Q1716" s="364"/>
      <c r="R1716" s="364"/>
      <c r="S1716" s="638"/>
      <c r="T1716" s="639"/>
      <c r="U1716" s="367"/>
      <c r="V1716" s="364"/>
      <c r="W1716" s="364"/>
      <c r="X1716" s="364"/>
      <c r="Y1716" s="1293">
        <f t="shared" si="398"/>
        <v>0</v>
      </c>
      <c r="Z1716" s="340"/>
      <c r="AA1716" s="431"/>
      <c r="AB1716" s="28"/>
    </row>
    <row r="1717" spans="1:28" s="29" customFormat="1" x14ac:dyDescent="0.3">
      <c r="A1717" s="115"/>
      <c r="B1717" s="332"/>
      <c r="C1717" s="332"/>
      <c r="D1717" s="332"/>
      <c r="E1717" s="1193" t="s">
        <v>765</v>
      </c>
      <c r="F1717" s="582">
        <f t="shared" si="384"/>
        <v>1</v>
      </c>
      <c r="G1717" s="333"/>
      <c r="H1717" s="333"/>
      <c r="I1717" s="722">
        <v>1</v>
      </c>
      <c r="J1717" s="723"/>
      <c r="K1717" s="633"/>
      <c r="L1717" s="344"/>
      <c r="M1717" s="344"/>
      <c r="N1717" s="344"/>
      <c r="O1717" s="338"/>
      <c r="P1717" s="339">
        <f t="shared" si="397"/>
        <v>145000</v>
      </c>
      <c r="Q1717" s="364"/>
      <c r="R1717" s="364"/>
      <c r="S1717" s="638">
        <v>145000</v>
      </c>
      <c r="T1717" s="639"/>
      <c r="U1717" s="367"/>
      <c r="V1717" s="364"/>
      <c r="W1717" s="364"/>
      <c r="X1717" s="364"/>
      <c r="Y1717" s="1293">
        <f t="shared" si="398"/>
        <v>0</v>
      </c>
      <c r="Z1717" s="340" t="s">
        <v>31</v>
      </c>
      <c r="AA1717" s="431" t="s">
        <v>766</v>
      </c>
      <c r="AB1717" s="12"/>
    </row>
    <row r="1718" spans="1:28" x14ac:dyDescent="0.3">
      <c r="A1718" s="115"/>
      <c r="B1718" s="332"/>
      <c r="C1718" s="332"/>
      <c r="D1718" s="332"/>
      <c r="E1718" s="1193"/>
      <c r="F1718" s="582">
        <f t="shared" si="384"/>
        <v>0</v>
      </c>
      <c r="G1718" s="333"/>
      <c r="H1718" s="333"/>
      <c r="I1718" s="722"/>
      <c r="J1718" s="723"/>
      <c r="K1718" s="953"/>
      <c r="L1718" s="337"/>
      <c r="M1718" s="337"/>
      <c r="N1718" s="337"/>
      <c r="O1718" s="338"/>
      <c r="P1718" s="339">
        <f t="shared" si="397"/>
        <v>0</v>
      </c>
      <c r="Q1718" s="364"/>
      <c r="R1718" s="364"/>
      <c r="S1718" s="638"/>
      <c r="T1718" s="639"/>
      <c r="U1718" s="367"/>
      <c r="V1718" s="364"/>
      <c r="W1718" s="364"/>
      <c r="X1718" s="364"/>
      <c r="Y1718" s="1293">
        <f t="shared" si="398"/>
        <v>0</v>
      </c>
      <c r="Z1718" s="340"/>
      <c r="AA1718" s="370"/>
      <c r="AB1718" s="28"/>
    </row>
    <row r="1719" spans="1:28" x14ac:dyDescent="0.3">
      <c r="A1719" s="115"/>
      <c r="B1719" s="332"/>
      <c r="C1719" s="332"/>
      <c r="D1719" s="332"/>
      <c r="E1719" s="1222"/>
      <c r="F1719" s="582">
        <f t="shared" si="384"/>
        <v>0</v>
      </c>
      <c r="G1719" s="333"/>
      <c r="H1719" s="333"/>
      <c r="I1719" s="334"/>
      <c r="J1719" s="335"/>
      <c r="K1719" s="942"/>
      <c r="L1719" s="337"/>
      <c r="M1719" s="337"/>
      <c r="N1719" s="337"/>
      <c r="O1719" s="338"/>
      <c r="P1719" s="339">
        <f t="shared" si="397"/>
        <v>0</v>
      </c>
      <c r="Q1719" s="364"/>
      <c r="R1719" s="364"/>
      <c r="S1719" s="365"/>
      <c r="T1719" s="366"/>
      <c r="U1719" s="367"/>
      <c r="V1719" s="364"/>
      <c r="W1719" s="364"/>
      <c r="X1719" s="364"/>
      <c r="Y1719" s="1293">
        <f t="shared" si="398"/>
        <v>0</v>
      </c>
      <c r="Z1719" s="340"/>
      <c r="AA1719" s="370"/>
      <c r="AB1719" s="28"/>
    </row>
    <row r="1720" spans="1:28" x14ac:dyDescent="0.3">
      <c r="A1720" s="115"/>
      <c r="B1720" s="332"/>
      <c r="C1720" s="587" t="s">
        <v>959</v>
      </c>
      <c r="D1720" s="332"/>
      <c r="E1720" s="1164"/>
      <c r="F1720" s="582">
        <f t="shared" si="384"/>
        <v>0</v>
      </c>
      <c r="G1720" s="333"/>
      <c r="H1720" s="333"/>
      <c r="I1720" s="334"/>
      <c r="J1720" s="335"/>
      <c r="K1720" s="942"/>
      <c r="L1720" s="337"/>
      <c r="M1720" s="337"/>
      <c r="N1720" s="337"/>
      <c r="O1720" s="338"/>
      <c r="P1720" s="339">
        <f t="shared" si="397"/>
        <v>0</v>
      </c>
      <c r="Q1720" s="364"/>
      <c r="R1720" s="364"/>
      <c r="S1720" s="638"/>
      <c r="T1720" s="639"/>
      <c r="U1720" s="367"/>
      <c r="V1720" s="364"/>
      <c r="W1720" s="364"/>
      <c r="X1720" s="364"/>
      <c r="Y1720" s="1293">
        <f t="shared" si="398"/>
        <v>0</v>
      </c>
      <c r="Z1720" s="340"/>
      <c r="AA1720" s="431"/>
      <c r="AB1720" s="28"/>
    </row>
    <row r="1721" spans="1:28" s="74" customFormat="1" x14ac:dyDescent="0.3">
      <c r="A1721" s="115"/>
      <c r="B1721" s="332"/>
      <c r="C1721" s="332"/>
      <c r="D1721" s="332"/>
      <c r="E1721" s="1193" t="s">
        <v>764</v>
      </c>
      <c r="F1721" s="582">
        <f t="shared" si="384"/>
        <v>20</v>
      </c>
      <c r="G1721" s="333">
        <v>5</v>
      </c>
      <c r="H1721" s="333">
        <v>5</v>
      </c>
      <c r="I1721" s="722">
        <v>5</v>
      </c>
      <c r="J1721" s="723">
        <v>5</v>
      </c>
      <c r="K1721" s="633">
        <v>9</v>
      </c>
      <c r="L1721" s="344">
        <v>6</v>
      </c>
      <c r="M1721" s="344"/>
      <c r="N1721" s="344"/>
      <c r="O1721" s="338">
        <f t="shared" si="388"/>
        <v>15</v>
      </c>
      <c r="P1721" s="339">
        <f t="shared" si="397"/>
        <v>338400</v>
      </c>
      <c r="Q1721" s="364">
        <v>84600</v>
      </c>
      <c r="R1721" s="364">
        <v>84600</v>
      </c>
      <c r="S1721" s="638">
        <v>84600</v>
      </c>
      <c r="T1721" s="639">
        <v>84600</v>
      </c>
      <c r="U1721" s="367">
        <v>84600</v>
      </c>
      <c r="V1721" s="364">
        <v>84600</v>
      </c>
      <c r="W1721" s="364"/>
      <c r="X1721" s="364"/>
      <c r="Y1721" s="1293">
        <f t="shared" si="398"/>
        <v>169200</v>
      </c>
      <c r="Z1721" s="833" t="s">
        <v>917</v>
      </c>
      <c r="AA1721" s="525" t="s">
        <v>31</v>
      </c>
      <c r="AB1721" s="77"/>
    </row>
    <row r="1722" spans="1:28" x14ac:dyDescent="0.3">
      <c r="A1722" s="115"/>
      <c r="B1722" s="332"/>
      <c r="C1722" s="332"/>
      <c r="D1722" s="332"/>
      <c r="E1722" s="1197"/>
      <c r="F1722" s="582">
        <f t="shared" ref="F1722:F1790" si="399">SUM(G1722:J1722)</f>
        <v>0</v>
      </c>
      <c r="G1722" s="333"/>
      <c r="H1722" s="333"/>
      <c r="I1722" s="722"/>
      <c r="J1722" s="723"/>
      <c r="K1722" s="953"/>
      <c r="L1722" s="337"/>
      <c r="M1722" s="337"/>
      <c r="N1722" s="337"/>
      <c r="O1722" s="338"/>
      <c r="P1722" s="339">
        <f t="shared" si="397"/>
        <v>0</v>
      </c>
      <c r="Q1722" s="364"/>
      <c r="R1722" s="364"/>
      <c r="S1722" s="638"/>
      <c r="T1722" s="639"/>
      <c r="U1722" s="367"/>
      <c r="V1722" s="364"/>
      <c r="W1722" s="364"/>
      <c r="X1722" s="364"/>
      <c r="Y1722" s="1293">
        <f t="shared" si="398"/>
        <v>0</v>
      </c>
      <c r="Z1722" s="340"/>
      <c r="AA1722" s="431"/>
      <c r="AB1722" s="28"/>
    </row>
    <row r="1723" spans="1:28" x14ac:dyDescent="0.3">
      <c r="A1723" s="115"/>
      <c r="B1723" s="332"/>
      <c r="C1723" s="661" t="s">
        <v>960</v>
      </c>
      <c r="D1723" s="332"/>
      <c r="E1723" s="1164"/>
      <c r="F1723" s="582">
        <f t="shared" si="399"/>
        <v>0</v>
      </c>
      <c r="G1723" s="333"/>
      <c r="H1723" s="333"/>
      <c r="I1723" s="334"/>
      <c r="J1723" s="335"/>
      <c r="K1723" s="942"/>
      <c r="L1723" s="337"/>
      <c r="M1723" s="337"/>
      <c r="N1723" s="337"/>
      <c r="O1723" s="338"/>
      <c r="P1723" s="339">
        <f t="shared" si="397"/>
        <v>0</v>
      </c>
      <c r="Q1723" s="364"/>
      <c r="R1723" s="364"/>
      <c r="S1723" s="365"/>
      <c r="T1723" s="366"/>
      <c r="U1723" s="367"/>
      <c r="V1723" s="364"/>
      <c r="W1723" s="364"/>
      <c r="X1723" s="364"/>
      <c r="Y1723" s="1293">
        <f t="shared" si="398"/>
        <v>0</v>
      </c>
      <c r="Z1723" s="340"/>
      <c r="AA1723" s="370"/>
      <c r="AB1723" s="28"/>
    </row>
    <row r="1724" spans="1:28" x14ac:dyDescent="0.3">
      <c r="A1724" s="115"/>
      <c r="B1724" s="332"/>
      <c r="C1724" s="332"/>
      <c r="D1724" s="332"/>
      <c r="E1724" s="1224" t="s">
        <v>121</v>
      </c>
      <c r="F1724" s="582">
        <f t="shared" si="399"/>
        <v>0</v>
      </c>
      <c r="G1724" s="333"/>
      <c r="H1724" s="333"/>
      <c r="I1724" s="334"/>
      <c r="J1724" s="335"/>
      <c r="K1724" s="942"/>
      <c r="L1724" s="337"/>
      <c r="M1724" s="337"/>
      <c r="N1724" s="337"/>
      <c r="O1724" s="338"/>
      <c r="P1724" s="339">
        <f t="shared" si="397"/>
        <v>0</v>
      </c>
      <c r="Q1724" s="364"/>
      <c r="R1724" s="364"/>
      <c r="S1724" s="638"/>
      <c r="T1724" s="639"/>
      <c r="U1724" s="367"/>
      <c r="V1724" s="364"/>
      <c r="W1724" s="364"/>
      <c r="X1724" s="364"/>
      <c r="Y1724" s="1293">
        <f t="shared" si="398"/>
        <v>0</v>
      </c>
      <c r="Z1724" s="340"/>
      <c r="AA1724" s="370"/>
      <c r="AB1724" s="28"/>
    </row>
    <row r="1725" spans="1:28" s="68" customFormat="1" x14ac:dyDescent="0.3">
      <c r="A1725" s="115"/>
      <c r="B1725" s="332"/>
      <c r="C1725" s="332"/>
      <c r="D1725" s="332"/>
      <c r="E1725" s="1226" t="s">
        <v>117</v>
      </c>
      <c r="F1725" s="582">
        <f t="shared" si="399"/>
        <v>8</v>
      </c>
      <c r="G1725" s="333">
        <v>3</v>
      </c>
      <c r="H1725" s="333">
        <v>3</v>
      </c>
      <c r="I1725" s="334">
        <v>1</v>
      </c>
      <c r="J1725" s="335">
        <v>1</v>
      </c>
      <c r="K1725" s="633">
        <v>1</v>
      </c>
      <c r="L1725" s="344">
        <v>1</v>
      </c>
      <c r="M1725" s="344"/>
      <c r="N1725" s="344"/>
      <c r="O1725" s="338">
        <f t="shared" ref="O1725:O1780" si="400">SUM(K1725:N1725)</f>
        <v>2</v>
      </c>
      <c r="P1725" s="339">
        <f t="shared" si="397"/>
        <v>90000</v>
      </c>
      <c r="Q1725" s="364">
        <v>15000</v>
      </c>
      <c r="R1725" s="364">
        <v>15000</v>
      </c>
      <c r="S1725" s="638">
        <v>30000</v>
      </c>
      <c r="T1725" s="639">
        <v>30000</v>
      </c>
      <c r="U1725" s="367">
        <v>4600</v>
      </c>
      <c r="V1725" s="364"/>
      <c r="W1725" s="364"/>
      <c r="X1725" s="364"/>
      <c r="Y1725" s="1293">
        <f t="shared" si="398"/>
        <v>4600</v>
      </c>
      <c r="Z1725" s="340" t="s">
        <v>31</v>
      </c>
      <c r="AA1725" s="370" t="s">
        <v>807</v>
      </c>
      <c r="AB1725" s="1685"/>
    </row>
    <row r="1726" spans="1:28" s="68" customFormat="1" ht="15.6" customHeight="1" x14ac:dyDescent="0.3">
      <c r="A1726" s="115"/>
      <c r="B1726" s="332"/>
      <c r="C1726" s="332"/>
      <c r="D1726" s="332"/>
      <c r="E1726" s="1226"/>
      <c r="F1726" s="582">
        <f t="shared" si="399"/>
        <v>0</v>
      </c>
      <c r="G1726" s="333"/>
      <c r="H1726" s="333"/>
      <c r="I1726" s="334"/>
      <c r="J1726" s="335"/>
      <c r="K1726" s="633"/>
      <c r="L1726" s="344"/>
      <c r="M1726" s="344"/>
      <c r="N1726" s="344"/>
      <c r="O1726" s="338"/>
      <c r="P1726" s="339">
        <f t="shared" si="397"/>
        <v>0</v>
      </c>
      <c r="Q1726" s="364"/>
      <c r="R1726" s="364"/>
      <c r="S1726" s="638"/>
      <c r="T1726" s="639"/>
      <c r="U1726" s="367"/>
      <c r="V1726" s="364"/>
      <c r="W1726" s="364"/>
      <c r="X1726" s="364"/>
      <c r="Y1726" s="1293">
        <f t="shared" si="398"/>
        <v>0</v>
      </c>
      <c r="Z1726" s="340"/>
      <c r="AA1726" s="370" t="s">
        <v>818</v>
      </c>
      <c r="AB1726" s="1685"/>
    </row>
    <row r="1727" spans="1:28" s="68" customFormat="1" x14ac:dyDescent="0.3">
      <c r="A1727" s="115"/>
      <c r="B1727" s="332"/>
      <c r="C1727" s="332"/>
      <c r="D1727" s="332"/>
      <c r="E1727" s="1226"/>
      <c r="F1727" s="582">
        <f t="shared" si="399"/>
        <v>0</v>
      </c>
      <c r="G1727" s="333"/>
      <c r="H1727" s="333"/>
      <c r="I1727" s="334"/>
      <c r="J1727" s="335"/>
      <c r="K1727" s="942"/>
      <c r="L1727" s="344"/>
      <c r="M1727" s="344"/>
      <c r="N1727" s="344"/>
      <c r="O1727" s="338"/>
      <c r="P1727" s="339">
        <f t="shared" si="397"/>
        <v>0</v>
      </c>
      <c r="Q1727" s="364"/>
      <c r="R1727" s="364"/>
      <c r="S1727" s="638"/>
      <c r="T1727" s="639"/>
      <c r="U1727" s="367">
        <v>25000</v>
      </c>
      <c r="V1727" s="364">
        <v>36070</v>
      </c>
      <c r="W1727" s="364"/>
      <c r="X1727" s="364"/>
      <c r="Y1727" s="1293">
        <f t="shared" si="398"/>
        <v>61070</v>
      </c>
      <c r="Z1727" s="340" t="s">
        <v>31</v>
      </c>
      <c r="AA1727" s="370" t="s">
        <v>808</v>
      </c>
      <c r="AB1727" s="1685"/>
    </row>
    <row r="1728" spans="1:28" x14ac:dyDescent="0.3">
      <c r="A1728" s="115"/>
      <c r="B1728" s="332"/>
      <c r="C1728" s="332"/>
      <c r="D1728" s="332"/>
      <c r="E1728" s="1226"/>
      <c r="F1728" s="582">
        <f t="shared" si="399"/>
        <v>0</v>
      </c>
      <c r="G1728" s="333"/>
      <c r="H1728" s="333"/>
      <c r="I1728" s="334"/>
      <c r="J1728" s="335"/>
      <c r="K1728" s="942"/>
      <c r="L1728" s="337"/>
      <c r="M1728" s="337"/>
      <c r="N1728" s="337"/>
      <c r="O1728" s="338"/>
      <c r="P1728" s="339">
        <f t="shared" si="397"/>
        <v>0</v>
      </c>
      <c r="Q1728" s="364"/>
      <c r="R1728" s="364"/>
      <c r="S1728" s="638"/>
      <c r="T1728" s="639"/>
      <c r="U1728" s="367"/>
      <c r="V1728" s="364"/>
      <c r="W1728" s="364"/>
      <c r="X1728" s="364"/>
      <c r="Y1728" s="1293">
        <f t="shared" si="398"/>
        <v>0</v>
      </c>
      <c r="Z1728" s="340"/>
      <c r="AA1728" s="370" t="s">
        <v>809</v>
      </c>
      <c r="AB1728" s="28"/>
    </row>
    <row r="1729" spans="1:28" x14ac:dyDescent="0.3">
      <c r="A1729" s="115"/>
      <c r="B1729" s="332"/>
      <c r="C1729" s="332"/>
      <c r="D1729" s="332"/>
      <c r="E1729" s="1226"/>
      <c r="F1729" s="582">
        <f t="shared" si="399"/>
        <v>0</v>
      </c>
      <c r="G1729" s="333"/>
      <c r="H1729" s="333"/>
      <c r="I1729" s="334"/>
      <c r="J1729" s="335"/>
      <c r="K1729" s="942"/>
      <c r="L1729" s="337"/>
      <c r="M1729" s="337"/>
      <c r="N1729" s="337"/>
      <c r="O1729" s="338"/>
      <c r="P1729" s="339">
        <f t="shared" si="397"/>
        <v>0</v>
      </c>
      <c r="Q1729" s="364"/>
      <c r="R1729" s="364"/>
      <c r="S1729" s="638"/>
      <c r="T1729" s="639"/>
      <c r="U1729" s="367"/>
      <c r="V1729" s="364"/>
      <c r="W1729" s="364"/>
      <c r="X1729" s="364"/>
      <c r="Y1729" s="1293">
        <f t="shared" si="398"/>
        <v>0</v>
      </c>
      <c r="Z1729" s="340"/>
      <c r="AA1729" s="370"/>
      <c r="AB1729" s="28"/>
    </row>
    <row r="1730" spans="1:28" x14ac:dyDescent="0.3">
      <c r="A1730" s="115"/>
      <c r="B1730" s="332"/>
      <c r="C1730" s="332"/>
      <c r="D1730" s="332"/>
      <c r="E1730" s="1226" t="s">
        <v>118</v>
      </c>
      <c r="F1730" s="582">
        <f t="shared" si="399"/>
        <v>4</v>
      </c>
      <c r="G1730" s="333">
        <v>1</v>
      </c>
      <c r="H1730" s="333">
        <v>1</v>
      </c>
      <c r="I1730" s="334">
        <v>1</v>
      </c>
      <c r="J1730" s="335">
        <v>1</v>
      </c>
      <c r="K1730" s="942">
        <v>1</v>
      </c>
      <c r="L1730" s="337">
        <v>1</v>
      </c>
      <c r="M1730" s="337"/>
      <c r="N1730" s="337"/>
      <c r="O1730" s="338">
        <f t="shared" si="400"/>
        <v>2</v>
      </c>
      <c r="P1730" s="339">
        <f t="shared" si="397"/>
        <v>199940</v>
      </c>
      <c r="Q1730" s="364">
        <v>25000</v>
      </c>
      <c r="R1730" s="364">
        <v>25000</v>
      </c>
      <c r="S1730" s="364">
        <v>75000</v>
      </c>
      <c r="T1730" s="475">
        <v>74940</v>
      </c>
      <c r="U1730" s="367"/>
      <c r="V1730" s="364"/>
      <c r="W1730" s="364"/>
      <c r="X1730" s="364"/>
      <c r="Y1730" s="1293">
        <f t="shared" si="398"/>
        <v>0</v>
      </c>
      <c r="Z1730" s="340" t="s">
        <v>54</v>
      </c>
      <c r="AA1730" s="431" t="s">
        <v>769</v>
      </c>
      <c r="AB1730" s="28"/>
    </row>
    <row r="1731" spans="1:28" x14ac:dyDescent="0.3">
      <c r="A1731" s="115"/>
      <c r="B1731" s="332"/>
      <c r="C1731" s="332"/>
      <c r="D1731" s="332"/>
      <c r="E1731" s="1226"/>
      <c r="F1731" s="582">
        <f t="shared" si="399"/>
        <v>0</v>
      </c>
      <c r="G1731" s="333"/>
      <c r="H1731" s="333"/>
      <c r="I1731" s="334"/>
      <c r="J1731" s="335"/>
      <c r="K1731" s="942"/>
      <c r="L1731" s="337"/>
      <c r="M1731" s="337"/>
      <c r="N1731" s="337"/>
      <c r="O1731" s="338"/>
      <c r="P1731" s="339">
        <f t="shared" si="397"/>
        <v>0</v>
      </c>
      <c r="Q1731" s="364"/>
      <c r="R1731" s="364"/>
      <c r="S1731" s="365"/>
      <c r="T1731" s="366"/>
      <c r="U1731" s="367"/>
      <c r="V1731" s="364"/>
      <c r="W1731" s="364"/>
      <c r="X1731" s="364"/>
      <c r="Y1731" s="1293">
        <f t="shared" si="398"/>
        <v>0</v>
      </c>
      <c r="Z1731" s="340" t="s">
        <v>54</v>
      </c>
      <c r="AA1731" s="431" t="s">
        <v>795</v>
      </c>
      <c r="AB1731" s="28"/>
    </row>
    <row r="1732" spans="1:28" x14ac:dyDescent="0.3">
      <c r="A1732" s="115"/>
      <c r="B1732" s="332"/>
      <c r="C1732" s="332"/>
      <c r="D1732" s="332"/>
      <c r="E1732" s="1226"/>
      <c r="F1732" s="582">
        <f t="shared" si="399"/>
        <v>0</v>
      </c>
      <c r="G1732" s="333"/>
      <c r="H1732" s="333"/>
      <c r="I1732" s="334"/>
      <c r="J1732" s="335"/>
      <c r="K1732" s="942"/>
      <c r="L1732" s="337"/>
      <c r="M1732" s="337"/>
      <c r="N1732" s="337"/>
      <c r="O1732" s="338"/>
      <c r="P1732" s="339">
        <f t="shared" si="397"/>
        <v>0</v>
      </c>
      <c r="Q1732" s="364"/>
      <c r="R1732" s="364"/>
      <c r="S1732" s="638"/>
      <c r="T1732" s="639"/>
      <c r="U1732" s="367"/>
      <c r="V1732" s="364"/>
      <c r="W1732" s="364"/>
      <c r="X1732" s="364"/>
      <c r="Y1732" s="1293">
        <f t="shared" si="398"/>
        <v>0</v>
      </c>
      <c r="Z1732" s="340"/>
      <c r="AA1732" s="431" t="s">
        <v>796</v>
      </c>
      <c r="AB1732" s="28"/>
    </row>
    <row r="1733" spans="1:28" x14ac:dyDescent="0.3">
      <c r="A1733" s="115"/>
      <c r="B1733" s="332"/>
      <c r="C1733" s="332"/>
      <c r="D1733" s="332"/>
      <c r="E1733" s="1226"/>
      <c r="F1733" s="582">
        <f t="shared" si="399"/>
        <v>0</v>
      </c>
      <c r="G1733" s="333"/>
      <c r="H1733" s="333"/>
      <c r="I1733" s="334"/>
      <c r="J1733" s="335"/>
      <c r="K1733" s="942"/>
      <c r="L1733" s="337"/>
      <c r="M1733" s="337"/>
      <c r="N1733" s="337"/>
      <c r="O1733" s="338"/>
      <c r="P1733" s="339">
        <f t="shared" si="397"/>
        <v>0</v>
      </c>
      <c r="Q1733" s="364"/>
      <c r="R1733" s="364"/>
      <c r="S1733" s="638"/>
      <c r="T1733" s="639"/>
      <c r="U1733" s="367"/>
      <c r="V1733" s="364"/>
      <c r="W1733" s="364"/>
      <c r="X1733" s="364"/>
      <c r="Y1733" s="1293">
        <f t="shared" si="398"/>
        <v>0</v>
      </c>
      <c r="Z1733" s="340"/>
      <c r="AA1733" s="431" t="s">
        <v>797</v>
      </c>
      <c r="AB1733" s="28"/>
    </row>
    <row r="1734" spans="1:28" x14ac:dyDescent="0.3">
      <c r="A1734" s="115"/>
      <c r="B1734" s="332"/>
      <c r="C1734" s="332"/>
      <c r="D1734" s="332"/>
      <c r="E1734" s="1226"/>
      <c r="F1734" s="582">
        <f t="shared" si="399"/>
        <v>0</v>
      </c>
      <c r="G1734" s="333"/>
      <c r="H1734" s="333"/>
      <c r="I1734" s="334"/>
      <c r="J1734" s="335"/>
      <c r="K1734" s="942"/>
      <c r="L1734" s="337"/>
      <c r="M1734" s="337"/>
      <c r="N1734" s="337"/>
      <c r="O1734" s="338"/>
      <c r="P1734" s="339">
        <f t="shared" si="397"/>
        <v>0</v>
      </c>
      <c r="Q1734" s="364"/>
      <c r="R1734" s="364"/>
      <c r="S1734" s="638"/>
      <c r="T1734" s="639"/>
      <c r="U1734" s="367"/>
      <c r="V1734" s="364"/>
      <c r="W1734" s="364"/>
      <c r="X1734" s="364"/>
      <c r="Y1734" s="1293">
        <f t="shared" si="398"/>
        <v>0</v>
      </c>
      <c r="Z1734" s="340"/>
      <c r="AA1734" s="431" t="s">
        <v>798</v>
      </c>
      <c r="AB1734" s="28"/>
    </row>
    <row r="1735" spans="1:28" x14ac:dyDescent="0.3">
      <c r="A1735" s="115"/>
      <c r="B1735" s="332"/>
      <c r="C1735" s="332"/>
      <c r="D1735" s="332"/>
      <c r="E1735" s="1226"/>
      <c r="F1735" s="582">
        <f t="shared" si="399"/>
        <v>0</v>
      </c>
      <c r="G1735" s="333"/>
      <c r="H1735" s="333"/>
      <c r="I1735" s="334"/>
      <c r="J1735" s="335"/>
      <c r="K1735" s="942"/>
      <c r="L1735" s="337"/>
      <c r="M1735" s="337"/>
      <c r="N1735" s="337"/>
      <c r="O1735" s="338"/>
      <c r="P1735" s="339">
        <f t="shared" si="397"/>
        <v>0</v>
      </c>
      <c r="Q1735" s="364"/>
      <c r="R1735" s="364"/>
      <c r="S1735" s="638"/>
      <c r="T1735" s="639"/>
      <c r="U1735" s="367"/>
      <c r="V1735" s="364"/>
      <c r="W1735" s="364"/>
      <c r="X1735" s="364"/>
      <c r="Y1735" s="1293">
        <f t="shared" si="398"/>
        <v>0</v>
      </c>
      <c r="Z1735" s="340"/>
      <c r="AA1735" s="370"/>
      <c r="AB1735" s="28"/>
    </row>
    <row r="1736" spans="1:28" s="29" customFormat="1" x14ac:dyDescent="0.3">
      <c r="A1736" s="115"/>
      <c r="B1736" s="332"/>
      <c r="C1736" s="332"/>
      <c r="D1736" s="332"/>
      <c r="E1736" s="1226" t="s">
        <v>120</v>
      </c>
      <c r="F1736" s="582">
        <f t="shared" si="399"/>
        <v>1</v>
      </c>
      <c r="G1736" s="333"/>
      <c r="H1736" s="333"/>
      <c r="I1736" s="334"/>
      <c r="J1736" s="335">
        <v>1</v>
      </c>
      <c r="K1736" s="633"/>
      <c r="L1736" s="344"/>
      <c r="M1736" s="344"/>
      <c r="N1736" s="344"/>
      <c r="O1736" s="338"/>
      <c r="P1736" s="339">
        <f t="shared" si="397"/>
        <v>30000</v>
      </c>
      <c r="Q1736" s="364"/>
      <c r="R1736" s="364"/>
      <c r="S1736" s="638">
        <f>15*2000</f>
        <v>30000</v>
      </c>
      <c r="T1736" s="639"/>
      <c r="U1736" s="367"/>
      <c r="V1736" s="364"/>
      <c r="W1736" s="364"/>
      <c r="X1736" s="364"/>
      <c r="Y1736" s="1293">
        <f t="shared" si="398"/>
        <v>0</v>
      </c>
      <c r="Z1736" s="340" t="s">
        <v>31</v>
      </c>
      <c r="AA1736" s="370"/>
      <c r="AB1736" s="12"/>
    </row>
    <row r="1737" spans="1:28" s="29" customFormat="1" x14ac:dyDescent="0.3">
      <c r="A1737" s="115"/>
      <c r="B1737" s="332"/>
      <c r="C1737" s="332"/>
      <c r="D1737" s="332"/>
      <c r="E1737" s="1226"/>
      <c r="F1737" s="582">
        <f t="shared" si="399"/>
        <v>0</v>
      </c>
      <c r="G1737" s="333"/>
      <c r="H1737" s="333"/>
      <c r="I1737" s="334"/>
      <c r="J1737" s="335"/>
      <c r="K1737" s="633"/>
      <c r="L1737" s="344"/>
      <c r="M1737" s="344"/>
      <c r="N1737" s="344"/>
      <c r="O1737" s="338"/>
      <c r="P1737" s="339">
        <f t="shared" si="397"/>
        <v>0</v>
      </c>
      <c r="Q1737" s="364"/>
      <c r="R1737" s="364"/>
      <c r="S1737" s="638"/>
      <c r="T1737" s="639"/>
      <c r="U1737" s="367"/>
      <c r="V1737" s="364"/>
      <c r="W1737" s="364"/>
      <c r="X1737" s="364"/>
      <c r="Y1737" s="1293">
        <f t="shared" si="398"/>
        <v>0</v>
      </c>
      <c r="Z1737" s="340"/>
      <c r="AA1737" s="370"/>
      <c r="AB1737" s="12"/>
    </row>
    <row r="1738" spans="1:28" x14ac:dyDescent="0.3">
      <c r="A1738" s="115"/>
      <c r="B1738" s="332"/>
      <c r="C1738" s="661" t="s">
        <v>961</v>
      </c>
      <c r="D1738" s="332"/>
      <c r="E1738" s="1164"/>
      <c r="F1738" s="582">
        <f t="shared" si="399"/>
        <v>0</v>
      </c>
      <c r="G1738" s="333"/>
      <c r="H1738" s="333"/>
      <c r="I1738" s="334"/>
      <c r="J1738" s="335"/>
      <c r="K1738" s="942"/>
      <c r="L1738" s="337"/>
      <c r="M1738" s="337"/>
      <c r="N1738" s="337"/>
      <c r="O1738" s="338"/>
      <c r="P1738" s="339">
        <f t="shared" si="397"/>
        <v>0</v>
      </c>
      <c r="Q1738" s="364"/>
      <c r="R1738" s="364"/>
      <c r="S1738" s="365"/>
      <c r="T1738" s="366"/>
      <c r="U1738" s="367"/>
      <c r="V1738" s="364"/>
      <c r="W1738" s="364"/>
      <c r="X1738" s="364"/>
      <c r="Y1738" s="1293">
        <f t="shared" si="398"/>
        <v>0</v>
      </c>
      <c r="Z1738" s="340"/>
      <c r="AA1738" s="370"/>
      <c r="AB1738" s="28"/>
    </row>
    <row r="1739" spans="1:28" s="68" customFormat="1" x14ac:dyDescent="0.3">
      <c r="A1739" s="115"/>
      <c r="B1739" s="332"/>
      <c r="C1739" s="332"/>
      <c r="D1739" s="332"/>
      <c r="E1739" s="1229" t="s">
        <v>21</v>
      </c>
      <c r="F1739" s="582">
        <f t="shared" si="399"/>
        <v>3</v>
      </c>
      <c r="G1739" s="333">
        <v>1</v>
      </c>
      <c r="H1739" s="333">
        <v>1</v>
      </c>
      <c r="I1739" s="334"/>
      <c r="J1739" s="335">
        <v>1</v>
      </c>
      <c r="K1739" s="942">
        <v>1</v>
      </c>
      <c r="L1739" s="344">
        <v>1</v>
      </c>
      <c r="M1739" s="344"/>
      <c r="N1739" s="344"/>
      <c r="O1739" s="338">
        <f t="shared" si="400"/>
        <v>2</v>
      </c>
      <c r="P1739" s="339">
        <f t="shared" si="397"/>
        <v>165000</v>
      </c>
      <c r="Q1739" s="364">
        <v>22000</v>
      </c>
      <c r="R1739" s="364">
        <v>58000</v>
      </c>
      <c r="S1739" s="638"/>
      <c r="T1739" s="639">
        <v>85000</v>
      </c>
      <c r="U1739" s="367">
        <v>11808</v>
      </c>
      <c r="V1739" s="364">
        <v>57000</v>
      </c>
      <c r="W1739" s="364"/>
      <c r="X1739" s="364"/>
      <c r="Y1739" s="1293">
        <f t="shared" si="398"/>
        <v>68808</v>
      </c>
      <c r="Z1739" s="340" t="s">
        <v>31</v>
      </c>
      <c r="AA1739" s="370"/>
      <c r="AB1739" s="1685"/>
    </row>
    <row r="1740" spans="1:28" x14ac:dyDescent="0.3">
      <c r="A1740" s="115"/>
      <c r="B1740" s="332"/>
      <c r="C1740" s="332"/>
      <c r="D1740" s="332"/>
      <c r="E1740" s="1229"/>
      <c r="F1740" s="582">
        <f t="shared" si="399"/>
        <v>0</v>
      </c>
      <c r="G1740" s="333"/>
      <c r="H1740" s="333"/>
      <c r="I1740" s="334"/>
      <c r="J1740" s="335"/>
      <c r="K1740" s="942"/>
      <c r="L1740" s="337"/>
      <c r="M1740" s="337"/>
      <c r="N1740" s="337"/>
      <c r="O1740" s="338"/>
      <c r="P1740" s="339">
        <f t="shared" si="397"/>
        <v>0</v>
      </c>
      <c r="Q1740" s="364"/>
      <c r="R1740" s="364"/>
      <c r="S1740" s="365"/>
      <c r="T1740" s="366"/>
      <c r="U1740" s="367"/>
      <c r="V1740" s="364"/>
      <c r="W1740" s="364"/>
      <c r="X1740" s="364"/>
      <c r="Y1740" s="1293">
        <f t="shared" si="398"/>
        <v>0</v>
      </c>
      <c r="Z1740" s="340"/>
      <c r="AA1740" s="370"/>
      <c r="AB1740" s="28"/>
    </row>
    <row r="1741" spans="1:28" x14ac:dyDescent="0.3">
      <c r="A1741" s="115"/>
      <c r="B1741" s="332"/>
      <c r="C1741" s="587" t="s">
        <v>962</v>
      </c>
      <c r="D1741" s="441"/>
      <c r="E1741" s="1178"/>
      <c r="F1741" s="582">
        <f t="shared" si="399"/>
        <v>0</v>
      </c>
      <c r="G1741" s="333"/>
      <c r="H1741" s="333"/>
      <c r="I1741" s="333"/>
      <c r="J1741" s="422"/>
      <c r="K1741" s="942"/>
      <c r="L1741" s="337"/>
      <c r="M1741" s="337"/>
      <c r="N1741" s="337"/>
      <c r="O1741" s="338"/>
      <c r="P1741" s="339">
        <f t="shared" si="397"/>
        <v>0</v>
      </c>
      <c r="Q1741" s="364"/>
      <c r="R1741" s="364"/>
      <c r="S1741" s="365"/>
      <c r="T1741" s="366"/>
      <c r="U1741" s="367"/>
      <c r="V1741" s="364"/>
      <c r="W1741" s="364"/>
      <c r="X1741" s="364"/>
      <c r="Y1741" s="1293">
        <f t="shared" si="398"/>
        <v>0</v>
      </c>
      <c r="Z1741" s="340" t="s">
        <v>716</v>
      </c>
      <c r="AA1741" s="370"/>
      <c r="AB1741" s="28"/>
    </row>
    <row r="1742" spans="1:28" ht="15.6" customHeight="1" x14ac:dyDescent="0.3">
      <c r="A1742" s="115"/>
      <c r="B1742" s="332"/>
      <c r="C1742" s="441"/>
      <c r="D1742" s="441"/>
      <c r="E1742" s="1193" t="s">
        <v>549</v>
      </c>
      <c r="F1742" s="582">
        <f>SUM(G1742:J1742)</f>
        <v>54</v>
      </c>
      <c r="G1742" s="333">
        <v>13</v>
      </c>
      <c r="H1742" s="333">
        <v>13</v>
      </c>
      <c r="I1742" s="334">
        <v>14</v>
      </c>
      <c r="J1742" s="335">
        <v>14</v>
      </c>
      <c r="K1742" s="942">
        <f>13</f>
        <v>13</v>
      </c>
      <c r="L1742" s="337">
        <f>27+9</f>
        <v>36</v>
      </c>
      <c r="M1742" s="337"/>
      <c r="N1742" s="337"/>
      <c r="O1742" s="338">
        <f t="shared" si="400"/>
        <v>49</v>
      </c>
      <c r="P1742" s="339">
        <f t="shared" si="397"/>
        <v>0</v>
      </c>
      <c r="Q1742" s="364"/>
      <c r="R1742" s="364"/>
      <c r="S1742" s="365"/>
      <c r="T1742" s="366"/>
      <c r="U1742" s="367"/>
      <c r="V1742" s="364"/>
      <c r="W1742" s="364"/>
      <c r="X1742" s="364"/>
      <c r="Y1742" s="1293">
        <f t="shared" si="398"/>
        <v>0</v>
      </c>
      <c r="Z1742" s="340"/>
      <c r="AA1742" s="370"/>
      <c r="AB1742" s="28"/>
    </row>
    <row r="1743" spans="1:28" ht="16.2" thickBot="1" x14ac:dyDescent="0.35">
      <c r="A1743" s="119"/>
      <c r="B1743" s="306"/>
      <c r="C1743" s="306"/>
      <c r="D1743" s="306"/>
      <c r="E1743" s="1542"/>
      <c r="F1743" s="881">
        <f t="shared" si="399"/>
        <v>0</v>
      </c>
      <c r="G1743" s="307"/>
      <c r="H1743" s="307"/>
      <c r="I1743" s="308"/>
      <c r="J1743" s="309"/>
      <c r="K1743" s="941"/>
      <c r="L1743" s="310"/>
      <c r="M1743" s="310"/>
      <c r="N1743" s="310"/>
      <c r="O1743" s="311"/>
      <c r="P1743" s="484">
        <f t="shared" si="397"/>
        <v>0</v>
      </c>
      <c r="Q1743" s="349"/>
      <c r="R1743" s="349"/>
      <c r="S1743" s="314"/>
      <c r="T1743" s="315"/>
      <c r="U1743" s="350"/>
      <c r="V1743" s="349"/>
      <c r="W1743" s="349"/>
      <c r="X1743" s="349"/>
      <c r="Y1743" s="1307">
        <f t="shared" si="398"/>
        <v>0</v>
      </c>
      <c r="Z1743" s="317"/>
      <c r="AA1743" s="318"/>
      <c r="AB1743" s="28"/>
    </row>
    <row r="1744" spans="1:28" x14ac:dyDescent="0.3">
      <c r="A1744" s="120"/>
      <c r="B1744" s="581" t="s">
        <v>163</v>
      </c>
      <c r="C1744" s="352"/>
      <c r="D1744" s="352"/>
      <c r="E1744" s="1367"/>
      <c r="F1744" s="883">
        <f t="shared" si="399"/>
        <v>0</v>
      </c>
      <c r="G1744" s="353"/>
      <c r="H1744" s="353"/>
      <c r="I1744" s="354"/>
      <c r="J1744" s="355"/>
      <c r="K1744" s="943"/>
      <c r="L1744" s="357"/>
      <c r="M1744" s="357"/>
      <c r="N1744" s="357"/>
      <c r="O1744" s="358"/>
      <c r="P1744" s="488">
        <f t="shared" si="397"/>
        <v>0</v>
      </c>
      <c r="Q1744" s="359"/>
      <c r="R1744" s="359"/>
      <c r="S1744" s="690"/>
      <c r="T1744" s="691"/>
      <c r="U1744" s="362"/>
      <c r="V1744" s="359"/>
      <c r="W1744" s="359"/>
      <c r="X1744" s="359"/>
      <c r="Y1744" s="1308">
        <f t="shared" si="398"/>
        <v>0</v>
      </c>
      <c r="Z1744" s="363"/>
      <c r="AA1744" s="467"/>
      <c r="AB1744" s="28"/>
    </row>
    <row r="1745" spans="1:28" x14ac:dyDescent="0.3">
      <c r="A1745" s="115"/>
      <c r="B1745" s="332"/>
      <c r="C1745" s="587" t="s">
        <v>164</v>
      </c>
      <c r="D1745" s="332"/>
      <c r="E1745" s="1164"/>
      <c r="F1745" s="582">
        <f t="shared" si="399"/>
        <v>0</v>
      </c>
      <c r="G1745" s="333"/>
      <c r="H1745" s="333"/>
      <c r="I1745" s="333"/>
      <c r="J1745" s="422"/>
      <c r="K1745" s="942"/>
      <c r="L1745" s="337"/>
      <c r="M1745" s="337"/>
      <c r="N1745" s="337"/>
      <c r="O1745" s="338"/>
      <c r="P1745" s="339">
        <f t="shared" si="397"/>
        <v>0</v>
      </c>
      <c r="Q1745" s="364"/>
      <c r="R1745" s="364"/>
      <c r="S1745" s="365"/>
      <c r="T1745" s="366"/>
      <c r="U1745" s="367"/>
      <c r="V1745" s="364"/>
      <c r="W1745" s="364"/>
      <c r="X1745" s="364"/>
      <c r="Y1745" s="1293">
        <f t="shared" si="398"/>
        <v>0</v>
      </c>
      <c r="Z1745" s="340"/>
      <c r="AA1745" s="431"/>
      <c r="AB1745" s="48" t="e">
        <f>+#REF!</f>
        <v>#REF!</v>
      </c>
    </row>
    <row r="1746" spans="1:28" s="29" customFormat="1" x14ac:dyDescent="0.3">
      <c r="A1746" s="115"/>
      <c r="B1746" s="332"/>
      <c r="C1746" s="332"/>
      <c r="D1746" s="332"/>
      <c r="E1746" s="1229" t="s">
        <v>213</v>
      </c>
      <c r="F1746" s="582">
        <f t="shared" si="399"/>
        <v>2</v>
      </c>
      <c r="G1746" s="334">
        <v>1</v>
      </c>
      <c r="H1746" s="335" t="s">
        <v>200</v>
      </c>
      <c r="I1746" s="433">
        <v>1</v>
      </c>
      <c r="J1746" s="434" t="s">
        <v>28</v>
      </c>
      <c r="K1746" s="343"/>
      <c r="L1746" s="344">
        <v>1</v>
      </c>
      <c r="M1746" s="344"/>
      <c r="N1746" s="344"/>
      <c r="O1746" s="338">
        <f t="shared" si="400"/>
        <v>1</v>
      </c>
      <c r="P1746" s="339">
        <f t="shared" si="397"/>
        <v>18050</v>
      </c>
      <c r="Q1746" s="364"/>
      <c r="R1746" s="364">
        <v>8050</v>
      </c>
      <c r="S1746" s="365">
        <v>10000</v>
      </c>
      <c r="T1746" s="366"/>
      <c r="U1746" s="367"/>
      <c r="V1746" s="364">
        <v>8010</v>
      </c>
      <c r="W1746" s="364"/>
      <c r="X1746" s="364"/>
      <c r="Y1746" s="1293">
        <f t="shared" si="398"/>
        <v>8010</v>
      </c>
      <c r="Z1746" s="340" t="s">
        <v>31</v>
      </c>
      <c r="AA1746" s="431" t="s">
        <v>166</v>
      </c>
      <c r="AB1746" s="72" t="e">
        <f>15000-#REF!</f>
        <v>#REF!</v>
      </c>
    </row>
    <row r="1747" spans="1:28" s="29" customFormat="1" x14ac:dyDescent="0.3">
      <c r="A1747" s="115"/>
      <c r="B1747" s="332"/>
      <c r="C1747" s="332"/>
      <c r="D1747" s="332"/>
      <c r="E1747" s="1229"/>
      <c r="F1747" s="582">
        <f t="shared" si="399"/>
        <v>0</v>
      </c>
      <c r="G1747" s="333"/>
      <c r="H1747" s="333"/>
      <c r="I1747" s="433"/>
      <c r="J1747" s="434"/>
      <c r="K1747" s="343"/>
      <c r="L1747" s="344"/>
      <c r="M1747" s="344"/>
      <c r="N1747" s="344"/>
      <c r="O1747" s="338"/>
      <c r="P1747" s="339">
        <f t="shared" si="397"/>
        <v>11900</v>
      </c>
      <c r="Q1747" s="364"/>
      <c r="R1747" s="364"/>
      <c r="S1747" s="365">
        <v>11900</v>
      </c>
      <c r="T1747" s="366"/>
      <c r="U1747" s="367"/>
      <c r="V1747" s="364"/>
      <c r="W1747" s="364"/>
      <c r="X1747" s="364"/>
      <c r="Y1747" s="1293">
        <f t="shared" si="398"/>
        <v>0</v>
      </c>
      <c r="Z1747" s="340"/>
      <c r="AA1747" s="431" t="s">
        <v>810</v>
      </c>
      <c r="AB1747" s="72"/>
    </row>
    <row r="1748" spans="1:28" x14ac:dyDescent="0.3">
      <c r="A1748" s="115"/>
      <c r="B1748" s="332"/>
      <c r="C1748" s="332"/>
      <c r="D1748" s="332"/>
      <c r="E1748" s="1197"/>
      <c r="F1748" s="582">
        <f t="shared" si="399"/>
        <v>0</v>
      </c>
      <c r="G1748" s="333"/>
      <c r="H1748" s="333"/>
      <c r="I1748" s="334"/>
      <c r="J1748" s="335"/>
      <c r="K1748" s="942"/>
      <c r="L1748" s="337"/>
      <c r="M1748" s="337"/>
      <c r="N1748" s="337"/>
      <c r="O1748" s="338"/>
      <c r="P1748" s="339">
        <f t="shared" si="397"/>
        <v>0</v>
      </c>
      <c r="Q1748" s="364"/>
      <c r="R1748" s="364"/>
      <c r="S1748" s="638"/>
      <c r="T1748" s="639"/>
      <c r="U1748" s="367"/>
      <c r="V1748" s="364"/>
      <c r="W1748" s="364"/>
      <c r="X1748" s="364"/>
      <c r="Y1748" s="1293">
        <f t="shared" si="398"/>
        <v>0</v>
      </c>
      <c r="Z1748" s="340"/>
      <c r="AA1748" s="431"/>
      <c r="AB1748" s="28"/>
    </row>
    <row r="1749" spans="1:28" x14ac:dyDescent="0.3">
      <c r="A1749" s="115"/>
      <c r="B1749" s="332"/>
      <c r="C1749" s="587" t="s">
        <v>165</v>
      </c>
      <c r="D1749" s="332"/>
      <c r="E1749" s="1164"/>
      <c r="F1749" s="582">
        <f t="shared" si="399"/>
        <v>0</v>
      </c>
      <c r="G1749" s="333"/>
      <c r="H1749" s="333"/>
      <c r="I1749" s="333"/>
      <c r="J1749" s="422"/>
      <c r="K1749" s="942"/>
      <c r="L1749" s="337"/>
      <c r="M1749" s="337"/>
      <c r="N1749" s="337"/>
      <c r="O1749" s="338"/>
      <c r="P1749" s="339">
        <f t="shared" si="397"/>
        <v>0</v>
      </c>
      <c r="Q1749" s="364"/>
      <c r="R1749" s="364"/>
      <c r="S1749" s="365"/>
      <c r="T1749" s="366"/>
      <c r="U1749" s="367"/>
      <c r="V1749" s="364"/>
      <c r="W1749" s="364"/>
      <c r="X1749" s="364"/>
      <c r="Y1749" s="1293">
        <f t="shared" si="398"/>
        <v>0</v>
      </c>
      <c r="Z1749" s="340"/>
      <c r="AA1749" s="431"/>
      <c r="AB1749" s="28"/>
    </row>
    <row r="1750" spans="1:28" s="74" customFormat="1" x14ac:dyDescent="0.3">
      <c r="A1750" s="115"/>
      <c r="B1750" s="332"/>
      <c r="C1750" s="332"/>
      <c r="D1750" s="332"/>
      <c r="E1750" s="1229" t="s">
        <v>213</v>
      </c>
      <c r="F1750" s="582">
        <v>6</v>
      </c>
      <c r="G1750" s="333">
        <v>6</v>
      </c>
      <c r="H1750" s="333">
        <v>6</v>
      </c>
      <c r="I1750" s="722">
        <v>6</v>
      </c>
      <c r="J1750" s="723">
        <v>6</v>
      </c>
      <c r="K1750" s="1686">
        <v>6</v>
      </c>
      <c r="L1750" s="344">
        <v>6</v>
      </c>
      <c r="M1750" s="344"/>
      <c r="N1750" s="344"/>
      <c r="O1750" s="338">
        <v>6</v>
      </c>
      <c r="P1750" s="339">
        <f t="shared" si="397"/>
        <v>4770000</v>
      </c>
      <c r="Q1750" s="638">
        <v>1233000</v>
      </c>
      <c r="R1750" s="639">
        <v>1137000</v>
      </c>
      <c r="S1750" s="638">
        <v>1200000</v>
      </c>
      <c r="T1750" s="638">
        <v>1200000</v>
      </c>
      <c r="U1750" s="367">
        <v>1232050</v>
      </c>
      <c r="V1750" s="364">
        <v>1136493</v>
      </c>
      <c r="W1750" s="364"/>
      <c r="X1750" s="364"/>
      <c r="Y1750" s="1293">
        <f t="shared" si="398"/>
        <v>2368543</v>
      </c>
      <c r="Z1750" s="476" t="s">
        <v>716</v>
      </c>
      <c r="AA1750" s="525" t="s">
        <v>31</v>
      </c>
      <c r="AB1750" s="77"/>
    </row>
    <row r="1751" spans="1:28" ht="16.2" thickBot="1" x14ac:dyDescent="0.35">
      <c r="A1751" s="121"/>
      <c r="B1751" s="377"/>
      <c r="C1751" s="377"/>
      <c r="D1751" s="377"/>
      <c r="E1751" s="1543"/>
      <c r="F1751" s="885">
        <f t="shared" si="399"/>
        <v>0</v>
      </c>
      <c r="G1751" s="378"/>
      <c r="H1751" s="378"/>
      <c r="I1751" s="1010"/>
      <c r="J1751" s="1544"/>
      <c r="K1751" s="1545"/>
      <c r="L1751" s="425"/>
      <c r="M1751" s="425"/>
      <c r="N1751" s="425"/>
      <c r="O1751" s="382"/>
      <c r="P1751" s="481">
        <f t="shared" si="397"/>
        <v>0</v>
      </c>
      <c r="Q1751" s="383"/>
      <c r="R1751" s="383"/>
      <c r="S1751" s="384"/>
      <c r="T1751" s="385"/>
      <c r="U1751" s="386"/>
      <c r="V1751" s="383"/>
      <c r="W1751" s="383"/>
      <c r="X1751" s="383"/>
      <c r="Y1751" s="1305">
        <f t="shared" si="398"/>
        <v>0</v>
      </c>
      <c r="Z1751" s="387"/>
      <c r="AA1751" s="598"/>
      <c r="AB1751" s="28"/>
    </row>
    <row r="1752" spans="1:28" x14ac:dyDescent="0.3">
      <c r="A1752" s="123"/>
      <c r="B1752" s="445" t="s">
        <v>340</v>
      </c>
      <c r="C1752" s="446"/>
      <c r="D1752" s="446"/>
      <c r="E1752" s="1352"/>
      <c r="F1752" s="886">
        <f t="shared" si="399"/>
        <v>0</v>
      </c>
      <c r="G1752" s="389"/>
      <c r="H1752" s="389"/>
      <c r="I1752" s="390"/>
      <c r="J1752" s="391"/>
      <c r="K1752" s="945"/>
      <c r="L1752" s="447"/>
      <c r="M1752" s="447"/>
      <c r="N1752" s="447"/>
      <c r="O1752" s="394"/>
      <c r="P1752" s="483">
        <f t="shared" si="397"/>
        <v>0</v>
      </c>
      <c r="Q1752" s="395"/>
      <c r="R1752" s="395"/>
      <c r="S1752" s="478"/>
      <c r="T1752" s="479"/>
      <c r="U1752" s="398"/>
      <c r="V1752" s="395"/>
      <c r="W1752" s="395"/>
      <c r="X1752" s="395"/>
      <c r="Y1752" s="1306">
        <f t="shared" si="398"/>
        <v>0</v>
      </c>
      <c r="Z1752" s="448" t="s">
        <v>143</v>
      </c>
      <c r="AA1752" s="449"/>
      <c r="AB1752" s="28"/>
    </row>
    <row r="1753" spans="1:28" x14ac:dyDescent="0.3">
      <c r="A1753" s="115"/>
      <c r="B1753" s="374"/>
      <c r="C1753" s="368" t="s">
        <v>341</v>
      </c>
      <c r="D1753" s="332"/>
      <c r="E1753" s="1164"/>
      <c r="F1753" s="582">
        <f t="shared" si="399"/>
        <v>0</v>
      </c>
      <c r="G1753" s="333"/>
      <c r="H1753" s="333"/>
      <c r="I1753" s="334"/>
      <c r="J1753" s="335"/>
      <c r="K1753" s="942"/>
      <c r="L1753" s="337"/>
      <c r="M1753" s="337"/>
      <c r="N1753" s="337"/>
      <c r="O1753" s="338"/>
      <c r="P1753" s="339">
        <f t="shared" si="397"/>
        <v>0</v>
      </c>
      <c r="Q1753" s="364"/>
      <c r="R1753" s="364"/>
      <c r="S1753" s="365"/>
      <c r="T1753" s="366"/>
      <c r="U1753" s="367"/>
      <c r="V1753" s="364"/>
      <c r="W1753" s="364"/>
      <c r="X1753" s="364"/>
      <c r="Y1753" s="1293">
        <f t="shared" si="398"/>
        <v>0</v>
      </c>
      <c r="Z1753" s="340"/>
      <c r="AA1753" s="348"/>
      <c r="AB1753" s="28"/>
    </row>
    <row r="1754" spans="1:28" x14ac:dyDescent="0.3">
      <c r="A1754" s="115"/>
      <c r="B1754" s="332"/>
      <c r="C1754" s="374" t="s">
        <v>915</v>
      </c>
      <c r="D1754" s="332"/>
      <c r="E1754" s="1164"/>
      <c r="F1754" s="582">
        <f t="shared" si="399"/>
        <v>0</v>
      </c>
      <c r="G1754" s="333"/>
      <c r="H1754" s="333"/>
      <c r="I1754" s="334"/>
      <c r="J1754" s="335"/>
      <c r="K1754" s="942"/>
      <c r="L1754" s="337"/>
      <c r="M1754" s="337"/>
      <c r="N1754" s="337"/>
      <c r="O1754" s="338"/>
      <c r="P1754" s="339">
        <f t="shared" si="397"/>
        <v>0</v>
      </c>
      <c r="Q1754" s="364"/>
      <c r="R1754" s="364"/>
      <c r="S1754" s="365"/>
      <c r="T1754" s="366"/>
      <c r="U1754" s="367"/>
      <c r="V1754" s="364"/>
      <c r="W1754" s="364"/>
      <c r="X1754" s="364"/>
      <c r="Y1754" s="1293">
        <f t="shared" si="398"/>
        <v>0</v>
      </c>
      <c r="Z1754" s="340"/>
      <c r="AA1754" s="348"/>
      <c r="AB1754" s="28"/>
    </row>
    <row r="1755" spans="1:28" x14ac:dyDescent="0.3">
      <c r="A1755" s="115"/>
      <c r="B1755" s="332"/>
      <c r="C1755" s="374"/>
      <c r="D1755" s="368" t="s">
        <v>916</v>
      </c>
      <c r="E1755" s="1164"/>
      <c r="F1755" s="582"/>
      <c r="G1755" s="333"/>
      <c r="H1755" s="333"/>
      <c r="I1755" s="334"/>
      <c r="J1755" s="335"/>
      <c r="K1755" s="942"/>
      <c r="L1755" s="337"/>
      <c r="M1755" s="337"/>
      <c r="N1755" s="337"/>
      <c r="O1755" s="338"/>
      <c r="P1755" s="339">
        <f t="shared" si="397"/>
        <v>0</v>
      </c>
      <c r="Q1755" s="364"/>
      <c r="R1755" s="364"/>
      <c r="S1755" s="365"/>
      <c r="T1755" s="366"/>
      <c r="U1755" s="367"/>
      <c r="V1755" s="364"/>
      <c r="W1755" s="364"/>
      <c r="X1755" s="364"/>
      <c r="Y1755" s="1293">
        <f t="shared" si="398"/>
        <v>0</v>
      </c>
      <c r="Z1755" s="340"/>
      <c r="AA1755" s="348"/>
      <c r="AB1755" s="28"/>
    </row>
    <row r="1756" spans="1:28" x14ac:dyDescent="0.3">
      <c r="A1756" s="115"/>
      <c r="B1756" s="332"/>
      <c r="C1756" s="332"/>
      <c r="D1756" s="332"/>
      <c r="E1756" s="1168" t="s">
        <v>71</v>
      </c>
      <c r="F1756" s="582">
        <f t="shared" si="399"/>
        <v>1</v>
      </c>
      <c r="G1756" s="333"/>
      <c r="H1756" s="333"/>
      <c r="I1756" s="334">
        <v>1</v>
      </c>
      <c r="J1756" s="335"/>
      <c r="K1756" s="942"/>
      <c r="L1756" s="337"/>
      <c r="M1756" s="337"/>
      <c r="N1756" s="337"/>
      <c r="O1756" s="338"/>
      <c r="P1756" s="339">
        <f t="shared" si="397"/>
        <v>60000</v>
      </c>
      <c r="Q1756" s="364"/>
      <c r="R1756" s="364"/>
      <c r="S1756" s="290">
        <v>60000</v>
      </c>
      <c r="T1756" s="366"/>
      <c r="U1756" s="367"/>
      <c r="V1756" s="364">
        <v>50000</v>
      </c>
      <c r="W1756" s="364"/>
      <c r="X1756" s="364"/>
      <c r="Y1756" s="1293">
        <f t="shared" si="398"/>
        <v>50000</v>
      </c>
      <c r="Z1756" s="476"/>
      <c r="AA1756" s="525" t="s">
        <v>31</v>
      </c>
      <c r="AB1756" s="28"/>
    </row>
    <row r="1757" spans="1:28" x14ac:dyDescent="0.3">
      <c r="A1757" s="115"/>
      <c r="B1757" s="332"/>
      <c r="C1757" s="332"/>
      <c r="D1757" s="332"/>
      <c r="E1757" s="1192"/>
      <c r="F1757" s="582">
        <f t="shared" si="399"/>
        <v>0</v>
      </c>
      <c r="G1757" s="333"/>
      <c r="H1757" s="333"/>
      <c r="I1757" s="334"/>
      <c r="J1757" s="335"/>
      <c r="K1757" s="942"/>
      <c r="L1757" s="337"/>
      <c r="M1757" s="337"/>
      <c r="N1757" s="337"/>
      <c r="O1757" s="338"/>
      <c r="P1757" s="339">
        <f t="shared" si="397"/>
        <v>0</v>
      </c>
      <c r="Q1757" s="364"/>
      <c r="R1757" s="364"/>
      <c r="S1757" s="365"/>
      <c r="T1757" s="366"/>
      <c r="U1757" s="367"/>
      <c r="V1757" s="364"/>
      <c r="W1757" s="364"/>
      <c r="X1757" s="364"/>
      <c r="Y1757" s="1293">
        <f t="shared" si="398"/>
        <v>0</v>
      </c>
      <c r="Z1757" s="340"/>
      <c r="AA1757" s="348"/>
      <c r="AB1757" s="28"/>
    </row>
    <row r="1758" spans="1:28" x14ac:dyDescent="0.3">
      <c r="A1758" s="115"/>
      <c r="B1758" s="332"/>
      <c r="C1758" s="374" t="s">
        <v>238</v>
      </c>
      <c r="D1758" s="332"/>
      <c r="E1758" s="1164"/>
      <c r="F1758" s="582">
        <f t="shared" si="399"/>
        <v>0</v>
      </c>
      <c r="G1758" s="333"/>
      <c r="H1758" s="333"/>
      <c r="I1758" s="334"/>
      <c r="J1758" s="335"/>
      <c r="K1758" s="942"/>
      <c r="L1758" s="337"/>
      <c r="M1758" s="337"/>
      <c r="N1758" s="337"/>
      <c r="O1758" s="338"/>
      <c r="P1758" s="339">
        <f t="shared" si="397"/>
        <v>0</v>
      </c>
      <c r="Q1758" s="364"/>
      <c r="R1758" s="364"/>
      <c r="S1758" s="365"/>
      <c r="T1758" s="366"/>
      <c r="U1758" s="367"/>
      <c r="V1758" s="364"/>
      <c r="W1758" s="364"/>
      <c r="X1758" s="364"/>
      <c r="Y1758" s="1293">
        <f t="shared" si="398"/>
        <v>0</v>
      </c>
      <c r="Z1758" s="340"/>
      <c r="AA1758" s="348"/>
      <c r="AB1758" s="28"/>
    </row>
    <row r="1759" spans="1:28" s="29" customFormat="1" x14ac:dyDescent="0.3">
      <c r="A1759" s="115"/>
      <c r="B1759" s="332"/>
      <c r="C1759" s="332"/>
      <c r="D1759" s="332"/>
      <c r="E1759" s="1168" t="s">
        <v>72</v>
      </c>
      <c r="F1759" s="582">
        <f t="shared" si="399"/>
        <v>1</v>
      </c>
      <c r="G1759" s="333"/>
      <c r="H1759" s="333">
        <v>1</v>
      </c>
      <c r="I1759" s="334"/>
      <c r="J1759" s="335"/>
      <c r="K1759" s="633"/>
      <c r="L1759" s="344"/>
      <c r="M1759" s="344"/>
      <c r="N1759" s="344"/>
      <c r="O1759" s="338"/>
      <c r="P1759" s="339">
        <f t="shared" si="397"/>
        <v>0</v>
      </c>
      <c r="Q1759" s="364"/>
      <c r="R1759" s="364"/>
      <c r="S1759" s="365"/>
      <c r="T1759" s="366"/>
      <c r="U1759" s="367"/>
      <c r="V1759" s="364"/>
      <c r="W1759" s="364"/>
      <c r="X1759" s="364"/>
      <c r="Y1759" s="1293">
        <f t="shared" si="398"/>
        <v>0</v>
      </c>
      <c r="Z1759" s="340" t="s">
        <v>31</v>
      </c>
      <c r="AA1759" s="431" t="s">
        <v>1084</v>
      </c>
      <c r="AB1759" s="12"/>
    </row>
    <row r="1760" spans="1:28" x14ac:dyDescent="0.3">
      <c r="A1760" s="115"/>
      <c r="B1760" s="332"/>
      <c r="C1760" s="332"/>
      <c r="D1760" s="332"/>
      <c r="E1760" s="1192"/>
      <c r="F1760" s="582">
        <f t="shared" si="399"/>
        <v>0</v>
      </c>
      <c r="G1760" s="333"/>
      <c r="H1760" s="333"/>
      <c r="I1760" s="334"/>
      <c r="J1760" s="335"/>
      <c r="K1760" s="942"/>
      <c r="L1760" s="337"/>
      <c r="M1760" s="337"/>
      <c r="N1760" s="337"/>
      <c r="O1760" s="338"/>
      <c r="P1760" s="339">
        <f t="shared" si="397"/>
        <v>0</v>
      </c>
      <c r="Q1760" s="364"/>
      <c r="R1760" s="364"/>
      <c r="S1760" s="365"/>
      <c r="T1760" s="366"/>
      <c r="U1760" s="367"/>
      <c r="V1760" s="364"/>
      <c r="W1760" s="364"/>
      <c r="X1760" s="364"/>
      <c r="Y1760" s="1293">
        <f t="shared" si="398"/>
        <v>0</v>
      </c>
      <c r="Z1760" s="340"/>
      <c r="AA1760" s="348"/>
      <c r="AB1760" s="28"/>
    </row>
    <row r="1761" spans="1:28" x14ac:dyDescent="0.3">
      <c r="A1761" s="115"/>
      <c r="B1761" s="332"/>
      <c r="C1761" s="374" t="s">
        <v>167</v>
      </c>
      <c r="D1761" s="332"/>
      <c r="E1761" s="1164"/>
      <c r="F1761" s="582">
        <f t="shared" si="399"/>
        <v>0</v>
      </c>
      <c r="G1761" s="333"/>
      <c r="H1761" s="333"/>
      <c r="I1761" s="334"/>
      <c r="J1761" s="335"/>
      <c r="K1761" s="942"/>
      <c r="L1761" s="337"/>
      <c r="M1761" s="337"/>
      <c r="N1761" s="337"/>
      <c r="O1761" s="338"/>
      <c r="P1761" s="339">
        <f t="shared" si="397"/>
        <v>0</v>
      </c>
      <c r="Q1761" s="364"/>
      <c r="R1761" s="364"/>
      <c r="S1761" s="365"/>
      <c r="T1761" s="366"/>
      <c r="U1761" s="367"/>
      <c r="V1761" s="364"/>
      <c r="W1761" s="364"/>
      <c r="X1761" s="364"/>
      <c r="Y1761" s="1293">
        <f t="shared" si="398"/>
        <v>0</v>
      </c>
      <c r="Z1761" s="340"/>
      <c r="AA1761" s="681"/>
      <c r="AB1761" s="28"/>
    </row>
    <row r="1762" spans="1:28" x14ac:dyDescent="0.3">
      <c r="A1762" s="115"/>
      <c r="B1762" s="332"/>
      <c r="C1762" s="332"/>
      <c r="D1762" s="332"/>
      <c r="E1762" s="1168" t="s">
        <v>74</v>
      </c>
      <c r="F1762" s="582">
        <f t="shared" si="399"/>
        <v>0</v>
      </c>
      <c r="G1762" s="333"/>
      <c r="H1762" s="333"/>
      <c r="I1762" s="334"/>
      <c r="J1762" s="335"/>
      <c r="K1762" s="633"/>
      <c r="L1762" s="337"/>
      <c r="M1762" s="337"/>
      <c r="N1762" s="337"/>
      <c r="O1762" s="338"/>
      <c r="P1762" s="339">
        <f t="shared" ref="P1762:P1830" si="401">SUM(Q1762:T1762)</f>
        <v>0</v>
      </c>
      <c r="Q1762" s="364"/>
      <c r="R1762" s="364"/>
      <c r="S1762" s="365"/>
      <c r="T1762" s="366"/>
      <c r="U1762" s="367"/>
      <c r="V1762" s="364"/>
      <c r="W1762" s="364"/>
      <c r="X1762" s="364"/>
      <c r="Y1762" s="1293">
        <f t="shared" ref="Y1762:Y1830" si="402">SUM(U1762:X1762)</f>
        <v>0</v>
      </c>
      <c r="Z1762" s="340" t="s">
        <v>31</v>
      </c>
      <c r="AA1762" s="681"/>
      <c r="AB1762" s="28"/>
    </row>
    <row r="1763" spans="1:28" x14ac:dyDescent="0.3">
      <c r="A1763" s="115"/>
      <c r="B1763" s="332"/>
      <c r="C1763" s="332"/>
      <c r="D1763" s="332"/>
      <c r="E1763" s="1168"/>
      <c r="F1763" s="582">
        <f t="shared" si="399"/>
        <v>0</v>
      </c>
      <c r="G1763" s="333"/>
      <c r="H1763" s="333"/>
      <c r="I1763" s="334"/>
      <c r="J1763" s="335"/>
      <c r="K1763" s="942"/>
      <c r="L1763" s="337"/>
      <c r="M1763" s="337"/>
      <c r="N1763" s="337"/>
      <c r="O1763" s="338"/>
      <c r="P1763" s="339">
        <f t="shared" si="401"/>
        <v>0</v>
      </c>
      <c r="Q1763" s="364"/>
      <c r="R1763" s="364"/>
      <c r="S1763" s="365"/>
      <c r="T1763" s="366"/>
      <c r="U1763" s="367"/>
      <c r="V1763" s="364"/>
      <c r="W1763" s="364"/>
      <c r="X1763" s="364"/>
      <c r="Y1763" s="1293">
        <f t="shared" si="402"/>
        <v>0</v>
      </c>
      <c r="Z1763" s="340"/>
      <c r="AA1763" s="370"/>
      <c r="AB1763" s="28"/>
    </row>
    <row r="1764" spans="1:28" x14ac:dyDescent="0.3">
      <c r="A1764" s="115"/>
      <c r="B1764" s="332"/>
      <c r="C1764" s="374" t="s">
        <v>550</v>
      </c>
      <c r="D1764" s="441"/>
      <c r="E1764" s="1178"/>
      <c r="F1764" s="582">
        <f t="shared" si="399"/>
        <v>0</v>
      </c>
      <c r="G1764" s="333"/>
      <c r="H1764" s="333"/>
      <c r="I1764" s="334"/>
      <c r="J1764" s="335"/>
      <c r="K1764" s="942"/>
      <c r="L1764" s="337"/>
      <c r="M1764" s="337"/>
      <c r="N1764" s="337"/>
      <c r="O1764" s="338"/>
      <c r="P1764" s="339">
        <f t="shared" si="401"/>
        <v>0</v>
      </c>
      <c r="Q1764" s="364"/>
      <c r="R1764" s="364"/>
      <c r="S1764" s="365"/>
      <c r="T1764" s="366"/>
      <c r="U1764" s="367"/>
      <c r="V1764" s="364"/>
      <c r="W1764" s="364"/>
      <c r="X1764" s="364"/>
      <c r="Y1764" s="1293">
        <f t="shared" si="402"/>
        <v>0</v>
      </c>
      <c r="Z1764" s="340"/>
      <c r="AA1764" s="681"/>
      <c r="AB1764" s="28"/>
    </row>
    <row r="1765" spans="1:28" s="29" customFormat="1" x14ac:dyDescent="0.3">
      <c r="A1765" s="115"/>
      <c r="B1765" s="332"/>
      <c r="C1765" s="332"/>
      <c r="D1765" s="332"/>
      <c r="E1765" s="1168" t="s">
        <v>74</v>
      </c>
      <c r="F1765" s="582">
        <v>6</v>
      </c>
      <c r="G1765" s="333">
        <v>6</v>
      </c>
      <c r="H1765" s="333">
        <v>6</v>
      </c>
      <c r="I1765" s="334"/>
      <c r="J1765" s="335"/>
      <c r="K1765" s="633">
        <v>7</v>
      </c>
      <c r="L1765" s="344">
        <v>1</v>
      </c>
      <c r="M1765" s="344"/>
      <c r="N1765" s="344"/>
      <c r="O1765" s="338">
        <f t="shared" si="400"/>
        <v>8</v>
      </c>
      <c r="P1765" s="339">
        <f t="shared" si="401"/>
        <v>50000</v>
      </c>
      <c r="Q1765" s="364">
        <v>9300</v>
      </c>
      <c r="R1765" s="364"/>
      <c r="S1765" s="364">
        <f>50000-Q1765</f>
        <v>40700</v>
      </c>
      <c r="T1765" s="366"/>
      <c r="U1765" s="367">
        <v>9300</v>
      </c>
      <c r="V1765" s="364"/>
      <c r="W1765" s="364"/>
      <c r="X1765" s="364"/>
      <c r="Y1765" s="1293">
        <f t="shared" si="402"/>
        <v>9300</v>
      </c>
      <c r="Z1765" s="340" t="s">
        <v>31</v>
      </c>
      <c r="AA1765" s="681" t="s">
        <v>1085</v>
      </c>
      <c r="AB1765" s="12"/>
    </row>
    <row r="1766" spans="1:28" ht="16.2" thickBot="1" x14ac:dyDescent="0.35">
      <c r="A1766" s="119"/>
      <c r="B1766" s="306"/>
      <c r="C1766" s="306"/>
      <c r="D1766" s="306"/>
      <c r="E1766" s="1364"/>
      <c r="F1766" s="881">
        <f t="shared" si="399"/>
        <v>0</v>
      </c>
      <c r="G1766" s="307"/>
      <c r="H1766" s="307"/>
      <c r="I1766" s="308"/>
      <c r="J1766" s="309"/>
      <c r="K1766" s="941"/>
      <c r="L1766" s="310"/>
      <c r="M1766" s="310"/>
      <c r="N1766" s="310"/>
      <c r="O1766" s="311"/>
      <c r="P1766" s="484">
        <f t="shared" si="401"/>
        <v>0</v>
      </c>
      <c r="Q1766" s="349"/>
      <c r="R1766" s="349"/>
      <c r="S1766" s="314"/>
      <c r="T1766" s="315"/>
      <c r="U1766" s="350"/>
      <c r="V1766" s="349"/>
      <c r="W1766" s="349"/>
      <c r="X1766" s="349"/>
      <c r="Y1766" s="1307">
        <f t="shared" si="402"/>
        <v>0</v>
      </c>
      <c r="Z1766" s="317"/>
      <c r="AA1766" s="427"/>
      <c r="AB1766" s="28"/>
    </row>
    <row r="1767" spans="1:28" x14ac:dyDescent="0.3">
      <c r="A1767" s="120"/>
      <c r="B1767" s="527" t="s">
        <v>1316</v>
      </c>
      <c r="C1767" s="351"/>
      <c r="D1767" s="351"/>
      <c r="E1767" s="1367"/>
      <c r="F1767" s="883">
        <f t="shared" si="399"/>
        <v>0</v>
      </c>
      <c r="G1767" s="353"/>
      <c r="H1767" s="353"/>
      <c r="I1767" s="354"/>
      <c r="J1767" s="355"/>
      <c r="K1767" s="943"/>
      <c r="L1767" s="357"/>
      <c r="M1767" s="357"/>
      <c r="N1767" s="357"/>
      <c r="O1767" s="358"/>
      <c r="P1767" s="488">
        <f t="shared" si="401"/>
        <v>0</v>
      </c>
      <c r="Q1767" s="359"/>
      <c r="R1767" s="359"/>
      <c r="S1767" s="360"/>
      <c r="T1767" s="361"/>
      <c r="U1767" s="362"/>
      <c r="V1767" s="359"/>
      <c r="W1767" s="359"/>
      <c r="X1767" s="359"/>
      <c r="Y1767" s="1308">
        <f t="shared" si="402"/>
        <v>0</v>
      </c>
      <c r="Z1767" s="363"/>
      <c r="AA1767" s="489"/>
      <c r="AB1767" s="28"/>
    </row>
    <row r="1768" spans="1:28" x14ac:dyDescent="0.3">
      <c r="A1768" s="115"/>
      <c r="B1768" s="374"/>
      <c r="C1768" s="368" t="s">
        <v>1317</v>
      </c>
      <c r="D1768" s="368"/>
      <c r="E1768" s="1164"/>
      <c r="F1768" s="582">
        <f t="shared" si="399"/>
        <v>0</v>
      </c>
      <c r="G1768" s="333"/>
      <c r="H1768" s="333"/>
      <c r="I1768" s="334"/>
      <c r="J1768" s="335"/>
      <c r="K1768" s="942"/>
      <c r="L1768" s="337"/>
      <c r="M1768" s="337"/>
      <c r="N1768" s="337"/>
      <c r="O1768" s="338"/>
      <c r="P1768" s="339">
        <f t="shared" si="401"/>
        <v>0</v>
      </c>
      <c r="Q1768" s="364"/>
      <c r="R1768" s="364"/>
      <c r="S1768" s="365"/>
      <c r="T1768" s="366"/>
      <c r="U1768" s="367"/>
      <c r="V1768" s="364"/>
      <c r="W1768" s="364"/>
      <c r="X1768" s="364"/>
      <c r="Y1768" s="1293">
        <f t="shared" si="402"/>
        <v>0</v>
      </c>
      <c r="Z1768" s="340"/>
      <c r="AA1768" s="348"/>
      <c r="AB1768" s="28"/>
    </row>
    <row r="1769" spans="1:28" x14ac:dyDescent="0.3">
      <c r="A1769" s="115"/>
      <c r="B1769" s="332"/>
      <c r="C1769" s="374" t="s">
        <v>168</v>
      </c>
      <c r="D1769" s="368"/>
      <c r="E1769" s="1164"/>
      <c r="F1769" s="582">
        <f t="shared" si="399"/>
        <v>0</v>
      </c>
      <c r="G1769" s="333"/>
      <c r="H1769" s="333"/>
      <c r="I1769" s="334"/>
      <c r="J1769" s="335"/>
      <c r="K1769" s="942"/>
      <c r="L1769" s="337"/>
      <c r="M1769" s="337"/>
      <c r="N1769" s="337"/>
      <c r="O1769" s="338"/>
      <c r="P1769" s="339">
        <f t="shared" si="401"/>
        <v>0</v>
      </c>
      <c r="Q1769" s="364"/>
      <c r="R1769" s="364"/>
      <c r="S1769" s="365"/>
      <c r="T1769" s="366"/>
      <c r="U1769" s="367"/>
      <c r="V1769" s="364"/>
      <c r="W1769" s="364"/>
      <c r="X1769" s="364"/>
      <c r="Y1769" s="1293">
        <f t="shared" si="402"/>
        <v>0</v>
      </c>
      <c r="Z1769" s="340"/>
      <c r="AA1769" s="439"/>
      <c r="AB1769" s="28"/>
    </row>
    <row r="1770" spans="1:28" ht="15.6" customHeight="1" x14ac:dyDescent="0.3">
      <c r="A1770" s="115"/>
      <c r="B1770" s="332"/>
      <c r="C1770" s="332"/>
      <c r="D1770" s="332"/>
      <c r="E1770" s="1168" t="s">
        <v>190</v>
      </c>
      <c r="F1770" s="582">
        <f t="shared" si="399"/>
        <v>0</v>
      </c>
      <c r="G1770" s="333"/>
      <c r="H1770" s="333"/>
      <c r="I1770" s="334"/>
      <c r="J1770" s="335"/>
      <c r="K1770" s="633"/>
      <c r="L1770" s="337"/>
      <c r="M1770" s="337"/>
      <c r="N1770" s="337"/>
      <c r="O1770" s="338"/>
      <c r="P1770" s="339">
        <f t="shared" si="401"/>
        <v>0</v>
      </c>
      <c r="Q1770" s="364"/>
      <c r="R1770" s="364"/>
      <c r="S1770" s="365"/>
      <c r="T1770" s="366"/>
      <c r="U1770" s="367"/>
      <c r="V1770" s="364"/>
      <c r="W1770" s="364"/>
      <c r="X1770" s="364"/>
      <c r="Y1770" s="1293">
        <f t="shared" si="402"/>
        <v>0</v>
      </c>
      <c r="Z1770" s="340" t="s">
        <v>189</v>
      </c>
      <c r="AA1770" s="439" t="s">
        <v>681</v>
      </c>
      <c r="AB1770" s="28"/>
    </row>
    <row r="1771" spans="1:28" ht="15.6" customHeight="1" x14ac:dyDescent="0.3">
      <c r="A1771" s="115"/>
      <c r="B1771" s="332"/>
      <c r="C1771" s="332"/>
      <c r="D1771" s="332"/>
      <c r="E1771" s="1168"/>
      <c r="F1771" s="582">
        <f t="shared" si="399"/>
        <v>0</v>
      </c>
      <c r="G1771" s="333"/>
      <c r="H1771" s="333"/>
      <c r="I1771" s="334"/>
      <c r="J1771" s="335"/>
      <c r="K1771" s="942"/>
      <c r="L1771" s="337"/>
      <c r="M1771" s="337"/>
      <c r="N1771" s="337"/>
      <c r="O1771" s="338"/>
      <c r="P1771" s="339">
        <f t="shared" si="401"/>
        <v>0</v>
      </c>
      <c r="Q1771" s="364"/>
      <c r="R1771" s="364"/>
      <c r="S1771" s="365"/>
      <c r="T1771" s="366"/>
      <c r="U1771" s="367"/>
      <c r="V1771" s="364"/>
      <c r="W1771" s="364"/>
      <c r="X1771" s="364"/>
      <c r="Y1771" s="1293">
        <f t="shared" si="402"/>
        <v>0</v>
      </c>
      <c r="Z1771" s="340"/>
      <c r="AA1771" s="439" t="s">
        <v>682</v>
      </c>
      <c r="AB1771" s="28"/>
    </row>
    <row r="1772" spans="1:28" ht="15.6" customHeight="1" x14ac:dyDescent="0.3">
      <c r="A1772" s="115"/>
      <c r="B1772" s="332"/>
      <c r="C1772" s="332"/>
      <c r="D1772" s="332"/>
      <c r="E1772" s="1168"/>
      <c r="F1772" s="582">
        <f t="shared" si="399"/>
        <v>0</v>
      </c>
      <c r="G1772" s="333"/>
      <c r="H1772" s="333"/>
      <c r="I1772" s="334"/>
      <c r="J1772" s="335"/>
      <c r="K1772" s="942"/>
      <c r="L1772" s="337"/>
      <c r="M1772" s="337"/>
      <c r="N1772" s="337"/>
      <c r="O1772" s="338"/>
      <c r="P1772" s="339">
        <f t="shared" si="401"/>
        <v>0</v>
      </c>
      <c r="Q1772" s="364"/>
      <c r="R1772" s="364"/>
      <c r="S1772" s="365"/>
      <c r="T1772" s="366"/>
      <c r="U1772" s="367"/>
      <c r="V1772" s="364"/>
      <c r="W1772" s="364"/>
      <c r="X1772" s="364"/>
      <c r="Y1772" s="1293">
        <f t="shared" si="402"/>
        <v>0</v>
      </c>
      <c r="Z1772" s="340"/>
      <c r="AA1772" s="439" t="s">
        <v>683</v>
      </c>
      <c r="AB1772" s="28"/>
    </row>
    <row r="1773" spans="1:28" ht="15.6" customHeight="1" x14ac:dyDescent="0.3">
      <c r="A1773" s="115"/>
      <c r="B1773" s="332"/>
      <c r="C1773" s="332"/>
      <c r="D1773" s="332"/>
      <c r="E1773" s="1168"/>
      <c r="F1773" s="582">
        <f t="shared" si="399"/>
        <v>0</v>
      </c>
      <c r="G1773" s="333"/>
      <c r="H1773" s="333"/>
      <c r="I1773" s="334"/>
      <c r="J1773" s="335"/>
      <c r="K1773" s="942"/>
      <c r="L1773" s="337"/>
      <c r="M1773" s="337"/>
      <c r="N1773" s="337"/>
      <c r="O1773" s="338"/>
      <c r="P1773" s="339">
        <f t="shared" si="401"/>
        <v>0</v>
      </c>
      <c r="Q1773" s="364"/>
      <c r="R1773" s="364"/>
      <c r="S1773" s="365"/>
      <c r="T1773" s="366"/>
      <c r="U1773" s="367"/>
      <c r="V1773" s="364"/>
      <c r="W1773" s="364"/>
      <c r="X1773" s="364"/>
      <c r="Y1773" s="1293">
        <f t="shared" si="402"/>
        <v>0</v>
      </c>
      <c r="Z1773" s="340"/>
      <c r="AA1773" s="439" t="s">
        <v>684</v>
      </c>
      <c r="AB1773" s="28"/>
    </row>
    <row r="1774" spans="1:28" ht="15.6" customHeight="1" x14ac:dyDescent="0.3">
      <c r="A1774" s="115"/>
      <c r="B1774" s="332"/>
      <c r="C1774" s="332"/>
      <c r="D1774" s="332"/>
      <c r="E1774" s="1168"/>
      <c r="F1774" s="582">
        <f t="shared" si="399"/>
        <v>0</v>
      </c>
      <c r="G1774" s="333"/>
      <c r="H1774" s="333"/>
      <c r="I1774" s="334"/>
      <c r="J1774" s="335"/>
      <c r="K1774" s="942"/>
      <c r="L1774" s="337"/>
      <c r="M1774" s="337"/>
      <c r="N1774" s="337"/>
      <c r="O1774" s="338"/>
      <c r="P1774" s="339">
        <f t="shared" si="401"/>
        <v>0</v>
      </c>
      <c r="Q1774" s="364"/>
      <c r="R1774" s="364"/>
      <c r="S1774" s="365"/>
      <c r="T1774" s="366"/>
      <c r="U1774" s="367"/>
      <c r="V1774" s="364"/>
      <c r="W1774" s="364"/>
      <c r="X1774" s="364"/>
      <c r="Y1774" s="1293">
        <f t="shared" si="402"/>
        <v>0</v>
      </c>
      <c r="Z1774" s="340"/>
      <c r="AA1774" s="439"/>
      <c r="AB1774" s="28"/>
    </row>
    <row r="1775" spans="1:28" x14ac:dyDescent="0.3">
      <c r="A1775" s="115"/>
      <c r="B1775" s="332"/>
      <c r="C1775" s="332"/>
      <c r="D1775" s="332"/>
      <c r="E1775" s="1168" t="s">
        <v>191</v>
      </c>
      <c r="F1775" s="582">
        <f t="shared" si="399"/>
        <v>1</v>
      </c>
      <c r="G1775" s="333"/>
      <c r="H1775" s="333"/>
      <c r="I1775" s="334">
        <v>1</v>
      </c>
      <c r="J1775" s="335" t="s">
        <v>200</v>
      </c>
      <c r="K1775" s="633"/>
      <c r="L1775" s="337"/>
      <c r="M1775" s="337"/>
      <c r="N1775" s="337"/>
      <c r="O1775" s="338"/>
      <c r="P1775" s="339">
        <f t="shared" si="401"/>
        <v>0</v>
      </c>
      <c r="Q1775" s="364"/>
      <c r="R1775" s="364"/>
      <c r="S1775" s="365"/>
      <c r="T1775" s="366"/>
      <c r="U1775" s="367"/>
      <c r="V1775" s="364"/>
      <c r="W1775" s="364"/>
      <c r="X1775" s="364"/>
      <c r="Y1775" s="1293">
        <f t="shared" si="402"/>
        <v>0</v>
      </c>
      <c r="Z1775" s="748"/>
      <c r="AA1775" s="431"/>
      <c r="AB1775" s="28"/>
    </row>
    <row r="1776" spans="1:28" s="74" customFormat="1" x14ac:dyDescent="0.3">
      <c r="A1776" s="115"/>
      <c r="B1776" s="332"/>
      <c r="C1776" s="332"/>
      <c r="D1776" s="332"/>
      <c r="E1776" s="1168" t="s">
        <v>87</v>
      </c>
      <c r="F1776" s="582">
        <v>10</v>
      </c>
      <c r="G1776" s="333"/>
      <c r="H1776" s="333"/>
      <c r="I1776" s="334">
        <v>10</v>
      </c>
      <c r="J1776" s="335">
        <v>-10</v>
      </c>
      <c r="K1776" s="942"/>
      <c r="L1776" s="344"/>
      <c r="M1776" s="344"/>
      <c r="N1776" s="344"/>
      <c r="O1776" s="338"/>
      <c r="P1776" s="339">
        <f t="shared" si="401"/>
        <v>300000</v>
      </c>
      <c r="Q1776" s="364"/>
      <c r="R1776" s="364"/>
      <c r="S1776" s="365">
        <v>300000</v>
      </c>
      <c r="T1776" s="366"/>
      <c r="U1776" s="367"/>
      <c r="V1776" s="364"/>
      <c r="W1776" s="364"/>
      <c r="X1776" s="364"/>
      <c r="Y1776" s="1293">
        <f t="shared" si="402"/>
        <v>0</v>
      </c>
      <c r="Z1776" s="423" t="s">
        <v>144</v>
      </c>
      <c r="AA1776" s="525" t="s">
        <v>31</v>
      </c>
      <c r="AB1776" s="77"/>
    </row>
    <row r="1777" spans="1:28" ht="15.6" customHeight="1" x14ac:dyDescent="0.3">
      <c r="A1777" s="115"/>
      <c r="B1777" s="332"/>
      <c r="C1777" s="332"/>
      <c r="D1777" s="332"/>
      <c r="E1777" s="1168" t="s">
        <v>190</v>
      </c>
      <c r="F1777" s="582">
        <f t="shared" si="399"/>
        <v>1</v>
      </c>
      <c r="G1777" s="333"/>
      <c r="H1777" s="333"/>
      <c r="I1777" s="334">
        <v>1</v>
      </c>
      <c r="J1777" s="335" t="s">
        <v>200</v>
      </c>
      <c r="K1777" s="633"/>
      <c r="L1777" s="337"/>
      <c r="M1777" s="337"/>
      <c r="N1777" s="337"/>
      <c r="O1777" s="338"/>
      <c r="P1777" s="339">
        <f t="shared" si="401"/>
        <v>0</v>
      </c>
      <c r="Q1777" s="413"/>
      <c r="R1777" s="413"/>
      <c r="S1777" s="290"/>
      <c r="T1777" s="514"/>
      <c r="U1777" s="515"/>
      <c r="V1777" s="364"/>
      <c r="W1777" s="364"/>
      <c r="X1777" s="364"/>
      <c r="Y1777" s="1293">
        <f t="shared" si="402"/>
        <v>0</v>
      </c>
      <c r="Z1777" s="1687"/>
      <c r="AA1777" s="431"/>
      <c r="AB1777" s="28"/>
    </row>
    <row r="1778" spans="1:28" x14ac:dyDescent="0.3">
      <c r="A1778" s="115"/>
      <c r="B1778" s="332"/>
      <c r="C1778" s="332"/>
      <c r="D1778" s="332"/>
      <c r="E1778" s="1168"/>
      <c r="F1778" s="582">
        <f t="shared" si="399"/>
        <v>0</v>
      </c>
      <c r="G1778" s="333"/>
      <c r="H1778" s="333"/>
      <c r="I1778" s="334"/>
      <c r="J1778" s="335"/>
      <c r="K1778" s="942"/>
      <c r="L1778" s="337"/>
      <c r="M1778" s="337"/>
      <c r="N1778" s="337"/>
      <c r="O1778" s="338"/>
      <c r="P1778" s="339">
        <f t="shared" si="401"/>
        <v>0</v>
      </c>
      <c r="Q1778" s="413"/>
      <c r="R1778" s="413"/>
      <c r="S1778" s="290"/>
      <c r="T1778" s="514"/>
      <c r="U1778" s="515"/>
      <c r="V1778" s="364"/>
      <c r="W1778" s="364"/>
      <c r="X1778" s="364"/>
      <c r="Y1778" s="1293">
        <f t="shared" si="402"/>
        <v>0</v>
      </c>
      <c r="Z1778" s="1330"/>
      <c r="AA1778" s="431"/>
      <c r="AB1778" s="28"/>
    </row>
    <row r="1779" spans="1:28" x14ac:dyDescent="0.3">
      <c r="A1779" s="124"/>
      <c r="B1779" s="441"/>
      <c r="C1779" s="441"/>
      <c r="D1779" s="374" t="s">
        <v>1287</v>
      </c>
      <c r="E1779" s="1168"/>
      <c r="F1779" s="582">
        <f t="shared" si="399"/>
        <v>0</v>
      </c>
      <c r="G1779" s="333"/>
      <c r="H1779" s="333"/>
      <c r="I1779" s="754"/>
      <c r="J1779" s="755"/>
      <c r="K1779" s="633"/>
      <c r="L1779" s="337"/>
      <c r="M1779" s="337"/>
      <c r="N1779" s="337"/>
      <c r="O1779" s="338"/>
      <c r="P1779" s="339">
        <f t="shared" si="401"/>
        <v>0</v>
      </c>
      <c r="Q1779" s="413"/>
      <c r="R1779" s="413"/>
      <c r="S1779" s="1004"/>
      <c r="T1779" s="1572"/>
      <c r="U1779" s="515"/>
      <c r="V1779" s="364"/>
      <c r="W1779" s="364"/>
      <c r="X1779" s="364"/>
      <c r="Y1779" s="1293">
        <f t="shared" si="402"/>
        <v>0</v>
      </c>
      <c r="Z1779" s="476"/>
      <c r="AA1779" s="431"/>
      <c r="AB1779" s="28"/>
    </row>
    <row r="1780" spans="1:28" s="74" customFormat="1" x14ac:dyDescent="0.3">
      <c r="A1780" s="124"/>
      <c r="B1780" s="441"/>
      <c r="C1780" s="441"/>
      <c r="D1780" s="441"/>
      <c r="E1780" s="1168" t="s">
        <v>213</v>
      </c>
      <c r="F1780" s="582">
        <f t="shared" si="399"/>
        <v>2</v>
      </c>
      <c r="G1780" s="333">
        <v>1</v>
      </c>
      <c r="H1780" s="333"/>
      <c r="I1780" s="754">
        <v>1</v>
      </c>
      <c r="J1780" s="335" t="s">
        <v>200</v>
      </c>
      <c r="K1780" s="633">
        <v>1</v>
      </c>
      <c r="L1780" s="344">
        <v>2</v>
      </c>
      <c r="M1780" s="344"/>
      <c r="N1780" s="344"/>
      <c r="O1780" s="338">
        <f t="shared" si="400"/>
        <v>3</v>
      </c>
      <c r="P1780" s="339">
        <f t="shared" si="401"/>
        <v>0</v>
      </c>
      <c r="Q1780" s="413"/>
      <c r="R1780" s="414"/>
      <c r="S1780" s="290"/>
      <c r="T1780" s="1572"/>
      <c r="U1780" s="1059"/>
      <c r="V1780" s="364"/>
      <c r="W1780" s="364"/>
      <c r="X1780" s="364"/>
      <c r="Y1780" s="1293">
        <f t="shared" si="402"/>
        <v>0</v>
      </c>
      <c r="Z1780" s="423"/>
      <c r="AA1780" s="525"/>
      <c r="AB1780" s="77"/>
    </row>
    <row r="1781" spans="1:28" s="74" customFormat="1" x14ac:dyDescent="0.3">
      <c r="A1781" s="124"/>
      <c r="B1781" s="441"/>
      <c r="C1781" s="441"/>
      <c r="D1781" s="441"/>
      <c r="E1781" s="1168"/>
      <c r="F1781" s="582"/>
      <c r="G1781" s="333"/>
      <c r="H1781" s="333"/>
      <c r="I1781" s="754"/>
      <c r="J1781" s="755"/>
      <c r="K1781" s="633"/>
      <c r="L1781" s="344"/>
      <c r="M1781" s="344"/>
      <c r="N1781" s="344"/>
      <c r="O1781" s="338"/>
      <c r="P1781" s="339">
        <f t="shared" si="401"/>
        <v>66000</v>
      </c>
      <c r="Q1781" s="413">
        <v>22000</v>
      </c>
      <c r="R1781" s="413">
        <v>17730</v>
      </c>
      <c r="S1781" s="290">
        <f>66000-39730</f>
        <v>26270</v>
      </c>
      <c r="T1781" s="1572"/>
      <c r="U1781" s="515">
        <v>22000</v>
      </c>
      <c r="V1781" s="364">
        <v>9265</v>
      </c>
      <c r="W1781" s="364"/>
      <c r="X1781" s="364"/>
      <c r="Y1781" s="1293">
        <f>SUM(U1781:X1781)</f>
        <v>31265</v>
      </c>
      <c r="Z1781" s="423"/>
      <c r="AA1781" s="525" t="s">
        <v>189</v>
      </c>
      <c r="AB1781" s="77"/>
    </row>
    <row r="1782" spans="1:28" s="74" customFormat="1" x14ac:dyDescent="0.3">
      <c r="A1782" s="124"/>
      <c r="B1782" s="441"/>
      <c r="C1782" s="441"/>
      <c r="D1782" s="441"/>
      <c r="E1782" s="1168"/>
      <c r="F1782" s="582"/>
      <c r="G1782" s="333"/>
      <c r="H1782" s="333"/>
      <c r="I1782" s="754"/>
      <c r="J1782" s="755"/>
      <c r="K1782" s="633"/>
      <c r="L1782" s="344"/>
      <c r="M1782" s="344"/>
      <c r="N1782" s="344"/>
      <c r="O1782" s="338"/>
      <c r="P1782" s="339">
        <f t="shared" si="401"/>
        <v>0</v>
      </c>
      <c r="Q1782" s="413"/>
      <c r="R1782" s="413"/>
      <c r="S1782" s="290"/>
      <c r="T1782" s="1572"/>
      <c r="U1782" s="515"/>
      <c r="V1782" s="364">
        <v>6103.1</v>
      </c>
      <c r="W1782" s="364"/>
      <c r="X1782" s="364"/>
      <c r="Y1782" s="1293">
        <f t="shared" si="402"/>
        <v>6103.1</v>
      </c>
      <c r="Z1782" s="423"/>
      <c r="AA1782" s="525" t="s">
        <v>189</v>
      </c>
      <c r="AB1782" s="77"/>
    </row>
    <row r="1783" spans="1:28" s="74" customFormat="1" x14ac:dyDescent="0.3">
      <c r="A1783" s="124"/>
      <c r="B1783" s="441"/>
      <c r="C1783" s="441"/>
      <c r="D1783" s="441"/>
      <c r="E1783" s="1168"/>
      <c r="F1783" s="582"/>
      <c r="G1783" s="333"/>
      <c r="H1783" s="333"/>
      <c r="I1783" s="754"/>
      <c r="J1783" s="755"/>
      <c r="K1783" s="633"/>
      <c r="L1783" s="344"/>
      <c r="M1783" s="344"/>
      <c r="N1783" s="344"/>
      <c r="O1783" s="338"/>
      <c r="P1783" s="339">
        <f t="shared" si="401"/>
        <v>0</v>
      </c>
      <c r="Q1783" s="413"/>
      <c r="R1783" s="413"/>
      <c r="S1783" s="290"/>
      <c r="T1783" s="1572"/>
      <c r="U1783" s="515"/>
      <c r="V1783" s="364">
        <v>2360</v>
      </c>
      <c r="W1783" s="364"/>
      <c r="X1783" s="364"/>
      <c r="Y1783" s="1293">
        <f t="shared" si="402"/>
        <v>2360</v>
      </c>
      <c r="Z1783" s="423"/>
      <c r="AA1783" s="525" t="s">
        <v>189</v>
      </c>
      <c r="AB1783" s="77"/>
    </row>
    <row r="1784" spans="1:28" x14ac:dyDescent="0.3">
      <c r="A1784" s="124"/>
      <c r="B1784" s="441"/>
      <c r="C1784" s="441"/>
      <c r="D1784" s="441"/>
      <c r="E1784" s="1168"/>
      <c r="F1784" s="582">
        <f t="shared" si="399"/>
        <v>0</v>
      </c>
      <c r="G1784" s="333"/>
      <c r="H1784" s="333"/>
      <c r="I1784" s="754"/>
      <c r="J1784" s="755"/>
      <c r="K1784" s="633"/>
      <c r="L1784" s="337"/>
      <c r="M1784" s="337"/>
      <c r="N1784" s="337"/>
      <c r="O1784" s="338"/>
      <c r="P1784" s="339">
        <f t="shared" si="401"/>
        <v>0</v>
      </c>
      <c r="Q1784" s="413"/>
      <c r="R1784" s="413"/>
      <c r="S1784" s="1573"/>
      <c r="T1784" s="1290"/>
      <c r="U1784" s="515"/>
      <c r="V1784" s="364"/>
      <c r="W1784" s="364"/>
      <c r="X1784" s="364"/>
      <c r="Y1784" s="1293">
        <f t="shared" si="402"/>
        <v>0</v>
      </c>
      <c r="Z1784" s="476"/>
      <c r="AA1784" s="431"/>
      <c r="AB1784" s="28"/>
    </row>
    <row r="1785" spans="1:28" x14ac:dyDescent="0.3">
      <c r="A1785" s="124"/>
      <c r="B1785" s="441"/>
      <c r="C1785" s="441"/>
      <c r="D1785" s="374" t="s">
        <v>1288</v>
      </c>
      <c r="E1785" s="1168"/>
      <c r="F1785" s="582">
        <f t="shared" si="399"/>
        <v>0</v>
      </c>
      <c r="G1785" s="333"/>
      <c r="H1785" s="333"/>
      <c r="I1785" s="754"/>
      <c r="J1785" s="755"/>
      <c r="K1785" s="633"/>
      <c r="L1785" s="337"/>
      <c r="M1785" s="337"/>
      <c r="N1785" s="337"/>
      <c r="O1785" s="338"/>
      <c r="P1785" s="339">
        <f t="shared" si="401"/>
        <v>0</v>
      </c>
      <c r="Q1785" s="413"/>
      <c r="R1785" s="413"/>
      <c r="S1785" s="1573"/>
      <c r="T1785" s="1290"/>
      <c r="U1785" s="515"/>
      <c r="V1785" s="364"/>
      <c r="W1785" s="364"/>
      <c r="X1785" s="364"/>
      <c r="Y1785" s="1293">
        <f t="shared" si="402"/>
        <v>0</v>
      </c>
      <c r="Z1785" s="476"/>
      <c r="AA1785" s="431"/>
      <c r="AB1785" s="28"/>
    </row>
    <row r="1786" spans="1:28" x14ac:dyDescent="0.3">
      <c r="A1786" s="124"/>
      <c r="B1786" s="441"/>
      <c r="C1786" s="441"/>
      <c r="D1786" s="374" t="s">
        <v>41</v>
      </c>
      <c r="E1786" s="1172" t="s">
        <v>1289</v>
      </c>
      <c r="F1786" s="582">
        <f t="shared" ref="F1786" si="403">SUM(G1786:J1786)</f>
        <v>0</v>
      </c>
      <c r="G1786" s="333"/>
      <c r="H1786" s="333"/>
      <c r="I1786" s="754"/>
      <c r="J1786" s="755"/>
      <c r="K1786" s="633"/>
      <c r="L1786" s="337"/>
      <c r="M1786" s="337"/>
      <c r="N1786" s="337"/>
      <c r="O1786" s="338"/>
      <c r="P1786" s="339">
        <f t="shared" ref="P1786" si="404">SUM(Q1786:T1786)</f>
        <v>0</v>
      </c>
      <c r="Q1786" s="413"/>
      <c r="R1786" s="413"/>
      <c r="S1786" s="1573"/>
      <c r="T1786" s="1290"/>
      <c r="U1786" s="515"/>
      <c r="V1786" s="364"/>
      <c r="W1786" s="364"/>
      <c r="X1786" s="364"/>
      <c r="Y1786" s="1293">
        <f t="shared" ref="Y1786" si="405">SUM(U1786:X1786)</f>
        <v>0</v>
      </c>
      <c r="Z1786" s="476"/>
      <c r="AA1786" s="431"/>
      <c r="AB1786" s="28"/>
    </row>
    <row r="1787" spans="1:28" s="74" customFormat="1" x14ac:dyDescent="0.3">
      <c r="A1787" s="124"/>
      <c r="B1787" s="441"/>
      <c r="C1787" s="441"/>
      <c r="D1787" s="441"/>
      <c r="E1787" s="1168" t="s">
        <v>714</v>
      </c>
      <c r="F1787" s="582">
        <f t="shared" si="399"/>
        <v>0</v>
      </c>
      <c r="G1787" s="333"/>
      <c r="H1787" s="333"/>
      <c r="I1787" s="754"/>
      <c r="J1787" s="755"/>
      <c r="K1787" s="633"/>
      <c r="L1787" s="344"/>
      <c r="M1787" s="344"/>
      <c r="N1787" s="344"/>
      <c r="O1787" s="338"/>
      <c r="P1787" s="339">
        <f t="shared" si="401"/>
        <v>0</v>
      </c>
      <c r="Q1787" s="413"/>
      <c r="R1787" s="413"/>
      <c r="S1787" s="1573"/>
      <c r="T1787" s="1572"/>
      <c r="U1787" s="515"/>
      <c r="V1787" s="364"/>
      <c r="W1787" s="364"/>
      <c r="X1787" s="364"/>
      <c r="Y1787" s="1293">
        <f t="shared" si="402"/>
        <v>0</v>
      </c>
      <c r="Z1787" s="423" t="s">
        <v>144</v>
      </c>
      <c r="AA1787" s="525" t="s">
        <v>31</v>
      </c>
      <c r="AB1787" s="77"/>
    </row>
    <row r="1788" spans="1:28" s="74" customFormat="1" x14ac:dyDescent="0.3">
      <c r="A1788" s="124"/>
      <c r="B1788" s="441"/>
      <c r="C1788" s="441"/>
      <c r="D1788" s="441"/>
      <c r="E1788" s="1168" t="s">
        <v>715</v>
      </c>
      <c r="F1788" s="582">
        <f t="shared" si="399"/>
        <v>1</v>
      </c>
      <c r="G1788" s="333"/>
      <c r="H1788" s="333"/>
      <c r="I1788" s="754">
        <v>1</v>
      </c>
      <c r="J1788" s="335" t="s">
        <v>200</v>
      </c>
      <c r="K1788" s="633"/>
      <c r="L1788" s="344"/>
      <c r="M1788" s="344"/>
      <c r="N1788" s="344"/>
      <c r="O1788" s="338"/>
      <c r="P1788" s="339">
        <f t="shared" si="401"/>
        <v>0</v>
      </c>
      <c r="Q1788" s="413"/>
      <c r="R1788" s="413"/>
      <c r="S1788" s="1573"/>
      <c r="T1788" s="1572"/>
      <c r="U1788" s="515"/>
      <c r="V1788" s="364"/>
      <c r="W1788" s="364"/>
      <c r="X1788" s="364"/>
      <c r="Y1788" s="1293">
        <f t="shared" si="402"/>
        <v>0</v>
      </c>
      <c r="Z1788" s="423" t="s">
        <v>144</v>
      </c>
      <c r="AA1788" s="525" t="s">
        <v>31</v>
      </c>
      <c r="AB1788" s="77"/>
    </row>
    <row r="1789" spans="1:28" x14ac:dyDescent="0.3">
      <c r="A1789" s="124"/>
      <c r="B1789" s="441"/>
      <c r="C1789" s="441"/>
      <c r="D1789" s="441"/>
      <c r="E1789" s="1168"/>
      <c r="F1789" s="582">
        <f t="shared" si="399"/>
        <v>0</v>
      </c>
      <c r="G1789" s="333"/>
      <c r="H1789" s="333"/>
      <c r="I1789" s="754"/>
      <c r="J1789" s="755"/>
      <c r="K1789" s="633"/>
      <c r="L1789" s="337"/>
      <c r="M1789" s="337"/>
      <c r="N1789" s="337"/>
      <c r="O1789" s="338"/>
      <c r="P1789" s="339">
        <f t="shared" si="401"/>
        <v>0</v>
      </c>
      <c r="Q1789" s="364"/>
      <c r="R1789" s="364"/>
      <c r="S1789" s="638"/>
      <c r="T1789" s="475"/>
      <c r="U1789" s="367"/>
      <c r="V1789" s="364"/>
      <c r="W1789" s="364"/>
      <c r="X1789" s="364"/>
      <c r="Y1789" s="1293">
        <f t="shared" si="402"/>
        <v>0</v>
      </c>
      <c r="Z1789" s="476"/>
      <c r="AA1789" s="370"/>
      <c r="AB1789" s="28"/>
    </row>
    <row r="1790" spans="1:28" x14ac:dyDescent="0.3">
      <c r="A1790" s="115"/>
      <c r="B1790" s="368"/>
      <c r="C1790" s="374" t="s">
        <v>342</v>
      </c>
      <c r="D1790" s="368"/>
      <c r="E1790" s="1166"/>
      <c r="F1790" s="582">
        <f t="shared" si="399"/>
        <v>0</v>
      </c>
      <c r="G1790" s="333"/>
      <c r="H1790" s="333"/>
      <c r="I1790" s="334"/>
      <c r="J1790" s="335"/>
      <c r="K1790" s="942"/>
      <c r="L1790" s="337"/>
      <c r="M1790" s="337"/>
      <c r="N1790" s="337"/>
      <c r="O1790" s="338"/>
      <c r="P1790" s="339">
        <f t="shared" si="401"/>
        <v>0</v>
      </c>
      <c r="Q1790" s="364"/>
      <c r="R1790" s="364"/>
      <c r="S1790" s="365"/>
      <c r="T1790" s="366"/>
      <c r="U1790" s="367"/>
      <c r="V1790" s="364"/>
      <c r="W1790" s="364"/>
      <c r="X1790" s="364"/>
      <c r="Y1790" s="1293">
        <f t="shared" si="402"/>
        <v>0</v>
      </c>
      <c r="Z1790" s="340"/>
      <c r="AA1790" s="370"/>
      <c r="AB1790" s="28"/>
    </row>
    <row r="1791" spans="1:28" x14ac:dyDescent="0.3">
      <c r="A1791" s="115"/>
      <c r="B1791" s="368"/>
      <c r="C1791" s="374"/>
      <c r="D1791" s="368" t="s">
        <v>343</v>
      </c>
      <c r="E1791" s="1166"/>
      <c r="F1791" s="582">
        <f t="shared" ref="F1791:F1860" si="406">SUM(G1791:J1791)</f>
        <v>0</v>
      </c>
      <c r="G1791" s="333"/>
      <c r="H1791" s="333"/>
      <c r="I1791" s="334"/>
      <c r="J1791" s="335"/>
      <c r="K1791" s="942"/>
      <c r="L1791" s="337"/>
      <c r="M1791" s="337"/>
      <c r="N1791" s="337"/>
      <c r="O1791" s="338"/>
      <c r="P1791" s="339">
        <f t="shared" si="401"/>
        <v>0</v>
      </c>
      <c r="Q1791" s="364"/>
      <c r="R1791" s="364"/>
      <c r="S1791" s="365"/>
      <c r="T1791" s="366"/>
      <c r="U1791" s="367"/>
      <c r="V1791" s="364"/>
      <c r="W1791" s="364"/>
      <c r="X1791" s="364"/>
      <c r="Y1791" s="1293">
        <f t="shared" si="402"/>
        <v>0</v>
      </c>
      <c r="Z1791" s="340"/>
      <c r="AA1791" s="370"/>
      <c r="AB1791" s="28"/>
    </row>
    <row r="1792" spans="1:28" s="29" customFormat="1" x14ac:dyDescent="0.3">
      <c r="A1792" s="115"/>
      <c r="B1792" s="332"/>
      <c r="C1792" s="332"/>
      <c r="D1792" s="332"/>
      <c r="E1792" s="1168" t="s">
        <v>21</v>
      </c>
      <c r="F1792" s="582">
        <f t="shared" si="406"/>
        <v>2</v>
      </c>
      <c r="G1792" s="333"/>
      <c r="H1792" s="333">
        <v>1</v>
      </c>
      <c r="I1792" s="334"/>
      <c r="J1792" s="335">
        <v>1</v>
      </c>
      <c r="K1792" s="633">
        <v>1</v>
      </c>
      <c r="L1792" s="344"/>
      <c r="M1792" s="344"/>
      <c r="N1792" s="344"/>
      <c r="O1792" s="338">
        <f t="shared" ref="O1792:O1858" si="407">SUM(K1792:N1792)</f>
        <v>1</v>
      </c>
      <c r="P1792" s="339">
        <f t="shared" si="401"/>
        <v>400000</v>
      </c>
      <c r="Q1792" s="364">
        <v>184000</v>
      </c>
      <c r="R1792" s="364"/>
      <c r="S1792" s="365"/>
      <c r="T1792" s="366">
        <v>216000</v>
      </c>
      <c r="U1792" s="367">
        <v>183780</v>
      </c>
      <c r="V1792" s="364"/>
      <c r="W1792" s="364"/>
      <c r="X1792" s="364"/>
      <c r="Y1792" s="1293">
        <f t="shared" si="402"/>
        <v>183780</v>
      </c>
      <c r="Z1792" s="340" t="s">
        <v>145</v>
      </c>
      <c r="AA1792" s="525" t="s">
        <v>31</v>
      </c>
      <c r="AB1792" s="12"/>
    </row>
    <row r="1793" spans="1:28" s="29" customFormat="1" x14ac:dyDescent="0.3">
      <c r="A1793" s="115"/>
      <c r="B1793" s="332"/>
      <c r="C1793" s="332"/>
      <c r="D1793" s="332"/>
      <c r="E1793" s="1168"/>
      <c r="F1793" s="582"/>
      <c r="G1793" s="333"/>
      <c r="H1793" s="333"/>
      <c r="I1793" s="334"/>
      <c r="J1793" s="335"/>
      <c r="K1793" s="633"/>
      <c r="L1793" s="344"/>
      <c r="M1793" s="344"/>
      <c r="N1793" s="344"/>
      <c r="O1793" s="338"/>
      <c r="P1793" s="339"/>
      <c r="Q1793" s="364"/>
      <c r="R1793" s="364"/>
      <c r="S1793" s="365"/>
      <c r="T1793" s="366"/>
      <c r="U1793" s="367"/>
      <c r="V1793" s="364"/>
      <c r="W1793" s="364"/>
      <c r="X1793" s="364"/>
      <c r="Y1793" s="1293"/>
      <c r="Z1793" s="340"/>
      <c r="AA1793" s="525"/>
      <c r="AB1793" s="12"/>
    </row>
    <row r="1794" spans="1:28" x14ac:dyDescent="0.3">
      <c r="A1794" s="207"/>
      <c r="B1794" s="1690"/>
      <c r="C1794" s="1691" t="s">
        <v>1290</v>
      </c>
      <c r="D1794" s="1690"/>
      <c r="E1794" s="1692"/>
      <c r="F1794" s="1693"/>
      <c r="G1794" s="1694"/>
      <c r="H1794" s="1694"/>
      <c r="I1794" s="1694"/>
      <c r="J1794" s="1695"/>
      <c r="K1794" s="1696"/>
      <c r="L1794" s="1697"/>
      <c r="M1794" s="1697">
        <f t="shared" ref="M1794:M1796" si="408">L1794+K1794</f>
        <v>0</v>
      </c>
      <c r="N1794" s="1698"/>
      <c r="O1794" s="1699"/>
      <c r="P1794" s="1700"/>
      <c r="Q1794" s="1698"/>
      <c r="R1794" s="1701">
        <f t="shared" ref="R1794:R1796" si="409">SUM(N1794:Q1794)</f>
        <v>0</v>
      </c>
      <c r="S1794" s="1698"/>
      <c r="T1794" s="1699"/>
      <c r="U1794" s="1702"/>
      <c r="V1794" s="1698"/>
      <c r="W1794" s="1698"/>
      <c r="X1794" s="1701">
        <f t="shared" ref="X1794:X1796" si="410">SUM(V1794:W1794)</f>
        <v>0</v>
      </c>
      <c r="Y1794" s="1699"/>
      <c r="Z1794" s="1700"/>
      <c r="AA1794" s="1699"/>
      <c r="AB1794" s="1703">
        <f t="shared" ref="AB1794:AB1796" si="411">SUM(Y1794:AA1794)</f>
        <v>0</v>
      </c>
    </row>
    <row r="1795" spans="1:28" x14ac:dyDescent="0.3">
      <c r="A1795" s="207"/>
      <c r="B1795" s="1690"/>
      <c r="C1795" s="1690"/>
      <c r="D1795" s="1690"/>
      <c r="E1795" s="1708" t="s">
        <v>1292</v>
      </c>
      <c r="F1795" s="1693">
        <v>1</v>
      </c>
      <c r="G1795" s="1694"/>
      <c r="H1795" s="1694"/>
      <c r="I1795" s="1694"/>
      <c r="J1795" s="1695">
        <f>SUM(F1795:I1795)</f>
        <v>1</v>
      </c>
      <c r="K1795" s="1696">
        <v>1</v>
      </c>
      <c r="L1795" s="1697"/>
      <c r="M1795" s="1697">
        <f t="shared" si="408"/>
        <v>1</v>
      </c>
      <c r="N1795" s="1698"/>
      <c r="O1795" s="1252"/>
      <c r="P1795" s="1709">
        <v>250000</v>
      </c>
      <c r="Q1795" s="1698">
        <v>250000</v>
      </c>
      <c r="R1795" s="1698"/>
      <c r="S1795" s="1701"/>
      <c r="T1795" s="1699"/>
      <c r="U1795" s="1700">
        <v>250000</v>
      </c>
      <c r="V1795" s="364"/>
      <c r="W1795" s="364"/>
      <c r="X1795" s="364"/>
      <c r="Y1795" s="1293">
        <f t="shared" ref="Y1795" si="412">SUM(U1795:X1795)</f>
        <v>250000</v>
      </c>
      <c r="Z1795" s="340" t="s">
        <v>716</v>
      </c>
      <c r="AA1795" s="525" t="s">
        <v>31</v>
      </c>
      <c r="AB1795" s="1703">
        <f t="shared" si="411"/>
        <v>250000</v>
      </c>
    </row>
    <row r="1796" spans="1:28" x14ac:dyDescent="0.3">
      <c r="A1796" s="207"/>
      <c r="B1796" s="1690"/>
      <c r="C1796" s="1690"/>
      <c r="D1796" s="1690"/>
      <c r="E1796" s="1708" t="s">
        <v>1293</v>
      </c>
      <c r="F1796" s="1693"/>
      <c r="G1796" s="1694"/>
      <c r="H1796" s="1694"/>
      <c r="I1796" s="1694"/>
      <c r="J1796" s="1695"/>
      <c r="K1796" s="1696"/>
      <c r="L1796" s="1697"/>
      <c r="M1796" s="1697">
        <f t="shared" si="408"/>
        <v>0</v>
      </c>
      <c r="N1796" s="1698"/>
      <c r="O1796" s="1699"/>
      <c r="P1796" s="1700"/>
      <c r="Q1796" s="1698"/>
      <c r="R1796" s="1701">
        <f t="shared" si="409"/>
        <v>0</v>
      </c>
      <c r="S1796" s="1698"/>
      <c r="T1796" s="1699"/>
      <c r="U1796" s="1702"/>
      <c r="V1796" s="1698"/>
      <c r="W1796" s="1698"/>
      <c r="X1796" s="1701">
        <f t="shared" si="410"/>
        <v>0</v>
      </c>
      <c r="Y1796" s="1699"/>
      <c r="Z1796" s="1700"/>
      <c r="AA1796" s="1699"/>
      <c r="AB1796" s="1703">
        <f t="shared" si="411"/>
        <v>0</v>
      </c>
    </row>
    <row r="1797" spans="1:28" ht="16.2" thickBot="1" x14ac:dyDescent="0.35">
      <c r="A1797" s="121"/>
      <c r="B1797" s="377"/>
      <c r="C1797" s="377"/>
      <c r="D1797" s="377"/>
      <c r="E1797" s="1366"/>
      <c r="F1797" s="885">
        <f t="shared" si="406"/>
        <v>0</v>
      </c>
      <c r="G1797" s="378"/>
      <c r="H1797" s="378"/>
      <c r="I1797" s="379"/>
      <c r="J1797" s="380"/>
      <c r="K1797" s="944"/>
      <c r="L1797" s="425"/>
      <c r="M1797" s="425"/>
      <c r="N1797" s="425"/>
      <c r="O1797" s="382"/>
      <c r="P1797" s="481">
        <f t="shared" si="401"/>
        <v>0</v>
      </c>
      <c r="Q1797" s="383"/>
      <c r="R1797" s="383"/>
      <c r="S1797" s="384"/>
      <c r="T1797" s="385"/>
      <c r="U1797" s="386"/>
      <c r="V1797" s="383"/>
      <c r="W1797" s="383"/>
      <c r="X1797" s="383"/>
      <c r="Y1797" s="1305">
        <f t="shared" si="402"/>
        <v>0</v>
      </c>
      <c r="Z1797" s="387"/>
      <c r="AA1797" s="482"/>
      <c r="AB1797" s="28"/>
    </row>
    <row r="1798" spans="1:28" x14ac:dyDescent="0.3">
      <c r="A1798" s="123"/>
      <c r="B1798" s="445" t="s">
        <v>918</v>
      </c>
      <c r="C1798" s="446"/>
      <c r="D1798" s="446"/>
      <c r="E1798" s="1352"/>
      <c r="F1798" s="886">
        <f t="shared" si="406"/>
        <v>0</v>
      </c>
      <c r="G1798" s="389"/>
      <c r="H1798" s="389"/>
      <c r="I1798" s="390"/>
      <c r="J1798" s="391"/>
      <c r="K1798" s="945"/>
      <c r="L1798" s="447"/>
      <c r="M1798" s="447"/>
      <c r="N1798" s="447"/>
      <c r="O1798" s="394"/>
      <c r="P1798" s="483">
        <f t="shared" si="401"/>
        <v>0</v>
      </c>
      <c r="Q1798" s="395"/>
      <c r="R1798" s="395"/>
      <c r="S1798" s="478"/>
      <c r="T1798" s="479"/>
      <c r="U1798" s="398"/>
      <c r="V1798" s="395"/>
      <c r="W1798" s="395"/>
      <c r="X1798" s="395"/>
      <c r="Y1798" s="1306">
        <f t="shared" si="402"/>
        <v>0</v>
      </c>
      <c r="Z1798" s="399" t="s">
        <v>145</v>
      </c>
      <c r="AA1798" s="535"/>
      <c r="AB1798" s="28"/>
    </row>
    <row r="1799" spans="1:28" x14ac:dyDescent="0.3">
      <c r="A1799" s="115"/>
      <c r="B1799" s="374" t="s">
        <v>919</v>
      </c>
      <c r="C1799" s="332"/>
      <c r="D1799" s="332"/>
      <c r="E1799" s="1164"/>
      <c r="F1799" s="582">
        <f t="shared" ref="F1799" si="413">SUM(G1799:J1799)</f>
        <v>0</v>
      </c>
      <c r="G1799" s="333"/>
      <c r="H1799" s="333"/>
      <c r="I1799" s="334"/>
      <c r="J1799" s="335"/>
      <c r="K1799" s="942"/>
      <c r="L1799" s="337"/>
      <c r="M1799" s="337"/>
      <c r="N1799" s="337"/>
      <c r="O1799" s="338"/>
      <c r="P1799" s="339">
        <f t="shared" si="401"/>
        <v>0</v>
      </c>
      <c r="Q1799" s="364"/>
      <c r="R1799" s="364"/>
      <c r="S1799" s="365"/>
      <c r="T1799" s="366"/>
      <c r="U1799" s="367"/>
      <c r="V1799" s="364"/>
      <c r="W1799" s="364"/>
      <c r="X1799" s="364"/>
      <c r="Y1799" s="1293">
        <f t="shared" si="402"/>
        <v>0</v>
      </c>
      <c r="Z1799" s="340"/>
      <c r="AA1799" s="370"/>
      <c r="AB1799" s="28"/>
    </row>
    <row r="1800" spans="1:28" x14ac:dyDescent="0.3">
      <c r="A1800" s="115"/>
      <c r="B1800" s="332"/>
      <c r="C1800" s="442" t="s">
        <v>376</v>
      </c>
      <c r="D1800" s="332"/>
      <c r="E1800" s="1164"/>
      <c r="F1800" s="582">
        <f t="shared" si="406"/>
        <v>0</v>
      </c>
      <c r="G1800" s="333"/>
      <c r="H1800" s="333"/>
      <c r="I1800" s="334"/>
      <c r="J1800" s="335"/>
      <c r="K1800" s="942"/>
      <c r="L1800" s="337"/>
      <c r="M1800" s="337"/>
      <c r="N1800" s="337"/>
      <c r="O1800" s="338"/>
      <c r="P1800" s="339">
        <f t="shared" si="401"/>
        <v>0</v>
      </c>
      <c r="Q1800" s="364"/>
      <c r="R1800" s="364"/>
      <c r="S1800" s="365"/>
      <c r="T1800" s="366"/>
      <c r="U1800" s="367"/>
      <c r="V1800" s="364"/>
      <c r="W1800" s="364"/>
      <c r="X1800" s="364"/>
      <c r="Y1800" s="1293">
        <f t="shared" si="402"/>
        <v>0</v>
      </c>
      <c r="Z1800" s="340" t="s">
        <v>145</v>
      </c>
      <c r="AA1800" s="370"/>
      <c r="AB1800" s="28"/>
    </row>
    <row r="1801" spans="1:28" x14ac:dyDescent="0.3">
      <c r="A1801" s="115"/>
      <c r="B1801" s="332"/>
      <c r="C1801" s="442"/>
      <c r="D1801" s="368" t="s">
        <v>377</v>
      </c>
      <c r="E1801" s="1164"/>
      <c r="F1801" s="582">
        <f t="shared" si="406"/>
        <v>0</v>
      </c>
      <c r="G1801" s="333"/>
      <c r="H1801" s="333"/>
      <c r="I1801" s="334"/>
      <c r="J1801" s="335"/>
      <c r="K1801" s="942"/>
      <c r="L1801" s="337"/>
      <c r="M1801" s="337"/>
      <c r="N1801" s="337"/>
      <c r="O1801" s="338"/>
      <c r="P1801" s="339"/>
      <c r="Q1801" s="364"/>
      <c r="R1801" s="364"/>
      <c r="S1801" s="365"/>
      <c r="T1801" s="1453"/>
      <c r="U1801" s="367"/>
      <c r="V1801" s="364"/>
      <c r="W1801" s="364"/>
      <c r="X1801" s="364"/>
      <c r="Y1801" s="1293">
        <f t="shared" si="402"/>
        <v>0</v>
      </c>
      <c r="Z1801" s="340"/>
      <c r="AA1801" s="370"/>
      <c r="AB1801" s="28"/>
    </row>
    <row r="1802" spans="1:28" x14ac:dyDescent="0.3">
      <c r="A1802" s="115"/>
      <c r="B1802" s="332"/>
      <c r="C1802" s="332"/>
      <c r="D1802" s="332"/>
      <c r="E1802" s="1168" t="s">
        <v>21</v>
      </c>
      <c r="F1802" s="582">
        <f t="shared" si="406"/>
        <v>4</v>
      </c>
      <c r="G1802" s="333">
        <v>1</v>
      </c>
      <c r="H1802" s="333">
        <v>1</v>
      </c>
      <c r="I1802" s="334">
        <v>1</v>
      </c>
      <c r="J1802" s="335">
        <v>1</v>
      </c>
      <c r="K1802" s="633">
        <v>2</v>
      </c>
      <c r="L1802" s="337">
        <v>3</v>
      </c>
      <c r="M1802" s="337"/>
      <c r="N1802" s="337"/>
      <c r="O1802" s="338">
        <f t="shared" si="407"/>
        <v>5</v>
      </c>
      <c r="P1802" s="339">
        <f t="shared" si="401"/>
        <v>81650</v>
      </c>
      <c r="Q1802" s="365">
        <v>15100</v>
      </c>
      <c r="R1802" s="365">
        <v>12350</v>
      </c>
      <c r="S1802" s="365">
        <v>24200</v>
      </c>
      <c r="T1802" s="1453">
        <v>30000</v>
      </c>
      <c r="U1802" s="367">
        <v>15060.92</v>
      </c>
      <c r="V1802" s="364">
        <v>12350</v>
      </c>
      <c r="W1802" s="364"/>
      <c r="X1802" s="364"/>
      <c r="Y1802" s="1293">
        <f t="shared" si="402"/>
        <v>27410.92</v>
      </c>
      <c r="Z1802" s="340"/>
      <c r="AA1802" s="525" t="s">
        <v>31</v>
      </c>
      <c r="AB1802" s="28"/>
    </row>
    <row r="1803" spans="1:28" x14ac:dyDescent="0.3">
      <c r="A1803" s="115"/>
      <c r="B1803" s="332"/>
      <c r="C1803" s="332"/>
      <c r="D1803" s="332"/>
      <c r="E1803" s="1168"/>
      <c r="F1803" s="582">
        <f t="shared" si="406"/>
        <v>0</v>
      </c>
      <c r="G1803" s="333"/>
      <c r="H1803" s="333"/>
      <c r="I1803" s="334"/>
      <c r="J1803" s="335"/>
      <c r="K1803" s="633"/>
      <c r="L1803" s="337"/>
      <c r="M1803" s="337"/>
      <c r="N1803" s="337"/>
      <c r="O1803" s="338"/>
      <c r="P1803" s="339">
        <f t="shared" si="401"/>
        <v>0</v>
      </c>
      <c r="Q1803" s="364"/>
      <c r="R1803" s="364"/>
      <c r="S1803" s="365"/>
      <c r="T1803" s="1453"/>
      <c r="U1803" s="367"/>
      <c r="V1803" s="364"/>
      <c r="W1803" s="364"/>
      <c r="X1803" s="364"/>
      <c r="Y1803" s="1293">
        <f t="shared" si="402"/>
        <v>0</v>
      </c>
      <c r="Z1803" s="340"/>
      <c r="AA1803" s="370" t="s">
        <v>799</v>
      </c>
      <c r="AB1803" s="28"/>
    </row>
    <row r="1804" spans="1:28" x14ac:dyDescent="0.3">
      <c r="A1804" s="115"/>
      <c r="B1804" s="332"/>
      <c r="C1804" s="332"/>
      <c r="D1804" s="332"/>
      <c r="E1804" s="1168"/>
      <c r="F1804" s="582">
        <f t="shared" si="406"/>
        <v>0</v>
      </c>
      <c r="G1804" s="333"/>
      <c r="H1804" s="333"/>
      <c r="I1804" s="334"/>
      <c r="J1804" s="335"/>
      <c r="K1804" s="633"/>
      <c r="L1804" s="337"/>
      <c r="M1804" s="337"/>
      <c r="N1804" s="337"/>
      <c r="O1804" s="338"/>
      <c r="P1804" s="339">
        <f t="shared" si="401"/>
        <v>14500</v>
      </c>
      <c r="Q1804" s="364"/>
      <c r="R1804" s="364"/>
      <c r="S1804" s="365">
        <v>14500</v>
      </c>
      <c r="T1804" s="1453"/>
      <c r="U1804" s="367"/>
      <c r="V1804" s="364"/>
      <c r="W1804" s="364"/>
      <c r="X1804" s="364"/>
      <c r="Y1804" s="1293">
        <f t="shared" si="402"/>
        <v>0</v>
      </c>
      <c r="Z1804" s="340"/>
      <c r="AA1804" s="370" t="s">
        <v>800</v>
      </c>
      <c r="AB1804" s="28"/>
    </row>
    <row r="1805" spans="1:28" x14ac:dyDescent="0.3">
      <c r="A1805" s="115"/>
      <c r="B1805" s="332"/>
      <c r="C1805" s="332"/>
      <c r="D1805" s="332"/>
      <c r="E1805" s="1168"/>
      <c r="F1805" s="582">
        <f t="shared" si="406"/>
        <v>0</v>
      </c>
      <c r="G1805" s="333"/>
      <c r="H1805" s="333"/>
      <c r="I1805" s="334"/>
      <c r="J1805" s="335"/>
      <c r="K1805" s="633"/>
      <c r="L1805" s="337"/>
      <c r="M1805" s="337"/>
      <c r="N1805" s="337"/>
      <c r="O1805" s="338"/>
      <c r="P1805" s="339">
        <f t="shared" si="401"/>
        <v>3850</v>
      </c>
      <c r="Q1805" s="364"/>
      <c r="R1805" s="364"/>
      <c r="S1805" s="365">
        <v>3850</v>
      </c>
      <c r="T1805" s="1453"/>
      <c r="U1805" s="367"/>
      <c r="V1805" s="364"/>
      <c r="W1805" s="364"/>
      <c r="X1805" s="364"/>
      <c r="Y1805" s="1293">
        <f t="shared" si="402"/>
        <v>0</v>
      </c>
      <c r="Z1805" s="340"/>
      <c r="AA1805" s="370" t="s">
        <v>801</v>
      </c>
      <c r="AB1805" s="28"/>
    </row>
    <row r="1806" spans="1:28" x14ac:dyDescent="0.3">
      <c r="A1806" s="115"/>
      <c r="B1806" s="332"/>
      <c r="C1806" s="332"/>
      <c r="D1806" s="332"/>
      <c r="E1806" s="1710"/>
      <c r="F1806" s="582">
        <f t="shared" si="406"/>
        <v>0</v>
      </c>
      <c r="G1806" s="333"/>
      <c r="H1806" s="333"/>
      <c r="I1806" s="334"/>
      <c r="J1806" s="335"/>
      <c r="K1806" s="942"/>
      <c r="L1806" s="337"/>
      <c r="M1806" s="337"/>
      <c r="N1806" s="337"/>
      <c r="O1806" s="338"/>
      <c r="P1806" s="339">
        <f t="shared" si="401"/>
        <v>0</v>
      </c>
      <c r="Q1806" s="364"/>
      <c r="R1806" s="364"/>
      <c r="S1806" s="365"/>
      <c r="T1806" s="1453"/>
      <c r="U1806" s="367"/>
      <c r="V1806" s="364"/>
      <c r="W1806" s="364"/>
      <c r="X1806" s="364"/>
      <c r="Y1806" s="1293">
        <f t="shared" si="402"/>
        <v>0</v>
      </c>
      <c r="Z1806" s="340"/>
      <c r="AA1806" s="370"/>
      <c r="AB1806" s="28"/>
    </row>
    <row r="1807" spans="1:28" x14ac:dyDescent="0.3">
      <c r="A1807" s="115"/>
      <c r="B1807" s="332"/>
      <c r="C1807" s="442" t="s">
        <v>378</v>
      </c>
      <c r="D1807" s="332"/>
      <c r="E1807" s="1164"/>
      <c r="F1807" s="582">
        <f t="shared" si="406"/>
        <v>0</v>
      </c>
      <c r="G1807" s="333"/>
      <c r="H1807" s="333"/>
      <c r="I1807" s="334"/>
      <c r="J1807" s="335"/>
      <c r="K1807" s="942"/>
      <c r="L1807" s="337"/>
      <c r="M1807" s="337"/>
      <c r="N1807" s="337"/>
      <c r="O1807" s="338"/>
      <c r="P1807" s="339">
        <f t="shared" si="401"/>
        <v>0</v>
      </c>
      <c r="Q1807" s="364"/>
      <c r="R1807" s="364"/>
      <c r="S1807" s="365"/>
      <c r="T1807" s="1453"/>
      <c r="U1807" s="367"/>
      <c r="V1807" s="364"/>
      <c r="W1807" s="364"/>
      <c r="X1807" s="364"/>
      <c r="Y1807" s="1293">
        <f t="shared" si="402"/>
        <v>0</v>
      </c>
      <c r="Z1807" s="340" t="s">
        <v>145</v>
      </c>
      <c r="AA1807" s="370"/>
      <c r="AB1807" s="28"/>
    </row>
    <row r="1808" spans="1:28" s="29" customFormat="1" x14ac:dyDescent="0.3">
      <c r="A1808" s="115"/>
      <c r="B1808" s="332"/>
      <c r="C1808" s="332"/>
      <c r="D1808" s="332"/>
      <c r="E1808" s="1168" t="s">
        <v>21</v>
      </c>
      <c r="F1808" s="582">
        <f t="shared" si="406"/>
        <v>1</v>
      </c>
      <c r="G1808" s="333"/>
      <c r="H1808" s="333"/>
      <c r="I1808" s="334"/>
      <c r="J1808" s="335">
        <v>1</v>
      </c>
      <c r="K1808" s="942"/>
      <c r="L1808" s="344"/>
      <c r="M1808" s="344"/>
      <c r="N1808" s="344"/>
      <c r="O1808" s="338"/>
      <c r="P1808" s="339">
        <f t="shared" si="401"/>
        <v>70000</v>
      </c>
      <c r="Q1808" s="364"/>
      <c r="R1808" s="364"/>
      <c r="S1808" s="365"/>
      <c r="T1808" s="1453">
        <v>70000</v>
      </c>
      <c r="U1808" s="367"/>
      <c r="V1808" s="364"/>
      <c r="W1808" s="364"/>
      <c r="X1808" s="364"/>
      <c r="Y1808" s="1293">
        <f t="shared" si="402"/>
        <v>0</v>
      </c>
      <c r="Z1808" s="476"/>
      <c r="AA1808" s="525" t="s">
        <v>31</v>
      </c>
      <c r="AB1808" s="12"/>
    </row>
    <row r="1809" spans="1:28" x14ac:dyDescent="0.3">
      <c r="A1809" s="115"/>
      <c r="B1809" s="332"/>
      <c r="C1809" s="332"/>
      <c r="D1809" s="332"/>
      <c r="E1809" s="1710"/>
      <c r="F1809" s="582">
        <f t="shared" si="406"/>
        <v>0</v>
      </c>
      <c r="G1809" s="333"/>
      <c r="H1809" s="333"/>
      <c r="I1809" s="334"/>
      <c r="J1809" s="335"/>
      <c r="K1809" s="942"/>
      <c r="L1809" s="337"/>
      <c r="M1809" s="337"/>
      <c r="N1809" s="337"/>
      <c r="O1809" s="338"/>
      <c r="P1809" s="339">
        <f t="shared" si="401"/>
        <v>0</v>
      </c>
      <c r="Q1809" s="364"/>
      <c r="R1809" s="364"/>
      <c r="S1809" s="365"/>
      <c r="T1809" s="1453"/>
      <c r="U1809" s="367"/>
      <c r="V1809" s="364"/>
      <c r="W1809" s="364"/>
      <c r="X1809" s="364"/>
      <c r="Y1809" s="1293">
        <f t="shared" si="402"/>
        <v>0</v>
      </c>
      <c r="Z1809" s="340"/>
      <c r="AA1809" s="370"/>
      <c r="AB1809" s="28"/>
    </row>
    <row r="1810" spans="1:28" x14ac:dyDescent="0.3">
      <c r="A1810" s="115"/>
      <c r="B1810" s="332"/>
      <c r="C1810" s="442" t="s">
        <v>169</v>
      </c>
      <c r="D1810" s="332"/>
      <c r="E1810" s="1164"/>
      <c r="F1810" s="582">
        <f t="shared" si="406"/>
        <v>0</v>
      </c>
      <c r="G1810" s="333"/>
      <c r="H1810" s="333"/>
      <c r="I1810" s="334"/>
      <c r="J1810" s="335"/>
      <c r="K1810" s="942"/>
      <c r="L1810" s="337"/>
      <c r="M1810" s="337"/>
      <c r="N1810" s="337"/>
      <c r="O1810" s="338"/>
      <c r="P1810" s="339">
        <f t="shared" si="401"/>
        <v>0</v>
      </c>
      <c r="Q1810" s="364"/>
      <c r="R1810" s="364"/>
      <c r="S1810" s="365"/>
      <c r="T1810" s="1453"/>
      <c r="U1810" s="367"/>
      <c r="V1810" s="364"/>
      <c r="W1810" s="364"/>
      <c r="X1810" s="364"/>
      <c r="Y1810" s="1293">
        <f t="shared" si="402"/>
        <v>0</v>
      </c>
      <c r="Z1810" s="340" t="s">
        <v>145</v>
      </c>
      <c r="AA1810" s="370"/>
      <c r="AB1810" s="28"/>
    </row>
    <row r="1811" spans="1:28" x14ac:dyDescent="0.3">
      <c r="A1811" s="115"/>
      <c r="B1811" s="332"/>
      <c r="C1811" s="332"/>
      <c r="D1811" s="332"/>
      <c r="E1811" s="1168" t="s">
        <v>21</v>
      </c>
      <c r="F1811" s="582">
        <f t="shared" si="406"/>
        <v>1</v>
      </c>
      <c r="G1811" s="333"/>
      <c r="H1811" s="333"/>
      <c r="I1811" s="334">
        <v>1</v>
      </c>
      <c r="J1811" s="335"/>
      <c r="K1811" s="942"/>
      <c r="L1811" s="337"/>
      <c r="M1811" s="337"/>
      <c r="N1811" s="337"/>
      <c r="O1811" s="338"/>
      <c r="P1811" s="339">
        <f t="shared" si="401"/>
        <v>50000</v>
      </c>
      <c r="Q1811" s="364"/>
      <c r="R1811" s="364"/>
      <c r="S1811" s="365">
        <v>50000</v>
      </c>
      <c r="T1811" s="1711"/>
      <c r="U1811" s="367"/>
      <c r="V1811" s="364"/>
      <c r="W1811" s="364"/>
      <c r="X1811" s="364"/>
      <c r="Y1811" s="1293">
        <f t="shared" si="402"/>
        <v>0</v>
      </c>
      <c r="Z1811" s="340"/>
      <c r="AA1811" s="525" t="s">
        <v>31</v>
      </c>
      <c r="AB1811" s="48" t="e">
        <f>+#REF!</f>
        <v>#REF!</v>
      </c>
    </row>
    <row r="1812" spans="1:28" x14ac:dyDescent="0.3">
      <c r="A1812" s="115"/>
      <c r="B1812" s="332"/>
      <c r="C1812" s="332"/>
      <c r="D1812" s="332"/>
      <c r="E1812" s="1168"/>
      <c r="F1812" s="582">
        <f t="shared" si="406"/>
        <v>0</v>
      </c>
      <c r="G1812" s="333"/>
      <c r="H1812" s="333"/>
      <c r="I1812" s="334"/>
      <c r="J1812" s="335"/>
      <c r="K1812" s="942"/>
      <c r="L1812" s="337"/>
      <c r="M1812" s="337"/>
      <c r="N1812" s="337"/>
      <c r="O1812" s="338"/>
      <c r="P1812" s="339">
        <f t="shared" si="401"/>
        <v>0</v>
      </c>
      <c r="Q1812" s="364"/>
      <c r="R1812" s="364"/>
      <c r="S1812" s="365"/>
      <c r="T1812" s="1453"/>
      <c r="U1812" s="367"/>
      <c r="V1812" s="364"/>
      <c r="W1812" s="364"/>
      <c r="X1812" s="364"/>
      <c r="Y1812" s="1293">
        <f t="shared" si="402"/>
        <v>0</v>
      </c>
      <c r="Z1812" s="340"/>
      <c r="AA1812" s="370"/>
      <c r="AB1812" s="28"/>
    </row>
    <row r="1813" spans="1:28" x14ac:dyDescent="0.3">
      <c r="A1813" s="115"/>
      <c r="B1813" s="332"/>
      <c r="C1813" s="374" t="s">
        <v>170</v>
      </c>
      <c r="D1813" s="332"/>
      <c r="E1813" s="1164"/>
      <c r="F1813" s="582">
        <f t="shared" si="406"/>
        <v>0</v>
      </c>
      <c r="G1813" s="333"/>
      <c r="H1813" s="333"/>
      <c r="I1813" s="334"/>
      <c r="J1813" s="335"/>
      <c r="K1813" s="942"/>
      <c r="L1813" s="337"/>
      <c r="M1813" s="337"/>
      <c r="N1813" s="337"/>
      <c r="O1813" s="338"/>
      <c r="P1813" s="339">
        <f t="shared" si="401"/>
        <v>0</v>
      </c>
      <c r="Q1813" s="364"/>
      <c r="R1813" s="364"/>
      <c r="S1813" s="365"/>
      <c r="T1813" s="1453"/>
      <c r="U1813" s="367"/>
      <c r="V1813" s="364"/>
      <c r="W1813" s="364"/>
      <c r="X1813" s="364"/>
      <c r="Y1813" s="1293">
        <f t="shared" si="402"/>
        <v>0</v>
      </c>
      <c r="Z1813" s="423" t="s">
        <v>144</v>
      </c>
      <c r="AA1813" s="431"/>
      <c r="AB1813" s="28"/>
    </row>
    <row r="1814" spans="1:28" s="74" customFormat="1" x14ac:dyDescent="0.3">
      <c r="A1814" s="115"/>
      <c r="B1814" s="332"/>
      <c r="C1814" s="332"/>
      <c r="D1814" s="332"/>
      <c r="E1814" s="1201" t="s">
        <v>141</v>
      </c>
      <c r="F1814" s="582">
        <f t="shared" si="406"/>
        <v>0</v>
      </c>
      <c r="G1814" s="333"/>
      <c r="H1814" s="333"/>
      <c r="I1814" s="333"/>
      <c r="J1814" s="422"/>
      <c r="K1814" s="942"/>
      <c r="L1814" s="344"/>
      <c r="M1814" s="344"/>
      <c r="N1814" s="344"/>
      <c r="O1814" s="338"/>
      <c r="P1814" s="339">
        <f t="shared" si="401"/>
        <v>0</v>
      </c>
      <c r="Q1814" s="364"/>
      <c r="R1814" s="364"/>
      <c r="S1814" s="365"/>
      <c r="T1814" s="366"/>
      <c r="U1814" s="367"/>
      <c r="V1814" s="364"/>
      <c r="W1814" s="364"/>
      <c r="X1814" s="364"/>
      <c r="Y1814" s="1293">
        <f t="shared" si="402"/>
        <v>0</v>
      </c>
      <c r="Z1814" s="423"/>
      <c r="AA1814" s="370"/>
      <c r="AB1814" s="73" t="e">
        <f>+#REF!</f>
        <v>#REF!</v>
      </c>
    </row>
    <row r="1815" spans="1:28" s="74" customFormat="1" x14ac:dyDescent="0.3">
      <c r="A1815" s="115"/>
      <c r="B1815" s="332"/>
      <c r="C1815" s="332"/>
      <c r="D1815" s="332"/>
      <c r="E1815" s="1168" t="s">
        <v>21</v>
      </c>
      <c r="F1815" s="582">
        <f t="shared" si="406"/>
        <v>1</v>
      </c>
      <c r="G1815" s="333"/>
      <c r="H1815" s="333"/>
      <c r="I1815" s="334"/>
      <c r="J1815" s="335">
        <v>1</v>
      </c>
      <c r="K1815" s="942"/>
      <c r="L1815" s="344"/>
      <c r="M1815" s="344"/>
      <c r="N1815" s="344"/>
      <c r="O1815" s="338"/>
      <c r="P1815" s="339">
        <f t="shared" si="401"/>
        <v>450000</v>
      </c>
      <c r="Q1815" s="364"/>
      <c r="R1815" s="364"/>
      <c r="S1815" s="365"/>
      <c r="T1815" s="366">
        <v>450000</v>
      </c>
      <c r="U1815" s="367"/>
      <c r="V1815" s="364"/>
      <c r="W1815" s="364"/>
      <c r="X1815" s="364"/>
      <c r="Y1815" s="1293">
        <f t="shared" si="402"/>
        <v>0</v>
      </c>
      <c r="Z1815" s="476"/>
      <c r="AA1815" s="525" t="s">
        <v>31</v>
      </c>
      <c r="AB1815" s="77"/>
    </row>
    <row r="1816" spans="1:28" x14ac:dyDescent="0.3">
      <c r="A1816" s="115"/>
      <c r="B1816" s="332"/>
      <c r="C1816" s="332"/>
      <c r="D1816" s="332"/>
      <c r="E1816" s="1710"/>
      <c r="F1816" s="582">
        <f t="shared" si="406"/>
        <v>0</v>
      </c>
      <c r="G1816" s="333"/>
      <c r="H1816" s="333"/>
      <c r="I1816" s="334"/>
      <c r="J1816" s="335"/>
      <c r="K1816" s="942"/>
      <c r="L1816" s="337"/>
      <c r="M1816" s="337"/>
      <c r="N1816" s="337"/>
      <c r="O1816" s="338"/>
      <c r="P1816" s="339">
        <f t="shared" si="401"/>
        <v>0</v>
      </c>
      <c r="Q1816" s="364"/>
      <c r="R1816" s="364"/>
      <c r="S1816" s="365"/>
      <c r="T1816" s="366"/>
      <c r="U1816" s="367"/>
      <c r="V1816" s="364"/>
      <c r="W1816" s="364"/>
      <c r="X1816" s="364"/>
      <c r="Y1816" s="1293">
        <f t="shared" si="402"/>
        <v>0</v>
      </c>
      <c r="Z1816" s="340"/>
      <c r="AA1816" s="370"/>
      <c r="AB1816" s="28"/>
    </row>
    <row r="1817" spans="1:28" x14ac:dyDescent="0.3">
      <c r="A1817" s="115"/>
      <c r="B1817" s="332"/>
      <c r="C1817" s="332"/>
      <c r="D1817" s="332"/>
      <c r="E1817" s="1201" t="s">
        <v>142</v>
      </c>
      <c r="F1817" s="582">
        <f t="shared" si="406"/>
        <v>0</v>
      </c>
      <c r="G1817" s="333"/>
      <c r="H1817" s="333"/>
      <c r="I1817" s="333"/>
      <c r="J1817" s="422"/>
      <c r="K1817" s="942"/>
      <c r="L1817" s="337"/>
      <c r="M1817" s="337"/>
      <c r="N1817" s="337"/>
      <c r="O1817" s="338"/>
      <c r="P1817" s="339">
        <f t="shared" si="401"/>
        <v>0</v>
      </c>
      <c r="Q1817" s="364"/>
      <c r="R1817" s="364"/>
      <c r="S1817" s="365"/>
      <c r="T1817" s="366"/>
      <c r="U1817" s="367"/>
      <c r="V1817" s="364"/>
      <c r="W1817" s="364"/>
      <c r="X1817" s="364"/>
      <c r="Y1817" s="1293">
        <f t="shared" si="402"/>
        <v>0</v>
      </c>
      <c r="Z1817" s="423"/>
      <c r="AA1817" s="370" t="s">
        <v>829</v>
      </c>
      <c r="AB1817" s="28"/>
    </row>
    <row r="1818" spans="1:28" s="74" customFormat="1" x14ac:dyDescent="0.3">
      <c r="A1818" s="115"/>
      <c r="B1818" s="332"/>
      <c r="C1818" s="332"/>
      <c r="D1818" s="332"/>
      <c r="E1818" s="1168" t="s">
        <v>21</v>
      </c>
      <c r="F1818" s="582">
        <f t="shared" si="406"/>
        <v>1</v>
      </c>
      <c r="G1818" s="333"/>
      <c r="H1818" s="333">
        <v>1</v>
      </c>
      <c r="I1818" s="334"/>
      <c r="J1818" s="335"/>
      <c r="K1818" s="633"/>
      <c r="L1818" s="344">
        <v>1</v>
      </c>
      <c r="M1818" s="344"/>
      <c r="N1818" s="344"/>
      <c r="O1818" s="338">
        <f t="shared" si="407"/>
        <v>1</v>
      </c>
      <c r="P1818" s="339">
        <f t="shared" si="401"/>
        <v>200000</v>
      </c>
      <c r="Q1818" s="364"/>
      <c r="R1818" s="364"/>
      <c r="S1818" s="365">
        <v>200000</v>
      </c>
      <c r="T1818" s="366"/>
      <c r="U1818" s="367"/>
      <c r="V1818" s="364"/>
      <c r="W1818" s="364"/>
      <c r="X1818" s="364"/>
      <c r="Y1818" s="1293">
        <f t="shared" si="402"/>
        <v>0</v>
      </c>
      <c r="Z1818" s="423" t="s">
        <v>144</v>
      </c>
      <c r="AA1818" s="370" t="s">
        <v>830</v>
      </c>
      <c r="AB1818" s="77"/>
    </row>
    <row r="1819" spans="1:28" x14ac:dyDescent="0.3">
      <c r="A1819" s="115"/>
      <c r="B1819" s="332"/>
      <c r="C1819" s="332"/>
      <c r="D1819" s="332"/>
      <c r="E1819" s="1168"/>
      <c r="F1819" s="582">
        <f t="shared" si="406"/>
        <v>0</v>
      </c>
      <c r="G1819" s="333"/>
      <c r="H1819" s="333"/>
      <c r="I1819" s="334"/>
      <c r="J1819" s="335"/>
      <c r="K1819" s="942"/>
      <c r="L1819" s="337"/>
      <c r="M1819" s="337"/>
      <c r="N1819" s="337"/>
      <c r="O1819" s="338"/>
      <c r="P1819" s="339">
        <f t="shared" si="401"/>
        <v>0</v>
      </c>
      <c r="Q1819" s="364"/>
      <c r="R1819" s="364"/>
      <c r="S1819" s="365"/>
      <c r="T1819" s="366"/>
      <c r="U1819" s="367"/>
      <c r="V1819" s="364"/>
      <c r="W1819" s="364"/>
      <c r="X1819" s="364"/>
      <c r="Y1819" s="1293">
        <f t="shared" si="402"/>
        <v>0</v>
      </c>
      <c r="Z1819" s="340"/>
      <c r="AA1819" s="370" t="s">
        <v>831</v>
      </c>
      <c r="AB1819" s="28"/>
    </row>
    <row r="1820" spans="1:28" x14ac:dyDescent="0.3">
      <c r="A1820" s="115"/>
      <c r="B1820" s="332"/>
      <c r="C1820" s="332"/>
      <c r="D1820" s="332"/>
      <c r="E1820" s="1168"/>
      <c r="F1820" s="582">
        <f t="shared" si="406"/>
        <v>0</v>
      </c>
      <c r="G1820" s="333"/>
      <c r="H1820" s="333"/>
      <c r="I1820" s="334"/>
      <c r="J1820" s="335"/>
      <c r="K1820" s="942"/>
      <c r="L1820" s="337"/>
      <c r="M1820" s="337"/>
      <c r="N1820" s="337"/>
      <c r="O1820" s="338"/>
      <c r="P1820" s="339">
        <f t="shared" si="401"/>
        <v>0</v>
      </c>
      <c r="Q1820" s="364"/>
      <c r="R1820" s="364"/>
      <c r="S1820" s="365"/>
      <c r="T1820" s="366"/>
      <c r="U1820" s="367"/>
      <c r="V1820" s="364"/>
      <c r="W1820" s="364"/>
      <c r="X1820" s="364"/>
      <c r="Y1820" s="1293">
        <f t="shared" si="402"/>
        <v>0</v>
      </c>
      <c r="Z1820" s="340"/>
      <c r="AA1820" s="370" t="s">
        <v>832</v>
      </c>
      <c r="AB1820" s="28"/>
    </row>
    <row r="1821" spans="1:28" x14ac:dyDescent="0.3">
      <c r="A1821" s="115"/>
      <c r="B1821" s="332"/>
      <c r="C1821" s="332"/>
      <c r="D1821" s="332"/>
      <c r="E1821" s="1168"/>
      <c r="F1821" s="582">
        <f t="shared" si="406"/>
        <v>0</v>
      </c>
      <c r="G1821" s="333"/>
      <c r="H1821" s="333"/>
      <c r="I1821" s="334"/>
      <c r="J1821" s="335"/>
      <c r="K1821" s="942"/>
      <c r="L1821" s="337"/>
      <c r="M1821" s="337"/>
      <c r="N1821" s="337"/>
      <c r="O1821" s="338"/>
      <c r="P1821" s="339">
        <f t="shared" si="401"/>
        <v>0</v>
      </c>
      <c r="Q1821" s="364"/>
      <c r="R1821" s="364"/>
      <c r="S1821" s="365"/>
      <c r="T1821" s="366"/>
      <c r="U1821" s="367"/>
      <c r="V1821" s="364"/>
      <c r="W1821" s="364"/>
      <c r="X1821" s="364"/>
      <c r="Y1821" s="1293">
        <f t="shared" si="402"/>
        <v>0</v>
      </c>
      <c r="Z1821" s="340"/>
      <c r="AA1821" s="370"/>
      <c r="AB1821" s="28"/>
    </row>
    <row r="1822" spans="1:28" x14ac:dyDescent="0.3">
      <c r="A1822" s="115"/>
      <c r="B1822" s="332"/>
      <c r="C1822" s="374" t="s">
        <v>171</v>
      </c>
      <c r="D1822" s="332"/>
      <c r="E1822" s="1164"/>
      <c r="F1822" s="582">
        <f t="shared" si="406"/>
        <v>0</v>
      </c>
      <c r="G1822" s="333"/>
      <c r="H1822" s="333"/>
      <c r="I1822" s="334"/>
      <c r="J1822" s="335"/>
      <c r="K1822" s="942"/>
      <c r="L1822" s="337"/>
      <c r="M1822" s="337"/>
      <c r="N1822" s="337"/>
      <c r="O1822" s="338"/>
      <c r="P1822" s="339">
        <f t="shared" si="401"/>
        <v>0</v>
      </c>
      <c r="Q1822" s="364"/>
      <c r="R1822" s="364"/>
      <c r="S1822" s="365"/>
      <c r="T1822" s="366"/>
      <c r="U1822" s="367"/>
      <c r="V1822" s="364"/>
      <c r="W1822" s="364"/>
      <c r="X1822" s="364"/>
      <c r="Y1822" s="1293">
        <f t="shared" si="402"/>
        <v>0</v>
      </c>
      <c r="Z1822" s="340"/>
      <c r="AA1822" s="370"/>
      <c r="AB1822" s="28"/>
    </row>
    <row r="1823" spans="1:28" x14ac:dyDescent="0.3">
      <c r="A1823" s="115"/>
      <c r="B1823" s="332"/>
      <c r="C1823" s="374" t="s">
        <v>159</v>
      </c>
      <c r="D1823" s="332"/>
      <c r="E1823" s="1164"/>
      <c r="F1823" s="582">
        <f t="shared" si="406"/>
        <v>0</v>
      </c>
      <c r="G1823" s="333"/>
      <c r="H1823" s="333"/>
      <c r="I1823" s="334"/>
      <c r="J1823" s="335"/>
      <c r="K1823" s="942"/>
      <c r="L1823" s="337"/>
      <c r="M1823" s="337"/>
      <c r="N1823" s="337"/>
      <c r="O1823" s="338"/>
      <c r="P1823" s="339">
        <f t="shared" si="401"/>
        <v>0</v>
      </c>
      <c r="Q1823" s="364"/>
      <c r="R1823" s="364"/>
      <c r="S1823" s="365"/>
      <c r="T1823" s="366"/>
      <c r="U1823" s="367"/>
      <c r="V1823" s="364"/>
      <c r="W1823" s="364"/>
      <c r="X1823" s="364"/>
      <c r="Y1823" s="1293">
        <f t="shared" si="402"/>
        <v>0</v>
      </c>
      <c r="Z1823" s="340"/>
      <c r="AA1823" s="370"/>
      <c r="AB1823" s="28"/>
    </row>
    <row r="1824" spans="1:28" s="74" customFormat="1" x14ac:dyDescent="0.3">
      <c r="A1824" s="115"/>
      <c r="B1824" s="332"/>
      <c r="C1824" s="332"/>
      <c r="D1824" s="332"/>
      <c r="E1824" s="1168" t="s">
        <v>160</v>
      </c>
      <c r="F1824" s="582">
        <f t="shared" si="406"/>
        <v>4</v>
      </c>
      <c r="G1824" s="333">
        <v>1</v>
      </c>
      <c r="H1824" s="333">
        <v>1</v>
      </c>
      <c r="I1824" s="334">
        <v>1</v>
      </c>
      <c r="J1824" s="335">
        <v>1</v>
      </c>
      <c r="K1824" s="633">
        <v>1</v>
      </c>
      <c r="L1824" s="344">
        <v>6</v>
      </c>
      <c r="M1824" s="344"/>
      <c r="N1824" s="344"/>
      <c r="O1824" s="338">
        <f t="shared" si="407"/>
        <v>7</v>
      </c>
      <c r="P1824" s="339">
        <f t="shared" si="401"/>
        <v>40000</v>
      </c>
      <c r="Q1824" s="365"/>
      <c r="R1824" s="365"/>
      <c r="S1824" s="365"/>
      <c r="T1824" s="366">
        <v>40000</v>
      </c>
      <c r="U1824" s="367"/>
      <c r="V1824" s="364"/>
      <c r="W1824" s="364"/>
      <c r="X1824" s="364"/>
      <c r="Y1824" s="1293">
        <f t="shared" si="402"/>
        <v>0</v>
      </c>
      <c r="Z1824" s="423" t="s">
        <v>716</v>
      </c>
      <c r="AA1824" s="1022" t="s">
        <v>31</v>
      </c>
      <c r="AB1824" s="77"/>
    </row>
    <row r="1825" spans="1:28" x14ac:dyDescent="0.3">
      <c r="A1825" s="115"/>
      <c r="B1825" s="332"/>
      <c r="C1825" s="332"/>
      <c r="D1825" s="332"/>
      <c r="E1825" s="1168"/>
      <c r="F1825" s="582">
        <f t="shared" si="406"/>
        <v>0</v>
      </c>
      <c r="G1825" s="333"/>
      <c r="H1825" s="333"/>
      <c r="I1825" s="334"/>
      <c r="J1825" s="335"/>
      <c r="K1825" s="942"/>
      <c r="L1825" s="337"/>
      <c r="M1825" s="337"/>
      <c r="N1825" s="337"/>
      <c r="O1825" s="338"/>
      <c r="P1825" s="339">
        <f t="shared" si="401"/>
        <v>0</v>
      </c>
      <c r="Q1825" s="364"/>
      <c r="R1825" s="364"/>
      <c r="S1825" s="365"/>
      <c r="T1825" s="366"/>
      <c r="U1825" s="367"/>
      <c r="V1825" s="364"/>
      <c r="W1825" s="364"/>
      <c r="X1825" s="364"/>
      <c r="Y1825" s="1293">
        <f t="shared" si="402"/>
        <v>0</v>
      </c>
      <c r="Z1825" s="1330"/>
      <c r="AA1825" s="1022"/>
      <c r="AB1825" s="28"/>
    </row>
    <row r="1826" spans="1:28" x14ac:dyDescent="0.3">
      <c r="A1826" s="115"/>
      <c r="B1826" s="332"/>
      <c r="C1826" s="374" t="s">
        <v>172</v>
      </c>
      <c r="D1826" s="332"/>
      <c r="E1826" s="1164"/>
      <c r="F1826" s="582">
        <f t="shared" si="406"/>
        <v>0</v>
      </c>
      <c r="G1826" s="333"/>
      <c r="H1826" s="333"/>
      <c r="I1826" s="334"/>
      <c r="J1826" s="335"/>
      <c r="K1826" s="942"/>
      <c r="L1826" s="337"/>
      <c r="M1826" s="337"/>
      <c r="N1826" s="337"/>
      <c r="O1826" s="338"/>
      <c r="P1826" s="339">
        <f t="shared" si="401"/>
        <v>0</v>
      </c>
      <c r="Q1826" s="364"/>
      <c r="R1826" s="364"/>
      <c r="S1826" s="365"/>
      <c r="T1826" s="366"/>
      <c r="U1826" s="367"/>
      <c r="V1826" s="364"/>
      <c r="W1826" s="364"/>
      <c r="X1826" s="364"/>
      <c r="Y1826" s="1293">
        <f t="shared" si="402"/>
        <v>0</v>
      </c>
      <c r="Z1826" s="423"/>
      <c r="AA1826" s="1022"/>
      <c r="AB1826" s="28"/>
    </row>
    <row r="1827" spans="1:28" x14ac:dyDescent="0.3">
      <c r="A1827" s="115"/>
      <c r="B1827" s="332"/>
      <c r="C1827" s="332"/>
      <c r="D1827" s="332"/>
      <c r="E1827" s="1168" t="s">
        <v>21</v>
      </c>
      <c r="F1827" s="582">
        <f t="shared" si="406"/>
        <v>1</v>
      </c>
      <c r="G1827" s="333"/>
      <c r="H1827" s="333"/>
      <c r="I1827" s="334">
        <v>1</v>
      </c>
      <c r="J1827" s="335"/>
      <c r="K1827" s="942"/>
      <c r="L1827" s="337"/>
      <c r="M1827" s="337"/>
      <c r="N1827" s="337"/>
      <c r="O1827" s="338"/>
      <c r="P1827" s="339">
        <f t="shared" si="401"/>
        <v>10000</v>
      </c>
      <c r="Q1827" s="364"/>
      <c r="R1827" s="364"/>
      <c r="S1827" s="365">
        <v>10000</v>
      </c>
      <c r="T1827" s="366"/>
      <c r="U1827" s="367"/>
      <c r="V1827" s="364"/>
      <c r="W1827" s="364"/>
      <c r="X1827" s="364"/>
      <c r="Y1827" s="1293">
        <f t="shared" si="402"/>
        <v>0</v>
      </c>
      <c r="Z1827" s="423" t="s">
        <v>145</v>
      </c>
      <c r="AA1827" s="1022" t="s">
        <v>31</v>
      </c>
      <c r="AB1827" s="28"/>
    </row>
    <row r="1828" spans="1:28" ht="16.2" thickBot="1" x14ac:dyDescent="0.35">
      <c r="A1828" s="119"/>
      <c r="B1828" s="306"/>
      <c r="C1828" s="306"/>
      <c r="D1828" s="306"/>
      <c r="E1828" s="1364"/>
      <c r="F1828" s="881">
        <f t="shared" si="406"/>
        <v>0</v>
      </c>
      <c r="G1828" s="307"/>
      <c r="H1828" s="307"/>
      <c r="I1828" s="308"/>
      <c r="J1828" s="309"/>
      <c r="K1828" s="941"/>
      <c r="L1828" s="310"/>
      <c r="M1828" s="310"/>
      <c r="N1828" s="310"/>
      <c r="O1828" s="311"/>
      <c r="P1828" s="484">
        <f t="shared" si="401"/>
        <v>0</v>
      </c>
      <c r="Q1828" s="349"/>
      <c r="R1828" s="349"/>
      <c r="S1828" s="314"/>
      <c r="T1828" s="315"/>
      <c r="U1828" s="350"/>
      <c r="V1828" s="349"/>
      <c r="W1828" s="349"/>
      <c r="X1828" s="349"/>
      <c r="Y1828" s="1307">
        <f t="shared" si="402"/>
        <v>0</v>
      </c>
      <c r="Z1828" s="317"/>
      <c r="AA1828" s="427"/>
      <c r="AB1828" s="28"/>
    </row>
    <row r="1829" spans="1:28" x14ac:dyDescent="0.3">
      <c r="A1829" s="120"/>
      <c r="B1829" s="527" t="s">
        <v>920</v>
      </c>
      <c r="C1829" s="352"/>
      <c r="D1829" s="352"/>
      <c r="E1829" s="1367"/>
      <c r="F1829" s="883">
        <f t="shared" si="406"/>
        <v>0</v>
      </c>
      <c r="G1829" s="353"/>
      <c r="H1829" s="353"/>
      <c r="I1829" s="354"/>
      <c r="J1829" s="355"/>
      <c r="K1829" s="943"/>
      <c r="L1829" s="357"/>
      <c r="M1829" s="357"/>
      <c r="N1829" s="357"/>
      <c r="O1829" s="358"/>
      <c r="P1829" s="488">
        <f t="shared" si="401"/>
        <v>0</v>
      </c>
      <c r="Q1829" s="359"/>
      <c r="R1829" s="359"/>
      <c r="S1829" s="360"/>
      <c r="T1829" s="361"/>
      <c r="U1829" s="362"/>
      <c r="V1829" s="359"/>
      <c r="W1829" s="359"/>
      <c r="X1829" s="359"/>
      <c r="Y1829" s="1308">
        <f t="shared" si="402"/>
        <v>0</v>
      </c>
      <c r="Z1829" s="363"/>
      <c r="AA1829" s="428"/>
      <c r="AB1829" s="11" t="s">
        <v>146</v>
      </c>
    </row>
    <row r="1830" spans="1:28" x14ac:dyDescent="0.3">
      <c r="A1830" s="115"/>
      <c r="B1830" s="374" t="s">
        <v>921</v>
      </c>
      <c r="C1830" s="332"/>
      <c r="D1830" s="332"/>
      <c r="E1830" s="1164"/>
      <c r="F1830" s="582">
        <f t="shared" ref="F1830" si="414">SUM(G1830:J1830)</f>
        <v>0</v>
      </c>
      <c r="G1830" s="333"/>
      <c r="H1830" s="333"/>
      <c r="I1830" s="334"/>
      <c r="J1830" s="335"/>
      <c r="K1830" s="942"/>
      <c r="L1830" s="337"/>
      <c r="M1830" s="337"/>
      <c r="N1830" s="337"/>
      <c r="O1830" s="338"/>
      <c r="P1830" s="339">
        <f t="shared" si="401"/>
        <v>0</v>
      </c>
      <c r="Q1830" s="364"/>
      <c r="R1830" s="364"/>
      <c r="S1830" s="365"/>
      <c r="T1830" s="366"/>
      <c r="U1830" s="367"/>
      <c r="V1830" s="364"/>
      <c r="W1830" s="364"/>
      <c r="X1830" s="364"/>
      <c r="Y1830" s="1293">
        <f t="shared" si="402"/>
        <v>0</v>
      </c>
      <c r="Z1830" s="340"/>
      <c r="AA1830" s="370"/>
      <c r="AB1830" s="11" t="s">
        <v>146</v>
      </c>
    </row>
    <row r="1831" spans="1:28" s="29" customFormat="1" x14ac:dyDescent="0.3">
      <c r="A1831" s="115"/>
      <c r="B1831" s="332"/>
      <c r="C1831" s="332"/>
      <c r="D1831" s="332"/>
      <c r="E1831" s="1168" t="s">
        <v>21</v>
      </c>
      <c r="F1831" s="582">
        <f t="shared" si="406"/>
        <v>1</v>
      </c>
      <c r="G1831" s="333"/>
      <c r="H1831" s="333">
        <v>1</v>
      </c>
      <c r="I1831" s="334"/>
      <c r="J1831" s="335"/>
      <c r="K1831" s="343"/>
      <c r="L1831" s="344"/>
      <c r="M1831" s="344"/>
      <c r="N1831" s="344"/>
      <c r="O1831" s="338"/>
      <c r="P1831" s="339">
        <f t="shared" ref="P1831:P1895" si="415">SUM(Q1831:T1831)</f>
        <v>50000</v>
      </c>
      <c r="Q1831" s="364"/>
      <c r="R1831" s="364">
        <v>27000</v>
      </c>
      <c r="S1831" s="365"/>
      <c r="T1831" s="366">
        <v>23000</v>
      </c>
      <c r="U1831" s="367"/>
      <c r="V1831" s="364">
        <v>27000</v>
      </c>
      <c r="W1831" s="364"/>
      <c r="X1831" s="364"/>
      <c r="Y1831" s="1293">
        <f t="shared" ref="Y1831:Y1895" si="416">SUM(U1831:X1831)</f>
        <v>27000</v>
      </c>
      <c r="Z1831" s="340" t="s">
        <v>145</v>
      </c>
      <c r="AA1831" s="525" t="s">
        <v>31</v>
      </c>
      <c r="AB1831" s="70" t="s">
        <v>147</v>
      </c>
    </row>
    <row r="1832" spans="1:28" ht="16.2" thickBot="1" x14ac:dyDescent="0.35">
      <c r="A1832" s="121"/>
      <c r="B1832" s="377"/>
      <c r="C1832" s="377"/>
      <c r="D1832" s="377"/>
      <c r="E1832" s="1366"/>
      <c r="F1832" s="885">
        <f t="shared" si="406"/>
        <v>0</v>
      </c>
      <c r="G1832" s="378"/>
      <c r="H1832" s="378"/>
      <c r="I1832" s="379"/>
      <c r="J1832" s="380"/>
      <c r="K1832" s="944"/>
      <c r="L1832" s="425"/>
      <c r="M1832" s="425"/>
      <c r="N1832" s="425"/>
      <c r="O1832" s="382"/>
      <c r="P1832" s="481">
        <f t="shared" si="415"/>
        <v>0</v>
      </c>
      <c r="Q1832" s="383"/>
      <c r="R1832" s="383"/>
      <c r="S1832" s="384"/>
      <c r="T1832" s="385"/>
      <c r="U1832" s="386"/>
      <c r="V1832" s="383"/>
      <c r="W1832" s="383"/>
      <c r="X1832" s="383"/>
      <c r="Y1832" s="1305">
        <f t="shared" si="416"/>
        <v>0</v>
      </c>
      <c r="Z1832" s="387"/>
      <c r="AA1832" s="477"/>
      <c r="AB1832" s="28"/>
    </row>
    <row r="1833" spans="1:28" x14ac:dyDescent="0.3">
      <c r="A1833" s="123"/>
      <c r="B1833" s="445" t="s">
        <v>173</v>
      </c>
      <c r="C1833" s="446"/>
      <c r="D1833" s="446"/>
      <c r="E1833" s="1352"/>
      <c r="F1833" s="886">
        <f t="shared" si="406"/>
        <v>0</v>
      </c>
      <c r="G1833" s="389"/>
      <c r="H1833" s="389"/>
      <c r="I1833" s="390"/>
      <c r="J1833" s="391"/>
      <c r="K1833" s="945"/>
      <c r="L1833" s="447"/>
      <c r="M1833" s="447"/>
      <c r="N1833" s="447"/>
      <c r="O1833" s="394"/>
      <c r="P1833" s="483"/>
      <c r="Q1833" s="395"/>
      <c r="R1833" s="395"/>
      <c r="S1833" s="478"/>
      <c r="T1833" s="479"/>
      <c r="U1833" s="398"/>
      <c r="V1833" s="395"/>
      <c r="W1833" s="395"/>
      <c r="X1833" s="395"/>
      <c r="Y1833" s="1306">
        <f t="shared" si="416"/>
        <v>0</v>
      </c>
      <c r="Z1833" s="399"/>
      <c r="AA1833" s="535" t="s">
        <v>802</v>
      </c>
      <c r="AB1833" s="28"/>
    </row>
    <row r="1834" spans="1:28" x14ac:dyDescent="0.3">
      <c r="A1834" s="115"/>
      <c r="B1834" s="332"/>
      <c r="C1834" s="332"/>
      <c r="D1834" s="332"/>
      <c r="E1834" s="1168" t="s">
        <v>21</v>
      </c>
      <c r="F1834" s="582">
        <f t="shared" si="406"/>
        <v>1</v>
      </c>
      <c r="G1834" s="333"/>
      <c r="H1834" s="333">
        <v>1</v>
      </c>
      <c r="I1834" s="334"/>
      <c r="J1834" s="335"/>
      <c r="K1834" s="633">
        <v>3</v>
      </c>
      <c r="L1834" s="337">
        <v>2</v>
      </c>
      <c r="M1834" s="337"/>
      <c r="N1834" s="337"/>
      <c r="O1834" s="338">
        <f t="shared" si="407"/>
        <v>5</v>
      </c>
      <c r="P1834" s="339">
        <f t="shared" si="415"/>
        <v>19000</v>
      </c>
      <c r="Q1834" s="364"/>
      <c r="R1834" s="364"/>
      <c r="S1834" s="365">
        <v>9000</v>
      </c>
      <c r="T1834" s="366">
        <v>10000</v>
      </c>
      <c r="U1834" s="367"/>
      <c r="V1834" s="364"/>
      <c r="W1834" s="364"/>
      <c r="X1834" s="364"/>
      <c r="Y1834" s="1293">
        <f t="shared" si="416"/>
        <v>0</v>
      </c>
      <c r="Z1834" s="340" t="s">
        <v>31</v>
      </c>
      <c r="AA1834" s="370" t="s">
        <v>803</v>
      </c>
      <c r="AB1834" s="28"/>
    </row>
    <row r="1835" spans="1:28" x14ac:dyDescent="0.3">
      <c r="A1835" s="115"/>
      <c r="B1835" s="332"/>
      <c r="C1835" s="332"/>
      <c r="D1835" s="332"/>
      <c r="E1835" s="1168"/>
      <c r="F1835" s="582">
        <f t="shared" si="406"/>
        <v>0</v>
      </c>
      <c r="G1835" s="333"/>
      <c r="H1835" s="333"/>
      <c r="I1835" s="334"/>
      <c r="J1835" s="335"/>
      <c r="K1835" s="633"/>
      <c r="L1835" s="337"/>
      <c r="M1835" s="337"/>
      <c r="N1835" s="337"/>
      <c r="O1835" s="338"/>
      <c r="P1835" s="339">
        <f t="shared" si="415"/>
        <v>1000</v>
      </c>
      <c r="Q1835" s="364"/>
      <c r="R1835" s="364"/>
      <c r="S1835" s="365">
        <v>1000</v>
      </c>
      <c r="T1835" s="366"/>
      <c r="U1835" s="367"/>
      <c r="V1835" s="364"/>
      <c r="W1835" s="364"/>
      <c r="X1835" s="364"/>
      <c r="Y1835" s="1293">
        <f t="shared" si="416"/>
        <v>0</v>
      </c>
      <c r="Z1835" s="340"/>
      <c r="AA1835" s="370" t="s">
        <v>772</v>
      </c>
      <c r="AB1835" s="28"/>
    </row>
    <row r="1836" spans="1:28" ht="16.2" thickBot="1" x14ac:dyDescent="0.35">
      <c r="A1836" s="119"/>
      <c r="B1836" s="306"/>
      <c r="C1836" s="306"/>
      <c r="D1836" s="306"/>
      <c r="E1836" s="1364"/>
      <c r="F1836" s="881">
        <f t="shared" si="406"/>
        <v>0</v>
      </c>
      <c r="G1836" s="307"/>
      <c r="H1836" s="307"/>
      <c r="I1836" s="308"/>
      <c r="J1836" s="309"/>
      <c r="K1836" s="941"/>
      <c r="L1836" s="310"/>
      <c r="M1836" s="310"/>
      <c r="N1836" s="310"/>
      <c r="O1836" s="311"/>
      <c r="P1836" s="484">
        <f t="shared" si="415"/>
        <v>0</v>
      </c>
      <c r="Q1836" s="349"/>
      <c r="R1836" s="349"/>
      <c r="S1836" s="314"/>
      <c r="T1836" s="315"/>
      <c r="U1836" s="350"/>
      <c r="V1836" s="349"/>
      <c r="W1836" s="349"/>
      <c r="X1836" s="349"/>
      <c r="Y1836" s="1307">
        <f t="shared" si="416"/>
        <v>0</v>
      </c>
      <c r="Z1836" s="317"/>
      <c r="AA1836" s="658"/>
      <c r="AB1836" s="28"/>
    </row>
    <row r="1837" spans="1:28" x14ac:dyDescent="0.3">
      <c r="A1837" s="123"/>
      <c r="B1837" s="445" t="s">
        <v>922</v>
      </c>
      <c r="C1837" s="446"/>
      <c r="D1837" s="446"/>
      <c r="E1837" s="1352"/>
      <c r="F1837" s="886">
        <f t="shared" si="406"/>
        <v>0</v>
      </c>
      <c r="G1837" s="389"/>
      <c r="H1837" s="389"/>
      <c r="I1837" s="390"/>
      <c r="J1837" s="391"/>
      <c r="K1837" s="945"/>
      <c r="L1837" s="447"/>
      <c r="M1837" s="447"/>
      <c r="N1837" s="447"/>
      <c r="O1837" s="394"/>
      <c r="P1837" s="483">
        <f t="shared" si="415"/>
        <v>0</v>
      </c>
      <c r="Q1837" s="395"/>
      <c r="R1837" s="395"/>
      <c r="S1837" s="478"/>
      <c r="T1837" s="479"/>
      <c r="U1837" s="398"/>
      <c r="V1837" s="395"/>
      <c r="W1837" s="395"/>
      <c r="X1837" s="395"/>
      <c r="Y1837" s="1306">
        <f t="shared" si="416"/>
        <v>0</v>
      </c>
      <c r="Z1837" s="565" t="s">
        <v>145</v>
      </c>
      <c r="AA1837" s="449"/>
      <c r="AB1837" s="28"/>
    </row>
    <row r="1838" spans="1:28" x14ac:dyDescent="0.3">
      <c r="A1838" s="115"/>
      <c r="B1838" s="332"/>
      <c r="C1838" s="374" t="s">
        <v>203</v>
      </c>
      <c r="D1838" s="332"/>
      <c r="E1838" s="1164"/>
      <c r="F1838" s="582">
        <f t="shared" si="406"/>
        <v>0</v>
      </c>
      <c r="G1838" s="333"/>
      <c r="H1838" s="333"/>
      <c r="I1838" s="334"/>
      <c r="J1838" s="335"/>
      <c r="K1838" s="942"/>
      <c r="L1838" s="337"/>
      <c r="M1838" s="337"/>
      <c r="N1838" s="337"/>
      <c r="O1838" s="338"/>
      <c r="P1838" s="339">
        <f t="shared" si="415"/>
        <v>0</v>
      </c>
      <c r="Q1838" s="364"/>
      <c r="R1838" s="364"/>
      <c r="S1838" s="365"/>
      <c r="T1838" s="366"/>
      <c r="U1838" s="367"/>
      <c r="V1838" s="364"/>
      <c r="W1838" s="364"/>
      <c r="X1838" s="364"/>
      <c r="Y1838" s="1293">
        <f t="shared" si="416"/>
        <v>0</v>
      </c>
      <c r="Z1838" s="340"/>
      <c r="AA1838" s="370" t="s">
        <v>685</v>
      </c>
      <c r="AB1838" s="28"/>
    </row>
    <row r="1839" spans="1:28" x14ac:dyDescent="0.3">
      <c r="A1839" s="115"/>
      <c r="B1839" s="332"/>
      <c r="C1839" s="332"/>
      <c r="D1839" s="332"/>
      <c r="E1839" s="1168" t="s">
        <v>21</v>
      </c>
      <c r="F1839" s="582">
        <f t="shared" si="406"/>
        <v>1</v>
      </c>
      <c r="G1839" s="333">
        <v>1</v>
      </c>
      <c r="H1839" s="333"/>
      <c r="I1839" s="334"/>
      <c r="J1839" s="335"/>
      <c r="K1839" s="942">
        <v>1</v>
      </c>
      <c r="L1839" s="337"/>
      <c r="M1839" s="337"/>
      <c r="N1839" s="337"/>
      <c r="O1839" s="338">
        <f t="shared" si="407"/>
        <v>1</v>
      </c>
      <c r="P1839" s="339">
        <f>SUM(Q1839:S1839)</f>
        <v>36000</v>
      </c>
      <c r="Q1839" s="364">
        <v>11000</v>
      </c>
      <c r="R1839" s="364"/>
      <c r="S1839" s="365">
        <f>36000-Q1839</f>
        <v>25000</v>
      </c>
      <c r="T1839" s="554"/>
      <c r="U1839" s="367">
        <v>11000</v>
      </c>
      <c r="V1839" s="364"/>
      <c r="W1839" s="364"/>
      <c r="X1839" s="364"/>
      <c r="Y1839" s="1293">
        <f t="shared" si="416"/>
        <v>11000</v>
      </c>
      <c r="Z1839" s="340" t="s">
        <v>31</v>
      </c>
      <c r="AA1839" s="370" t="s">
        <v>686</v>
      </c>
      <c r="AB1839" s="28"/>
    </row>
    <row r="1840" spans="1:28" x14ac:dyDescent="0.3">
      <c r="A1840" s="115"/>
      <c r="B1840" s="332"/>
      <c r="C1840" s="332"/>
      <c r="D1840" s="332"/>
      <c r="E1840" s="1192"/>
      <c r="F1840" s="582">
        <f t="shared" si="406"/>
        <v>0</v>
      </c>
      <c r="G1840" s="333"/>
      <c r="H1840" s="333"/>
      <c r="I1840" s="334"/>
      <c r="J1840" s="335"/>
      <c r="K1840" s="942"/>
      <c r="L1840" s="337"/>
      <c r="M1840" s="337"/>
      <c r="N1840" s="337"/>
      <c r="O1840" s="338"/>
      <c r="P1840" s="339">
        <f t="shared" si="415"/>
        <v>0</v>
      </c>
      <c r="Q1840" s="364"/>
      <c r="R1840" s="364"/>
      <c r="S1840" s="365"/>
      <c r="T1840" s="366"/>
      <c r="U1840" s="367"/>
      <c r="V1840" s="364"/>
      <c r="W1840" s="364"/>
      <c r="X1840" s="364"/>
      <c r="Y1840" s="1293">
        <f t="shared" si="416"/>
        <v>0</v>
      </c>
      <c r="Z1840" s="340"/>
      <c r="AA1840" s="370"/>
      <c r="AB1840" s="28"/>
    </row>
    <row r="1841" spans="1:28" x14ac:dyDescent="0.3">
      <c r="A1841" s="115"/>
      <c r="B1841" s="332"/>
      <c r="C1841" s="374" t="s">
        <v>1294</v>
      </c>
      <c r="D1841" s="332"/>
      <c r="E1841" s="1164"/>
      <c r="F1841" s="582">
        <f t="shared" si="406"/>
        <v>0</v>
      </c>
      <c r="G1841" s="333"/>
      <c r="H1841" s="333"/>
      <c r="I1841" s="334"/>
      <c r="J1841" s="335"/>
      <c r="K1841" s="942"/>
      <c r="L1841" s="337"/>
      <c r="M1841" s="337"/>
      <c r="N1841" s="337"/>
      <c r="O1841" s="338"/>
      <c r="P1841" s="339">
        <f t="shared" si="415"/>
        <v>0</v>
      </c>
      <c r="Q1841" s="364"/>
      <c r="R1841" s="364"/>
      <c r="S1841" s="365"/>
      <c r="T1841" s="366"/>
      <c r="U1841" s="367"/>
      <c r="V1841" s="364"/>
      <c r="W1841" s="364"/>
      <c r="X1841" s="364"/>
      <c r="Y1841" s="1293">
        <f t="shared" si="416"/>
        <v>0</v>
      </c>
      <c r="Z1841" s="340"/>
      <c r="AA1841" s="431"/>
      <c r="AB1841" s="28"/>
    </row>
    <row r="1842" spans="1:28" x14ac:dyDescent="0.3">
      <c r="A1842" s="115"/>
      <c r="B1842" s="332"/>
      <c r="C1842" s="374" t="s">
        <v>127</v>
      </c>
      <c r="D1842" s="332"/>
      <c r="E1842" s="1164"/>
      <c r="F1842" s="582">
        <f t="shared" si="406"/>
        <v>0</v>
      </c>
      <c r="G1842" s="333"/>
      <c r="H1842" s="333"/>
      <c r="I1842" s="333"/>
      <c r="J1842" s="422"/>
      <c r="K1842" s="942"/>
      <c r="L1842" s="337"/>
      <c r="M1842" s="337"/>
      <c r="N1842" s="337"/>
      <c r="O1842" s="338"/>
      <c r="P1842" s="339">
        <f t="shared" si="415"/>
        <v>0</v>
      </c>
      <c r="Q1842" s="364"/>
      <c r="R1842" s="364"/>
      <c r="S1842" s="365"/>
      <c r="T1842" s="366"/>
      <c r="U1842" s="367"/>
      <c r="V1842" s="364"/>
      <c r="W1842" s="364"/>
      <c r="X1842" s="364"/>
      <c r="Y1842" s="1293">
        <f t="shared" si="416"/>
        <v>0</v>
      </c>
      <c r="Z1842" s="423"/>
      <c r="AA1842" s="370" t="s">
        <v>687</v>
      </c>
      <c r="AB1842" s="28"/>
    </row>
    <row r="1843" spans="1:28" s="29" customFormat="1" x14ac:dyDescent="0.3">
      <c r="A1843" s="115"/>
      <c r="B1843" s="332"/>
      <c r="C1843" s="332"/>
      <c r="D1843" s="332"/>
      <c r="E1843" s="1168" t="s">
        <v>21</v>
      </c>
      <c r="F1843" s="582">
        <f t="shared" si="406"/>
        <v>1</v>
      </c>
      <c r="G1843" s="333">
        <v>1</v>
      </c>
      <c r="H1843" s="333"/>
      <c r="I1843" s="334"/>
      <c r="J1843" s="335"/>
      <c r="K1843" s="633"/>
      <c r="L1843" s="344"/>
      <c r="M1843" s="344"/>
      <c r="N1843" s="344"/>
      <c r="O1843" s="338"/>
      <c r="P1843" s="1359">
        <f>SUM(Q1843:T1843)</f>
        <v>69000</v>
      </c>
      <c r="Q1843" s="364">
        <v>34000</v>
      </c>
      <c r="R1843" s="364"/>
      <c r="S1843" s="365">
        <v>35000</v>
      </c>
      <c r="T1843" s="475"/>
      <c r="U1843" s="367">
        <v>33772.75</v>
      </c>
      <c r="V1843" s="364"/>
      <c r="W1843" s="364"/>
      <c r="X1843" s="364"/>
      <c r="Y1843" s="1293">
        <f>SUM(Q1843:X1843)</f>
        <v>102772.75</v>
      </c>
      <c r="Z1843" s="340" t="s">
        <v>31</v>
      </c>
      <c r="AA1843" s="370" t="s">
        <v>688</v>
      </c>
      <c r="AB1843" s="12"/>
    </row>
    <row r="1844" spans="1:28" x14ac:dyDescent="0.3">
      <c r="A1844" s="115"/>
      <c r="B1844" s="332"/>
      <c r="C1844" s="332"/>
      <c r="D1844" s="332"/>
      <c r="E1844" s="1192"/>
      <c r="F1844" s="582">
        <f t="shared" si="406"/>
        <v>0</v>
      </c>
      <c r="G1844" s="333"/>
      <c r="H1844" s="333"/>
      <c r="I1844" s="334"/>
      <c r="J1844" s="335"/>
      <c r="K1844" s="942"/>
      <c r="L1844" s="337"/>
      <c r="M1844" s="337"/>
      <c r="N1844" s="337"/>
      <c r="O1844" s="338"/>
      <c r="P1844" s="339">
        <f t="shared" si="415"/>
        <v>0</v>
      </c>
      <c r="Q1844" s="364"/>
      <c r="R1844" s="364"/>
      <c r="S1844" s="365"/>
      <c r="T1844" s="366"/>
      <c r="U1844" s="367"/>
      <c r="V1844" s="364"/>
      <c r="W1844" s="364"/>
      <c r="X1844" s="364"/>
      <c r="Y1844" s="1293">
        <f t="shared" si="416"/>
        <v>0</v>
      </c>
      <c r="Z1844" s="340"/>
      <c r="AA1844" s="370"/>
      <c r="AB1844" s="28"/>
    </row>
    <row r="1845" spans="1:28" x14ac:dyDescent="0.3">
      <c r="A1845" s="115"/>
      <c r="B1845" s="332"/>
      <c r="C1845" s="374" t="s">
        <v>1295</v>
      </c>
      <c r="D1845" s="332"/>
      <c r="E1845" s="1164"/>
      <c r="F1845" s="582">
        <f t="shared" si="406"/>
        <v>0</v>
      </c>
      <c r="G1845" s="333"/>
      <c r="H1845" s="333"/>
      <c r="I1845" s="333"/>
      <c r="J1845" s="422"/>
      <c r="K1845" s="942"/>
      <c r="L1845" s="337"/>
      <c r="M1845" s="337"/>
      <c r="N1845" s="337"/>
      <c r="O1845" s="338"/>
      <c r="P1845" s="339">
        <f t="shared" si="415"/>
        <v>0</v>
      </c>
      <c r="Q1845" s="364"/>
      <c r="R1845" s="364"/>
      <c r="S1845" s="365"/>
      <c r="T1845" s="366"/>
      <c r="U1845" s="367"/>
      <c r="V1845" s="364"/>
      <c r="W1845" s="364"/>
      <c r="X1845" s="364"/>
      <c r="Y1845" s="1293">
        <f t="shared" si="416"/>
        <v>0</v>
      </c>
      <c r="Z1845" s="423"/>
      <c r="AA1845" s="370" t="s">
        <v>551</v>
      </c>
      <c r="AB1845" s="28"/>
    </row>
    <row r="1846" spans="1:28" x14ac:dyDescent="0.3">
      <c r="A1846" s="115"/>
      <c r="B1846" s="332"/>
      <c r="C1846" s="332"/>
      <c r="D1846" s="332"/>
      <c r="E1846" s="1168" t="s">
        <v>21</v>
      </c>
      <c r="F1846" s="582">
        <f t="shared" si="406"/>
        <v>1</v>
      </c>
      <c r="G1846" s="333"/>
      <c r="H1846" s="333"/>
      <c r="I1846" s="334">
        <v>1</v>
      </c>
      <c r="J1846" s="335"/>
      <c r="K1846" s="942"/>
      <c r="L1846" s="337"/>
      <c r="M1846" s="337"/>
      <c r="N1846" s="337"/>
      <c r="O1846" s="338"/>
      <c r="P1846" s="339">
        <f t="shared" si="415"/>
        <v>20000</v>
      </c>
      <c r="Q1846" s="364"/>
      <c r="R1846" s="364"/>
      <c r="S1846" s="365">
        <v>20000</v>
      </c>
      <c r="T1846" s="366"/>
      <c r="U1846" s="367"/>
      <c r="V1846" s="364"/>
      <c r="W1846" s="364"/>
      <c r="X1846" s="364"/>
      <c r="Y1846" s="1293">
        <f t="shared" si="416"/>
        <v>0</v>
      </c>
      <c r="Z1846" s="340" t="s">
        <v>31</v>
      </c>
      <c r="AA1846" s="370"/>
      <c r="AB1846" s="48" t="e">
        <f>+#REF!</f>
        <v>#REF!</v>
      </c>
    </row>
    <row r="1847" spans="1:28" ht="16.2" thickBot="1" x14ac:dyDescent="0.35">
      <c r="A1847" s="119"/>
      <c r="B1847" s="306"/>
      <c r="C1847" s="306"/>
      <c r="D1847" s="306"/>
      <c r="E1847" s="1592"/>
      <c r="F1847" s="881">
        <f t="shared" si="406"/>
        <v>0</v>
      </c>
      <c r="G1847" s="307"/>
      <c r="H1847" s="307"/>
      <c r="I1847" s="308"/>
      <c r="J1847" s="309"/>
      <c r="K1847" s="941"/>
      <c r="L1847" s="310"/>
      <c r="M1847" s="310"/>
      <c r="N1847" s="310"/>
      <c r="O1847" s="311"/>
      <c r="P1847" s="484">
        <f t="shared" si="415"/>
        <v>0</v>
      </c>
      <c r="Q1847" s="349"/>
      <c r="R1847" s="349"/>
      <c r="S1847" s="314"/>
      <c r="T1847" s="315"/>
      <c r="U1847" s="350"/>
      <c r="V1847" s="349"/>
      <c r="W1847" s="349"/>
      <c r="X1847" s="349"/>
      <c r="Y1847" s="1307">
        <f t="shared" si="416"/>
        <v>0</v>
      </c>
      <c r="Z1847" s="317"/>
      <c r="AA1847" s="427"/>
      <c r="AB1847" s="28"/>
    </row>
    <row r="1848" spans="1:28" x14ac:dyDescent="0.3">
      <c r="A1848" s="123"/>
      <c r="B1848" s="445" t="s">
        <v>174</v>
      </c>
      <c r="C1848" s="446"/>
      <c r="D1848" s="446"/>
      <c r="E1848" s="1352"/>
      <c r="F1848" s="886">
        <f t="shared" si="406"/>
        <v>0</v>
      </c>
      <c r="G1848" s="389"/>
      <c r="H1848" s="389"/>
      <c r="I1848" s="390"/>
      <c r="J1848" s="391"/>
      <c r="K1848" s="945"/>
      <c r="L1848" s="447"/>
      <c r="M1848" s="447"/>
      <c r="N1848" s="447"/>
      <c r="O1848" s="394"/>
      <c r="P1848" s="483">
        <f t="shared" si="415"/>
        <v>0</v>
      </c>
      <c r="Q1848" s="395"/>
      <c r="R1848" s="395"/>
      <c r="S1848" s="478"/>
      <c r="T1848" s="479"/>
      <c r="U1848" s="398"/>
      <c r="V1848" s="395"/>
      <c r="W1848" s="395"/>
      <c r="X1848" s="395"/>
      <c r="Y1848" s="1306">
        <f t="shared" si="416"/>
        <v>0</v>
      </c>
      <c r="Z1848" s="565"/>
      <c r="AA1848" s="535"/>
      <c r="AB1848" s="28"/>
    </row>
    <row r="1849" spans="1:28" x14ac:dyDescent="0.3">
      <c r="A1849" s="115"/>
      <c r="B1849" s="332"/>
      <c r="C1849" s="374" t="s">
        <v>175</v>
      </c>
      <c r="D1849" s="332"/>
      <c r="E1849" s="1164"/>
      <c r="F1849" s="582">
        <f t="shared" si="406"/>
        <v>0</v>
      </c>
      <c r="G1849" s="333"/>
      <c r="H1849" s="333"/>
      <c r="I1849" s="334"/>
      <c r="J1849" s="335"/>
      <c r="K1849" s="942"/>
      <c r="L1849" s="337"/>
      <c r="M1849" s="337"/>
      <c r="N1849" s="337"/>
      <c r="O1849" s="338"/>
      <c r="P1849" s="339">
        <f t="shared" si="415"/>
        <v>0</v>
      </c>
      <c r="Q1849" s="364"/>
      <c r="R1849" s="364"/>
      <c r="S1849" s="365"/>
      <c r="T1849" s="366"/>
      <c r="U1849" s="367"/>
      <c r="V1849" s="364"/>
      <c r="W1849" s="364"/>
      <c r="X1849" s="364"/>
      <c r="Y1849" s="1293">
        <f t="shared" si="416"/>
        <v>0</v>
      </c>
      <c r="Z1849" s="423"/>
      <c r="AA1849" s="370"/>
      <c r="AB1849" s="28"/>
    </row>
    <row r="1850" spans="1:28" x14ac:dyDescent="0.3">
      <c r="A1850" s="115"/>
      <c r="B1850" s="332"/>
      <c r="C1850" s="374" t="s">
        <v>176</v>
      </c>
      <c r="D1850" s="332"/>
      <c r="E1850" s="1164"/>
      <c r="F1850" s="582">
        <f t="shared" si="406"/>
        <v>0</v>
      </c>
      <c r="G1850" s="333"/>
      <c r="H1850" s="333"/>
      <c r="I1850" s="334"/>
      <c r="J1850" s="335"/>
      <c r="K1850" s="942"/>
      <c r="L1850" s="337"/>
      <c r="M1850" s="337"/>
      <c r="N1850" s="337"/>
      <c r="O1850" s="338"/>
      <c r="P1850" s="339">
        <f t="shared" si="415"/>
        <v>0</v>
      </c>
      <c r="Q1850" s="364"/>
      <c r="R1850" s="364"/>
      <c r="S1850" s="365"/>
      <c r="T1850" s="366"/>
      <c r="U1850" s="367"/>
      <c r="V1850" s="364"/>
      <c r="W1850" s="364"/>
      <c r="X1850" s="364"/>
      <c r="Y1850" s="1293">
        <f t="shared" si="416"/>
        <v>0</v>
      </c>
      <c r="Z1850" s="340"/>
      <c r="AA1850" s="370"/>
      <c r="AB1850" s="48" t="e">
        <f>+#REF!</f>
        <v>#REF!</v>
      </c>
    </row>
    <row r="1851" spans="1:28" s="74" customFormat="1" x14ac:dyDescent="0.3">
      <c r="A1851" s="115"/>
      <c r="B1851" s="332"/>
      <c r="C1851" s="332"/>
      <c r="D1851" s="332"/>
      <c r="E1851" s="1168" t="s">
        <v>21</v>
      </c>
      <c r="F1851" s="582">
        <v>1</v>
      </c>
      <c r="G1851" s="334"/>
      <c r="H1851" s="335"/>
      <c r="I1851" s="334">
        <v>1</v>
      </c>
      <c r="J1851" s="335">
        <v>-1</v>
      </c>
      <c r="K1851" s="1712"/>
      <c r="L1851" s="344"/>
      <c r="M1851" s="344"/>
      <c r="N1851" s="344"/>
      <c r="O1851" s="338"/>
      <c r="P1851" s="339">
        <f t="shared" si="415"/>
        <v>30000</v>
      </c>
      <c r="Q1851" s="364"/>
      <c r="R1851" s="364"/>
      <c r="S1851" s="365">
        <v>30000</v>
      </c>
      <c r="T1851" s="366"/>
      <c r="U1851" s="367"/>
      <c r="V1851" s="364"/>
      <c r="W1851" s="364"/>
      <c r="X1851" s="364"/>
      <c r="Y1851" s="1293">
        <f t="shared" si="416"/>
        <v>0</v>
      </c>
      <c r="Z1851" s="476"/>
      <c r="AA1851" s="525" t="s">
        <v>31</v>
      </c>
      <c r="AB1851" s="77"/>
    </row>
    <row r="1852" spans="1:28" x14ac:dyDescent="0.3">
      <c r="A1852" s="115"/>
      <c r="B1852" s="332"/>
      <c r="C1852" s="374"/>
      <c r="D1852" s="332"/>
      <c r="E1852" s="1164"/>
      <c r="F1852" s="582">
        <f t="shared" si="406"/>
        <v>0</v>
      </c>
      <c r="G1852" s="333"/>
      <c r="H1852" s="333"/>
      <c r="I1852" s="334"/>
      <c r="J1852" s="335"/>
      <c r="K1852" s="942"/>
      <c r="L1852" s="337"/>
      <c r="M1852" s="337"/>
      <c r="N1852" s="337"/>
      <c r="O1852" s="338"/>
      <c r="P1852" s="339">
        <f t="shared" si="415"/>
        <v>0</v>
      </c>
      <c r="Q1852" s="364"/>
      <c r="R1852" s="364"/>
      <c r="S1852" s="365"/>
      <c r="T1852" s="366"/>
      <c r="U1852" s="367"/>
      <c r="V1852" s="364"/>
      <c r="W1852" s="364"/>
      <c r="X1852" s="364"/>
      <c r="Y1852" s="1293">
        <f t="shared" si="416"/>
        <v>0</v>
      </c>
      <c r="Z1852" s="340"/>
      <c r="AA1852" s="348"/>
      <c r="AB1852" s="28"/>
    </row>
    <row r="1853" spans="1:28" x14ac:dyDescent="0.3">
      <c r="A1853" s="115"/>
      <c r="B1853" s="332"/>
      <c r="C1853" s="374" t="s">
        <v>177</v>
      </c>
      <c r="D1853" s="332"/>
      <c r="E1853" s="1164"/>
      <c r="F1853" s="582">
        <f t="shared" si="406"/>
        <v>0</v>
      </c>
      <c r="G1853" s="333"/>
      <c r="H1853" s="333"/>
      <c r="I1853" s="334"/>
      <c r="J1853" s="335"/>
      <c r="K1853" s="942"/>
      <c r="L1853" s="337"/>
      <c r="M1853" s="337"/>
      <c r="N1853" s="337"/>
      <c r="O1853" s="338"/>
      <c r="P1853" s="339">
        <f t="shared" si="415"/>
        <v>0</v>
      </c>
      <c r="Q1853" s="364"/>
      <c r="R1853" s="364"/>
      <c r="S1853" s="365"/>
      <c r="T1853" s="366"/>
      <c r="U1853" s="367"/>
      <c r="V1853" s="364"/>
      <c r="W1853" s="364"/>
      <c r="X1853" s="364"/>
      <c r="Y1853" s="1293">
        <f t="shared" si="416"/>
        <v>0</v>
      </c>
      <c r="Z1853" s="423"/>
      <c r="AA1853" s="370" t="s">
        <v>552</v>
      </c>
      <c r="AB1853" s="28"/>
    </row>
    <row r="1854" spans="1:28" s="74" customFormat="1" x14ac:dyDescent="0.3">
      <c r="A1854" s="115"/>
      <c r="B1854" s="332"/>
      <c r="C1854" s="332"/>
      <c r="D1854" s="332"/>
      <c r="E1854" s="1168" t="s">
        <v>21</v>
      </c>
      <c r="F1854" s="582">
        <v>1</v>
      </c>
      <c r="G1854" s="334"/>
      <c r="H1854" s="335"/>
      <c r="I1854" s="334">
        <v>1</v>
      </c>
      <c r="J1854" s="335">
        <v>-1</v>
      </c>
      <c r="K1854" s="942"/>
      <c r="L1854" s="344"/>
      <c r="M1854" s="344"/>
      <c r="N1854" s="344"/>
      <c r="O1854" s="338"/>
      <c r="P1854" s="339">
        <f t="shared" si="415"/>
        <v>30000</v>
      </c>
      <c r="Q1854" s="364"/>
      <c r="R1854" s="364"/>
      <c r="S1854" s="365">
        <v>30000</v>
      </c>
      <c r="T1854" s="366"/>
      <c r="U1854" s="367"/>
      <c r="V1854" s="364"/>
      <c r="W1854" s="364"/>
      <c r="X1854" s="364"/>
      <c r="Y1854" s="1293">
        <f t="shared" si="416"/>
        <v>0</v>
      </c>
      <c r="Z1854" s="476"/>
      <c r="AA1854" s="525" t="s">
        <v>31</v>
      </c>
      <c r="AB1854" s="77"/>
    </row>
    <row r="1855" spans="1:28" ht="16.2" thickBot="1" x14ac:dyDescent="0.35">
      <c r="A1855" s="119"/>
      <c r="B1855" s="306"/>
      <c r="C1855" s="306"/>
      <c r="D1855" s="306"/>
      <c r="E1855" s="1592"/>
      <c r="F1855" s="881">
        <f t="shared" si="406"/>
        <v>0</v>
      </c>
      <c r="G1855" s="307"/>
      <c r="H1855" s="307"/>
      <c r="I1855" s="308"/>
      <c r="J1855" s="309"/>
      <c r="K1855" s="941"/>
      <c r="L1855" s="310"/>
      <c r="M1855" s="310"/>
      <c r="N1855" s="310"/>
      <c r="O1855" s="311"/>
      <c r="P1855" s="484">
        <f t="shared" si="415"/>
        <v>0</v>
      </c>
      <c r="Q1855" s="349"/>
      <c r="R1855" s="349"/>
      <c r="S1855" s="314"/>
      <c r="T1855" s="315"/>
      <c r="U1855" s="350"/>
      <c r="V1855" s="349"/>
      <c r="W1855" s="349"/>
      <c r="X1855" s="349"/>
      <c r="Y1855" s="1307">
        <f t="shared" si="416"/>
        <v>0</v>
      </c>
      <c r="Z1855" s="317"/>
      <c r="AA1855" s="318"/>
      <c r="AB1855" s="28"/>
    </row>
    <row r="1856" spans="1:28" x14ac:dyDescent="0.3">
      <c r="A1856" s="120"/>
      <c r="B1856" s="527" t="s">
        <v>178</v>
      </c>
      <c r="C1856" s="352"/>
      <c r="D1856" s="352"/>
      <c r="E1856" s="1367"/>
      <c r="F1856" s="883">
        <f t="shared" si="406"/>
        <v>0</v>
      </c>
      <c r="G1856" s="353"/>
      <c r="H1856" s="353"/>
      <c r="I1856" s="354"/>
      <c r="J1856" s="355"/>
      <c r="K1856" s="943"/>
      <c r="L1856" s="357"/>
      <c r="M1856" s="357"/>
      <c r="N1856" s="357"/>
      <c r="O1856" s="358"/>
      <c r="P1856" s="488">
        <f t="shared" si="415"/>
        <v>0</v>
      </c>
      <c r="Q1856" s="359"/>
      <c r="R1856" s="359"/>
      <c r="S1856" s="360"/>
      <c r="T1856" s="361"/>
      <c r="U1856" s="362"/>
      <c r="V1856" s="359"/>
      <c r="W1856" s="359"/>
      <c r="X1856" s="359"/>
      <c r="Y1856" s="1308">
        <f t="shared" si="416"/>
        <v>0</v>
      </c>
      <c r="Z1856" s="1595"/>
      <c r="AA1856" s="489" t="s">
        <v>31</v>
      </c>
      <c r="AB1856" s="28"/>
    </row>
    <row r="1857" spans="1:28" x14ac:dyDescent="0.3">
      <c r="A1857" s="115"/>
      <c r="B1857" s="332"/>
      <c r="C1857" s="374" t="s">
        <v>179</v>
      </c>
      <c r="D1857" s="332"/>
      <c r="E1857" s="1164"/>
      <c r="F1857" s="582">
        <f t="shared" si="406"/>
        <v>0</v>
      </c>
      <c r="G1857" s="333"/>
      <c r="H1857" s="333"/>
      <c r="I1857" s="334"/>
      <c r="J1857" s="335"/>
      <c r="K1857" s="942"/>
      <c r="L1857" s="337"/>
      <c r="M1857" s="337"/>
      <c r="N1857" s="337"/>
      <c r="O1857" s="338"/>
      <c r="P1857" s="339">
        <f t="shared" si="415"/>
        <v>0</v>
      </c>
      <c r="Q1857" s="364"/>
      <c r="R1857" s="364"/>
      <c r="S1857" s="365"/>
      <c r="T1857" s="366"/>
      <c r="U1857" s="367"/>
      <c r="V1857" s="364"/>
      <c r="W1857" s="364"/>
      <c r="X1857" s="364"/>
      <c r="Y1857" s="1293">
        <f t="shared" si="416"/>
        <v>0</v>
      </c>
      <c r="Z1857" s="833"/>
      <c r="AA1857" s="348"/>
      <c r="AB1857" s="28"/>
    </row>
    <row r="1858" spans="1:28" s="74" customFormat="1" x14ac:dyDescent="0.3">
      <c r="A1858" s="115"/>
      <c r="B1858" s="332"/>
      <c r="C1858" s="332"/>
      <c r="D1858" s="332"/>
      <c r="E1858" s="1168" t="s">
        <v>17</v>
      </c>
      <c r="F1858" s="582">
        <f t="shared" si="406"/>
        <v>4</v>
      </c>
      <c r="G1858" s="333"/>
      <c r="H1858" s="333">
        <v>2</v>
      </c>
      <c r="I1858" s="334">
        <v>1</v>
      </c>
      <c r="J1858" s="335">
        <v>1</v>
      </c>
      <c r="K1858" s="633">
        <v>1</v>
      </c>
      <c r="L1858" s="344">
        <v>1</v>
      </c>
      <c r="M1858" s="344"/>
      <c r="N1858" s="344"/>
      <c r="O1858" s="338">
        <f t="shared" si="407"/>
        <v>2</v>
      </c>
      <c r="P1858" s="339">
        <f t="shared" si="415"/>
        <v>60000</v>
      </c>
      <c r="Q1858" s="365"/>
      <c r="R1858" s="365"/>
      <c r="S1858" s="365">
        <v>30000</v>
      </c>
      <c r="T1858" s="366">
        <v>30000</v>
      </c>
      <c r="U1858" s="367"/>
      <c r="V1858" s="364"/>
      <c r="W1858" s="364"/>
      <c r="X1858" s="364"/>
      <c r="Y1858" s="1293">
        <f t="shared" ref="Y1858" si="417">SUM(U1858:X1858)</f>
        <v>0</v>
      </c>
      <c r="Z1858" s="833"/>
      <c r="AA1858" s="431"/>
      <c r="AB1858" s="73" t="e">
        <f>+#REF!</f>
        <v>#REF!</v>
      </c>
    </row>
    <row r="1859" spans="1:28" x14ac:dyDescent="0.3">
      <c r="A1859" s="115"/>
      <c r="B1859" s="332"/>
      <c r="C1859" s="332"/>
      <c r="D1859" s="332"/>
      <c r="E1859" s="1172"/>
      <c r="F1859" s="582">
        <f t="shared" si="406"/>
        <v>0</v>
      </c>
      <c r="G1859" s="333"/>
      <c r="H1859" s="333"/>
      <c r="I1859" s="334"/>
      <c r="J1859" s="335"/>
      <c r="K1859" s="942"/>
      <c r="L1859" s="337"/>
      <c r="M1859" s="337"/>
      <c r="N1859" s="337"/>
      <c r="O1859" s="338"/>
      <c r="P1859" s="339">
        <f t="shared" si="415"/>
        <v>0</v>
      </c>
      <c r="Q1859" s="364"/>
      <c r="R1859" s="364"/>
      <c r="S1859" s="365"/>
      <c r="T1859" s="366"/>
      <c r="U1859" s="367"/>
      <c r="V1859" s="364"/>
      <c r="W1859" s="364"/>
      <c r="X1859" s="364"/>
      <c r="Y1859" s="1293">
        <f t="shared" si="416"/>
        <v>0</v>
      </c>
      <c r="Z1859" s="833"/>
      <c r="AA1859" s="348"/>
      <c r="AB1859" s="28"/>
    </row>
    <row r="1860" spans="1:28" x14ac:dyDescent="0.3">
      <c r="A1860" s="115"/>
      <c r="B1860" s="332"/>
      <c r="C1860" s="374" t="s">
        <v>180</v>
      </c>
      <c r="D1860" s="332"/>
      <c r="E1860" s="1164"/>
      <c r="F1860" s="582">
        <f t="shared" si="406"/>
        <v>0</v>
      </c>
      <c r="G1860" s="333"/>
      <c r="H1860" s="333"/>
      <c r="I1860" s="333"/>
      <c r="J1860" s="422"/>
      <c r="K1860" s="942"/>
      <c r="L1860" s="337"/>
      <c r="M1860" s="337"/>
      <c r="N1860" s="337"/>
      <c r="O1860" s="338"/>
      <c r="P1860" s="339">
        <f t="shared" si="415"/>
        <v>0</v>
      </c>
      <c r="Q1860" s="364"/>
      <c r="R1860" s="364"/>
      <c r="S1860" s="365"/>
      <c r="T1860" s="366"/>
      <c r="U1860" s="367"/>
      <c r="V1860" s="364"/>
      <c r="W1860" s="364"/>
      <c r="X1860" s="364"/>
      <c r="Y1860" s="1293">
        <f t="shared" si="416"/>
        <v>0</v>
      </c>
      <c r="Z1860" s="833"/>
      <c r="AA1860" s="431"/>
      <c r="AB1860" s="28"/>
    </row>
    <row r="1861" spans="1:28" x14ac:dyDescent="0.3">
      <c r="A1861" s="115"/>
      <c r="B1861" s="332"/>
      <c r="C1861" s="332"/>
      <c r="D1861" s="332"/>
      <c r="E1861" s="1168" t="s">
        <v>21</v>
      </c>
      <c r="F1861" s="582">
        <f t="shared" ref="F1861:F1913" si="418">SUM(G1861:J1861)</f>
        <v>0</v>
      </c>
      <c r="G1861" s="333"/>
      <c r="H1861" s="333"/>
      <c r="I1861" s="334">
        <v>1</v>
      </c>
      <c r="J1861" s="335">
        <v>-1</v>
      </c>
      <c r="K1861" s="942"/>
      <c r="L1861" s="337"/>
      <c r="M1861" s="337"/>
      <c r="N1861" s="337"/>
      <c r="O1861" s="338"/>
      <c r="P1861" s="339">
        <f t="shared" si="415"/>
        <v>75000</v>
      </c>
      <c r="Q1861" s="364"/>
      <c r="R1861" s="364"/>
      <c r="S1861" s="365">
        <v>75000</v>
      </c>
      <c r="T1861" s="366"/>
      <c r="U1861" s="367"/>
      <c r="V1861" s="364"/>
      <c r="W1861" s="364"/>
      <c r="X1861" s="364"/>
      <c r="Y1861" s="1293">
        <f t="shared" si="416"/>
        <v>0</v>
      </c>
      <c r="Z1861" s="592" t="s">
        <v>143</v>
      </c>
      <c r="AA1861" s="431"/>
      <c r="AB1861" s="48" t="e">
        <f>+#REF!</f>
        <v>#REF!</v>
      </c>
    </row>
    <row r="1862" spans="1:28" x14ac:dyDescent="0.3">
      <c r="A1862" s="115"/>
      <c r="B1862" s="332"/>
      <c r="C1862" s="332"/>
      <c r="D1862" s="332"/>
      <c r="E1862" s="1172"/>
      <c r="F1862" s="582">
        <f t="shared" si="418"/>
        <v>0</v>
      </c>
      <c r="G1862" s="333"/>
      <c r="H1862" s="333"/>
      <c r="I1862" s="334"/>
      <c r="J1862" s="335"/>
      <c r="K1862" s="942"/>
      <c r="L1862" s="337"/>
      <c r="M1862" s="337"/>
      <c r="N1862" s="337"/>
      <c r="O1862" s="338"/>
      <c r="P1862" s="339">
        <f t="shared" si="415"/>
        <v>0</v>
      </c>
      <c r="Q1862" s="364"/>
      <c r="R1862" s="364"/>
      <c r="S1862" s="365"/>
      <c r="T1862" s="366"/>
      <c r="U1862" s="367"/>
      <c r="V1862" s="364"/>
      <c r="W1862" s="364"/>
      <c r="X1862" s="364"/>
      <c r="Y1862" s="1293">
        <f t="shared" si="416"/>
        <v>0</v>
      </c>
      <c r="Z1862" s="833"/>
      <c r="AA1862" s="348"/>
      <c r="AB1862" s="28"/>
    </row>
    <row r="1863" spans="1:28" x14ac:dyDescent="0.3">
      <c r="A1863" s="115"/>
      <c r="B1863" s="332"/>
      <c r="C1863" s="374" t="s">
        <v>923</v>
      </c>
      <c r="D1863" s="332"/>
      <c r="E1863" s="1164"/>
      <c r="F1863" s="582">
        <f t="shared" si="418"/>
        <v>0</v>
      </c>
      <c r="G1863" s="333"/>
      <c r="H1863" s="333"/>
      <c r="I1863" s="333"/>
      <c r="J1863" s="422"/>
      <c r="K1863" s="942"/>
      <c r="L1863" s="337"/>
      <c r="M1863" s="337"/>
      <c r="N1863" s="337"/>
      <c r="O1863" s="338"/>
      <c r="P1863" s="339">
        <f t="shared" si="415"/>
        <v>0</v>
      </c>
      <c r="Q1863" s="364"/>
      <c r="R1863" s="364"/>
      <c r="S1863" s="365"/>
      <c r="T1863" s="366"/>
      <c r="U1863" s="367"/>
      <c r="V1863" s="364"/>
      <c r="W1863" s="364"/>
      <c r="X1863" s="364"/>
      <c r="Y1863" s="1293">
        <f t="shared" si="416"/>
        <v>0</v>
      </c>
      <c r="Z1863" s="833"/>
      <c r="AA1863" s="630"/>
      <c r="AB1863" s="28"/>
    </row>
    <row r="1864" spans="1:28" x14ac:dyDescent="0.3">
      <c r="A1864" s="115"/>
      <c r="B1864" s="332"/>
      <c r="C1864" s="374" t="s">
        <v>924</v>
      </c>
      <c r="D1864" s="332"/>
      <c r="E1864" s="1164"/>
      <c r="F1864" s="582">
        <f t="shared" ref="F1864" si="419">SUM(G1864:J1864)</f>
        <v>0</v>
      </c>
      <c r="G1864" s="333"/>
      <c r="H1864" s="333"/>
      <c r="I1864" s="333"/>
      <c r="J1864" s="422"/>
      <c r="K1864" s="942"/>
      <c r="L1864" s="337"/>
      <c r="M1864" s="337"/>
      <c r="N1864" s="337"/>
      <c r="O1864" s="338"/>
      <c r="P1864" s="339">
        <f t="shared" si="415"/>
        <v>0</v>
      </c>
      <c r="Q1864" s="364"/>
      <c r="R1864" s="364"/>
      <c r="S1864" s="365"/>
      <c r="T1864" s="366"/>
      <c r="U1864" s="367"/>
      <c r="V1864" s="364"/>
      <c r="W1864" s="364"/>
      <c r="X1864" s="364"/>
      <c r="Y1864" s="1293">
        <f t="shared" si="416"/>
        <v>0</v>
      </c>
      <c r="Z1864" s="833"/>
      <c r="AA1864" s="630"/>
      <c r="AB1864" s="28"/>
    </row>
    <row r="1865" spans="1:28" s="74" customFormat="1" x14ac:dyDescent="0.3">
      <c r="A1865" s="115"/>
      <c r="B1865" s="332"/>
      <c r="C1865" s="332"/>
      <c r="D1865" s="332"/>
      <c r="E1865" s="1168" t="s">
        <v>21</v>
      </c>
      <c r="F1865" s="582">
        <f t="shared" si="418"/>
        <v>1</v>
      </c>
      <c r="G1865" s="333"/>
      <c r="H1865" s="333">
        <v>1</v>
      </c>
      <c r="I1865" s="334">
        <v>1</v>
      </c>
      <c r="J1865" s="335">
        <v>-1</v>
      </c>
      <c r="K1865" s="942"/>
      <c r="L1865" s="344"/>
      <c r="M1865" s="344"/>
      <c r="N1865" s="344"/>
      <c r="O1865" s="338"/>
      <c r="P1865" s="339">
        <f t="shared" si="415"/>
        <v>79880</v>
      </c>
      <c r="Q1865" s="364"/>
      <c r="R1865" s="413">
        <v>70000</v>
      </c>
      <c r="S1865" s="290">
        <v>9880</v>
      </c>
      <c r="T1865" s="514"/>
      <c r="U1865" s="515"/>
      <c r="V1865" s="413">
        <v>62490</v>
      </c>
      <c r="W1865" s="364"/>
      <c r="X1865" s="364"/>
      <c r="Y1865" s="1293">
        <f t="shared" si="416"/>
        <v>62490</v>
      </c>
      <c r="Z1865" s="833" t="s">
        <v>755</v>
      </c>
      <c r="AA1865" s="431"/>
      <c r="AB1865" s="77"/>
    </row>
    <row r="1866" spans="1:28" ht="16.2" thickBot="1" x14ac:dyDescent="0.35">
      <c r="A1866" s="121"/>
      <c r="B1866" s="377"/>
      <c r="C1866" s="377"/>
      <c r="D1866" s="377"/>
      <c r="E1866" s="1596"/>
      <c r="F1866" s="885">
        <f t="shared" si="418"/>
        <v>0</v>
      </c>
      <c r="G1866" s="378"/>
      <c r="H1866" s="378"/>
      <c r="I1866" s="379"/>
      <c r="J1866" s="380"/>
      <c r="K1866" s="944"/>
      <c r="L1866" s="425"/>
      <c r="M1866" s="425"/>
      <c r="N1866" s="425"/>
      <c r="O1866" s="382"/>
      <c r="P1866" s="481">
        <f t="shared" si="415"/>
        <v>0</v>
      </c>
      <c r="Q1866" s="383"/>
      <c r="R1866" s="383"/>
      <c r="S1866" s="384"/>
      <c r="T1866" s="385"/>
      <c r="U1866" s="386"/>
      <c r="V1866" s="383"/>
      <c r="W1866" s="383"/>
      <c r="X1866" s="383"/>
      <c r="Y1866" s="1305">
        <f t="shared" si="416"/>
        <v>0</v>
      </c>
      <c r="Z1866" s="387"/>
      <c r="AA1866" s="482"/>
      <c r="AB1866" s="28"/>
    </row>
    <row r="1867" spans="1:28" x14ac:dyDescent="0.3">
      <c r="A1867" s="123"/>
      <c r="B1867" s="445" t="s">
        <v>344</v>
      </c>
      <c r="C1867" s="388"/>
      <c r="D1867" s="446"/>
      <c r="E1867" s="1352"/>
      <c r="F1867" s="886">
        <f t="shared" si="418"/>
        <v>0</v>
      </c>
      <c r="G1867" s="389"/>
      <c r="H1867" s="389"/>
      <c r="I1867" s="1597"/>
      <c r="J1867" s="1598"/>
      <c r="K1867" s="1599"/>
      <c r="L1867" s="447"/>
      <c r="M1867" s="447"/>
      <c r="N1867" s="447"/>
      <c r="O1867" s="394"/>
      <c r="P1867" s="483">
        <f t="shared" si="415"/>
        <v>0</v>
      </c>
      <c r="Q1867" s="395"/>
      <c r="R1867" s="395"/>
      <c r="S1867" s="478"/>
      <c r="T1867" s="479"/>
      <c r="U1867" s="398"/>
      <c r="V1867" s="395"/>
      <c r="W1867" s="395"/>
      <c r="X1867" s="395"/>
      <c r="Y1867" s="1306">
        <f t="shared" si="416"/>
        <v>0</v>
      </c>
      <c r="Z1867" s="399"/>
      <c r="AA1867" s="535"/>
      <c r="AB1867" s="28"/>
    </row>
    <row r="1868" spans="1:28" x14ac:dyDescent="0.3">
      <c r="A1868" s="115"/>
      <c r="B1868" s="374"/>
      <c r="C1868" s="368" t="s">
        <v>345</v>
      </c>
      <c r="D1868" s="332"/>
      <c r="E1868" s="1164"/>
      <c r="F1868" s="582">
        <f t="shared" si="418"/>
        <v>0</v>
      </c>
      <c r="G1868" s="333"/>
      <c r="H1868" s="333"/>
      <c r="I1868" s="559"/>
      <c r="J1868" s="521"/>
      <c r="K1868" s="971"/>
      <c r="L1868" s="337"/>
      <c r="M1868" s="337"/>
      <c r="N1868" s="337"/>
      <c r="O1868" s="338"/>
      <c r="P1868" s="339">
        <f t="shared" si="415"/>
        <v>0</v>
      </c>
      <c r="Q1868" s="364"/>
      <c r="R1868" s="364"/>
      <c r="S1868" s="365"/>
      <c r="T1868" s="366"/>
      <c r="U1868" s="367"/>
      <c r="V1868" s="364"/>
      <c r="W1868" s="364"/>
      <c r="X1868" s="364"/>
      <c r="Y1868" s="1293">
        <f t="shared" si="416"/>
        <v>0</v>
      </c>
      <c r="Z1868" s="340"/>
      <c r="AA1868" s="370"/>
      <c r="AB1868" s="48" t="e">
        <f>+#REF!</f>
        <v>#REF!</v>
      </c>
    </row>
    <row r="1869" spans="1:28" x14ac:dyDescent="0.3">
      <c r="A1869" s="115"/>
      <c r="B1869" s="332"/>
      <c r="C1869" s="374" t="s">
        <v>346</v>
      </c>
      <c r="D1869" s="332"/>
      <c r="E1869" s="1164"/>
      <c r="F1869" s="582">
        <f t="shared" si="418"/>
        <v>0</v>
      </c>
      <c r="G1869" s="333"/>
      <c r="H1869" s="333"/>
      <c r="I1869" s="559"/>
      <c r="J1869" s="521"/>
      <c r="K1869" s="971"/>
      <c r="L1869" s="337"/>
      <c r="M1869" s="337"/>
      <c r="N1869" s="337"/>
      <c r="O1869" s="338"/>
      <c r="P1869" s="339">
        <f t="shared" si="415"/>
        <v>0</v>
      </c>
      <c r="Q1869" s="364"/>
      <c r="R1869" s="364"/>
      <c r="S1869" s="365"/>
      <c r="T1869" s="366"/>
      <c r="U1869" s="367"/>
      <c r="V1869" s="364"/>
      <c r="W1869" s="364"/>
      <c r="X1869" s="364"/>
      <c r="Y1869" s="1293">
        <f t="shared" si="416"/>
        <v>0</v>
      </c>
      <c r="Z1869" s="340"/>
      <c r="AA1869" s="370"/>
      <c r="AB1869" s="28"/>
    </row>
    <row r="1870" spans="1:28" x14ac:dyDescent="0.3">
      <c r="A1870" s="115"/>
      <c r="B1870" s="332"/>
      <c r="C1870" s="374"/>
      <c r="D1870" s="374" t="s">
        <v>347</v>
      </c>
      <c r="E1870" s="1164"/>
      <c r="F1870" s="582">
        <f t="shared" si="418"/>
        <v>0</v>
      </c>
      <c r="G1870" s="333"/>
      <c r="H1870" s="333"/>
      <c r="I1870" s="559"/>
      <c r="J1870" s="521"/>
      <c r="K1870" s="971"/>
      <c r="L1870" s="337"/>
      <c r="M1870" s="337"/>
      <c r="N1870" s="337"/>
      <c r="O1870" s="338"/>
      <c r="P1870" s="339">
        <f t="shared" si="415"/>
        <v>0</v>
      </c>
      <c r="Q1870" s="364"/>
      <c r="R1870" s="364"/>
      <c r="S1870" s="365"/>
      <c r="T1870" s="366"/>
      <c r="U1870" s="367"/>
      <c r="V1870" s="364"/>
      <c r="W1870" s="364"/>
      <c r="X1870" s="364"/>
      <c r="Y1870" s="1293">
        <f t="shared" si="416"/>
        <v>0</v>
      </c>
      <c r="Z1870" s="340"/>
      <c r="AA1870" s="370"/>
      <c r="AB1870" s="28"/>
    </row>
    <row r="1871" spans="1:28" s="74" customFormat="1" x14ac:dyDescent="0.3">
      <c r="A1871" s="115"/>
      <c r="B1871" s="332"/>
      <c r="C1871" s="332"/>
      <c r="D1871" s="332"/>
      <c r="E1871" s="1168" t="s">
        <v>17</v>
      </c>
      <c r="F1871" s="582">
        <f t="shared" si="418"/>
        <v>4</v>
      </c>
      <c r="G1871" s="334">
        <v>1</v>
      </c>
      <c r="H1871" s="335">
        <v>1</v>
      </c>
      <c r="I1871" s="334">
        <v>1</v>
      </c>
      <c r="J1871" s="335">
        <v>1</v>
      </c>
      <c r="K1871" s="343">
        <v>1</v>
      </c>
      <c r="L1871" s="372">
        <v>1</v>
      </c>
      <c r="M1871" s="344"/>
      <c r="N1871" s="344"/>
      <c r="O1871" s="338">
        <f t="shared" ref="O1871:O1910" si="420">SUM(K1871:N1871)</f>
        <v>2</v>
      </c>
      <c r="P1871" s="339">
        <f t="shared" si="415"/>
        <v>200000</v>
      </c>
      <c r="Q1871" s="578">
        <v>50000</v>
      </c>
      <c r="R1871" s="579">
        <v>50000</v>
      </c>
      <c r="S1871" s="578">
        <v>50000</v>
      </c>
      <c r="T1871" s="579">
        <v>50000</v>
      </c>
      <c r="U1871" s="594">
        <v>50000</v>
      </c>
      <c r="V1871" s="579">
        <v>72602</v>
      </c>
      <c r="W1871" s="364"/>
      <c r="X1871" s="364"/>
      <c r="Y1871" s="1293">
        <f t="shared" si="416"/>
        <v>122602</v>
      </c>
      <c r="Z1871" s="476" t="s">
        <v>716</v>
      </c>
      <c r="AA1871" s="431"/>
      <c r="AB1871" s="73" t="e">
        <f>+#REF!</f>
        <v>#REF!</v>
      </c>
    </row>
    <row r="1872" spans="1:28" x14ac:dyDescent="0.3">
      <c r="A1872" s="115"/>
      <c r="B1872" s="332"/>
      <c r="C1872" s="332"/>
      <c r="D1872" s="332"/>
      <c r="E1872" s="1168"/>
      <c r="F1872" s="582">
        <f t="shared" si="418"/>
        <v>0</v>
      </c>
      <c r="G1872" s="333"/>
      <c r="H1872" s="333"/>
      <c r="I1872" s="334"/>
      <c r="J1872" s="335"/>
      <c r="K1872" s="942"/>
      <c r="L1872" s="337"/>
      <c r="M1872" s="337"/>
      <c r="N1872" s="337"/>
      <c r="O1872" s="338"/>
      <c r="P1872" s="339">
        <f t="shared" si="415"/>
        <v>0</v>
      </c>
      <c r="Q1872" s="364"/>
      <c r="R1872" s="364"/>
      <c r="S1872" s="365"/>
      <c r="T1872" s="366"/>
      <c r="U1872" s="367"/>
      <c r="V1872" s="364"/>
      <c r="W1872" s="364"/>
      <c r="X1872" s="364"/>
      <c r="Y1872" s="1293">
        <f t="shared" si="416"/>
        <v>0</v>
      </c>
      <c r="Z1872" s="1687"/>
      <c r="AA1872" s="431"/>
      <c r="AB1872" s="28"/>
    </row>
    <row r="1873" spans="1:28" x14ac:dyDescent="0.3">
      <c r="A1873" s="115"/>
      <c r="B1873" s="332"/>
      <c r="C1873" s="374" t="s">
        <v>181</v>
      </c>
      <c r="D1873" s="332"/>
      <c r="E1873" s="1164"/>
      <c r="F1873" s="582">
        <f t="shared" si="418"/>
        <v>0</v>
      </c>
      <c r="G1873" s="333"/>
      <c r="H1873" s="333"/>
      <c r="I1873" s="334"/>
      <c r="J1873" s="335"/>
      <c r="K1873" s="942"/>
      <c r="L1873" s="337"/>
      <c r="M1873" s="337"/>
      <c r="N1873" s="337"/>
      <c r="O1873" s="338"/>
      <c r="P1873" s="339">
        <f t="shared" si="415"/>
        <v>184495</v>
      </c>
      <c r="Q1873" s="364"/>
      <c r="R1873" s="364">
        <v>184495</v>
      </c>
      <c r="S1873" s="365"/>
      <c r="T1873" s="366"/>
      <c r="U1873" s="367"/>
      <c r="V1873" s="364">
        <v>184495</v>
      </c>
      <c r="W1873" s="364"/>
      <c r="X1873" s="364"/>
      <c r="Y1873" s="1293">
        <f t="shared" si="416"/>
        <v>184495</v>
      </c>
      <c r="Z1873" s="423" t="s">
        <v>189</v>
      </c>
      <c r="AA1873" s="431"/>
      <c r="AB1873" s="28"/>
    </row>
    <row r="1874" spans="1:28" s="74" customFormat="1" x14ac:dyDescent="0.3">
      <c r="A1874" s="115"/>
      <c r="B1874" s="332"/>
      <c r="C1874" s="332"/>
      <c r="D1874" s="332"/>
      <c r="E1874" s="1168" t="s">
        <v>75</v>
      </c>
      <c r="F1874" s="582">
        <f t="shared" si="418"/>
        <v>2</v>
      </c>
      <c r="G1874" s="334">
        <v>1</v>
      </c>
      <c r="H1874" s="335">
        <v>1</v>
      </c>
      <c r="I1874" s="334">
        <v>1</v>
      </c>
      <c r="J1874" s="335">
        <v>-1</v>
      </c>
      <c r="K1874" s="633">
        <v>4</v>
      </c>
      <c r="L1874" s="344"/>
      <c r="M1874" s="344"/>
      <c r="N1874" s="344"/>
      <c r="O1874" s="338">
        <f t="shared" si="420"/>
        <v>4</v>
      </c>
      <c r="P1874" s="339">
        <f t="shared" si="415"/>
        <v>195000</v>
      </c>
      <c r="Q1874" s="364">
        <v>170000</v>
      </c>
      <c r="R1874" s="364"/>
      <c r="S1874" s="578">
        <v>25000</v>
      </c>
      <c r="T1874" s="579"/>
      <c r="U1874" s="367">
        <v>93013.32</v>
      </c>
      <c r="V1874" s="364">
        <v>79644</v>
      </c>
      <c r="W1874" s="364"/>
      <c r="X1874" s="364"/>
      <c r="Y1874" s="1293">
        <f t="shared" si="416"/>
        <v>172657.32</v>
      </c>
      <c r="Z1874" s="476" t="s">
        <v>716</v>
      </c>
      <c r="AA1874" s="431"/>
      <c r="AB1874" s="77"/>
    </row>
    <row r="1875" spans="1:28" x14ac:dyDescent="0.3">
      <c r="A1875" s="115"/>
      <c r="B1875" s="332"/>
      <c r="C1875" s="332"/>
      <c r="D1875" s="332"/>
      <c r="E1875" s="1168"/>
      <c r="F1875" s="582">
        <f t="shared" si="418"/>
        <v>0</v>
      </c>
      <c r="G1875" s="333"/>
      <c r="H1875" s="333"/>
      <c r="I1875" s="334"/>
      <c r="J1875" s="335"/>
      <c r="K1875" s="942"/>
      <c r="L1875" s="337"/>
      <c r="M1875" s="337"/>
      <c r="N1875" s="337"/>
      <c r="O1875" s="338"/>
      <c r="P1875" s="339">
        <f t="shared" si="415"/>
        <v>0</v>
      </c>
      <c r="Q1875" s="364"/>
      <c r="R1875" s="364"/>
      <c r="S1875" s="365"/>
      <c r="T1875" s="366"/>
      <c r="U1875" s="367"/>
      <c r="V1875" s="364"/>
      <c r="W1875" s="364"/>
      <c r="X1875" s="364"/>
      <c r="Y1875" s="1293">
        <f t="shared" si="416"/>
        <v>0</v>
      </c>
      <c r="Z1875" s="340"/>
      <c r="AA1875" s="348"/>
      <c r="AB1875" s="48" t="e">
        <f>+#REF!</f>
        <v>#REF!</v>
      </c>
    </row>
    <row r="1876" spans="1:28" x14ac:dyDescent="0.3">
      <c r="A1876" s="115"/>
      <c r="B1876" s="332"/>
      <c r="C1876" s="374" t="s">
        <v>348</v>
      </c>
      <c r="D1876" s="368"/>
      <c r="E1876" s="1166"/>
      <c r="F1876" s="582">
        <f t="shared" si="418"/>
        <v>0</v>
      </c>
      <c r="G1876" s="333"/>
      <c r="H1876" s="333"/>
      <c r="I1876" s="334"/>
      <c r="J1876" s="335"/>
      <c r="K1876" s="942"/>
      <c r="L1876" s="337"/>
      <c r="M1876" s="337"/>
      <c r="N1876" s="337"/>
      <c r="O1876" s="338"/>
      <c r="P1876" s="339">
        <f t="shared" si="415"/>
        <v>0</v>
      </c>
      <c r="Q1876" s="364"/>
      <c r="R1876" s="364"/>
      <c r="S1876" s="365"/>
      <c r="T1876" s="366"/>
      <c r="U1876" s="367"/>
      <c r="V1876" s="364"/>
      <c r="W1876" s="364"/>
      <c r="X1876" s="364"/>
      <c r="Y1876" s="1293">
        <f t="shared" si="416"/>
        <v>0</v>
      </c>
      <c r="Z1876" s="340"/>
      <c r="AA1876" s="681"/>
      <c r="AB1876" s="28"/>
    </row>
    <row r="1877" spans="1:28" s="29" customFormat="1" x14ac:dyDescent="0.3">
      <c r="A1877" s="115"/>
      <c r="B1877" s="332"/>
      <c r="C1877" s="374"/>
      <c r="D1877" s="368" t="s">
        <v>349</v>
      </c>
      <c r="E1877" s="1166"/>
      <c r="F1877" s="582">
        <f t="shared" si="418"/>
        <v>0</v>
      </c>
      <c r="G1877" s="333"/>
      <c r="H1877" s="333"/>
      <c r="I1877" s="334"/>
      <c r="J1877" s="335"/>
      <c r="K1877" s="942"/>
      <c r="L1877" s="344"/>
      <c r="M1877" s="344"/>
      <c r="N1877" s="344"/>
      <c r="O1877" s="338"/>
      <c r="P1877" s="339">
        <f t="shared" si="415"/>
        <v>15000</v>
      </c>
      <c r="Q1877" s="364"/>
      <c r="R1877" s="364"/>
      <c r="S1877" s="365">
        <v>15000</v>
      </c>
      <c r="T1877" s="366"/>
      <c r="U1877" s="367"/>
      <c r="V1877" s="364"/>
      <c r="W1877" s="364"/>
      <c r="X1877" s="364"/>
      <c r="Y1877" s="1293">
        <f t="shared" si="416"/>
        <v>0</v>
      </c>
      <c r="Z1877" s="476"/>
      <c r="AA1877" s="681" t="s">
        <v>771</v>
      </c>
      <c r="AB1877" s="12"/>
    </row>
    <row r="1878" spans="1:28" s="29" customFormat="1" x14ac:dyDescent="0.3">
      <c r="A1878" s="115"/>
      <c r="B1878" s="332"/>
      <c r="C1878" s="332"/>
      <c r="D1878" s="332"/>
      <c r="E1878" s="1168" t="s">
        <v>17</v>
      </c>
      <c r="F1878" s="582">
        <f t="shared" si="418"/>
        <v>4</v>
      </c>
      <c r="G1878" s="333">
        <v>1</v>
      </c>
      <c r="H1878" s="333">
        <v>1</v>
      </c>
      <c r="I1878" s="334">
        <v>1</v>
      </c>
      <c r="J1878" s="335">
        <v>1</v>
      </c>
      <c r="K1878" s="633"/>
      <c r="L1878" s="344">
        <v>2</v>
      </c>
      <c r="M1878" s="344"/>
      <c r="N1878" s="344"/>
      <c r="O1878" s="338">
        <f t="shared" si="420"/>
        <v>2</v>
      </c>
      <c r="P1878" s="339">
        <f t="shared" si="415"/>
        <v>122000</v>
      </c>
      <c r="Q1878" s="364"/>
      <c r="R1878" s="364">
        <v>32000</v>
      </c>
      <c r="S1878" s="578">
        <v>55000</v>
      </c>
      <c r="T1878" s="579">
        <v>35000</v>
      </c>
      <c r="U1878" s="367"/>
      <c r="V1878" s="364">
        <v>31880</v>
      </c>
      <c r="W1878" s="364"/>
      <c r="X1878" s="364"/>
      <c r="Y1878" s="1293">
        <f t="shared" si="416"/>
        <v>31880</v>
      </c>
      <c r="Z1878" s="423" t="s">
        <v>143</v>
      </c>
      <c r="AA1878" s="525" t="s">
        <v>31</v>
      </c>
      <c r="AB1878" s="12"/>
    </row>
    <row r="1879" spans="1:28" x14ac:dyDescent="0.3">
      <c r="A1879" s="115"/>
      <c r="B1879" s="332"/>
      <c r="C1879" s="332"/>
      <c r="D1879" s="332"/>
      <c r="E1879" s="1168"/>
      <c r="F1879" s="582">
        <f t="shared" si="418"/>
        <v>0</v>
      </c>
      <c r="G1879" s="333"/>
      <c r="H1879" s="333"/>
      <c r="I1879" s="334"/>
      <c r="J1879" s="335"/>
      <c r="K1879" s="942"/>
      <c r="L1879" s="337"/>
      <c r="M1879" s="337"/>
      <c r="N1879" s="337"/>
      <c r="O1879" s="338"/>
      <c r="P1879" s="339">
        <f t="shared" si="415"/>
        <v>0</v>
      </c>
      <c r="Q1879" s="364"/>
      <c r="R1879" s="364"/>
      <c r="S1879" s="365"/>
      <c r="T1879" s="366"/>
      <c r="U1879" s="367"/>
      <c r="V1879" s="364"/>
      <c r="W1879" s="364"/>
      <c r="X1879" s="364"/>
      <c r="Y1879" s="1293">
        <f t="shared" si="416"/>
        <v>0</v>
      </c>
      <c r="Z1879" s="340"/>
      <c r="AA1879" s="348"/>
      <c r="AB1879" s="28"/>
    </row>
    <row r="1880" spans="1:28" x14ac:dyDescent="0.3">
      <c r="A1880" s="115"/>
      <c r="B1880" s="332"/>
      <c r="C1880" s="374" t="s">
        <v>350</v>
      </c>
      <c r="D1880" s="332"/>
      <c r="E1880" s="1164"/>
      <c r="F1880" s="582">
        <f t="shared" si="418"/>
        <v>0</v>
      </c>
      <c r="G1880" s="333"/>
      <c r="H1880" s="333"/>
      <c r="I1880" s="334"/>
      <c r="J1880" s="335"/>
      <c r="K1880" s="942"/>
      <c r="L1880" s="337"/>
      <c r="M1880" s="337"/>
      <c r="N1880" s="337"/>
      <c r="O1880" s="338"/>
      <c r="P1880" s="339">
        <f t="shared" si="415"/>
        <v>0</v>
      </c>
      <c r="Q1880" s="364"/>
      <c r="R1880" s="364"/>
      <c r="S1880" s="365"/>
      <c r="T1880" s="366"/>
      <c r="U1880" s="367"/>
      <c r="V1880" s="364"/>
      <c r="W1880" s="364"/>
      <c r="X1880" s="364"/>
      <c r="Y1880" s="1293">
        <f t="shared" si="416"/>
        <v>0</v>
      </c>
      <c r="Z1880" s="340"/>
      <c r="AA1880" s="431"/>
      <c r="AB1880" s="28"/>
    </row>
    <row r="1881" spans="1:28" x14ac:dyDescent="0.3">
      <c r="A1881" s="115"/>
      <c r="B1881" s="332"/>
      <c r="C1881" s="374"/>
      <c r="D1881" s="368" t="s">
        <v>351</v>
      </c>
      <c r="E1881" s="1164"/>
      <c r="F1881" s="582">
        <f t="shared" si="418"/>
        <v>0</v>
      </c>
      <c r="G1881" s="333"/>
      <c r="H1881" s="333"/>
      <c r="I1881" s="334"/>
      <c r="J1881" s="335"/>
      <c r="K1881" s="942"/>
      <c r="L1881" s="337"/>
      <c r="M1881" s="337"/>
      <c r="N1881" s="337"/>
      <c r="O1881" s="338"/>
      <c r="P1881" s="339">
        <f t="shared" si="415"/>
        <v>0</v>
      </c>
      <c r="Q1881" s="364"/>
      <c r="R1881" s="364"/>
      <c r="S1881" s="365"/>
      <c r="T1881" s="366"/>
      <c r="U1881" s="367"/>
      <c r="V1881" s="413">
        <v>525</v>
      </c>
      <c r="W1881" s="364"/>
      <c r="X1881" s="364"/>
      <c r="Y1881" s="1293">
        <f t="shared" si="416"/>
        <v>525</v>
      </c>
      <c r="Z1881" s="340"/>
      <c r="AA1881" s="431" t="s">
        <v>189</v>
      </c>
      <c r="AB1881" s="28"/>
    </row>
    <row r="1882" spans="1:28" s="68" customFormat="1" x14ac:dyDescent="0.3">
      <c r="A1882" s="115"/>
      <c r="B1882" s="332"/>
      <c r="C1882" s="332"/>
      <c r="D1882" s="332"/>
      <c r="E1882" s="1168" t="s">
        <v>17</v>
      </c>
      <c r="F1882" s="582">
        <f t="shared" si="418"/>
        <v>2</v>
      </c>
      <c r="G1882" s="333"/>
      <c r="H1882" s="333">
        <v>1</v>
      </c>
      <c r="I1882" s="334"/>
      <c r="J1882" s="335">
        <v>1</v>
      </c>
      <c r="K1882" s="633"/>
      <c r="L1882" s="344">
        <v>1</v>
      </c>
      <c r="M1882" s="344"/>
      <c r="N1882" s="344"/>
      <c r="O1882" s="338">
        <f t="shared" si="420"/>
        <v>1</v>
      </c>
      <c r="P1882" s="339">
        <f t="shared" si="415"/>
        <v>36500</v>
      </c>
      <c r="Q1882" s="364"/>
      <c r="R1882" s="364">
        <v>16500</v>
      </c>
      <c r="S1882" s="365"/>
      <c r="T1882" s="579">
        <v>20000</v>
      </c>
      <c r="U1882" s="367"/>
      <c r="V1882" s="413">
        <v>16400</v>
      </c>
      <c r="W1882" s="364"/>
      <c r="X1882" s="364"/>
      <c r="Y1882" s="1293">
        <f t="shared" si="416"/>
        <v>16400</v>
      </c>
      <c r="Z1882" s="423" t="s">
        <v>116</v>
      </c>
      <c r="AA1882" s="431" t="s">
        <v>31</v>
      </c>
      <c r="AB1882" s="1685"/>
    </row>
    <row r="1883" spans="1:28" x14ac:dyDescent="0.3">
      <c r="A1883" s="115"/>
      <c r="B1883" s="332"/>
      <c r="C1883" s="332"/>
      <c r="D1883" s="332"/>
      <c r="E1883" s="1168"/>
      <c r="F1883" s="582">
        <f t="shared" si="418"/>
        <v>0</v>
      </c>
      <c r="G1883" s="333"/>
      <c r="H1883" s="333"/>
      <c r="I1883" s="334"/>
      <c r="J1883" s="335"/>
      <c r="K1883" s="942"/>
      <c r="L1883" s="337"/>
      <c r="M1883" s="337"/>
      <c r="N1883" s="337"/>
      <c r="O1883" s="338"/>
      <c r="P1883" s="339">
        <f t="shared" si="415"/>
        <v>0</v>
      </c>
      <c r="Q1883" s="364"/>
      <c r="R1883" s="364"/>
      <c r="S1883" s="365"/>
      <c r="T1883" s="366"/>
      <c r="U1883" s="367"/>
      <c r="V1883" s="364"/>
      <c r="W1883" s="364"/>
      <c r="X1883" s="364"/>
      <c r="Y1883" s="1293">
        <f t="shared" si="416"/>
        <v>0</v>
      </c>
      <c r="Z1883" s="340"/>
      <c r="AA1883" s="348"/>
      <c r="AB1883" s="28"/>
    </row>
    <row r="1884" spans="1:28" x14ac:dyDescent="0.3">
      <c r="A1884" s="115"/>
      <c r="B1884" s="332"/>
      <c r="C1884" s="374" t="s">
        <v>352</v>
      </c>
      <c r="D1884" s="332"/>
      <c r="E1884" s="1164"/>
      <c r="F1884" s="582">
        <f t="shared" si="418"/>
        <v>0</v>
      </c>
      <c r="G1884" s="333"/>
      <c r="H1884" s="333"/>
      <c r="I1884" s="334"/>
      <c r="J1884" s="335"/>
      <c r="K1884" s="942"/>
      <c r="L1884" s="337"/>
      <c r="M1884" s="337"/>
      <c r="N1884" s="337"/>
      <c r="O1884" s="338"/>
      <c r="P1884" s="339">
        <f t="shared" si="415"/>
        <v>0</v>
      </c>
      <c r="Q1884" s="364"/>
      <c r="R1884" s="364"/>
      <c r="S1884" s="365"/>
      <c r="T1884" s="366"/>
      <c r="U1884" s="367"/>
      <c r="V1884" s="364"/>
      <c r="W1884" s="364"/>
      <c r="X1884" s="364"/>
      <c r="Y1884" s="1293">
        <f t="shared" si="416"/>
        <v>0</v>
      </c>
      <c r="Z1884" s="423" t="s">
        <v>116</v>
      </c>
      <c r="AA1884" s="370" t="s">
        <v>691</v>
      </c>
      <c r="AB1884" s="28"/>
    </row>
    <row r="1885" spans="1:28" x14ac:dyDescent="0.3">
      <c r="A1885" s="115"/>
      <c r="B1885" s="332"/>
      <c r="C1885" s="374"/>
      <c r="D1885" s="368" t="s">
        <v>565</v>
      </c>
      <c r="E1885" s="1164"/>
      <c r="F1885" s="582">
        <f t="shared" si="418"/>
        <v>0</v>
      </c>
      <c r="G1885" s="333"/>
      <c r="H1885" s="333"/>
      <c r="I1885" s="334"/>
      <c r="J1885" s="335"/>
      <c r="K1885" s="942"/>
      <c r="L1885" s="337"/>
      <c r="M1885" s="337"/>
      <c r="N1885" s="337"/>
      <c r="O1885" s="338"/>
      <c r="P1885" s="339">
        <f t="shared" si="415"/>
        <v>0</v>
      </c>
      <c r="Q1885" s="364"/>
      <c r="R1885" s="364"/>
      <c r="S1885" s="365"/>
      <c r="T1885" s="366"/>
      <c r="U1885" s="367"/>
      <c r="V1885" s="364"/>
      <c r="W1885" s="364"/>
      <c r="X1885" s="364"/>
      <c r="Y1885" s="1293">
        <f t="shared" si="416"/>
        <v>0</v>
      </c>
      <c r="Z1885" s="340"/>
      <c r="AA1885" s="370" t="s">
        <v>692</v>
      </c>
      <c r="AB1885" s="28"/>
    </row>
    <row r="1886" spans="1:28" x14ac:dyDescent="0.3">
      <c r="A1886" s="115"/>
      <c r="B1886" s="332"/>
      <c r="C1886" s="332"/>
      <c r="D1886" s="332"/>
      <c r="E1886" s="1168" t="s">
        <v>213</v>
      </c>
      <c r="F1886" s="582">
        <f t="shared" si="418"/>
        <v>0</v>
      </c>
      <c r="G1886" s="333"/>
      <c r="H1886" s="333"/>
      <c r="I1886" s="334">
        <v>1</v>
      </c>
      <c r="J1886" s="335">
        <v>-1</v>
      </c>
      <c r="K1886" s="942"/>
      <c r="L1886" s="337"/>
      <c r="M1886" s="337"/>
      <c r="N1886" s="337"/>
      <c r="O1886" s="338"/>
      <c r="P1886" s="339">
        <f t="shared" si="415"/>
        <v>1506600</v>
      </c>
      <c r="Q1886" s="364"/>
      <c r="R1886" s="364"/>
      <c r="S1886" s="365">
        <v>1506600</v>
      </c>
      <c r="T1886" s="366"/>
      <c r="U1886" s="367"/>
      <c r="V1886" s="364"/>
      <c r="W1886" s="364"/>
      <c r="X1886" s="364"/>
      <c r="Y1886" s="1293">
        <f t="shared" si="416"/>
        <v>0</v>
      </c>
      <c r="Z1886" s="476"/>
      <c r="AA1886" s="525" t="s">
        <v>189</v>
      </c>
      <c r="AB1886" s="28"/>
    </row>
    <row r="1887" spans="1:28" x14ac:dyDescent="0.3">
      <c r="A1887" s="115"/>
      <c r="B1887" s="332"/>
      <c r="C1887" s="332"/>
      <c r="D1887" s="332"/>
      <c r="E1887" s="1168"/>
      <c r="F1887" s="582">
        <f t="shared" si="418"/>
        <v>0</v>
      </c>
      <c r="G1887" s="333"/>
      <c r="H1887" s="333"/>
      <c r="I1887" s="334"/>
      <c r="J1887" s="335"/>
      <c r="K1887" s="942"/>
      <c r="L1887" s="337"/>
      <c r="M1887" s="337"/>
      <c r="N1887" s="337"/>
      <c r="O1887" s="338"/>
      <c r="P1887" s="339">
        <f t="shared" si="415"/>
        <v>0</v>
      </c>
      <c r="Q1887" s="364"/>
      <c r="R1887" s="413"/>
      <c r="S1887" s="290"/>
      <c r="T1887" s="514"/>
      <c r="U1887" s="515"/>
      <c r="V1887" s="413"/>
      <c r="W1887" s="364"/>
      <c r="X1887" s="364"/>
      <c r="Y1887" s="1293">
        <f t="shared" si="416"/>
        <v>0</v>
      </c>
      <c r="Z1887" s="476" t="s">
        <v>31</v>
      </c>
      <c r="AA1887" s="348"/>
      <c r="AB1887" s="28"/>
    </row>
    <row r="1888" spans="1:28" x14ac:dyDescent="0.3">
      <c r="A1888" s="115"/>
      <c r="B1888" s="332"/>
      <c r="C1888" s="332"/>
      <c r="D1888" s="332"/>
      <c r="E1888" s="1168"/>
      <c r="F1888" s="582"/>
      <c r="G1888" s="333"/>
      <c r="H1888" s="333"/>
      <c r="I1888" s="334"/>
      <c r="J1888" s="335"/>
      <c r="K1888" s="942"/>
      <c r="L1888" s="337"/>
      <c r="M1888" s="337"/>
      <c r="N1888" s="337"/>
      <c r="O1888" s="338"/>
      <c r="P1888" s="339"/>
      <c r="Q1888" s="364"/>
      <c r="R1888" s="364"/>
      <c r="S1888" s="365"/>
      <c r="T1888" s="366"/>
      <c r="U1888" s="367"/>
      <c r="V1888" s="364"/>
      <c r="W1888" s="364"/>
      <c r="X1888" s="364"/>
      <c r="Y1888" s="1293"/>
      <c r="Z1888" s="476"/>
      <c r="AA1888" s="348"/>
      <c r="AB1888" s="28"/>
    </row>
    <row r="1889" spans="1:28" x14ac:dyDescent="0.3">
      <c r="A1889" s="115"/>
      <c r="B1889" s="332"/>
      <c r="C1889" s="332"/>
      <c r="D1889" s="374" t="s">
        <v>963</v>
      </c>
      <c r="E1889" s="1168"/>
      <c r="F1889" s="582">
        <f t="shared" si="418"/>
        <v>0</v>
      </c>
      <c r="G1889" s="333"/>
      <c r="H1889" s="333"/>
      <c r="I1889" s="334"/>
      <c r="J1889" s="335"/>
      <c r="K1889" s="942"/>
      <c r="L1889" s="337"/>
      <c r="M1889" s="337"/>
      <c r="N1889" s="337"/>
      <c r="O1889" s="338"/>
      <c r="P1889" s="339">
        <f t="shared" si="415"/>
        <v>0</v>
      </c>
      <c r="Q1889" s="364"/>
      <c r="R1889" s="364"/>
      <c r="S1889" s="365"/>
      <c r="T1889" s="366"/>
      <c r="U1889" s="367"/>
      <c r="V1889" s="364"/>
      <c r="W1889" s="364"/>
      <c r="X1889" s="364"/>
      <c r="Y1889" s="1293">
        <f t="shared" si="416"/>
        <v>0</v>
      </c>
      <c r="Z1889" s="340" t="s">
        <v>116</v>
      </c>
      <c r="AA1889" s="370"/>
      <c r="AB1889" s="28"/>
    </row>
    <row r="1890" spans="1:28" x14ac:dyDescent="0.3">
      <c r="A1890" s="115"/>
      <c r="B1890" s="332"/>
      <c r="C1890" s="332"/>
      <c r="D1890" s="374"/>
      <c r="E1890" s="1172" t="s">
        <v>964</v>
      </c>
      <c r="F1890" s="582">
        <f t="shared" si="418"/>
        <v>0</v>
      </c>
      <c r="G1890" s="333"/>
      <c r="H1890" s="333"/>
      <c r="I1890" s="334"/>
      <c r="J1890" s="335"/>
      <c r="K1890" s="942"/>
      <c r="L1890" s="337"/>
      <c r="M1890" s="337"/>
      <c r="N1890" s="337"/>
      <c r="O1890" s="338"/>
      <c r="P1890" s="339">
        <f t="shared" si="415"/>
        <v>0</v>
      </c>
      <c r="Q1890" s="364"/>
      <c r="R1890" s="364"/>
      <c r="S1890" s="365"/>
      <c r="T1890" s="366"/>
      <c r="U1890" s="367"/>
      <c r="V1890" s="364"/>
      <c r="W1890" s="364"/>
      <c r="X1890" s="364"/>
      <c r="Y1890" s="1293">
        <f t="shared" si="416"/>
        <v>0</v>
      </c>
      <c r="Z1890" s="340"/>
      <c r="AA1890" s="462"/>
      <c r="AB1890" s="28"/>
    </row>
    <row r="1891" spans="1:28" x14ac:dyDescent="0.3">
      <c r="A1891" s="115"/>
      <c r="B1891" s="332"/>
      <c r="C1891" s="332"/>
      <c r="D1891" s="374"/>
      <c r="E1891" s="1172" t="s">
        <v>965</v>
      </c>
      <c r="F1891" s="582">
        <f t="shared" ref="F1891" si="421">SUM(G1891:J1891)</f>
        <v>0</v>
      </c>
      <c r="G1891" s="333"/>
      <c r="H1891" s="333"/>
      <c r="I1891" s="334"/>
      <c r="J1891" s="335"/>
      <c r="K1891" s="942"/>
      <c r="L1891" s="337">
        <v>6</v>
      </c>
      <c r="M1891" s="337"/>
      <c r="N1891" s="337"/>
      <c r="O1891" s="338">
        <f t="shared" ref="O1891" si="422">SUM(K1891:N1891)</f>
        <v>6</v>
      </c>
      <c r="P1891" s="339">
        <f t="shared" si="415"/>
        <v>42750</v>
      </c>
      <c r="Q1891" s="364"/>
      <c r="R1891" s="364">
        <v>42750</v>
      </c>
      <c r="S1891" s="365"/>
      <c r="T1891" s="366"/>
      <c r="U1891" s="367"/>
      <c r="V1891" s="364">
        <v>42750</v>
      </c>
      <c r="W1891" s="364"/>
      <c r="X1891" s="364"/>
      <c r="Y1891" s="1293">
        <f t="shared" si="416"/>
        <v>42750</v>
      </c>
      <c r="Z1891" s="340"/>
      <c r="AA1891" s="525" t="s">
        <v>189</v>
      </c>
      <c r="AB1891" s="28"/>
    </row>
    <row r="1892" spans="1:28" x14ac:dyDescent="0.3">
      <c r="A1892" s="115"/>
      <c r="B1892" s="332"/>
      <c r="C1892" s="332"/>
      <c r="D1892" s="332"/>
      <c r="E1892" s="1168" t="s">
        <v>213</v>
      </c>
      <c r="F1892" s="582">
        <f t="shared" si="418"/>
        <v>1</v>
      </c>
      <c r="G1892" s="333"/>
      <c r="H1892" s="333">
        <v>1</v>
      </c>
      <c r="I1892" s="334">
        <v>1</v>
      </c>
      <c r="J1892" s="335">
        <v>-1</v>
      </c>
      <c r="K1892" s="942"/>
      <c r="L1892" s="273"/>
      <c r="M1892" s="337"/>
      <c r="N1892" s="337"/>
      <c r="O1892" s="338"/>
      <c r="P1892" s="339">
        <f t="shared" si="415"/>
        <v>94000</v>
      </c>
      <c r="Q1892" s="364"/>
      <c r="R1892" s="364">
        <v>94000</v>
      </c>
      <c r="S1892" s="578"/>
      <c r="T1892" s="366"/>
      <c r="U1892" s="367"/>
      <c r="V1892" s="364">
        <v>94000</v>
      </c>
      <c r="W1892" s="364"/>
      <c r="X1892" s="364"/>
      <c r="Y1892" s="1293">
        <f t="shared" si="416"/>
        <v>94000</v>
      </c>
      <c r="Z1892" s="476"/>
      <c r="AA1892" s="525" t="s">
        <v>189</v>
      </c>
      <c r="AB1892" s="28"/>
    </row>
    <row r="1893" spans="1:28" ht="16.2" thickBot="1" x14ac:dyDescent="0.35">
      <c r="A1893" s="119"/>
      <c r="B1893" s="306"/>
      <c r="C1893" s="306"/>
      <c r="D1893" s="306"/>
      <c r="E1893" s="1364"/>
      <c r="F1893" s="881">
        <f t="shared" si="418"/>
        <v>0</v>
      </c>
      <c r="G1893" s="307"/>
      <c r="H1893" s="307"/>
      <c r="I1893" s="308"/>
      <c r="J1893" s="309"/>
      <c r="K1893" s="941"/>
      <c r="L1893" s="310"/>
      <c r="M1893" s="310"/>
      <c r="N1893" s="310"/>
      <c r="O1893" s="311"/>
      <c r="P1893" s="484">
        <f t="shared" si="415"/>
        <v>0</v>
      </c>
      <c r="Q1893" s="349"/>
      <c r="R1893" s="349"/>
      <c r="S1893" s="314"/>
      <c r="T1893" s="315"/>
      <c r="U1893" s="350"/>
      <c r="V1893" s="349"/>
      <c r="W1893" s="349"/>
      <c r="X1893" s="349"/>
      <c r="Y1893" s="1307">
        <f t="shared" si="416"/>
        <v>0</v>
      </c>
      <c r="Z1893" s="317"/>
      <c r="AA1893" s="318"/>
      <c r="AB1893" s="28"/>
    </row>
    <row r="1894" spans="1:28" x14ac:dyDescent="0.3">
      <c r="A1894" s="120"/>
      <c r="B1894" s="527" t="s">
        <v>182</v>
      </c>
      <c r="C1894" s="352"/>
      <c r="D1894" s="352"/>
      <c r="E1894" s="1367"/>
      <c r="F1894" s="883">
        <f t="shared" si="418"/>
        <v>0</v>
      </c>
      <c r="G1894" s="353"/>
      <c r="H1894" s="353"/>
      <c r="I1894" s="354"/>
      <c r="J1894" s="355"/>
      <c r="K1894" s="943"/>
      <c r="L1894" s="357"/>
      <c r="M1894" s="357"/>
      <c r="N1894" s="357"/>
      <c r="O1894" s="358"/>
      <c r="P1894" s="488">
        <f t="shared" si="415"/>
        <v>0</v>
      </c>
      <c r="Q1894" s="359"/>
      <c r="R1894" s="359"/>
      <c r="S1894" s="360"/>
      <c r="T1894" s="361"/>
      <c r="U1894" s="362"/>
      <c r="V1894" s="359"/>
      <c r="W1894" s="359"/>
      <c r="X1894" s="359"/>
      <c r="Y1894" s="1308">
        <f t="shared" si="416"/>
        <v>0</v>
      </c>
      <c r="Z1894" s="363"/>
      <c r="AA1894" s="489"/>
      <c r="AB1894" s="28"/>
    </row>
    <row r="1895" spans="1:28" x14ac:dyDescent="0.3">
      <c r="A1895" s="115"/>
      <c r="B1895" s="332"/>
      <c r="C1895" s="332"/>
      <c r="D1895" s="332"/>
      <c r="E1895" s="1168" t="s">
        <v>115</v>
      </c>
      <c r="F1895" s="582">
        <f t="shared" si="418"/>
        <v>0</v>
      </c>
      <c r="G1895" s="333"/>
      <c r="H1895" s="333"/>
      <c r="I1895" s="334"/>
      <c r="J1895" s="335"/>
      <c r="K1895" s="942"/>
      <c r="L1895" s="337"/>
      <c r="M1895" s="337"/>
      <c r="N1895" s="337"/>
      <c r="O1895" s="338"/>
      <c r="P1895" s="339">
        <f t="shared" si="415"/>
        <v>0</v>
      </c>
      <c r="Q1895" s="364"/>
      <c r="R1895" s="364"/>
      <c r="S1895" s="365"/>
      <c r="T1895" s="366"/>
      <c r="U1895" s="367"/>
      <c r="V1895" s="364"/>
      <c r="W1895" s="364"/>
      <c r="X1895" s="364"/>
      <c r="Y1895" s="1293">
        <f t="shared" si="416"/>
        <v>0</v>
      </c>
      <c r="Z1895" s="340"/>
      <c r="AA1895" s="370"/>
      <c r="AB1895" s="28"/>
    </row>
    <row r="1896" spans="1:28" x14ac:dyDescent="0.3">
      <c r="A1896" s="215"/>
      <c r="B1896" s="269"/>
      <c r="C1896" s="269"/>
      <c r="D1896" s="269"/>
      <c r="E1896" s="522" t="s">
        <v>119</v>
      </c>
      <c r="F1896" s="880">
        <f t="shared" si="418"/>
        <v>12</v>
      </c>
      <c r="G1896" s="270">
        <v>3</v>
      </c>
      <c r="H1896" s="270">
        <v>3</v>
      </c>
      <c r="I1896" s="287">
        <v>3</v>
      </c>
      <c r="J1896" s="288">
        <v>3</v>
      </c>
      <c r="K1896" s="951">
        <v>3</v>
      </c>
      <c r="L1896" s="273">
        <v>5</v>
      </c>
      <c r="M1896" s="273"/>
      <c r="N1896" s="273"/>
      <c r="O1896" s="274">
        <f t="shared" si="420"/>
        <v>8</v>
      </c>
      <c r="P1896" s="304">
        <f t="shared" ref="P1896:P1912" si="423">SUM(Q1896:T1896)</f>
        <v>200000</v>
      </c>
      <c r="Q1896" s="413">
        <v>42000</v>
      </c>
      <c r="R1896" s="413">
        <v>80000</v>
      </c>
      <c r="S1896" s="290">
        <v>40000</v>
      </c>
      <c r="T1896" s="514">
        <v>38000</v>
      </c>
      <c r="U1896" s="515">
        <v>42000</v>
      </c>
      <c r="V1896" s="413">
        <v>79429</v>
      </c>
      <c r="W1896" s="413"/>
      <c r="X1896" s="413"/>
      <c r="Y1896" s="299">
        <f t="shared" ref="Y1896:Y1912" si="424">SUM(U1896:X1896)</f>
        <v>121429</v>
      </c>
      <c r="Z1896" s="291" t="s">
        <v>31</v>
      </c>
      <c r="AA1896" s="516"/>
      <c r="AB1896" s="1885">
        <f>200000-(Q1896+R1896)</f>
        <v>78000</v>
      </c>
    </row>
    <row r="1897" spans="1:28" x14ac:dyDescent="0.3">
      <c r="A1897" s="115"/>
      <c r="B1897" s="332"/>
      <c r="C1897" s="332"/>
      <c r="D1897" s="332"/>
      <c r="E1897" s="1168"/>
      <c r="F1897" s="582">
        <f t="shared" si="418"/>
        <v>0</v>
      </c>
      <c r="G1897" s="333"/>
      <c r="H1897" s="333"/>
      <c r="I1897" s="334"/>
      <c r="J1897" s="335"/>
      <c r="K1897" s="942"/>
      <c r="L1897" s="337"/>
      <c r="M1897" s="337"/>
      <c r="N1897" s="337"/>
      <c r="O1897" s="338"/>
      <c r="P1897" s="339">
        <f t="shared" si="423"/>
        <v>0</v>
      </c>
      <c r="Q1897" s="364"/>
      <c r="R1897" s="364"/>
      <c r="S1897" s="365"/>
      <c r="T1897" s="366"/>
      <c r="U1897" s="367"/>
      <c r="V1897" s="364"/>
      <c r="W1897" s="364"/>
      <c r="X1897" s="364"/>
      <c r="Y1897" s="1293">
        <f t="shared" si="424"/>
        <v>0</v>
      </c>
      <c r="Z1897" s="340"/>
      <c r="AA1897" s="370"/>
      <c r="AB1897" s="28"/>
    </row>
    <row r="1898" spans="1:28" s="68" customFormat="1" x14ac:dyDescent="0.3">
      <c r="A1898" s="115"/>
      <c r="B1898" s="332"/>
      <c r="C1898" s="332"/>
      <c r="D1898" s="332"/>
      <c r="E1898" s="1168" t="s">
        <v>117</v>
      </c>
      <c r="F1898" s="582">
        <f t="shared" si="418"/>
        <v>12</v>
      </c>
      <c r="G1898" s="333">
        <v>5</v>
      </c>
      <c r="H1898" s="333">
        <v>5</v>
      </c>
      <c r="I1898" s="334">
        <v>1</v>
      </c>
      <c r="J1898" s="335">
        <v>1</v>
      </c>
      <c r="K1898" s="633">
        <v>3</v>
      </c>
      <c r="L1898" s="344">
        <v>5</v>
      </c>
      <c r="M1898" s="344"/>
      <c r="N1898" s="344"/>
      <c r="O1898" s="338">
        <f t="shared" si="420"/>
        <v>8</v>
      </c>
      <c r="P1898" s="339">
        <f t="shared" si="423"/>
        <v>60000</v>
      </c>
      <c r="Q1898" s="364">
        <v>10000</v>
      </c>
      <c r="R1898" s="413">
        <v>10000</v>
      </c>
      <c r="S1898" s="413">
        <v>20000</v>
      </c>
      <c r="T1898" s="413">
        <v>20000</v>
      </c>
      <c r="U1898" s="515"/>
      <c r="V1898" s="364"/>
      <c r="W1898" s="364"/>
      <c r="X1898" s="364"/>
      <c r="Y1898" s="1293">
        <f t="shared" si="424"/>
        <v>0</v>
      </c>
      <c r="Z1898" s="340" t="s">
        <v>31</v>
      </c>
      <c r="AA1898" s="431" t="s">
        <v>761</v>
      </c>
      <c r="AB1898" s="1685"/>
    </row>
    <row r="1899" spans="1:28" x14ac:dyDescent="0.3">
      <c r="A1899" s="115"/>
      <c r="B1899" s="332"/>
      <c r="C1899" s="332"/>
      <c r="D1899" s="332"/>
      <c r="E1899" s="1168"/>
      <c r="F1899" s="582">
        <f t="shared" si="418"/>
        <v>0</v>
      </c>
      <c r="G1899" s="333"/>
      <c r="H1899" s="333"/>
      <c r="I1899" s="334"/>
      <c r="J1899" s="335"/>
      <c r="K1899" s="942"/>
      <c r="L1899" s="337"/>
      <c r="M1899" s="337"/>
      <c r="N1899" s="337"/>
      <c r="O1899" s="338"/>
      <c r="P1899" s="339">
        <f t="shared" si="423"/>
        <v>0</v>
      </c>
      <c r="Q1899" s="364"/>
      <c r="R1899" s="364"/>
      <c r="S1899" s="365"/>
      <c r="T1899" s="366"/>
      <c r="U1899" s="367"/>
      <c r="V1899" s="364"/>
      <c r="W1899" s="364"/>
      <c r="X1899" s="364"/>
      <c r="Y1899" s="1293">
        <f t="shared" si="424"/>
        <v>0</v>
      </c>
      <c r="Z1899" s="340"/>
      <c r="AA1899" s="348"/>
      <c r="AB1899" s="28"/>
    </row>
    <row r="1900" spans="1:28" x14ac:dyDescent="0.3">
      <c r="A1900" s="115"/>
      <c r="B1900" s="332"/>
      <c r="C1900" s="332"/>
      <c r="D1900" s="332"/>
      <c r="E1900" s="1168" t="s">
        <v>118</v>
      </c>
      <c r="F1900" s="582">
        <f t="shared" si="418"/>
        <v>4</v>
      </c>
      <c r="G1900" s="333">
        <v>1</v>
      </c>
      <c r="H1900" s="333">
        <v>1</v>
      </c>
      <c r="I1900" s="334">
        <v>1</v>
      </c>
      <c r="J1900" s="335">
        <v>1</v>
      </c>
      <c r="K1900" s="633">
        <v>3</v>
      </c>
      <c r="L1900" s="337">
        <v>4</v>
      </c>
      <c r="M1900" s="337"/>
      <c r="N1900" s="337"/>
      <c r="O1900" s="338">
        <f t="shared" si="420"/>
        <v>7</v>
      </c>
      <c r="P1900" s="339">
        <f t="shared" si="423"/>
        <v>150000</v>
      </c>
      <c r="Q1900" s="365">
        <v>50000</v>
      </c>
      <c r="R1900" s="364"/>
      <c r="S1900" s="365">
        <v>50000</v>
      </c>
      <c r="T1900" s="365">
        <v>50000</v>
      </c>
      <c r="U1900" s="367"/>
      <c r="V1900" s="364"/>
      <c r="W1900" s="364"/>
      <c r="X1900" s="364"/>
      <c r="Y1900" s="1293">
        <f t="shared" si="424"/>
        <v>0</v>
      </c>
      <c r="Z1900" s="340" t="s">
        <v>1086</v>
      </c>
      <c r="AA1900" s="439"/>
      <c r="AB1900" s="28"/>
    </row>
    <row r="1901" spans="1:28" x14ac:dyDescent="0.3">
      <c r="A1901" s="115"/>
      <c r="B1901" s="332"/>
      <c r="C1901" s="332"/>
      <c r="D1901" s="332"/>
      <c r="E1901" s="1168"/>
      <c r="F1901" s="582">
        <f t="shared" si="418"/>
        <v>0</v>
      </c>
      <c r="G1901" s="333"/>
      <c r="H1901" s="333"/>
      <c r="I1901" s="334"/>
      <c r="J1901" s="335"/>
      <c r="K1901" s="942"/>
      <c r="L1901" s="337"/>
      <c r="M1901" s="337"/>
      <c r="N1901" s="337"/>
      <c r="O1901" s="338"/>
      <c r="P1901" s="339">
        <f t="shared" si="423"/>
        <v>0</v>
      </c>
      <c r="Q1901" s="364"/>
      <c r="R1901" s="364"/>
      <c r="S1901" s="365"/>
      <c r="T1901" s="366"/>
      <c r="U1901" s="367"/>
      <c r="V1901" s="364"/>
      <c r="W1901" s="364"/>
      <c r="X1901" s="364"/>
      <c r="Y1901" s="1293">
        <f t="shared" si="424"/>
        <v>0</v>
      </c>
      <c r="Z1901" s="340"/>
      <c r="AA1901" s="348"/>
      <c r="AB1901" s="28"/>
    </row>
    <row r="1902" spans="1:28" s="29" customFormat="1" x14ac:dyDescent="0.3">
      <c r="A1902" s="115"/>
      <c r="B1902" s="332"/>
      <c r="C1902" s="332"/>
      <c r="D1902" s="332"/>
      <c r="E1902" s="1168" t="s">
        <v>120</v>
      </c>
      <c r="F1902" s="582">
        <f t="shared" si="418"/>
        <v>6</v>
      </c>
      <c r="G1902" s="333">
        <v>2</v>
      </c>
      <c r="H1902" s="333">
        <v>2</v>
      </c>
      <c r="I1902" s="334">
        <v>1</v>
      </c>
      <c r="J1902" s="335">
        <v>1</v>
      </c>
      <c r="K1902" s="633">
        <v>2</v>
      </c>
      <c r="L1902" s="344">
        <v>3</v>
      </c>
      <c r="M1902" s="344"/>
      <c r="N1902" s="344"/>
      <c r="O1902" s="338">
        <f t="shared" si="420"/>
        <v>5</v>
      </c>
      <c r="P1902" s="339">
        <f t="shared" si="423"/>
        <v>25000</v>
      </c>
      <c r="Q1902" s="364">
        <v>2500</v>
      </c>
      <c r="R1902" s="364">
        <v>7500</v>
      </c>
      <c r="S1902" s="364">
        <v>7500</v>
      </c>
      <c r="T1902" s="364">
        <v>7500</v>
      </c>
      <c r="U1902" s="367"/>
      <c r="V1902" s="364"/>
      <c r="W1902" s="364"/>
      <c r="X1902" s="364"/>
      <c r="Y1902" s="1293">
        <f t="shared" si="424"/>
        <v>0</v>
      </c>
      <c r="Z1902" s="340" t="s">
        <v>31</v>
      </c>
      <c r="AA1902" s="370"/>
      <c r="AB1902" s="12"/>
    </row>
    <row r="1903" spans="1:28" ht="16.2" thickBot="1" x14ac:dyDescent="0.35">
      <c r="A1903" s="121"/>
      <c r="B1903" s="377"/>
      <c r="C1903" s="377"/>
      <c r="D1903" s="377"/>
      <c r="E1903" s="1596"/>
      <c r="F1903" s="885">
        <f t="shared" si="418"/>
        <v>0</v>
      </c>
      <c r="G1903" s="378"/>
      <c r="H1903" s="378"/>
      <c r="I1903" s="379"/>
      <c r="J1903" s="380"/>
      <c r="K1903" s="944"/>
      <c r="L1903" s="425"/>
      <c r="M1903" s="425"/>
      <c r="N1903" s="425"/>
      <c r="O1903" s="382"/>
      <c r="P1903" s="481"/>
      <c r="Q1903" s="383"/>
      <c r="R1903" s="383"/>
      <c r="S1903" s="384"/>
      <c r="T1903" s="385"/>
      <c r="U1903" s="386"/>
      <c r="V1903" s="383"/>
      <c r="W1903" s="383"/>
      <c r="X1903" s="383"/>
      <c r="Y1903" s="1305">
        <f t="shared" si="424"/>
        <v>0</v>
      </c>
      <c r="Z1903" s="387"/>
      <c r="AA1903" s="482"/>
      <c r="AB1903" s="28"/>
    </row>
    <row r="1904" spans="1:28" s="1658" customFormat="1" x14ac:dyDescent="0.3">
      <c r="A1904" s="1713" t="s">
        <v>966</v>
      </c>
      <c r="B1904" s="1397"/>
      <c r="C1904" s="1397"/>
      <c r="D1904" s="1397"/>
      <c r="E1904" s="1714"/>
      <c r="F1904" s="1399">
        <f t="shared" si="418"/>
        <v>0</v>
      </c>
      <c r="G1904" s="1400"/>
      <c r="H1904" s="1400"/>
      <c r="I1904" s="1715"/>
      <c r="J1904" s="1716"/>
      <c r="K1904" s="1403"/>
      <c r="L1904" s="1404"/>
      <c r="M1904" s="1404"/>
      <c r="N1904" s="1404"/>
      <c r="O1904" s="1405"/>
      <c r="P1904" s="1717">
        <f t="shared" si="423"/>
        <v>28300</v>
      </c>
      <c r="Q1904" s="1718">
        <f t="shared" ref="Q1904:X1904" si="425">SUM(Q1905:Q1910)</f>
        <v>10000</v>
      </c>
      <c r="R1904" s="1718">
        <f t="shared" si="425"/>
        <v>0</v>
      </c>
      <c r="S1904" s="1718">
        <f t="shared" si="425"/>
        <v>1500</v>
      </c>
      <c r="T1904" s="1719">
        <f t="shared" si="425"/>
        <v>16800</v>
      </c>
      <c r="U1904" s="1720">
        <f t="shared" si="425"/>
        <v>9738.4</v>
      </c>
      <c r="V1904" s="1718">
        <f t="shared" si="425"/>
        <v>0</v>
      </c>
      <c r="W1904" s="1721">
        <f t="shared" si="425"/>
        <v>0</v>
      </c>
      <c r="X1904" s="1722">
        <f t="shared" si="425"/>
        <v>0</v>
      </c>
      <c r="Y1904" s="1412">
        <f t="shared" si="424"/>
        <v>9738.4</v>
      </c>
      <c r="Z1904" s="1723" t="s">
        <v>116</v>
      </c>
      <c r="AA1904" s="1724"/>
      <c r="AB1904" s="1725"/>
    </row>
    <row r="1905" spans="1:28" x14ac:dyDescent="0.3">
      <c r="A1905" s="215"/>
      <c r="B1905" s="282" t="s">
        <v>137</v>
      </c>
      <c r="C1905" s="269"/>
      <c r="D1905" s="269"/>
      <c r="E1905" s="554"/>
      <c r="F1905" s="880">
        <f t="shared" si="418"/>
        <v>0</v>
      </c>
      <c r="G1905" s="270"/>
      <c r="H1905" s="270"/>
      <c r="I1905" s="287"/>
      <c r="J1905" s="288"/>
      <c r="K1905" s="507"/>
      <c r="L1905" s="273"/>
      <c r="M1905" s="273"/>
      <c r="N1905" s="273"/>
      <c r="O1905" s="274"/>
      <c r="P1905" s="304">
        <f t="shared" si="423"/>
        <v>0</v>
      </c>
      <c r="Q1905" s="413"/>
      <c r="R1905" s="413"/>
      <c r="S1905" s="290"/>
      <c r="T1905" s="514"/>
      <c r="U1905" s="515"/>
      <c r="V1905" s="413"/>
      <c r="W1905" s="413"/>
      <c r="X1905" s="413"/>
      <c r="Y1905" s="299">
        <f t="shared" si="424"/>
        <v>0</v>
      </c>
      <c r="Z1905" s="340"/>
      <c r="AA1905" s="630"/>
      <c r="AB1905" s="28"/>
    </row>
    <row r="1906" spans="1:28" x14ac:dyDescent="0.3">
      <c r="A1906" s="215"/>
      <c r="B1906" s="269"/>
      <c r="C1906" s="269"/>
      <c r="D1906" s="269"/>
      <c r="E1906" s="522" t="s">
        <v>17</v>
      </c>
      <c r="F1906" s="880">
        <f t="shared" si="418"/>
        <v>2</v>
      </c>
      <c r="G1906" s="270">
        <v>1</v>
      </c>
      <c r="H1906" s="270"/>
      <c r="I1906" s="287"/>
      <c r="J1906" s="288">
        <v>1</v>
      </c>
      <c r="K1906" s="951">
        <v>1</v>
      </c>
      <c r="L1906" s="273"/>
      <c r="M1906" s="273"/>
      <c r="N1906" s="273"/>
      <c r="O1906" s="274">
        <f t="shared" si="420"/>
        <v>1</v>
      </c>
      <c r="P1906" s="304">
        <f t="shared" si="423"/>
        <v>26800</v>
      </c>
      <c r="Q1906" s="413">
        <v>10000</v>
      </c>
      <c r="R1906" s="413"/>
      <c r="S1906" s="290"/>
      <c r="T1906" s="413">
        <v>16800</v>
      </c>
      <c r="U1906" s="515">
        <v>9738.4</v>
      </c>
      <c r="V1906" s="413"/>
      <c r="W1906" s="413"/>
      <c r="X1906" s="413"/>
      <c r="Y1906" s="299">
        <f t="shared" si="424"/>
        <v>9738.4</v>
      </c>
      <c r="Z1906" s="476"/>
      <c r="AA1906" s="525" t="s">
        <v>31</v>
      </c>
      <c r="AB1906" s="28"/>
    </row>
    <row r="1907" spans="1:28" x14ac:dyDescent="0.3">
      <c r="A1907" s="215"/>
      <c r="B1907" s="269"/>
      <c r="C1907" s="269"/>
      <c r="D1907" s="269"/>
      <c r="E1907" s="522"/>
      <c r="F1907" s="880">
        <f t="shared" si="418"/>
        <v>0</v>
      </c>
      <c r="G1907" s="270"/>
      <c r="H1907" s="270"/>
      <c r="I1907" s="287"/>
      <c r="J1907" s="288"/>
      <c r="K1907" s="507"/>
      <c r="L1907" s="273"/>
      <c r="M1907" s="273"/>
      <c r="N1907" s="273"/>
      <c r="O1907" s="274"/>
      <c r="P1907" s="304">
        <f t="shared" si="423"/>
        <v>0</v>
      </c>
      <c r="Q1907" s="413"/>
      <c r="R1907" s="413"/>
      <c r="S1907" s="290"/>
      <c r="T1907" s="514"/>
      <c r="U1907" s="515"/>
      <c r="V1907" s="413"/>
      <c r="W1907" s="413"/>
      <c r="X1907" s="413"/>
      <c r="Y1907" s="299">
        <f t="shared" si="424"/>
        <v>0</v>
      </c>
      <c r="Z1907" s="476"/>
      <c r="AA1907" s="525"/>
      <c r="AB1907" s="28"/>
    </row>
    <row r="1908" spans="1:28" x14ac:dyDescent="0.3">
      <c r="A1908" s="215"/>
      <c r="B1908" s="282" t="s">
        <v>925</v>
      </c>
      <c r="C1908" s="269"/>
      <c r="D1908" s="269"/>
      <c r="E1908" s="554"/>
      <c r="F1908" s="880">
        <f t="shared" si="418"/>
        <v>0</v>
      </c>
      <c r="G1908" s="270"/>
      <c r="H1908" s="270"/>
      <c r="I1908" s="287"/>
      <c r="J1908" s="288"/>
      <c r="K1908" s="507"/>
      <c r="L1908" s="273"/>
      <c r="M1908" s="273"/>
      <c r="N1908" s="273"/>
      <c r="O1908" s="274"/>
      <c r="P1908" s="304">
        <f t="shared" si="423"/>
        <v>0</v>
      </c>
      <c r="Q1908" s="413"/>
      <c r="R1908" s="413"/>
      <c r="S1908" s="290"/>
      <c r="T1908" s="514"/>
      <c r="U1908" s="515"/>
      <c r="V1908" s="413"/>
      <c r="W1908" s="413"/>
      <c r="X1908" s="413"/>
      <c r="Y1908" s="299">
        <f t="shared" si="424"/>
        <v>0</v>
      </c>
      <c r="Z1908" s="476"/>
      <c r="AA1908" s="525"/>
      <c r="AB1908" s="28"/>
    </row>
    <row r="1909" spans="1:28" x14ac:dyDescent="0.3">
      <c r="A1909" s="215"/>
      <c r="B1909" s="282" t="s">
        <v>926</v>
      </c>
      <c r="C1909" s="269"/>
      <c r="D1909" s="269"/>
      <c r="E1909" s="554"/>
      <c r="F1909" s="880">
        <f t="shared" si="418"/>
        <v>0</v>
      </c>
      <c r="G1909" s="270"/>
      <c r="H1909" s="270"/>
      <c r="I1909" s="287"/>
      <c r="J1909" s="288"/>
      <c r="K1909" s="507"/>
      <c r="L1909" s="273"/>
      <c r="M1909" s="273"/>
      <c r="N1909" s="273"/>
      <c r="O1909" s="274"/>
      <c r="P1909" s="304">
        <f t="shared" si="423"/>
        <v>0</v>
      </c>
      <c r="Q1909" s="413"/>
      <c r="R1909" s="413"/>
      <c r="S1909" s="290"/>
      <c r="T1909" s="514"/>
      <c r="U1909" s="515"/>
      <c r="V1909" s="413"/>
      <c r="W1909" s="413"/>
      <c r="X1909" s="413"/>
      <c r="Y1909" s="299">
        <f t="shared" si="424"/>
        <v>0</v>
      </c>
      <c r="Z1909" s="476"/>
      <c r="AA1909" s="525"/>
      <c r="AB1909" s="28"/>
    </row>
    <row r="1910" spans="1:28" x14ac:dyDescent="0.3">
      <c r="A1910" s="215"/>
      <c r="B1910" s="269"/>
      <c r="C1910" s="269"/>
      <c r="D1910" s="269"/>
      <c r="E1910" s="522" t="s">
        <v>76</v>
      </c>
      <c r="F1910" s="880">
        <f t="shared" si="418"/>
        <v>3</v>
      </c>
      <c r="G1910" s="270">
        <v>1</v>
      </c>
      <c r="H1910" s="270">
        <v>1</v>
      </c>
      <c r="I1910" s="287">
        <v>1</v>
      </c>
      <c r="J1910" s="288"/>
      <c r="K1910" s="951">
        <v>2</v>
      </c>
      <c r="L1910" s="273"/>
      <c r="M1910" s="273"/>
      <c r="N1910" s="273"/>
      <c r="O1910" s="274">
        <f t="shared" si="420"/>
        <v>2</v>
      </c>
      <c r="P1910" s="304">
        <f t="shared" si="423"/>
        <v>1500</v>
      </c>
      <c r="Q1910" s="413"/>
      <c r="R1910" s="413"/>
      <c r="S1910" s="290">
        <v>1500</v>
      </c>
      <c r="T1910" s="514"/>
      <c r="U1910" s="515"/>
      <c r="V1910" s="413"/>
      <c r="W1910" s="413"/>
      <c r="X1910" s="413"/>
      <c r="Y1910" s="299">
        <f t="shared" si="424"/>
        <v>0</v>
      </c>
      <c r="Z1910" s="476"/>
      <c r="AA1910" s="525" t="s">
        <v>31</v>
      </c>
      <c r="AB1910" s="49" t="e">
        <f>SUM(AB52:AB1909)</f>
        <v>#REF!</v>
      </c>
    </row>
    <row r="1911" spans="1:28" ht="16.2" thickBot="1" x14ac:dyDescent="0.35">
      <c r="A1911" s="1465"/>
      <c r="B1911" s="1028"/>
      <c r="C1911" s="1028"/>
      <c r="D1911" s="1028"/>
      <c r="E1911" s="1447"/>
      <c r="F1911" s="1029">
        <f t="shared" si="418"/>
        <v>0</v>
      </c>
      <c r="G1911" s="1030"/>
      <c r="H1911" s="1030"/>
      <c r="I1911" s="1031"/>
      <c r="J1911" s="1060"/>
      <c r="K1911" s="1867"/>
      <c r="L1911" s="1032"/>
      <c r="M1911" s="1032"/>
      <c r="N1911" s="1032"/>
      <c r="O1911" s="1033"/>
      <c r="P1911" s="1034">
        <f t="shared" si="423"/>
        <v>0</v>
      </c>
      <c r="Q1911" s="1035"/>
      <c r="R1911" s="1035"/>
      <c r="S1911" s="1036"/>
      <c r="T1911" s="1037"/>
      <c r="U1911" s="1038"/>
      <c r="V1911" s="1035"/>
      <c r="W1911" s="1035"/>
      <c r="X1911" s="1035"/>
      <c r="Y1911" s="1310">
        <f t="shared" si="424"/>
        <v>0</v>
      </c>
      <c r="Z1911" s="317"/>
      <c r="AA1911" s="318"/>
      <c r="AB1911" s="28"/>
    </row>
    <row r="1912" spans="1:28" s="29" customFormat="1" x14ac:dyDescent="0.3">
      <c r="A1912" s="204" t="s">
        <v>410</v>
      </c>
      <c r="B1912" s="1600"/>
      <c r="C1912" s="1600"/>
      <c r="D1912" s="1600"/>
      <c r="E1912" s="1601"/>
      <c r="F1912" s="1602">
        <f t="shared" si="418"/>
        <v>0</v>
      </c>
      <c r="G1912" s="1603"/>
      <c r="H1912" s="1603"/>
      <c r="I1912" s="1604"/>
      <c r="J1912" s="1605"/>
      <c r="K1912" s="1606"/>
      <c r="L1912" s="1607"/>
      <c r="M1912" s="1607"/>
      <c r="N1912" s="1607"/>
      <c r="O1912" s="1608"/>
      <c r="P1912" s="1609">
        <f t="shared" si="423"/>
        <v>0</v>
      </c>
      <c r="Q1912" s="1610"/>
      <c r="R1912" s="1610"/>
      <c r="S1912" s="1611"/>
      <c r="T1912" s="1612"/>
      <c r="U1912" s="1613"/>
      <c r="V1912" s="1610"/>
      <c r="W1912" s="1610"/>
      <c r="X1912" s="1610"/>
      <c r="Y1912" s="1614">
        <f t="shared" si="424"/>
        <v>0</v>
      </c>
      <c r="Z1912" s="1615"/>
      <c r="AA1912" s="1616"/>
      <c r="AB1912" s="12"/>
    </row>
    <row r="1913" spans="1:28" ht="16.2" thickBot="1" x14ac:dyDescent="0.35">
      <c r="A1913" s="119"/>
      <c r="B1913" s="306"/>
      <c r="C1913" s="306"/>
      <c r="D1913" s="306"/>
      <c r="E1913" s="1247"/>
      <c r="F1913" s="881">
        <f t="shared" si="418"/>
        <v>0</v>
      </c>
      <c r="G1913" s="307"/>
      <c r="H1913" s="307"/>
      <c r="I1913" s="307"/>
      <c r="J1913" s="526"/>
      <c r="K1913" s="941"/>
      <c r="L1913" s="310"/>
      <c r="M1913" s="310"/>
      <c r="N1913" s="310"/>
      <c r="O1913" s="311"/>
      <c r="P1913" s="312">
        <f t="shared" ref="P1913" si="426">T1913+S1913</f>
        <v>0</v>
      </c>
      <c r="Q1913" s="313"/>
      <c r="R1913" s="313"/>
      <c r="S1913" s="314"/>
      <c r="T1913" s="315"/>
      <c r="U1913" s="316"/>
      <c r="V1913" s="313"/>
      <c r="W1913" s="313"/>
      <c r="X1913" s="313"/>
      <c r="Y1913" s="1146"/>
      <c r="Z1913" s="317"/>
      <c r="AA1913" s="318"/>
      <c r="AB1913" s="28"/>
    </row>
    <row r="1914" spans="1:28" s="31" customFormat="1" x14ac:dyDescent="0.3">
      <c r="A1914" s="132"/>
      <c r="B1914" s="132"/>
      <c r="C1914" s="132"/>
      <c r="D1914" s="132"/>
      <c r="E1914" s="138"/>
      <c r="F1914" s="909"/>
      <c r="G1914" s="139"/>
      <c r="H1914" s="139"/>
      <c r="I1914" s="140"/>
      <c r="J1914" s="140"/>
      <c r="K1914" s="140"/>
      <c r="L1914" s="141"/>
      <c r="M1914" s="141"/>
      <c r="N1914" s="142"/>
      <c r="O1914" s="915"/>
      <c r="P1914" s="996"/>
      <c r="Q1914" s="132"/>
      <c r="R1914" s="132"/>
      <c r="S1914" s="132"/>
      <c r="T1914" s="132"/>
      <c r="U1914" s="132"/>
      <c r="V1914" s="132"/>
      <c r="W1914" s="132"/>
      <c r="X1914" s="132"/>
      <c r="Y1914" s="983"/>
      <c r="Z1914" s="132"/>
      <c r="AA1914" s="132"/>
      <c r="AB1914" s="15"/>
    </row>
    <row r="1915" spans="1:28" s="4" customFormat="1" x14ac:dyDescent="0.3">
      <c r="A1915" s="143" t="s">
        <v>128</v>
      </c>
      <c r="B1915" s="129"/>
      <c r="C1915" s="129"/>
      <c r="D1915" s="129"/>
      <c r="F1915" s="144"/>
      <c r="G1915" s="147"/>
      <c r="H1915" s="147"/>
      <c r="I1915" s="145"/>
      <c r="J1915" s="145"/>
      <c r="K1915" s="145"/>
      <c r="L1915" s="148"/>
      <c r="M1915" s="146"/>
      <c r="N1915" s="146"/>
      <c r="O1915" s="79" t="s">
        <v>129</v>
      </c>
      <c r="P1915" s="997"/>
      <c r="Q1915" s="129"/>
      <c r="R1915" s="129"/>
      <c r="S1915" s="129"/>
      <c r="T1915" s="129"/>
      <c r="U1915" s="129"/>
      <c r="V1915" s="129"/>
      <c r="X1915" s="129"/>
      <c r="Y1915" s="149"/>
      <c r="Z1915" s="44" t="s">
        <v>130</v>
      </c>
      <c r="AA1915" s="129"/>
    </row>
    <row r="1916" spans="1:28" s="4" customFormat="1" x14ac:dyDescent="0.3">
      <c r="A1916" s="143"/>
      <c r="B1916" s="129"/>
      <c r="C1916" s="129"/>
      <c r="D1916" s="129"/>
      <c r="F1916" s="144"/>
      <c r="G1916" s="147"/>
      <c r="H1916" s="147"/>
      <c r="I1916" s="145"/>
      <c r="J1916" s="145"/>
      <c r="K1916" s="145"/>
      <c r="L1916" s="148"/>
      <c r="M1916" s="146"/>
      <c r="N1916" s="146"/>
      <c r="O1916" s="79"/>
      <c r="P1916" s="997"/>
      <c r="Q1916" s="129"/>
      <c r="R1916" s="129"/>
      <c r="S1916" s="129"/>
      <c r="T1916" s="129"/>
      <c r="U1916" s="129"/>
      <c r="V1916" s="129"/>
      <c r="W1916" s="44"/>
      <c r="X1916" s="129"/>
      <c r="Y1916" s="149"/>
      <c r="Z1916" s="129"/>
      <c r="AA1916" s="129"/>
    </row>
    <row r="1917" spans="1:28" s="4" customFormat="1" x14ac:dyDescent="0.3">
      <c r="A1917" s="143"/>
      <c r="B1917" s="129"/>
      <c r="C1917" s="129"/>
      <c r="D1917" s="129"/>
      <c r="F1917" s="144"/>
      <c r="G1917" s="147"/>
      <c r="H1917" s="147"/>
      <c r="I1917" s="145"/>
      <c r="J1917" s="145"/>
      <c r="K1917" s="145"/>
      <c r="L1917" s="148"/>
      <c r="M1917" s="146"/>
      <c r="N1917" s="146"/>
      <c r="O1917" s="79"/>
      <c r="P1917" s="997"/>
      <c r="Q1917" s="129"/>
      <c r="R1917" s="129"/>
      <c r="S1917" s="129"/>
      <c r="T1917" s="129"/>
      <c r="U1917" s="129"/>
      <c r="V1917" s="129"/>
      <c r="W1917" s="44"/>
      <c r="X1917" s="129"/>
      <c r="Y1917" s="149"/>
      <c r="Z1917" s="129"/>
      <c r="AA1917" s="129"/>
    </row>
    <row r="1918" spans="1:28" s="4" customFormat="1" x14ac:dyDescent="0.3">
      <c r="A1918" s="129"/>
      <c r="B1918" s="129"/>
      <c r="C1918" s="129"/>
      <c r="D1918" s="129"/>
      <c r="F1918" s="144"/>
      <c r="G1918" s="147"/>
      <c r="H1918" s="147"/>
      <c r="I1918" s="145"/>
      <c r="J1918" s="145"/>
      <c r="K1918" s="145"/>
      <c r="L1918" s="148"/>
      <c r="M1918" s="148"/>
      <c r="N1918" s="148"/>
      <c r="O1918" s="79"/>
      <c r="P1918" s="997"/>
      <c r="Q1918" s="129"/>
      <c r="R1918" s="129"/>
      <c r="S1918" s="129"/>
      <c r="T1918" s="129"/>
      <c r="U1918" s="129"/>
      <c r="V1918" s="129"/>
      <c r="W1918" s="129"/>
      <c r="X1918" s="129"/>
      <c r="Y1918" s="149"/>
      <c r="Z1918" s="129"/>
      <c r="AA1918" s="129"/>
    </row>
    <row r="1919" spans="1:28" s="4" customFormat="1" x14ac:dyDescent="0.3">
      <c r="A1919" s="129"/>
      <c r="B1919" s="129"/>
      <c r="C1919" s="129"/>
      <c r="D1919" s="129"/>
      <c r="F1919" s="144"/>
      <c r="G1919" s="147"/>
      <c r="H1919" s="147"/>
      <c r="I1919" s="145"/>
      <c r="J1919" s="145"/>
      <c r="K1919" s="145"/>
      <c r="L1919" s="148"/>
      <c r="M1919" s="148"/>
      <c r="N1919" s="148"/>
      <c r="O1919" s="79"/>
      <c r="P1919" s="997"/>
      <c r="Q1919" s="129"/>
      <c r="R1919" s="129"/>
      <c r="S1919" s="129"/>
      <c r="T1919" s="129"/>
      <c r="U1919" s="129"/>
      <c r="V1919" s="129"/>
      <c r="W1919" s="129"/>
      <c r="X1919" s="129"/>
      <c r="Y1919" s="149"/>
      <c r="Z1919" s="129"/>
      <c r="AA1919" s="129"/>
    </row>
    <row r="1920" spans="1:28" s="40" customFormat="1" x14ac:dyDescent="0.3">
      <c r="A1920" s="143" t="s">
        <v>133</v>
      </c>
      <c r="B1920" s="149"/>
      <c r="C1920" s="149"/>
      <c r="D1920" s="149"/>
      <c r="F1920" s="64" t="s">
        <v>694</v>
      </c>
      <c r="G1920" s="148"/>
      <c r="H1920" s="148"/>
      <c r="I1920" s="129"/>
      <c r="J1920" s="150"/>
      <c r="K1920" s="145"/>
      <c r="L1920" s="148"/>
      <c r="M1920" s="146"/>
      <c r="N1920" s="146"/>
      <c r="P1920" s="3" t="s">
        <v>693</v>
      </c>
      <c r="Q1920" s="129"/>
      <c r="R1920" s="129"/>
      <c r="S1920" s="129"/>
      <c r="T1920" s="129"/>
      <c r="U1920" s="129"/>
      <c r="V1920" s="129"/>
      <c r="W1920" s="149"/>
      <c r="X1920" s="149"/>
      <c r="Z1920" s="149"/>
      <c r="AA1920" s="3" t="s">
        <v>131</v>
      </c>
    </row>
    <row r="1921" spans="1:28" s="4" customFormat="1" x14ac:dyDescent="0.3">
      <c r="A1921" s="128" t="s">
        <v>134</v>
      </c>
      <c r="B1921" s="129"/>
      <c r="C1921" s="129"/>
      <c r="D1921" s="129"/>
      <c r="F1921" s="64" t="s">
        <v>695</v>
      </c>
      <c r="G1921" s="148"/>
      <c r="H1921" s="148"/>
      <c r="I1921" s="145"/>
      <c r="J1921" s="150"/>
      <c r="K1921" s="145"/>
      <c r="L1921" s="148"/>
      <c r="M1921" s="148"/>
      <c r="N1921" s="148"/>
      <c r="O1921" s="911"/>
      <c r="P1921" s="3" t="s">
        <v>135</v>
      </c>
      <c r="Q1921" s="129"/>
      <c r="R1921" s="129"/>
      <c r="S1921" s="129"/>
      <c r="T1921" s="129"/>
      <c r="U1921" s="129"/>
      <c r="V1921" s="129"/>
      <c r="W1921" s="129"/>
      <c r="X1921" s="129"/>
      <c r="Y1921" s="40"/>
      <c r="Z1921" s="129"/>
      <c r="AA1921" s="2" t="s">
        <v>132</v>
      </c>
    </row>
    <row r="1922" spans="1:28" s="19" customFormat="1" x14ac:dyDescent="0.3">
      <c r="A1922" s="129"/>
      <c r="B1922" s="129"/>
      <c r="C1922" s="129"/>
      <c r="D1922" s="129"/>
      <c r="E1922" s="151"/>
      <c r="F1922" s="144"/>
      <c r="G1922" s="147"/>
      <c r="H1922" s="147"/>
      <c r="I1922" s="145"/>
      <c r="J1922" s="145"/>
      <c r="K1922" s="145"/>
      <c r="L1922" s="148"/>
      <c r="M1922" s="148"/>
      <c r="N1922" s="152"/>
      <c r="O1922" s="916"/>
      <c r="P1922" s="997"/>
      <c r="Q1922" s="129"/>
      <c r="R1922" s="129"/>
      <c r="S1922" s="129"/>
      <c r="T1922" s="129"/>
      <c r="U1922" s="129"/>
      <c r="V1922" s="129"/>
      <c r="W1922" s="129"/>
      <c r="X1922" s="129"/>
      <c r="Y1922" s="149"/>
      <c r="Z1922" s="129"/>
      <c r="AA1922" s="129"/>
      <c r="AB1922" s="16"/>
    </row>
    <row r="1923" spans="1:28" x14ac:dyDescent="0.3">
      <c r="A1923" s="129"/>
      <c r="B1923" s="129"/>
      <c r="C1923" s="129"/>
      <c r="D1923" s="129"/>
      <c r="E1923" s="151"/>
      <c r="F1923" s="144"/>
      <c r="G1923" s="147"/>
      <c r="H1923" s="147"/>
      <c r="I1923" s="145"/>
      <c r="J1923" s="145"/>
      <c r="K1923" s="145"/>
      <c r="L1923" s="148"/>
      <c r="M1923" s="148"/>
      <c r="N1923" s="152"/>
      <c r="O1923" s="916"/>
      <c r="P1923" s="997"/>
      <c r="Q1923" s="129"/>
      <c r="R1923" s="129"/>
      <c r="S1923" s="129"/>
      <c r="T1923" s="129"/>
      <c r="U1923" s="129"/>
      <c r="V1923" s="129"/>
      <c r="W1923" s="129"/>
      <c r="X1923" s="129"/>
      <c r="Y1923" s="149"/>
      <c r="Z1923" s="129"/>
      <c r="AA1923" s="129"/>
      <c r="AB1923" s="28"/>
    </row>
    <row r="1924" spans="1:28" x14ac:dyDescent="0.3">
      <c r="A1924" s="129"/>
      <c r="B1924" s="129"/>
      <c r="C1924" s="129"/>
      <c r="D1924" s="129"/>
      <c r="E1924" s="151"/>
      <c r="F1924" s="144"/>
      <c r="G1924" s="147"/>
      <c r="H1924" s="147"/>
      <c r="I1924" s="145"/>
      <c r="J1924" s="145"/>
      <c r="K1924" s="145"/>
      <c r="L1924" s="148"/>
      <c r="M1924" s="148"/>
      <c r="N1924" s="152"/>
      <c r="O1924" s="916"/>
      <c r="P1924" s="997"/>
      <c r="Q1924" s="129"/>
      <c r="R1924" s="129"/>
      <c r="S1924" s="129"/>
      <c r="T1924" s="129"/>
      <c r="U1924" s="129"/>
      <c r="V1924" s="129"/>
      <c r="W1924" s="129"/>
      <c r="X1924" s="129"/>
      <c r="Y1924" s="149"/>
      <c r="Z1924" s="129"/>
      <c r="AA1924" s="129"/>
      <c r="AB1924" s="28"/>
    </row>
    <row r="1925" spans="1:28" x14ac:dyDescent="0.3">
      <c r="A1925" s="129"/>
      <c r="B1925" s="129"/>
      <c r="C1925" s="129"/>
      <c r="D1925" s="129"/>
      <c r="E1925" s="151"/>
      <c r="F1925" s="144"/>
      <c r="G1925" s="147"/>
      <c r="H1925" s="147"/>
      <c r="I1925" s="145"/>
      <c r="J1925" s="145"/>
      <c r="K1925" s="145"/>
      <c r="L1925" s="148"/>
      <c r="M1925" s="148"/>
      <c r="N1925" s="152"/>
      <c r="O1925" s="916"/>
      <c r="P1925" s="997"/>
      <c r="Q1925" s="129"/>
      <c r="R1925" s="129"/>
      <c r="S1925" s="129"/>
      <c r="T1925" s="129"/>
      <c r="U1925" s="129"/>
      <c r="V1925" s="129"/>
      <c r="W1925" s="129"/>
      <c r="X1925" s="129"/>
      <c r="Y1925" s="149"/>
      <c r="Z1925" s="129"/>
      <c r="AA1925" s="129"/>
      <c r="AB1925" s="28"/>
    </row>
    <row r="1926" spans="1:28" x14ac:dyDescent="0.3">
      <c r="A1926" s="129"/>
      <c r="B1926" s="129"/>
      <c r="C1926" s="129"/>
      <c r="D1926" s="129"/>
      <c r="E1926" s="153"/>
      <c r="F1926" s="144"/>
      <c r="G1926" s="154"/>
      <c r="H1926" s="154"/>
      <c r="I1926" s="155"/>
      <c r="J1926" s="155"/>
      <c r="K1926" s="155"/>
      <c r="L1926" s="148"/>
      <c r="M1926" s="148"/>
      <c r="N1926" s="148"/>
      <c r="O1926" s="916"/>
      <c r="P1926" s="997"/>
      <c r="Q1926" s="129"/>
      <c r="R1926" s="129"/>
      <c r="S1926" s="129"/>
      <c r="T1926" s="129"/>
      <c r="U1926" s="129"/>
      <c r="V1926" s="129"/>
      <c r="W1926" s="129"/>
      <c r="X1926" s="129"/>
      <c r="Y1926" s="149"/>
      <c r="Z1926" s="129"/>
      <c r="AA1926" s="129"/>
      <c r="AB1926" s="28"/>
    </row>
    <row r="1927" spans="1:28" x14ac:dyDescent="0.3">
      <c r="A1927" s="4"/>
      <c r="B1927" s="4"/>
      <c r="C1927" s="4"/>
      <c r="D1927" s="4"/>
      <c r="E1927" s="4"/>
      <c r="F1927" s="45"/>
      <c r="G1927" s="42"/>
      <c r="H1927" s="42"/>
      <c r="I1927" s="43"/>
      <c r="J1927" s="43"/>
      <c r="K1927" s="43"/>
      <c r="L1927" s="44"/>
      <c r="M1927" s="44"/>
      <c r="N1927" s="79"/>
      <c r="O1927" s="911"/>
      <c r="P1927" s="1835"/>
      <c r="Q1927" s="16"/>
      <c r="R1927" s="19"/>
      <c r="S1927" s="19"/>
      <c r="T1927" s="19"/>
      <c r="U1927" s="37"/>
      <c r="V1927" s="19"/>
      <c r="W1927" s="19"/>
      <c r="X1927" s="19"/>
      <c r="Y1927" s="984"/>
      <c r="Z1927" s="19"/>
      <c r="AA1927" s="19"/>
    </row>
    <row r="1928" spans="1:28" x14ac:dyDescent="0.3">
      <c r="A1928" s="4"/>
      <c r="B1928" s="4"/>
      <c r="C1928" s="4"/>
      <c r="D1928" s="4"/>
      <c r="E1928" s="4"/>
      <c r="F1928" s="45"/>
      <c r="G1928" s="42"/>
      <c r="H1928" s="42"/>
      <c r="I1928" s="43"/>
      <c r="J1928" s="43"/>
      <c r="K1928" s="43"/>
      <c r="L1928" s="44"/>
      <c r="M1928" s="44"/>
      <c r="N1928" s="44"/>
      <c r="O1928" s="911"/>
      <c r="P1928" s="40"/>
      <c r="Q1928" s="28"/>
    </row>
    <row r="1929" spans="1:28" x14ac:dyDescent="0.3">
      <c r="A1929" s="4"/>
      <c r="B1929" s="4"/>
      <c r="C1929" s="4"/>
      <c r="D1929" s="4"/>
      <c r="E1929" s="4"/>
      <c r="F1929" s="45"/>
      <c r="G1929" s="42"/>
      <c r="H1929" s="42"/>
      <c r="I1929" s="43"/>
      <c r="J1929" s="43"/>
      <c r="K1929" s="43"/>
      <c r="L1929" s="44"/>
      <c r="M1929" s="44"/>
      <c r="N1929" s="44"/>
      <c r="O1929" s="911"/>
      <c r="P1929" s="40"/>
      <c r="Q1929" s="28"/>
    </row>
    <row r="1930" spans="1:28" x14ac:dyDescent="0.3">
      <c r="A1930" s="4"/>
      <c r="B1930" s="4"/>
      <c r="C1930" s="4"/>
      <c r="D1930" s="4"/>
      <c r="E1930" s="4"/>
      <c r="F1930" s="45"/>
      <c r="G1930" s="42"/>
      <c r="H1930" s="42"/>
      <c r="I1930" s="43"/>
      <c r="J1930" s="43"/>
      <c r="K1930" s="43"/>
      <c r="L1930" s="44"/>
      <c r="M1930" s="44"/>
      <c r="N1930" s="44"/>
      <c r="O1930" s="911"/>
      <c r="P1930" s="40"/>
    </row>
    <row r="1931" spans="1:28" x14ac:dyDescent="0.3">
      <c r="A1931" s="4"/>
      <c r="B1931" s="4"/>
      <c r="C1931" s="4"/>
      <c r="D1931" s="4"/>
      <c r="E1931" s="4"/>
      <c r="F1931" s="45"/>
      <c r="G1931" s="42"/>
      <c r="H1931" s="42"/>
      <c r="I1931" s="43"/>
      <c r="J1931" s="43"/>
      <c r="K1931" s="43"/>
      <c r="L1931" s="44"/>
      <c r="M1931" s="44"/>
      <c r="N1931" s="44"/>
      <c r="O1931" s="911"/>
      <c r="P1931" s="40"/>
    </row>
    <row r="1932" spans="1:28" x14ac:dyDescent="0.3">
      <c r="A1932" s="4"/>
      <c r="B1932" s="4"/>
      <c r="C1932" s="4"/>
      <c r="D1932" s="4"/>
      <c r="E1932" s="4"/>
      <c r="F1932" s="45"/>
      <c r="G1932" s="42"/>
      <c r="H1932" s="42"/>
      <c r="I1932" s="43"/>
      <c r="J1932" s="43"/>
      <c r="K1932" s="43"/>
      <c r="L1932" s="44"/>
      <c r="M1932" s="44"/>
      <c r="N1932" s="44"/>
      <c r="O1932" s="911"/>
      <c r="P1932" s="40"/>
    </row>
  </sheetData>
  <sortState ref="T964:T976">
    <sortCondition ref="T963"/>
  </sortState>
  <mergeCells count="24">
    <mergeCell ref="AB1563:AB1571"/>
    <mergeCell ref="E2:P2"/>
    <mergeCell ref="E3:P3"/>
    <mergeCell ref="AB62:AB67"/>
    <mergeCell ref="AB24:AB30"/>
    <mergeCell ref="AB52:AB57"/>
    <mergeCell ref="A22:E22"/>
    <mergeCell ref="A10:AA10"/>
    <mergeCell ref="A11:AA11"/>
    <mergeCell ref="A12:AA12"/>
    <mergeCell ref="E13:Z13"/>
    <mergeCell ref="A19:E21"/>
    <mergeCell ref="F19:O19"/>
    <mergeCell ref="P19:Y19"/>
    <mergeCell ref="Z19:Z21"/>
    <mergeCell ref="AA19:AA21"/>
    <mergeCell ref="Y20:Y21"/>
    <mergeCell ref="U20:X20"/>
    <mergeCell ref="G20:J20"/>
    <mergeCell ref="Q20:T20"/>
    <mergeCell ref="F20:F21"/>
    <mergeCell ref="K20:N20"/>
    <mergeCell ref="O20:O21"/>
    <mergeCell ref="P20:P21"/>
  </mergeCells>
  <printOptions horizontalCentered="1"/>
  <pageMargins left="0.11811023622047245" right="1.1811023622047245" top="0.39370078740157483" bottom="0.31496062992125984" header="0.31496062992125984" footer="0.31496062992125984"/>
  <pageSetup paperSize="5" scale="44" fitToHeight="0" orientation="landscape" r:id="rId1"/>
  <headerFooter>
    <oddFooter>Page &amp;P&amp;RDILG R4A 2018 AOPB</oddFooter>
  </headerFooter>
  <rowBreaks count="23" manualBreakCount="23">
    <brk id="75" max="26" man="1"/>
    <brk id="135" max="26" man="1"/>
    <brk id="210" max="26" man="1"/>
    <brk id="282" max="26" man="1"/>
    <brk id="424" max="26" man="1"/>
    <brk id="533" max="26" man="1"/>
    <brk id="601" max="26" man="1"/>
    <brk id="676" max="26" man="1"/>
    <brk id="747" max="26" man="1"/>
    <brk id="860" max="26" man="1"/>
    <brk id="943" max="26" man="1"/>
    <brk id="1015" max="26" man="1"/>
    <brk id="1078" max="26" man="1"/>
    <brk id="1151" max="26" man="1"/>
    <brk id="1226" max="26" man="1"/>
    <brk id="1301" max="26" man="1"/>
    <brk id="1375" max="26" man="1"/>
    <brk id="1456" max="26" man="1"/>
    <brk id="1542" max="26" man="1"/>
    <brk id="1681" max="26" man="1"/>
    <brk id="1751" max="26" man="1"/>
    <brk id="1825" max="26" man="1"/>
    <brk id="19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42"/>
  <sheetViews>
    <sheetView view="pageBreakPreview" topLeftCell="B9" zoomScale="60" zoomScaleNormal="90" workbookViewId="0">
      <selection activeCell="R123" sqref="R123"/>
    </sheetView>
  </sheetViews>
  <sheetFormatPr defaultColWidth="9.109375" defaultRowHeight="15.6" x14ac:dyDescent="0.3"/>
  <cols>
    <col min="1" max="1" width="3.5546875" style="27" customWidth="1"/>
    <col min="2" max="3" width="3.6640625" style="27" customWidth="1"/>
    <col min="4" max="4" width="3.5546875" style="27" customWidth="1"/>
    <col min="5" max="5" width="43.44140625" style="27" customWidth="1"/>
    <col min="6" max="6" width="11.6640625" style="910" customWidth="1"/>
    <col min="7" max="7" width="7.6640625" style="6" customWidth="1"/>
    <col min="8" max="8" width="7.109375" style="6" customWidth="1"/>
    <col min="9" max="9" width="7.6640625" style="36" customWidth="1"/>
    <col min="10" max="10" width="8.33203125" style="36" customWidth="1"/>
    <col min="11" max="11" width="6.88671875" style="36" customWidth="1"/>
    <col min="12" max="12" width="8.109375" style="7" customWidth="1"/>
    <col min="13" max="14" width="3.6640625" style="7" hidden="1" customWidth="1"/>
    <col min="15" max="15" width="13.33203125" style="917" customWidth="1"/>
    <col min="16" max="16" width="19.33203125" style="34" customWidth="1"/>
    <col min="17" max="17" width="18.109375" style="27" customWidth="1"/>
    <col min="18" max="18" width="18.44140625" style="27" customWidth="1"/>
    <col min="19" max="19" width="18.33203125" style="27" customWidth="1"/>
    <col min="20" max="20" width="18.6640625" style="27" customWidth="1"/>
    <col min="21" max="21" width="18.33203125" style="29" customWidth="1"/>
    <col min="22" max="22" width="18.88671875" style="27" customWidth="1"/>
    <col min="23" max="23" width="21" style="27" hidden="1" customWidth="1"/>
    <col min="24" max="24" width="22.33203125" style="27" hidden="1" customWidth="1"/>
    <col min="25" max="25" width="17.88671875" style="34" customWidth="1"/>
    <col min="26" max="26" width="14.5546875" style="27" customWidth="1"/>
    <col min="27" max="27" width="40.6640625" style="27" customWidth="1"/>
    <col min="28" max="28" width="15.44140625" style="27" bestFit="1" customWidth="1"/>
    <col min="29" max="29" width="18.88671875" style="27" customWidth="1"/>
    <col min="30" max="30" width="21.44140625" style="27" customWidth="1"/>
    <col min="31" max="32" width="9.109375" style="27"/>
    <col min="33" max="33" width="9.33203125" style="27" bestFit="1" customWidth="1"/>
    <col min="34" max="16384" width="9.109375" style="27"/>
  </cols>
  <sheetData>
    <row r="1" spans="1:27" hidden="1" x14ac:dyDescent="0.3">
      <c r="A1" s="4"/>
      <c r="B1" s="4"/>
      <c r="C1" s="4"/>
      <c r="D1" s="4"/>
      <c r="E1" s="4"/>
      <c r="F1" s="45"/>
      <c r="G1" s="42"/>
      <c r="H1" s="42"/>
      <c r="I1" s="43"/>
      <c r="J1" s="43"/>
      <c r="K1" s="43"/>
      <c r="L1" s="44"/>
      <c r="M1" s="44"/>
      <c r="N1" s="44"/>
      <c r="O1" s="911"/>
      <c r="P1" s="40"/>
      <c r="Q1" s="28"/>
    </row>
    <row r="2" spans="1:27" hidden="1" x14ac:dyDescent="0.3">
      <c r="A2" s="4"/>
      <c r="B2" s="4"/>
      <c r="C2" s="4"/>
      <c r="D2" s="4"/>
      <c r="E2" s="1899" t="s">
        <v>46</v>
      </c>
      <c r="F2" s="1899"/>
      <c r="G2" s="1899"/>
      <c r="H2" s="1899"/>
      <c r="I2" s="1899"/>
      <c r="J2" s="1899"/>
      <c r="K2" s="1899"/>
      <c r="L2" s="1899"/>
      <c r="M2" s="1899"/>
      <c r="N2" s="1899"/>
      <c r="O2" s="1899"/>
      <c r="P2" s="1899"/>
      <c r="Q2" s="28"/>
    </row>
    <row r="3" spans="1:27" hidden="1" x14ac:dyDescent="0.3">
      <c r="A3" s="4"/>
      <c r="B3" s="4"/>
      <c r="C3" s="4"/>
      <c r="D3" s="4"/>
      <c r="E3" s="1899" t="s">
        <v>48</v>
      </c>
      <c r="F3" s="1899"/>
      <c r="G3" s="1899"/>
      <c r="H3" s="1899"/>
      <c r="I3" s="1899"/>
      <c r="J3" s="1899"/>
      <c r="K3" s="1899"/>
      <c r="L3" s="1899"/>
      <c r="M3" s="1899"/>
      <c r="N3" s="1899"/>
      <c r="O3" s="1899"/>
      <c r="P3" s="1899"/>
      <c r="Q3" s="28"/>
    </row>
    <row r="4" spans="1:27" hidden="1" x14ac:dyDescent="0.3">
      <c r="A4" s="4"/>
      <c r="B4" s="4"/>
      <c r="C4" s="4"/>
      <c r="D4" s="4"/>
      <c r="E4" s="261"/>
      <c r="F4" s="45"/>
      <c r="G4" s="42"/>
      <c r="H4" s="42"/>
      <c r="I4" s="43"/>
      <c r="J4" s="43"/>
      <c r="K4" s="43"/>
      <c r="L4" s="42"/>
      <c r="M4" s="45"/>
      <c r="N4" s="45"/>
      <c r="O4" s="78"/>
      <c r="P4" s="261"/>
      <c r="Q4" s="28"/>
    </row>
    <row r="5" spans="1:27" hidden="1" x14ac:dyDescent="0.3">
      <c r="A5" s="4" t="s">
        <v>38</v>
      </c>
      <c r="B5" s="4"/>
      <c r="C5" s="4"/>
      <c r="D5" s="4"/>
      <c r="E5" s="4"/>
      <c r="F5" s="45"/>
      <c r="G5" s="42"/>
      <c r="H5" s="42"/>
      <c r="I5" s="43"/>
      <c r="J5" s="43"/>
      <c r="K5" s="43"/>
      <c r="L5" s="44"/>
      <c r="M5" s="44"/>
      <c r="N5" s="44"/>
      <c r="O5" s="911" t="s">
        <v>41</v>
      </c>
      <c r="P5" s="8"/>
      <c r="Q5" s="28"/>
    </row>
    <row r="6" spans="1:27" hidden="1" x14ac:dyDescent="0.3">
      <c r="A6" s="4" t="s">
        <v>7</v>
      </c>
      <c r="B6" s="4"/>
      <c r="C6" s="4"/>
      <c r="D6" s="4"/>
      <c r="E6" s="4"/>
      <c r="F6" s="45"/>
      <c r="G6" s="42"/>
      <c r="H6" s="42"/>
      <c r="I6" s="43"/>
      <c r="J6" s="43"/>
      <c r="K6" s="43"/>
      <c r="L6" s="44"/>
      <c r="M6" s="44"/>
      <c r="N6" s="44"/>
      <c r="O6" s="911"/>
      <c r="P6" s="8"/>
      <c r="Q6" s="28"/>
    </row>
    <row r="7" spans="1:27" hidden="1" x14ac:dyDescent="0.3">
      <c r="A7" s="4" t="s">
        <v>6</v>
      </c>
      <c r="B7" s="4"/>
      <c r="C7" s="4"/>
      <c r="D7" s="4"/>
      <c r="E7" s="4"/>
      <c r="F7" s="45"/>
      <c r="G7" s="42"/>
      <c r="H7" s="42"/>
      <c r="I7" s="43"/>
      <c r="J7" s="43"/>
      <c r="K7" s="43"/>
      <c r="L7" s="44"/>
      <c r="M7" s="44"/>
      <c r="N7" s="44"/>
      <c r="O7" s="911"/>
      <c r="P7" s="8"/>
      <c r="Q7" s="28"/>
      <c r="Y7" s="5"/>
    </row>
    <row r="8" spans="1:27" hidden="1" x14ac:dyDescent="0.3">
      <c r="A8" s="4"/>
      <c r="B8" s="4"/>
      <c r="C8" s="4"/>
      <c r="D8" s="4"/>
      <c r="E8" s="4"/>
      <c r="F8" s="45"/>
      <c r="G8" s="42"/>
      <c r="H8" s="42"/>
      <c r="I8" s="43"/>
      <c r="J8" s="43"/>
      <c r="K8" s="43"/>
      <c r="L8" s="44"/>
      <c r="M8" s="44"/>
      <c r="N8" s="44"/>
      <c r="O8" s="911"/>
      <c r="P8" s="8"/>
      <c r="Q8" s="28"/>
    </row>
    <row r="9" spans="1:27" s="103" customFormat="1" ht="14.4" x14ac:dyDescent="0.3">
      <c r="A9" s="99"/>
      <c r="B9" s="99"/>
      <c r="C9" s="100"/>
      <c r="D9" s="100"/>
      <c r="E9" s="100"/>
      <c r="F9" s="877"/>
      <c r="G9" s="100"/>
      <c r="H9" s="100"/>
      <c r="I9" s="100"/>
      <c r="J9" s="100"/>
      <c r="K9" s="100"/>
      <c r="L9" s="100"/>
      <c r="M9" s="101"/>
      <c r="N9" s="101"/>
      <c r="O9" s="109"/>
      <c r="P9" s="109"/>
      <c r="Q9" s="101"/>
      <c r="R9" s="101"/>
      <c r="S9" s="101"/>
      <c r="T9" s="101"/>
      <c r="U9" s="101"/>
      <c r="V9" s="1003"/>
      <c r="W9" s="102"/>
      <c r="Y9" s="878"/>
    </row>
    <row r="10" spans="1:27" s="103" customFormat="1" ht="14.4" x14ac:dyDescent="0.3">
      <c r="A10" s="1905" t="s">
        <v>841</v>
      </c>
      <c r="B10" s="1905"/>
      <c r="C10" s="1905"/>
      <c r="D10" s="1905"/>
      <c r="E10" s="1905"/>
      <c r="F10" s="1905"/>
      <c r="G10" s="1905"/>
      <c r="H10" s="1905"/>
      <c r="I10" s="1905"/>
      <c r="J10" s="1905"/>
      <c r="K10" s="1905"/>
      <c r="L10" s="1905"/>
      <c r="M10" s="1905"/>
      <c r="N10" s="1905"/>
      <c r="O10" s="1905"/>
      <c r="P10" s="1905"/>
      <c r="Q10" s="1905"/>
      <c r="R10" s="1905"/>
      <c r="S10" s="1905"/>
      <c r="T10" s="1905"/>
      <c r="U10" s="1905"/>
      <c r="V10" s="1905"/>
      <c r="W10" s="1905"/>
      <c r="X10" s="1905"/>
      <c r="Y10" s="1905"/>
      <c r="Z10" s="1905"/>
      <c r="AA10" s="1905"/>
    </row>
    <row r="11" spans="1:27" s="103" customFormat="1" ht="14.4" x14ac:dyDescent="0.3">
      <c r="A11" s="1905" t="s">
        <v>842</v>
      </c>
      <c r="B11" s="1905"/>
      <c r="C11" s="1905"/>
      <c r="D11" s="1905"/>
      <c r="E11" s="1905"/>
      <c r="F11" s="1905"/>
      <c r="G11" s="1905"/>
      <c r="H11" s="1905"/>
      <c r="I11" s="1905"/>
      <c r="J11" s="1905"/>
      <c r="K11" s="1905"/>
      <c r="L11" s="1905"/>
      <c r="M11" s="1905"/>
      <c r="N11" s="1905"/>
      <c r="O11" s="1905"/>
      <c r="P11" s="1905"/>
      <c r="Q11" s="1905"/>
      <c r="R11" s="1905"/>
      <c r="S11" s="1905"/>
      <c r="T11" s="1905"/>
      <c r="U11" s="1905"/>
      <c r="V11" s="1905"/>
      <c r="W11" s="1905"/>
      <c r="X11" s="1905"/>
      <c r="Y11" s="1905"/>
      <c r="Z11" s="1905"/>
      <c r="AA11" s="1905"/>
    </row>
    <row r="12" spans="1:27" s="103" customFormat="1" ht="14.4" x14ac:dyDescent="0.3">
      <c r="A12" s="1905" t="s">
        <v>865</v>
      </c>
      <c r="B12" s="1905"/>
      <c r="C12" s="1905"/>
      <c r="D12" s="1905"/>
      <c r="E12" s="1905"/>
      <c r="F12" s="1905"/>
      <c r="G12" s="1905"/>
      <c r="H12" s="1905"/>
      <c r="I12" s="1905"/>
      <c r="J12" s="1905"/>
      <c r="K12" s="1905"/>
      <c r="L12" s="1905"/>
      <c r="M12" s="1905"/>
      <c r="N12" s="1905"/>
      <c r="O12" s="1905"/>
      <c r="P12" s="1905"/>
      <c r="Q12" s="1905"/>
      <c r="R12" s="1905"/>
      <c r="S12" s="1905"/>
      <c r="T12" s="1905"/>
      <c r="U12" s="1905"/>
      <c r="V12" s="1905"/>
      <c r="W12" s="1905"/>
      <c r="X12" s="1905"/>
      <c r="Y12" s="1905"/>
      <c r="Z12" s="1905"/>
      <c r="AA12" s="1905"/>
    </row>
    <row r="13" spans="1:27" s="103" customFormat="1" ht="14.4" x14ac:dyDescent="0.3">
      <c r="E13" s="1906"/>
      <c r="F13" s="1906"/>
      <c r="G13" s="1906"/>
      <c r="H13" s="1906"/>
      <c r="I13" s="1906"/>
      <c r="J13" s="1906"/>
      <c r="K13" s="1906"/>
      <c r="L13" s="1906"/>
      <c r="M13" s="1906"/>
      <c r="N13" s="1906"/>
      <c r="O13" s="1906"/>
      <c r="P13" s="1906"/>
      <c r="Q13" s="1906"/>
      <c r="R13" s="1906"/>
      <c r="S13" s="1906"/>
      <c r="T13" s="1906"/>
      <c r="U13" s="1906"/>
      <c r="V13" s="1906"/>
      <c r="W13" s="1906"/>
      <c r="X13" s="1906"/>
      <c r="Y13" s="1906"/>
      <c r="Z13" s="1906"/>
      <c r="AA13" s="104"/>
    </row>
    <row r="14" spans="1:27" s="103" customFormat="1" ht="13.8" x14ac:dyDescent="0.3">
      <c r="E14" s="105"/>
      <c r="F14" s="105"/>
      <c r="G14" s="876"/>
      <c r="H14" s="876"/>
      <c r="I14" s="876"/>
      <c r="J14" s="876"/>
      <c r="K14" s="876"/>
      <c r="L14" s="876"/>
      <c r="M14" s="105"/>
      <c r="N14" s="105"/>
      <c r="O14" s="105"/>
      <c r="P14" s="105"/>
      <c r="Q14" s="876"/>
      <c r="R14" s="876"/>
      <c r="S14" s="876"/>
      <c r="T14" s="876"/>
      <c r="U14" s="876"/>
      <c r="V14" s="876"/>
      <c r="W14" s="105"/>
      <c r="X14" s="106"/>
      <c r="Y14" s="106"/>
      <c r="Z14" s="106"/>
      <c r="AA14" s="106"/>
    </row>
    <row r="15" spans="1:27" s="103" customFormat="1" ht="14.4" hidden="1" x14ac:dyDescent="0.3">
      <c r="A15" s="262" t="s">
        <v>863</v>
      </c>
      <c r="B15" s="262"/>
      <c r="C15" s="105"/>
      <c r="D15" s="105"/>
      <c r="F15" s="878"/>
      <c r="G15" s="100"/>
      <c r="H15" s="100"/>
      <c r="I15" s="876"/>
      <c r="J15" s="876"/>
      <c r="K15" s="876"/>
      <c r="L15" s="876"/>
      <c r="M15" s="105"/>
      <c r="N15" s="105"/>
      <c r="O15" s="105"/>
      <c r="P15" s="105"/>
      <c r="Q15" s="876"/>
      <c r="R15" s="876"/>
      <c r="S15" s="876"/>
      <c r="Y15" s="878"/>
      <c r="Z15" s="105"/>
    </row>
    <row r="16" spans="1:27" x14ac:dyDescent="0.3">
      <c r="A16" s="4" t="s">
        <v>38</v>
      </c>
      <c r="B16" s="4"/>
      <c r="C16" s="4"/>
      <c r="D16" s="4"/>
      <c r="E16" s="4"/>
      <c r="F16" s="261"/>
      <c r="G16" s="1"/>
      <c r="H16" s="1"/>
      <c r="I16" s="1"/>
      <c r="J16" s="1"/>
      <c r="K16" s="1"/>
      <c r="L16" s="42"/>
      <c r="M16" s="42"/>
      <c r="N16" s="2"/>
      <c r="O16" s="3"/>
      <c r="P16" s="3"/>
      <c r="Q16" s="2"/>
      <c r="R16" s="2"/>
      <c r="S16" s="2"/>
      <c r="T16" s="2" t="s">
        <v>41</v>
      </c>
      <c r="U16" s="2"/>
      <c r="V16" s="2"/>
      <c r="W16" s="2"/>
      <c r="X16" s="2"/>
      <c r="Y16" s="3"/>
      <c r="Z16" s="2"/>
      <c r="AA16" s="2"/>
    </row>
    <row r="17" spans="1:29" s="103" customFormat="1" ht="14.4" x14ac:dyDescent="0.3">
      <c r="A17" s="107"/>
      <c r="B17" s="107"/>
      <c r="C17" s="108"/>
      <c r="D17" s="108"/>
      <c r="F17" s="878"/>
      <c r="G17" s="100"/>
      <c r="H17" s="100"/>
      <c r="I17" s="108"/>
      <c r="J17" s="108"/>
      <c r="K17" s="100"/>
      <c r="L17" s="100"/>
      <c r="M17" s="100"/>
      <c r="N17" s="100"/>
      <c r="O17" s="877"/>
      <c r="P17" s="877"/>
      <c r="Q17" s="100"/>
      <c r="R17" s="100"/>
      <c r="S17" s="101"/>
      <c r="T17" s="102"/>
      <c r="Y17" s="878"/>
      <c r="Z17" s="105"/>
    </row>
    <row r="18" spans="1:29" s="103" customFormat="1" ht="15" customHeight="1" thickBot="1" x14ac:dyDescent="0.35">
      <c r="E18" s="110"/>
      <c r="F18" s="110"/>
      <c r="G18" s="100"/>
      <c r="H18" s="100"/>
      <c r="I18" s="100"/>
      <c r="J18" s="100"/>
      <c r="K18" s="100"/>
      <c r="L18" s="100"/>
      <c r="M18" s="100"/>
      <c r="N18" s="100"/>
      <c r="O18" s="877"/>
      <c r="P18" s="877"/>
      <c r="Q18" s="101"/>
      <c r="R18" s="101"/>
      <c r="S18" s="101"/>
      <c r="T18" s="101"/>
      <c r="U18" s="101"/>
      <c r="V18" s="101"/>
      <c r="W18" s="101"/>
      <c r="X18" s="101"/>
      <c r="Y18" s="109"/>
      <c r="Z18" s="105"/>
      <c r="AA18" s="102"/>
    </row>
    <row r="19" spans="1:29" s="103" customFormat="1" ht="20.25" customHeight="1" thickBot="1" x14ac:dyDescent="0.35">
      <c r="A19" s="1907" t="s">
        <v>843</v>
      </c>
      <c r="B19" s="1891"/>
      <c r="C19" s="1891"/>
      <c r="D19" s="1891"/>
      <c r="E19" s="1892"/>
      <c r="F19" s="1911" t="s">
        <v>86</v>
      </c>
      <c r="G19" s="1912"/>
      <c r="H19" s="1912"/>
      <c r="I19" s="1912"/>
      <c r="J19" s="1912"/>
      <c r="K19" s="1912"/>
      <c r="L19" s="1912"/>
      <c r="M19" s="1912"/>
      <c r="N19" s="1912"/>
      <c r="O19" s="1913"/>
      <c r="P19" s="1914" t="s">
        <v>844</v>
      </c>
      <c r="Q19" s="1914"/>
      <c r="R19" s="1914"/>
      <c r="S19" s="1914"/>
      <c r="T19" s="1914"/>
      <c r="U19" s="1914"/>
      <c r="V19" s="1914"/>
      <c r="W19" s="1914"/>
      <c r="X19" s="1914"/>
      <c r="Y19" s="1914"/>
      <c r="Z19" s="1894" t="s">
        <v>845</v>
      </c>
      <c r="AA19" s="1886" t="s">
        <v>846</v>
      </c>
    </row>
    <row r="20" spans="1:29" s="103" customFormat="1" ht="15" customHeight="1" x14ac:dyDescent="0.3">
      <c r="A20" s="1908"/>
      <c r="B20" s="1909"/>
      <c r="C20" s="1909"/>
      <c r="D20" s="1909"/>
      <c r="E20" s="1910"/>
      <c r="F20" s="1894" t="s">
        <v>864</v>
      </c>
      <c r="G20" s="1890" t="s">
        <v>1</v>
      </c>
      <c r="H20" s="1891"/>
      <c r="I20" s="1891"/>
      <c r="J20" s="1892"/>
      <c r="K20" s="1888" t="s">
        <v>0</v>
      </c>
      <c r="L20" s="1889"/>
      <c r="M20" s="1889"/>
      <c r="N20" s="1889"/>
      <c r="O20" s="1886" t="s">
        <v>847</v>
      </c>
      <c r="P20" s="1894" t="s">
        <v>848</v>
      </c>
      <c r="Q20" s="1889" t="s">
        <v>1</v>
      </c>
      <c r="R20" s="1889"/>
      <c r="S20" s="1889"/>
      <c r="T20" s="1893"/>
      <c r="U20" s="1888" t="s">
        <v>0</v>
      </c>
      <c r="V20" s="1889"/>
      <c r="W20" s="1889"/>
      <c r="X20" s="1889"/>
      <c r="Y20" s="1886" t="s">
        <v>849</v>
      </c>
      <c r="Z20" s="1915"/>
      <c r="AA20" s="1916"/>
    </row>
    <row r="21" spans="1:29" s="103" customFormat="1" ht="32.25" customHeight="1" x14ac:dyDescent="0.3">
      <c r="A21" s="1908"/>
      <c r="B21" s="1909"/>
      <c r="C21" s="1909"/>
      <c r="D21" s="1909"/>
      <c r="E21" s="1910"/>
      <c r="F21" s="1895"/>
      <c r="G21" s="111" t="s">
        <v>2</v>
      </c>
      <c r="H21" s="111" t="s">
        <v>3</v>
      </c>
      <c r="I21" s="111" t="s">
        <v>4</v>
      </c>
      <c r="J21" s="136" t="s">
        <v>5</v>
      </c>
      <c r="K21" s="137" t="s">
        <v>2</v>
      </c>
      <c r="L21" s="111" t="s">
        <v>3</v>
      </c>
      <c r="M21" s="111" t="s">
        <v>4</v>
      </c>
      <c r="N21" s="111" t="s">
        <v>5</v>
      </c>
      <c r="O21" s="1887"/>
      <c r="P21" s="1895"/>
      <c r="Q21" s="111" t="s">
        <v>2</v>
      </c>
      <c r="R21" s="111" t="s">
        <v>3</v>
      </c>
      <c r="S21" s="111" t="s">
        <v>4</v>
      </c>
      <c r="T21" s="136" t="s">
        <v>5</v>
      </c>
      <c r="U21" s="137" t="s">
        <v>2</v>
      </c>
      <c r="V21" s="111" t="s">
        <v>3</v>
      </c>
      <c r="W21" s="111" t="s">
        <v>4</v>
      </c>
      <c r="X21" s="111" t="s">
        <v>5</v>
      </c>
      <c r="Y21" s="1887"/>
      <c r="Z21" s="1895"/>
      <c r="AA21" s="1887"/>
    </row>
    <row r="22" spans="1:29" s="112" customFormat="1" ht="14.4" customHeight="1" thickBot="1" x14ac:dyDescent="0.35">
      <c r="A22" s="1902" t="s">
        <v>28</v>
      </c>
      <c r="B22" s="1903"/>
      <c r="C22" s="1903"/>
      <c r="D22" s="1903"/>
      <c r="E22" s="1904"/>
      <c r="F22" s="157" t="s">
        <v>732</v>
      </c>
      <c r="G22" s="158" t="s">
        <v>78</v>
      </c>
      <c r="H22" s="158" t="s">
        <v>850</v>
      </c>
      <c r="I22" s="158" t="s">
        <v>353</v>
      </c>
      <c r="J22" s="159" t="s">
        <v>851</v>
      </c>
      <c r="K22" s="157" t="s">
        <v>852</v>
      </c>
      <c r="L22" s="158" t="s">
        <v>853</v>
      </c>
      <c r="M22" s="158" t="s">
        <v>80</v>
      </c>
      <c r="N22" s="158" t="s">
        <v>854</v>
      </c>
      <c r="O22" s="159" t="s">
        <v>855</v>
      </c>
      <c r="P22" s="157" t="s">
        <v>856</v>
      </c>
      <c r="Q22" s="158" t="s">
        <v>857</v>
      </c>
      <c r="R22" s="158" t="s">
        <v>396</v>
      </c>
      <c r="S22" s="158" t="s">
        <v>858</v>
      </c>
      <c r="T22" s="159" t="s">
        <v>259</v>
      </c>
      <c r="U22" s="157" t="s">
        <v>253</v>
      </c>
      <c r="V22" s="158" t="s">
        <v>753</v>
      </c>
      <c r="W22" s="158" t="s">
        <v>354</v>
      </c>
      <c r="X22" s="158" t="s">
        <v>859</v>
      </c>
      <c r="Y22" s="159" t="s">
        <v>860</v>
      </c>
      <c r="Z22" s="157" t="s">
        <v>861</v>
      </c>
      <c r="AA22" s="159" t="s">
        <v>862</v>
      </c>
    </row>
    <row r="23" spans="1:29" x14ac:dyDescent="0.3">
      <c r="A23" s="115"/>
      <c r="B23" s="116"/>
      <c r="C23" s="116"/>
      <c r="D23" s="116"/>
      <c r="E23" s="1163"/>
      <c r="F23" s="879" t="e">
        <f>F47+F424+F632+F1049+F1312+F1568+#REF!</f>
        <v>#REF!</v>
      </c>
      <c r="G23" s="160"/>
      <c r="H23" s="160"/>
      <c r="I23" s="134" t="e">
        <f>I47+I424+I632+I1049+I1312+I1568+#REF!</f>
        <v>#REF!</v>
      </c>
      <c r="J23" s="133" t="e">
        <f>J47+J424+J632+J1049+J1312+J1568+#REF!</f>
        <v>#REF!</v>
      </c>
      <c r="K23" s="938"/>
      <c r="L23" s="939"/>
      <c r="M23" s="266"/>
      <c r="N23" s="266"/>
      <c r="O23" s="267"/>
      <c r="P23" s="994"/>
      <c r="Q23" s="125"/>
      <c r="R23" s="125"/>
      <c r="S23" s="125"/>
      <c r="T23" s="161"/>
      <c r="U23" s="156"/>
      <c r="V23" s="125"/>
      <c r="W23" s="125"/>
      <c r="X23" s="125"/>
      <c r="Y23" s="1299"/>
      <c r="Z23" s="156"/>
      <c r="AA23" s="162"/>
      <c r="AB23" s="20"/>
    </row>
    <row r="24" spans="1:29" ht="15.6" hidden="1" customHeight="1" x14ac:dyDescent="0.3">
      <c r="A24" s="263" t="s">
        <v>44</v>
      </c>
      <c r="B24" s="268"/>
      <c r="C24" s="268"/>
      <c r="D24" s="268"/>
      <c r="E24" s="554"/>
      <c r="F24" s="880">
        <f>SUM(G24:J24)</f>
        <v>0</v>
      </c>
      <c r="G24" s="270"/>
      <c r="H24" s="270"/>
      <c r="I24" s="271"/>
      <c r="J24" s="272"/>
      <c r="K24" s="940"/>
      <c r="L24" s="273"/>
      <c r="M24" s="273"/>
      <c r="N24" s="273"/>
      <c r="O24" s="1473"/>
      <c r="P24" s="281" t="e">
        <f>P25+P26+P31+P32</f>
        <v>#REF!</v>
      </c>
      <c r="Q24" s="301" t="e">
        <f t="shared" ref="Q24:Y24" si="0">Q25+Q26+Q31+Q32</f>
        <v>#REF!</v>
      </c>
      <c r="R24" s="301" t="e">
        <f t="shared" si="0"/>
        <v>#REF!</v>
      </c>
      <c r="S24" s="301" t="e">
        <f t="shared" si="0"/>
        <v>#REF!</v>
      </c>
      <c r="T24" s="1727" t="e">
        <f t="shared" si="0"/>
        <v>#REF!</v>
      </c>
      <c r="U24" s="1726" t="e">
        <f t="shared" si="0"/>
        <v>#REF!</v>
      </c>
      <c r="V24" s="301" t="e">
        <f t="shared" si="0"/>
        <v>#REF!</v>
      </c>
      <c r="W24" s="1258" t="e">
        <f t="shared" si="0"/>
        <v>#REF!</v>
      </c>
      <c r="X24" s="275" t="e">
        <f t="shared" si="0"/>
        <v>#REF!</v>
      </c>
      <c r="Y24" s="1300" t="e">
        <f t="shared" si="0"/>
        <v>#REF!</v>
      </c>
      <c r="Z24" s="276"/>
      <c r="AA24" s="277"/>
      <c r="AB24" s="1918" t="s">
        <v>356</v>
      </c>
      <c r="AC24" s="253" t="e">
        <f>P24+Y24</f>
        <v>#REF!</v>
      </c>
    </row>
    <row r="25" spans="1:29" s="34" customFormat="1" hidden="1" x14ac:dyDescent="0.3">
      <c r="A25" s="213" t="s">
        <v>275</v>
      </c>
      <c r="B25" s="278"/>
      <c r="C25" s="278"/>
      <c r="D25" s="278"/>
      <c r="E25" s="562"/>
      <c r="F25" s="880">
        <f t="shared" ref="F25:F108" si="1">SUM(G25:J25)</f>
        <v>0</v>
      </c>
      <c r="G25" s="270"/>
      <c r="H25" s="270"/>
      <c r="I25" s="271"/>
      <c r="J25" s="272"/>
      <c r="K25" s="940"/>
      <c r="L25" s="296"/>
      <c r="M25" s="280"/>
      <c r="N25" s="280"/>
      <c r="O25" s="1473"/>
      <c r="P25" s="281">
        <f>SUM(Q25:T25)</f>
        <v>215831000</v>
      </c>
      <c r="Q25" s="301">
        <v>53957750</v>
      </c>
      <c r="R25" s="301">
        <v>53957750</v>
      </c>
      <c r="S25" s="301">
        <v>53957750</v>
      </c>
      <c r="T25" s="1727">
        <v>53957750</v>
      </c>
      <c r="U25" s="1726">
        <v>53957750</v>
      </c>
      <c r="V25" s="301">
        <v>53957750</v>
      </c>
      <c r="W25" s="1258">
        <v>53957750</v>
      </c>
      <c r="X25" s="281">
        <v>53957750</v>
      </c>
      <c r="Y25" s="1301">
        <v>53957750</v>
      </c>
      <c r="Z25" s="276"/>
      <c r="AA25" s="277"/>
      <c r="AB25" s="1918"/>
      <c r="AC25" s="253">
        <f t="shared" ref="AC25:AC91" si="2">P25+Y25</f>
        <v>269788750</v>
      </c>
    </row>
    <row r="26" spans="1:29" s="34" customFormat="1" hidden="1" x14ac:dyDescent="0.3">
      <c r="A26" s="264" t="s">
        <v>45</v>
      </c>
      <c r="B26" s="282"/>
      <c r="C26" s="282"/>
      <c r="D26" s="282"/>
      <c r="E26" s="562"/>
      <c r="F26" s="880">
        <f t="shared" si="1"/>
        <v>0</v>
      </c>
      <c r="G26" s="270"/>
      <c r="H26" s="270"/>
      <c r="I26" s="271"/>
      <c r="J26" s="272"/>
      <c r="K26" s="940"/>
      <c r="L26" s="296"/>
      <c r="M26" s="280"/>
      <c r="N26" s="280"/>
      <c r="O26" s="1473"/>
      <c r="P26" s="281" t="e">
        <f>SUM(P27:P30)</f>
        <v>#REF!</v>
      </c>
      <c r="Q26" s="301" t="e">
        <f t="shared" ref="Q26:Y26" si="3">SUM(Q27:Q30)</f>
        <v>#REF!</v>
      </c>
      <c r="R26" s="301" t="e">
        <f t="shared" si="3"/>
        <v>#REF!</v>
      </c>
      <c r="S26" s="301" t="e">
        <f t="shared" si="3"/>
        <v>#REF!</v>
      </c>
      <c r="T26" s="1727" t="e">
        <f t="shared" si="3"/>
        <v>#REF!</v>
      </c>
      <c r="U26" s="1726" t="e">
        <f t="shared" si="3"/>
        <v>#REF!</v>
      </c>
      <c r="V26" s="301" t="e">
        <f t="shared" si="3"/>
        <v>#REF!</v>
      </c>
      <c r="W26" s="1258" t="e">
        <f t="shared" si="3"/>
        <v>#REF!</v>
      </c>
      <c r="X26" s="275" t="e">
        <f t="shared" si="3"/>
        <v>#REF!</v>
      </c>
      <c r="Y26" s="1300" t="e">
        <f t="shared" si="3"/>
        <v>#REF!</v>
      </c>
      <c r="Z26" s="276"/>
      <c r="AA26" s="277"/>
      <c r="AB26" s="1918"/>
      <c r="AC26" s="253" t="e">
        <f t="shared" si="2"/>
        <v>#REF!</v>
      </c>
    </row>
    <row r="27" spans="1:29" s="34" customFormat="1" hidden="1" x14ac:dyDescent="0.3">
      <c r="A27" s="264" t="s">
        <v>42</v>
      </c>
      <c r="B27" s="282"/>
      <c r="C27" s="282"/>
      <c r="D27" s="282"/>
      <c r="E27" s="562"/>
      <c r="F27" s="880">
        <f t="shared" si="1"/>
        <v>0</v>
      </c>
      <c r="G27" s="270"/>
      <c r="H27" s="270"/>
      <c r="I27" s="271"/>
      <c r="J27" s="272"/>
      <c r="K27" s="940"/>
      <c r="L27" s="296"/>
      <c r="M27" s="280"/>
      <c r="N27" s="280"/>
      <c r="O27" s="1473"/>
      <c r="P27" s="281" t="e">
        <f>P33+P39</f>
        <v>#REF!</v>
      </c>
      <c r="Q27" s="301" t="e">
        <f t="shared" ref="Q27:Y27" si="4">Q33+Q39</f>
        <v>#REF!</v>
      </c>
      <c r="R27" s="301" t="e">
        <f t="shared" si="4"/>
        <v>#REF!</v>
      </c>
      <c r="S27" s="301" t="e">
        <f t="shared" si="4"/>
        <v>#REF!</v>
      </c>
      <c r="T27" s="1727" t="e">
        <f t="shared" si="4"/>
        <v>#REF!</v>
      </c>
      <c r="U27" s="1726" t="e">
        <f t="shared" si="4"/>
        <v>#REF!</v>
      </c>
      <c r="V27" s="301" t="e">
        <f t="shared" si="4"/>
        <v>#REF!</v>
      </c>
      <c r="W27" s="1258" t="e">
        <f t="shared" si="4"/>
        <v>#REF!</v>
      </c>
      <c r="X27" s="275" t="e">
        <f t="shared" si="4"/>
        <v>#REF!</v>
      </c>
      <c r="Y27" s="1300" t="e">
        <f t="shared" si="4"/>
        <v>#REF!</v>
      </c>
      <c r="Z27" s="276"/>
      <c r="AA27" s="283" t="s">
        <v>823</v>
      </c>
      <c r="AB27" s="1918"/>
      <c r="AC27" s="253" t="e">
        <f t="shared" si="2"/>
        <v>#REF!</v>
      </c>
    </row>
    <row r="28" spans="1:29" s="34" customFormat="1" hidden="1" x14ac:dyDescent="0.3">
      <c r="A28" s="264" t="s">
        <v>43</v>
      </c>
      <c r="B28" s="282"/>
      <c r="C28" s="282"/>
      <c r="D28" s="282"/>
      <c r="E28" s="562"/>
      <c r="F28" s="880">
        <f t="shared" si="1"/>
        <v>0</v>
      </c>
      <c r="G28" s="270"/>
      <c r="H28" s="270"/>
      <c r="I28" s="271"/>
      <c r="J28" s="272"/>
      <c r="K28" s="940"/>
      <c r="L28" s="296"/>
      <c r="M28" s="280"/>
      <c r="N28" s="280"/>
      <c r="O28" s="1473"/>
      <c r="P28" s="281">
        <f>SUM(Q28:Y28)</f>
        <v>28843515</v>
      </c>
      <c r="Q28" s="301">
        <v>3204835</v>
      </c>
      <c r="R28" s="301">
        <v>3204835</v>
      </c>
      <c r="S28" s="301">
        <v>3204835</v>
      </c>
      <c r="T28" s="1727">
        <v>3204835</v>
      </c>
      <c r="U28" s="1726">
        <v>3204835</v>
      </c>
      <c r="V28" s="301">
        <v>3204835</v>
      </c>
      <c r="W28" s="1258">
        <v>3204835</v>
      </c>
      <c r="X28" s="281">
        <v>3204835</v>
      </c>
      <c r="Y28" s="1301">
        <v>3204835</v>
      </c>
      <c r="Z28" s="276"/>
      <c r="AA28" s="284"/>
      <c r="AB28" s="1918"/>
      <c r="AC28" s="253">
        <f t="shared" si="2"/>
        <v>32048350</v>
      </c>
    </row>
    <row r="29" spans="1:29" s="34" customFormat="1" hidden="1" x14ac:dyDescent="0.3">
      <c r="A29" s="264" t="s">
        <v>276</v>
      </c>
      <c r="B29" s="282"/>
      <c r="C29" s="282"/>
      <c r="D29" s="282"/>
      <c r="E29" s="562"/>
      <c r="F29" s="880">
        <f t="shared" si="1"/>
        <v>0</v>
      </c>
      <c r="G29" s="270"/>
      <c r="H29" s="270"/>
      <c r="I29" s="271"/>
      <c r="J29" s="272"/>
      <c r="K29" s="940"/>
      <c r="L29" s="296"/>
      <c r="M29" s="280"/>
      <c r="N29" s="280"/>
      <c r="O29" s="1473"/>
      <c r="P29" s="281">
        <f t="shared" ref="P29" si="5">T29+S29</f>
        <v>0</v>
      </c>
      <c r="Q29" s="301">
        <f t="shared" ref="Q29:Y29" si="6">+Q41</f>
        <v>0</v>
      </c>
      <c r="R29" s="301">
        <f t="shared" si="6"/>
        <v>0</v>
      </c>
      <c r="S29" s="301">
        <f t="shared" si="6"/>
        <v>0</v>
      </c>
      <c r="T29" s="1727">
        <f t="shared" si="6"/>
        <v>0</v>
      </c>
      <c r="U29" s="1726">
        <f t="shared" si="6"/>
        <v>0</v>
      </c>
      <c r="V29" s="301">
        <f t="shared" si="6"/>
        <v>0</v>
      </c>
      <c r="W29" s="1258">
        <f t="shared" si="6"/>
        <v>0</v>
      </c>
      <c r="X29" s="281">
        <f t="shared" si="6"/>
        <v>0</v>
      </c>
      <c r="Y29" s="1301">
        <f t="shared" si="6"/>
        <v>0</v>
      </c>
      <c r="Z29" s="276"/>
      <c r="AA29" s="284"/>
      <c r="AB29" s="1918"/>
      <c r="AC29" s="253">
        <f t="shared" si="2"/>
        <v>0</v>
      </c>
    </row>
    <row r="30" spans="1:29" s="34" customFormat="1" hidden="1" x14ac:dyDescent="0.3">
      <c r="A30" s="264" t="s">
        <v>277</v>
      </c>
      <c r="B30" s="282"/>
      <c r="C30" s="282"/>
      <c r="D30" s="282"/>
      <c r="E30" s="562"/>
      <c r="F30" s="880">
        <f t="shared" si="1"/>
        <v>0</v>
      </c>
      <c r="G30" s="270"/>
      <c r="H30" s="270"/>
      <c r="I30" s="271"/>
      <c r="J30" s="272"/>
      <c r="K30" s="940"/>
      <c r="L30" s="296"/>
      <c r="M30" s="280"/>
      <c r="N30" s="280"/>
      <c r="O30" s="274"/>
      <c r="P30" s="275">
        <f>P40</f>
        <v>350000</v>
      </c>
      <c r="Q30" s="301">
        <f t="shared" ref="Q30:Y30" si="7">Q40</f>
        <v>67100</v>
      </c>
      <c r="R30" s="301">
        <f t="shared" si="7"/>
        <v>73350</v>
      </c>
      <c r="S30" s="301">
        <f t="shared" si="7"/>
        <v>26000</v>
      </c>
      <c r="T30" s="1283">
        <f t="shared" si="7"/>
        <v>183550</v>
      </c>
      <c r="U30" s="530">
        <f t="shared" si="7"/>
        <v>62039.05</v>
      </c>
      <c r="V30" s="301">
        <f t="shared" si="7"/>
        <v>77238.3</v>
      </c>
      <c r="W30" s="281">
        <f t="shared" si="7"/>
        <v>0</v>
      </c>
      <c r="X30" s="281">
        <f t="shared" si="7"/>
        <v>0</v>
      </c>
      <c r="Y30" s="1301">
        <f t="shared" si="7"/>
        <v>131157.35</v>
      </c>
      <c r="Z30" s="276"/>
      <c r="AA30" s="284"/>
      <c r="AB30" s="1918"/>
      <c r="AC30" s="253">
        <f t="shared" si="2"/>
        <v>481157.35</v>
      </c>
    </row>
    <row r="31" spans="1:29" x14ac:dyDescent="0.3">
      <c r="A31" s="265" t="s">
        <v>273</v>
      </c>
      <c r="B31" s="285"/>
      <c r="C31" s="285"/>
      <c r="D31" s="285"/>
      <c r="E31" s="554"/>
      <c r="F31" s="880">
        <f t="shared" si="1"/>
        <v>0</v>
      </c>
      <c r="G31" s="270"/>
      <c r="H31" s="270"/>
      <c r="I31" s="271"/>
      <c r="J31" s="272"/>
      <c r="K31" s="940"/>
      <c r="L31" s="273"/>
      <c r="M31" s="273"/>
      <c r="N31" s="273"/>
      <c r="O31" s="274"/>
      <c r="P31" s="275">
        <f>T31+S31</f>
        <v>14534200.5</v>
      </c>
      <c r="Q31" s="301">
        <f t="shared" ref="Q31:Y31" si="8">+Q42</f>
        <v>4331849.6899999995</v>
      </c>
      <c r="R31" s="301">
        <f t="shared" si="8"/>
        <v>10209486.890000001</v>
      </c>
      <c r="S31" s="301">
        <f t="shared" si="8"/>
        <v>9844139.5</v>
      </c>
      <c r="T31" s="1283">
        <f t="shared" si="8"/>
        <v>4690061</v>
      </c>
      <c r="U31" s="530">
        <f t="shared" si="8"/>
        <v>4025922.62</v>
      </c>
      <c r="V31" s="301">
        <f t="shared" si="8"/>
        <v>9221074.3900000006</v>
      </c>
      <c r="W31" s="281">
        <f t="shared" si="8"/>
        <v>0</v>
      </c>
      <c r="X31" s="281">
        <f t="shared" si="8"/>
        <v>0</v>
      </c>
      <c r="Y31" s="1301">
        <f t="shared" si="8"/>
        <v>13246997.009999998</v>
      </c>
      <c r="Z31" s="276"/>
      <c r="AA31" s="286"/>
      <c r="AB31" s="20"/>
      <c r="AC31" s="253">
        <f t="shared" si="2"/>
        <v>27781197.509999998</v>
      </c>
    </row>
    <row r="32" spans="1:29" x14ac:dyDescent="0.3">
      <c r="A32" s="265" t="s">
        <v>274</v>
      </c>
      <c r="B32" s="285"/>
      <c r="C32" s="285"/>
      <c r="D32" s="285"/>
      <c r="E32" s="554"/>
      <c r="F32" s="880">
        <f t="shared" si="1"/>
        <v>0</v>
      </c>
      <c r="G32" s="270"/>
      <c r="H32" s="270"/>
      <c r="I32" s="271"/>
      <c r="J32" s="272"/>
      <c r="K32" s="940"/>
      <c r="L32" s="273"/>
      <c r="M32" s="273"/>
      <c r="N32" s="273"/>
      <c r="O32" s="274"/>
      <c r="P32" s="275">
        <f>T32+S32</f>
        <v>2706870</v>
      </c>
      <c r="Q32" s="301">
        <f t="shared" ref="Q32:Y32" si="9">+Q45</f>
        <v>234245.53</v>
      </c>
      <c r="R32" s="301">
        <f t="shared" si="9"/>
        <v>2082533</v>
      </c>
      <c r="S32" s="301">
        <f t="shared" si="9"/>
        <v>2706870</v>
      </c>
      <c r="T32" s="1283">
        <f t="shared" si="9"/>
        <v>0</v>
      </c>
      <c r="U32" s="530">
        <f t="shared" si="9"/>
        <v>234245.53</v>
      </c>
      <c r="V32" s="301">
        <f t="shared" si="9"/>
        <v>1370056.1</v>
      </c>
      <c r="W32" s="281">
        <f t="shared" si="9"/>
        <v>0</v>
      </c>
      <c r="X32" s="281">
        <f t="shared" si="9"/>
        <v>0</v>
      </c>
      <c r="Y32" s="1301">
        <f t="shared" si="9"/>
        <v>1604301.63</v>
      </c>
      <c r="Z32" s="276"/>
      <c r="AA32" s="277"/>
      <c r="AB32" s="20"/>
      <c r="AC32" s="253">
        <f t="shared" si="2"/>
        <v>4311171.63</v>
      </c>
    </row>
    <row r="33" spans="1:36" ht="15" hidden="1" customHeight="1" x14ac:dyDescent="0.3">
      <c r="A33" s="215"/>
      <c r="B33" s="269"/>
      <c r="C33" s="269"/>
      <c r="D33" s="269"/>
      <c r="E33" s="562" t="s">
        <v>264</v>
      </c>
      <c r="F33" s="880">
        <f t="shared" si="1"/>
        <v>0</v>
      </c>
      <c r="G33" s="270"/>
      <c r="H33" s="270"/>
      <c r="I33" s="287"/>
      <c r="J33" s="288"/>
      <c r="K33" s="507"/>
      <c r="L33" s="273"/>
      <c r="M33" s="273"/>
      <c r="N33" s="273"/>
      <c r="O33" s="274"/>
      <c r="P33" s="304" t="e">
        <f t="shared" ref="P33:Y33" si="10">SUM(P34:P38)</f>
        <v>#REF!</v>
      </c>
      <c r="Q33" s="290" t="e">
        <f t="shared" si="10"/>
        <v>#REF!</v>
      </c>
      <c r="R33" s="290" t="e">
        <f t="shared" si="10"/>
        <v>#REF!</v>
      </c>
      <c r="S33" s="290" t="e">
        <f t="shared" si="10"/>
        <v>#REF!</v>
      </c>
      <c r="T33" s="514" t="e">
        <f t="shared" si="10"/>
        <v>#REF!</v>
      </c>
      <c r="U33" s="297" t="e">
        <f t="shared" si="10"/>
        <v>#REF!</v>
      </c>
      <c r="V33" s="290" t="e">
        <f t="shared" si="10"/>
        <v>#REF!</v>
      </c>
      <c r="W33" s="290" t="e">
        <f t="shared" si="10"/>
        <v>#REF!</v>
      </c>
      <c r="X33" s="290" t="e">
        <f t="shared" si="10"/>
        <v>#REF!</v>
      </c>
      <c r="Y33" s="980" t="e">
        <f t="shared" si="10"/>
        <v>#REF!</v>
      </c>
      <c r="Z33" s="291"/>
      <c r="AA33" s="292"/>
      <c r="AB33" s="20"/>
      <c r="AC33" s="253" t="e">
        <f t="shared" si="2"/>
        <v>#REF!</v>
      </c>
    </row>
    <row r="34" spans="1:36" ht="15.6" hidden="1" customHeight="1" x14ac:dyDescent="0.3">
      <c r="A34" s="17"/>
      <c r="B34" s="293"/>
      <c r="C34" s="293" t="s">
        <v>119</v>
      </c>
      <c r="D34" s="293"/>
      <c r="E34" s="562"/>
      <c r="F34" s="880">
        <f t="shared" si="1"/>
        <v>0</v>
      </c>
      <c r="G34" s="270"/>
      <c r="H34" s="270"/>
      <c r="I34" s="287"/>
      <c r="J34" s="294"/>
      <c r="K34" s="295"/>
      <c r="L34" s="296"/>
      <c r="M34" s="296"/>
      <c r="N34" s="296"/>
      <c r="O34" s="274"/>
      <c r="P34" s="304" t="e">
        <f>P1571</f>
        <v>#REF!</v>
      </c>
      <c r="Q34" s="297" t="e">
        <f t="shared" ref="Q34:Y34" si="11">Q1571</f>
        <v>#REF!</v>
      </c>
      <c r="R34" s="297" t="e">
        <f t="shared" si="11"/>
        <v>#REF!</v>
      </c>
      <c r="S34" s="297" t="e">
        <f t="shared" si="11"/>
        <v>#REF!</v>
      </c>
      <c r="T34" s="1284" t="e">
        <f t="shared" si="11"/>
        <v>#REF!</v>
      </c>
      <c r="U34" s="297" t="e">
        <f t="shared" si="11"/>
        <v>#REF!</v>
      </c>
      <c r="V34" s="297" t="e">
        <f t="shared" si="11"/>
        <v>#REF!</v>
      </c>
      <c r="W34" s="297" t="e">
        <f t="shared" si="11"/>
        <v>#REF!</v>
      </c>
      <c r="X34" s="297" t="e">
        <f t="shared" si="11"/>
        <v>#REF!</v>
      </c>
      <c r="Y34" s="1302" t="e">
        <f t="shared" si="11"/>
        <v>#REF!</v>
      </c>
      <c r="Z34" s="297">
        <f>Z1571</f>
        <v>0</v>
      </c>
      <c r="AA34" s="298"/>
      <c r="AB34" s="28"/>
      <c r="AC34" s="253" t="e">
        <f t="shared" si="2"/>
        <v>#REF!</v>
      </c>
    </row>
    <row r="35" spans="1:36" ht="15.6" hidden="1" customHeight="1" x14ac:dyDescent="0.3">
      <c r="A35" s="17"/>
      <c r="B35" s="293"/>
      <c r="C35" s="293" t="s">
        <v>117</v>
      </c>
      <c r="D35" s="293"/>
      <c r="E35" s="562"/>
      <c r="F35" s="880">
        <f t="shared" si="1"/>
        <v>0</v>
      </c>
      <c r="G35" s="270"/>
      <c r="H35" s="270"/>
      <c r="I35" s="287"/>
      <c r="J35" s="294"/>
      <c r="K35" s="295"/>
      <c r="L35" s="296"/>
      <c r="M35" s="296"/>
      <c r="N35" s="296"/>
      <c r="O35" s="274"/>
      <c r="P35" s="275" t="e">
        <f>T35+S35</f>
        <v>#REF!</v>
      </c>
      <c r="Q35" s="290" t="e">
        <f t="shared" ref="Q35:Y35" si="12">Q1572+Q1314+Q1053+Q634+Q50</f>
        <v>#REF!</v>
      </c>
      <c r="R35" s="290" t="e">
        <f t="shared" si="12"/>
        <v>#REF!</v>
      </c>
      <c r="S35" s="290" t="e">
        <f t="shared" si="12"/>
        <v>#REF!</v>
      </c>
      <c r="T35" s="514" t="e">
        <f t="shared" si="12"/>
        <v>#REF!</v>
      </c>
      <c r="U35" s="297" t="e">
        <f t="shared" si="12"/>
        <v>#REF!</v>
      </c>
      <c r="V35" s="290" t="e">
        <f t="shared" si="12"/>
        <v>#REF!</v>
      </c>
      <c r="W35" s="290" t="e">
        <f t="shared" si="12"/>
        <v>#REF!</v>
      </c>
      <c r="X35" s="290" t="e">
        <f t="shared" si="12"/>
        <v>#REF!</v>
      </c>
      <c r="Y35" s="980" t="e">
        <f t="shared" si="12"/>
        <v>#REF!</v>
      </c>
      <c r="Z35" s="297"/>
      <c r="AA35" s="299"/>
      <c r="AB35" s="28"/>
      <c r="AC35" s="253" t="e">
        <f t="shared" si="2"/>
        <v>#REF!</v>
      </c>
    </row>
    <row r="36" spans="1:36" ht="15.6" hidden="1" customHeight="1" x14ac:dyDescent="0.3">
      <c r="A36" s="17"/>
      <c r="B36" s="293"/>
      <c r="C36" s="293" t="s">
        <v>118</v>
      </c>
      <c r="D36" s="293"/>
      <c r="E36" s="562"/>
      <c r="F36" s="880">
        <f t="shared" ref="F36" si="13">SUM(G36:J36)</f>
        <v>0</v>
      </c>
      <c r="G36" s="270"/>
      <c r="H36" s="270"/>
      <c r="I36" s="287"/>
      <c r="J36" s="294"/>
      <c r="K36" s="295"/>
      <c r="L36" s="296"/>
      <c r="M36" s="296"/>
      <c r="N36" s="296"/>
      <c r="O36" s="274"/>
      <c r="P36" s="275">
        <f t="shared" ref="P36:Y36" si="14">P51+P1054+P1573</f>
        <v>670000</v>
      </c>
      <c r="Q36" s="530">
        <f t="shared" si="14"/>
        <v>91500</v>
      </c>
      <c r="R36" s="530">
        <f t="shared" si="14"/>
        <v>120000</v>
      </c>
      <c r="S36" s="530">
        <f t="shared" si="14"/>
        <v>323500</v>
      </c>
      <c r="T36" s="1282">
        <f t="shared" si="14"/>
        <v>135000</v>
      </c>
      <c r="U36" s="530">
        <f t="shared" si="14"/>
        <v>91010</v>
      </c>
      <c r="V36" s="530">
        <f t="shared" si="14"/>
        <v>120000</v>
      </c>
      <c r="W36" s="275">
        <f t="shared" si="14"/>
        <v>0</v>
      </c>
      <c r="X36" s="275">
        <f t="shared" si="14"/>
        <v>0</v>
      </c>
      <c r="Y36" s="1300">
        <f t="shared" si="14"/>
        <v>211010</v>
      </c>
      <c r="Z36" s="297">
        <f>Z1573</f>
        <v>0</v>
      </c>
      <c r="AA36" s="298"/>
      <c r="AB36" s="28"/>
      <c r="AC36" s="253">
        <f t="shared" si="2"/>
        <v>881010</v>
      </c>
    </row>
    <row r="37" spans="1:36" ht="15.6" hidden="1" customHeight="1" x14ac:dyDescent="0.3">
      <c r="A37" s="17"/>
      <c r="B37" s="293"/>
      <c r="C37" s="293" t="s">
        <v>120</v>
      </c>
      <c r="D37" s="293"/>
      <c r="E37" s="562"/>
      <c r="F37" s="880">
        <f t="shared" si="1"/>
        <v>0</v>
      </c>
      <c r="G37" s="270"/>
      <c r="H37" s="270"/>
      <c r="I37" s="287"/>
      <c r="J37" s="294"/>
      <c r="K37" s="295"/>
      <c r="L37" s="296"/>
      <c r="M37" s="296"/>
      <c r="N37" s="296"/>
      <c r="O37" s="274"/>
      <c r="P37" s="304" t="e">
        <f t="shared" ref="P37:Y38" si="15">P1574</f>
        <v>#REF!</v>
      </c>
      <c r="Q37" s="290" t="e">
        <f t="shared" si="15"/>
        <v>#REF!</v>
      </c>
      <c r="R37" s="290" t="e">
        <f t="shared" si="15"/>
        <v>#REF!</v>
      </c>
      <c r="S37" s="290" t="e">
        <f t="shared" si="15"/>
        <v>#REF!</v>
      </c>
      <c r="T37" s="514" t="e">
        <f t="shared" si="15"/>
        <v>#REF!</v>
      </c>
      <c r="U37" s="297" t="e">
        <f t="shared" si="15"/>
        <v>#REF!</v>
      </c>
      <c r="V37" s="290" t="e">
        <f t="shared" si="15"/>
        <v>#REF!</v>
      </c>
      <c r="W37" s="290" t="e">
        <f t="shared" si="15"/>
        <v>#REF!</v>
      </c>
      <c r="X37" s="290" t="e">
        <f t="shared" si="15"/>
        <v>#REF!</v>
      </c>
      <c r="Y37" s="980" t="e">
        <f t="shared" si="15"/>
        <v>#REF!</v>
      </c>
      <c r="Z37" s="297">
        <f>Z1574</f>
        <v>0</v>
      </c>
      <c r="AA37" s="298"/>
      <c r="AB37" s="28"/>
      <c r="AC37" s="253" t="e">
        <f t="shared" si="2"/>
        <v>#REF!</v>
      </c>
    </row>
    <row r="38" spans="1:36" ht="15.6" hidden="1" customHeight="1" x14ac:dyDescent="0.3">
      <c r="A38" s="17"/>
      <c r="B38" s="293"/>
      <c r="C38" s="293" t="s">
        <v>697</v>
      </c>
      <c r="D38" s="293"/>
      <c r="E38" s="562"/>
      <c r="F38" s="880">
        <f t="shared" si="1"/>
        <v>0</v>
      </c>
      <c r="G38" s="270"/>
      <c r="H38" s="270"/>
      <c r="I38" s="287"/>
      <c r="J38" s="294"/>
      <c r="K38" s="295"/>
      <c r="L38" s="296"/>
      <c r="M38" s="296"/>
      <c r="N38" s="296"/>
      <c r="O38" s="274"/>
      <c r="P38" s="275" t="e">
        <f>P1575</f>
        <v>#REF!</v>
      </c>
      <c r="Q38" s="530" t="e">
        <f t="shared" si="15"/>
        <v>#REF!</v>
      </c>
      <c r="R38" s="530" t="e">
        <f t="shared" si="15"/>
        <v>#REF!</v>
      </c>
      <c r="S38" s="530" t="e">
        <f t="shared" si="15"/>
        <v>#REF!</v>
      </c>
      <c r="T38" s="1282" t="e">
        <f t="shared" si="15"/>
        <v>#REF!</v>
      </c>
      <c r="U38" s="530" t="e">
        <f t="shared" si="15"/>
        <v>#REF!</v>
      </c>
      <c r="V38" s="530" t="e">
        <f t="shared" si="15"/>
        <v>#REF!</v>
      </c>
      <c r="W38" s="275" t="e">
        <f t="shared" si="15"/>
        <v>#REF!</v>
      </c>
      <c r="X38" s="275" t="e">
        <f t="shared" si="15"/>
        <v>#REF!</v>
      </c>
      <c r="Y38" s="1300" t="e">
        <f t="shared" si="15"/>
        <v>#REF!</v>
      </c>
      <c r="Z38" s="297">
        <f>Z1575</f>
        <v>0</v>
      </c>
      <c r="AA38" s="300"/>
      <c r="AB38" s="28"/>
      <c r="AC38" s="253" t="e">
        <f t="shared" si="2"/>
        <v>#REF!</v>
      </c>
    </row>
    <row r="39" spans="1:36" ht="15" hidden="1" customHeight="1" x14ac:dyDescent="0.3">
      <c r="A39" s="215"/>
      <c r="B39" s="269"/>
      <c r="C39" s="269"/>
      <c r="D39" s="269"/>
      <c r="E39" s="554" t="s">
        <v>265</v>
      </c>
      <c r="F39" s="880">
        <f t="shared" si="1"/>
        <v>0</v>
      </c>
      <c r="G39" s="270"/>
      <c r="H39" s="270"/>
      <c r="I39" s="287"/>
      <c r="J39" s="288"/>
      <c r="K39" s="507"/>
      <c r="L39" s="273"/>
      <c r="M39" s="273"/>
      <c r="N39" s="273"/>
      <c r="O39" s="274"/>
      <c r="P39" s="275" t="e">
        <f t="shared" ref="P39:P44" si="16">T39+S39</f>
        <v>#REF!</v>
      </c>
      <c r="Q39" s="290" t="e">
        <f t="shared" ref="Q39:Z39" si="17">Q1576+Q635+Q52+Q1055</f>
        <v>#REF!</v>
      </c>
      <c r="R39" s="290" t="e">
        <f t="shared" si="17"/>
        <v>#REF!</v>
      </c>
      <c r="S39" s="290" t="e">
        <f t="shared" si="17"/>
        <v>#REF!</v>
      </c>
      <c r="T39" s="514" t="e">
        <f t="shared" si="17"/>
        <v>#REF!</v>
      </c>
      <c r="U39" s="297" t="e">
        <f t="shared" si="17"/>
        <v>#REF!</v>
      </c>
      <c r="V39" s="290" t="e">
        <f t="shared" si="17"/>
        <v>#REF!</v>
      </c>
      <c r="W39" s="290" t="e">
        <f t="shared" si="17"/>
        <v>#REF!</v>
      </c>
      <c r="X39" s="290" t="e">
        <f t="shared" si="17"/>
        <v>#REF!</v>
      </c>
      <c r="Y39" s="980" t="e">
        <f t="shared" si="17"/>
        <v>#REF!</v>
      </c>
      <c r="Z39" s="291">
        <f t="shared" si="17"/>
        <v>0</v>
      </c>
      <c r="AA39" s="292"/>
      <c r="AB39" s="20"/>
      <c r="AC39" s="253" t="e">
        <f t="shared" si="2"/>
        <v>#REF!</v>
      </c>
    </row>
    <row r="40" spans="1:36" ht="19.2" hidden="1" customHeight="1" x14ac:dyDescent="0.3">
      <c r="A40" s="215"/>
      <c r="B40" s="269"/>
      <c r="C40" s="269"/>
      <c r="D40" s="269"/>
      <c r="E40" s="554" t="s">
        <v>267</v>
      </c>
      <c r="F40" s="880">
        <f t="shared" si="1"/>
        <v>0</v>
      </c>
      <c r="G40" s="270"/>
      <c r="H40" s="270"/>
      <c r="I40" s="287"/>
      <c r="J40" s="288"/>
      <c r="K40" s="507"/>
      <c r="L40" s="273"/>
      <c r="M40" s="273"/>
      <c r="N40" s="273"/>
      <c r="O40" s="274"/>
      <c r="P40" s="304">
        <f>P425</f>
        <v>350000</v>
      </c>
      <c r="Q40" s="290">
        <f>Q425</f>
        <v>67100</v>
      </c>
      <c r="R40" s="290">
        <f t="shared" ref="R40:Y40" si="18">R425</f>
        <v>73350</v>
      </c>
      <c r="S40" s="290">
        <f t="shared" si="18"/>
        <v>26000</v>
      </c>
      <c r="T40" s="514">
        <f t="shared" si="18"/>
        <v>183550</v>
      </c>
      <c r="U40" s="297">
        <f t="shared" si="18"/>
        <v>62039.05</v>
      </c>
      <c r="V40" s="290">
        <f t="shared" si="18"/>
        <v>77238.3</v>
      </c>
      <c r="W40" s="290">
        <f t="shared" si="18"/>
        <v>0</v>
      </c>
      <c r="X40" s="290">
        <f t="shared" si="18"/>
        <v>0</v>
      </c>
      <c r="Y40" s="980">
        <f t="shared" si="18"/>
        <v>131157.35</v>
      </c>
      <c r="Z40" s="291"/>
      <c r="AA40" s="292"/>
      <c r="AB40" s="20"/>
      <c r="AC40" s="253">
        <f t="shared" si="2"/>
        <v>481157.35</v>
      </c>
      <c r="AD40" s="253">
        <f>350000-P40</f>
        <v>0</v>
      </c>
    </row>
    <row r="41" spans="1:36" ht="15.6" hidden="1" customHeight="1" x14ac:dyDescent="0.3">
      <c r="A41" s="215"/>
      <c r="B41" s="269"/>
      <c r="C41" s="269"/>
      <c r="D41" s="269"/>
      <c r="E41" s="554" t="s">
        <v>269</v>
      </c>
      <c r="F41" s="880">
        <f t="shared" si="1"/>
        <v>0</v>
      </c>
      <c r="G41" s="270"/>
      <c r="H41" s="270"/>
      <c r="I41" s="287"/>
      <c r="J41" s="288"/>
      <c r="K41" s="507"/>
      <c r="L41" s="273"/>
      <c r="M41" s="273"/>
      <c r="N41" s="273"/>
      <c r="O41" s="274"/>
      <c r="P41" s="275">
        <f t="shared" si="16"/>
        <v>0</v>
      </c>
      <c r="Q41" s="290">
        <f t="shared" ref="Q41:Y41" si="19">Q636</f>
        <v>0</v>
      </c>
      <c r="R41" s="290">
        <f t="shared" si="19"/>
        <v>0</v>
      </c>
      <c r="S41" s="290">
        <f t="shared" si="19"/>
        <v>0</v>
      </c>
      <c r="T41" s="514">
        <f t="shared" si="19"/>
        <v>0</v>
      </c>
      <c r="U41" s="297">
        <f t="shared" si="19"/>
        <v>0</v>
      </c>
      <c r="V41" s="290">
        <f t="shared" si="19"/>
        <v>0</v>
      </c>
      <c r="W41" s="290">
        <f t="shared" si="19"/>
        <v>0</v>
      </c>
      <c r="X41" s="290">
        <f t="shared" si="19"/>
        <v>0</v>
      </c>
      <c r="Y41" s="980">
        <f t="shared" si="19"/>
        <v>0</v>
      </c>
      <c r="Z41" s="291"/>
      <c r="AA41" s="292"/>
      <c r="AB41" s="20"/>
      <c r="AC41" s="253">
        <f t="shared" si="2"/>
        <v>0</v>
      </c>
    </row>
    <row r="42" spans="1:36" ht="15.6" hidden="1" customHeight="1" x14ac:dyDescent="0.3">
      <c r="A42" s="215"/>
      <c r="B42" s="269"/>
      <c r="C42" s="269"/>
      <c r="D42" s="269"/>
      <c r="E42" s="411" t="s">
        <v>278</v>
      </c>
      <c r="F42" s="880">
        <f t="shared" si="1"/>
        <v>0</v>
      </c>
      <c r="G42" s="270"/>
      <c r="H42" s="270"/>
      <c r="I42" s="271"/>
      <c r="J42" s="272"/>
      <c r="K42" s="940"/>
      <c r="L42" s="273"/>
      <c r="M42" s="273"/>
      <c r="N42" s="273"/>
      <c r="O42" s="274"/>
      <c r="P42" s="275">
        <f t="shared" si="16"/>
        <v>14534200.5</v>
      </c>
      <c r="Q42" s="301">
        <f t="shared" ref="Q42:Y42" si="20">+Q53+Q637+Q1056+Q1316</f>
        <v>4331849.6899999995</v>
      </c>
      <c r="R42" s="301">
        <f t="shared" si="20"/>
        <v>10209486.890000001</v>
      </c>
      <c r="S42" s="301">
        <f t="shared" si="20"/>
        <v>9844139.5</v>
      </c>
      <c r="T42" s="1283">
        <f t="shared" si="20"/>
        <v>4690061</v>
      </c>
      <c r="U42" s="530">
        <f t="shared" si="20"/>
        <v>4025922.62</v>
      </c>
      <c r="V42" s="301">
        <f t="shared" si="20"/>
        <v>9221074.3900000006</v>
      </c>
      <c r="W42" s="301">
        <f t="shared" si="20"/>
        <v>0</v>
      </c>
      <c r="X42" s="301">
        <f t="shared" si="20"/>
        <v>0</v>
      </c>
      <c r="Y42" s="1301">
        <f t="shared" si="20"/>
        <v>13246997.009999998</v>
      </c>
      <c r="Z42" s="276"/>
      <c r="AA42" s="302"/>
      <c r="AB42" s="20"/>
      <c r="AC42" s="253">
        <f t="shared" si="2"/>
        <v>27781197.509999998</v>
      </c>
    </row>
    <row r="43" spans="1:36" ht="15.6" hidden="1" customHeight="1" x14ac:dyDescent="0.3">
      <c r="A43" s="17"/>
      <c r="B43" s="293"/>
      <c r="C43" s="293" t="s">
        <v>117</v>
      </c>
      <c r="D43" s="293"/>
      <c r="E43" s="562"/>
      <c r="F43" s="880">
        <f t="shared" si="1"/>
        <v>0</v>
      </c>
      <c r="G43" s="270"/>
      <c r="H43" s="270"/>
      <c r="I43" s="287"/>
      <c r="J43" s="294"/>
      <c r="K43" s="295"/>
      <c r="L43" s="296"/>
      <c r="M43" s="296"/>
      <c r="N43" s="296"/>
      <c r="O43" s="274"/>
      <c r="P43" s="275">
        <f t="shared" si="16"/>
        <v>0</v>
      </c>
      <c r="Q43" s="290"/>
      <c r="R43" s="290"/>
      <c r="S43" s="290"/>
      <c r="T43" s="514"/>
      <c r="U43" s="297"/>
      <c r="V43" s="290"/>
      <c r="W43" s="303"/>
      <c r="X43" s="303"/>
      <c r="Y43" s="980"/>
      <c r="Z43" s="304"/>
      <c r="AA43" s="300"/>
      <c r="AB43" s="28"/>
      <c r="AC43" s="253">
        <f t="shared" si="2"/>
        <v>0</v>
      </c>
    </row>
    <row r="44" spans="1:36" ht="15.6" hidden="1" customHeight="1" x14ac:dyDescent="0.3">
      <c r="A44" s="17"/>
      <c r="B44" s="293"/>
      <c r="C44" s="293" t="s">
        <v>118</v>
      </c>
      <c r="D44" s="293"/>
      <c r="E44" s="562"/>
      <c r="F44" s="880">
        <f t="shared" si="1"/>
        <v>0</v>
      </c>
      <c r="G44" s="270"/>
      <c r="H44" s="270"/>
      <c r="I44" s="287"/>
      <c r="J44" s="294"/>
      <c r="K44" s="295"/>
      <c r="L44" s="296"/>
      <c r="M44" s="296"/>
      <c r="N44" s="296"/>
      <c r="O44" s="274"/>
      <c r="P44" s="275">
        <f t="shared" si="16"/>
        <v>0</v>
      </c>
      <c r="Q44" s="290"/>
      <c r="R44" s="290"/>
      <c r="S44" s="290"/>
      <c r="T44" s="514"/>
      <c r="U44" s="297"/>
      <c r="V44" s="290"/>
      <c r="W44" s="303"/>
      <c r="X44" s="303"/>
      <c r="Y44" s="980"/>
      <c r="Z44" s="304"/>
      <c r="AA44" s="300"/>
      <c r="AB44" s="28"/>
      <c r="AC44" s="253">
        <f t="shared" si="2"/>
        <v>0</v>
      </c>
    </row>
    <row r="45" spans="1:36" ht="15.6" hidden="1" customHeight="1" x14ac:dyDescent="0.3">
      <c r="A45" s="215"/>
      <c r="B45" s="269"/>
      <c r="C45" s="269"/>
      <c r="D45" s="269"/>
      <c r="E45" s="411" t="s">
        <v>279</v>
      </c>
      <c r="F45" s="880">
        <f t="shared" si="1"/>
        <v>0</v>
      </c>
      <c r="G45" s="270"/>
      <c r="H45" s="270"/>
      <c r="I45" s="271"/>
      <c r="J45" s="272"/>
      <c r="K45" s="940"/>
      <c r="L45" s="273"/>
      <c r="M45" s="273"/>
      <c r="N45" s="273"/>
      <c r="O45" s="274"/>
      <c r="P45" s="1285">
        <f t="shared" ref="P45:Y45" si="21">P1059+P1319+P1577</f>
        <v>5023648.53</v>
      </c>
      <c r="Q45" s="305">
        <f t="shared" si="21"/>
        <v>234245.53</v>
      </c>
      <c r="R45" s="305">
        <f t="shared" si="21"/>
        <v>2082533</v>
      </c>
      <c r="S45" s="305">
        <f t="shared" si="21"/>
        <v>2706870</v>
      </c>
      <c r="T45" s="286">
        <f t="shared" si="21"/>
        <v>0</v>
      </c>
      <c r="U45" s="1303">
        <f t="shared" si="21"/>
        <v>234245.53</v>
      </c>
      <c r="V45" s="305">
        <f t="shared" si="21"/>
        <v>1370056.1</v>
      </c>
      <c r="W45" s="305">
        <f t="shared" si="21"/>
        <v>0</v>
      </c>
      <c r="X45" s="305">
        <f t="shared" si="21"/>
        <v>0</v>
      </c>
      <c r="Y45" s="298">
        <f t="shared" si="21"/>
        <v>1604301.63</v>
      </c>
      <c r="Z45" s="276"/>
      <c r="AA45" s="302"/>
      <c r="AB45" s="20"/>
      <c r="AC45" s="253">
        <f t="shared" si="2"/>
        <v>6627950.1600000001</v>
      </c>
    </row>
    <row r="46" spans="1:36" ht="16.2" thickBot="1" x14ac:dyDescent="0.35">
      <c r="A46" s="119"/>
      <c r="B46" s="306"/>
      <c r="C46" s="306"/>
      <c r="D46" s="306"/>
      <c r="E46" s="1349"/>
      <c r="F46" s="881">
        <f t="shared" si="1"/>
        <v>0</v>
      </c>
      <c r="G46" s="307"/>
      <c r="H46" s="307"/>
      <c r="I46" s="308"/>
      <c r="J46" s="309"/>
      <c r="K46" s="941"/>
      <c r="L46" s="310"/>
      <c r="M46" s="310"/>
      <c r="N46" s="310"/>
      <c r="O46" s="311"/>
      <c r="P46" s="312">
        <f>T46+S46</f>
        <v>0</v>
      </c>
      <c r="Q46" s="313"/>
      <c r="R46" s="313"/>
      <c r="S46" s="314"/>
      <c r="T46" s="315"/>
      <c r="U46" s="316"/>
      <c r="V46" s="313"/>
      <c r="W46" s="313"/>
      <c r="X46" s="313"/>
      <c r="Y46" s="1146"/>
      <c r="Z46" s="317"/>
      <c r="AA46" s="318"/>
      <c r="AB46" s="20"/>
      <c r="AC46" s="253">
        <f t="shared" si="2"/>
        <v>0</v>
      </c>
    </row>
    <row r="47" spans="1:36" s="172" customFormat="1" x14ac:dyDescent="0.3">
      <c r="A47" s="1331" t="s">
        <v>280</v>
      </c>
      <c r="B47" s="1332"/>
      <c r="C47" s="1332"/>
      <c r="D47" s="1332"/>
      <c r="E47" s="1333"/>
      <c r="F47" s="1334">
        <f t="shared" si="1"/>
        <v>0</v>
      </c>
      <c r="G47" s="1335"/>
      <c r="H47" s="1335"/>
      <c r="I47" s="1336"/>
      <c r="J47" s="1337"/>
      <c r="K47" s="1338"/>
      <c r="L47" s="1339"/>
      <c r="M47" s="1339"/>
      <c r="N47" s="1339"/>
      <c r="O47" s="1340"/>
      <c r="P47" s="1341"/>
      <c r="Q47" s="1342"/>
      <c r="R47" s="1342"/>
      <c r="S47" s="1343"/>
      <c r="T47" s="1344"/>
      <c r="U47" s="1345"/>
      <c r="V47" s="1346"/>
      <c r="W47" s="1346"/>
      <c r="X47" s="1347"/>
      <c r="Y47" s="1348"/>
      <c r="Z47" s="1345"/>
      <c r="AA47" s="1348"/>
      <c r="AB47" s="1641" t="e">
        <f>#REF!+AA47</f>
        <v>#REF!</v>
      </c>
      <c r="AC47" s="253">
        <f t="shared" si="2"/>
        <v>0</v>
      </c>
      <c r="AD47" s="1642"/>
      <c r="AE47" s="1642"/>
      <c r="AF47" s="1643">
        <f>+AE47+AD47+AC47+Y47</f>
        <v>0</v>
      </c>
      <c r="AG47" s="1644"/>
      <c r="AH47" s="1645"/>
      <c r="AI47" s="1646"/>
      <c r="AJ47" s="1647"/>
    </row>
    <row r="48" spans="1:36" s="172" customFormat="1" x14ac:dyDescent="0.3">
      <c r="A48" s="171" t="s">
        <v>281</v>
      </c>
      <c r="B48" s="319"/>
      <c r="C48" s="319"/>
      <c r="D48" s="319"/>
      <c r="E48" s="1165"/>
      <c r="F48" s="882">
        <f t="shared" si="1"/>
        <v>0</v>
      </c>
      <c r="G48" s="320"/>
      <c r="H48" s="320"/>
      <c r="I48" s="321"/>
      <c r="J48" s="322"/>
      <c r="K48" s="323"/>
      <c r="L48" s="324"/>
      <c r="M48" s="324"/>
      <c r="N48" s="324"/>
      <c r="O48" s="325"/>
      <c r="P48" s="995"/>
      <c r="Q48" s="327"/>
      <c r="R48" s="327"/>
      <c r="S48" s="328"/>
      <c r="T48" s="985"/>
      <c r="U48" s="326"/>
      <c r="V48" s="328"/>
      <c r="W48" s="328"/>
      <c r="X48" s="330"/>
      <c r="Y48" s="329"/>
      <c r="Z48" s="326"/>
      <c r="AA48" s="329"/>
      <c r="AB48" s="1648" t="e">
        <f>#REF!+AA48</f>
        <v>#REF!</v>
      </c>
      <c r="AC48" s="253">
        <f t="shared" si="2"/>
        <v>0</v>
      </c>
      <c r="AD48" s="173"/>
      <c r="AE48" s="173"/>
      <c r="AF48" s="174">
        <f>+AE48+AD48+AC48+Y48</f>
        <v>0</v>
      </c>
      <c r="AG48" s="1649"/>
      <c r="AH48" s="1650"/>
      <c r="AI48" s="1646"/>
      <c r="AJ48" s="1647"/>
    </row>
    <row r="49" spans="1:29" s="34" customFormat="1" hidden="1" x14ac:dyDescent="0.3">
      <c r="A49" s="118"/>
      <c r="B49" s="331" t="s">
        <v>264</v>
      </c>
      <c r="C49" s="331"/>
      <c r="D49" s="331"/>
      <c r="E49" s="1166"/>
      <c r="F49" s="582">
        <f t="shared" si="1"/>
        <v>0</v>
      </c>
      <c r="G49" s="583"/>
      <c r="H49" s="583"/>
      <c r="I49" s="584"/>
      <c r="J49" s="585"/>
      <c r="K49" s="336"/>
      <c r="L49" s="586"/>
      <c r="M49" s="586"/>
      <c r="N49" s="586"/>
      <c r="O49" s="338"/>
      <c r="P49" s="1359">
        <f>P50+P51</f>
        <v>439100</v>
      </c>
      <c r="Q49" s="401">
        <f t="shared" ref="Q49:Y49" si="22">Q50+Q51</f>
        <v>120600</v>
      </c>
      <c r="R49" s="401">
        <f t="shared" si="22"/>
        <v>120000</v>
      </c>
      <c r="S49" s="401">
        <f t="shared" si="22"/>
        <v>193500</v>
      </c>
      <c r="T49" s="1262">
        <f t="shared" si="22"/>
        <v>5000</v>
      </c>
      <c r="U49" s="1359">
        <f t="shared" si="22"/>
        <v>120094</v>
      </c>
      <c r="V49" s="401">
        <f t="shared" si="22"/>
        <v>120000</v>
      </c>
      <c r="W49" s="1260">
        <f t="shared" si="22"/>
        <v>0</v>
      </c>
      <c r="X49" s="339">
        <f t="shared" si="22"/>
        <v>0</v>
      </c>
      <c r="Y49" s="1286">
        <f t="shared" si="22"/>
        <v>240094</v>
      </c>
      <c r="Z49" s="438"/>
      <c r="AA49" s="480"/>
      <c r="AB49" s="20"/>
      <c r="AC49" s="260">
        <f t="shared" si="2"/>
        <v>679194</v>
      </c>
    </row>
    <row r="50" spans="1:29" s="1008" customFormat="1" ht="15.6" hidden="1" customHeight="1" x14ac:dyDescent="0.3">
      <c r="A50" s="118"/>
      <c r="B50" s="331"/>
      <c r="C50" s="331" t="s">
        <v>117</v>
      </c>
      <c r="D50" s="331"/>
      <c r="E50" s="1166"/>
      <c r="F50" s="582">
        <f t="shared" si="1"/>
        <v>0</v>
      </c>
      <c r="G50" s="583"/>
      <c r="H50" s="583"/>
      <c r="I50" s="584"/>
      <c r="J50" s="919"/>
      <c r="K50" s="376"/>
      <c r="L50" s="429"/>
      <c r="M50" s="429"/>
      <c r="N50" s="429"/>
      <c r="O50" s="338"/>
      <c r="P50" s="1728">
        <f>P385</f>
        <v>29100</v>
      </c>
      <c r="Q50" s="1511">
        <f t="shared" ref="Q50:Y50" si="23">Q385</f>
        <v>29100</v>
      </c>
      <c r="R50" s="1511">
        <f t="shared" si="23"/>
        <v>0</v>
      </c>
      <c r="S50" s="1511">
        <f t="shared" si="23"/>
        <v>0</v>
      </c>
      <c r="T50" s="1729">
        <f t="shared" si="23"/>
        <v>0</v>
      </c>
      <c r="U50" s="1728">
        <f t="shared" si="23"/>
        <v>29084</v>
      </c>
      <c r="V50" s="1511">
        <f t="shared" si="23"/>
        <v>0</v>
      </c>
      <c r="W50" s="1261">
        <f t="shared" si="23"/>
        <v>0</v>
      </c>
      <c r="X50" s="345">
        <f t="shared" si="23"/>
        <v>0</v>
      </c>
      <c r="Y50" s="1287">
        <f t="shared" si="23"/>
        <v>29084</v>
      </c>
      <c r="Z50" s="339"/>
      <c r="AA50" s="346"/>
      <c r="AB50" s="1007"/>
      <c r="AC50" s="260">
        <f t="shared" si="2"/>
        <v>58184</v>
      </c>
    </row>
    <row r="51" spans="1:29" s="1008" customFormat="1" ht="15.6" hidden="1" customHeight="1" x14ac:dyDescent="0.3">
      <c r="A51" s="118"/>
      <c r="B51" s="331"/>
      <c r="C51" s="331" t="s">
        <v>118</v>
      </c>
      <c r="D51" s="331"/>
      <c r="E51" s="1166"/>
      <c r="F51" s="582">
        <f t="shared" si="1"/>
        <v>0</v>
      </c>
      <c r="G51" s="583"/>
      <c r="H51" s="583"/>
      <c r="I51" s="584"/>
      <c r="J51" s="919"/>
      <c r="K51" s="376"/>
      <c r="L51" s="429"/>
      <c r="M51" s="429"/>
      <c r="N51" s="429"/>
      <c r="O51" s="338"/>
      <c r="P51" s="1359">
        <f>P58+P81+P237+P277+P283+P289</f>
        <v>410000</v>
      </c>
      <c r="Q51" s="401">
        <f t="shared" ref="Q51:Y51" si="24">Q58+Q81+Q237+Q277+Q283+Q289</f>
        <v>91500</v>
      </c>
      <c r="R51" s="401">
        <f t="shared" si="24"/>
        <v>120000</v>
      </c>
      <c r="S51" s="401">
        <f t="shared" si="24"/>
        <v>193500</v>
      </c>
      <c r="T51" s="1262">
        <f t="shared" si="24"/>
        <v>5000</v>
      </c>
      <c r="U51" s="1359">
        <f t="shared" si="24"/>
        <v>91010</v>
      </c>
      <c r="V51" s="401">
        <f t="shared" si="24"/>
        <v>120000</v>
      </c>
      <c r="W51" s="1260">
        <f t="shared" si="24"/>
        <v>0</v>
      </c>
      <c r="X51" s="339">
        <f t="shared" si="24"/>
        <v>0</v>
      </c>
      <c r="Y51" s="1286">
        <f t="shared" si="24"/>
        <v>211010</v>
      </c>
      <c r="Z51" s="339"/>
      <c r="AA51" s="346"/>
      <c r="AB51" s="1007"/>
      <c r="AC51" s="260">
        <f t="shared" si="2"/>
        <v>621010</v>
      </c>
    </row>
    <row r="52" spans="1:29" s="34" customFormat="1" hidden="1" x14ac:dyDescent="0.3">
      <c r="A52" s="118"/>
      <c r="B52" s="331" t="s">
        <v>265</v>
      </c>
      <c r="C52" s="331"/>
      <c r="D52" s="331"/>
      <c r="E52" s="1166"/>
      <c r="F52" s="582">
        <f t="shared" si="1"/>
        <v>0</v>
      </c>
      <c r="G52" s="583"/>
      <c r="H52" s="583"/>
      <c r="I52" s="584"/>
      <c r="J52" s="585"/>
      <c r="K52" s="336"/>
      <c r="L52" s="586"/>
      <c r="M52" s="586"/>
      <c r="N52" s="586"/>
      <c r="O52" s="338"/>
      <c r="P52" s="1359">
        <f>P82+P238</f>
        <v>320000</v>
      </c>
      <c r="Q52" s="401">
        <f t="shared" ref="Q52:Y52" si="25">Q82+Q238</f>
        <v>0</v>
      </c>
      <c r="R52" s="401">
        <f t="shared" si="25"/>
        <v>0</v>
      </c>
      <c r="S52" s="401">
        <f t="shared" si="25"/>
        <v>125000</v>
      </c>
      <c r="T52" s="1262">
        <f t="shared" si="25"/>
        <v>195000</v>
      </c>
      <c r="U52" s="1359">
        <f t="shared" si="25"/>
        <v>0</v>
      </c>
      <c r="V52" s="401">
        <f t="shared" si="25"/>
        <v>0</v>
      </c>
      <c r="W52" s="1260">
        <f t="shared" si="25"/>
        <v>0</v>
      </c>
      <c r="X52" s="339">
        <f t="shared" si="25"/>
        <v>0</v>
      </c>
      <c r="Y52" s="1286">
        <f t="shared" si="25"/>
        <v>0</v>
      </c>
      <c r="Z52" s="438"/>
      <c r="AA52" s="480"/>
      <c r="AB52" s="1900"/>
      <c r="AC52" s="260">
        <f t="shared" si="2"/>
        <v>320000</v>
      </c>
    </row>
    <row r="53" spans="1:29" s="34" customFormat="1" x14ac:dyDescent="0.3">
      <c r="A53" s="118"/>
      <c r="B53" s="331" t="s">
        <v>271</v>
      </c>
      <c r="C53" s="331"/>
      <c r="D53" s="331"/>
      <c r="E53" s="1166"/>
      <c r="F53" s="582">
        <f t="shared" si="1"/>
        <v>0</v>
      </c>
      <c r="G53" s="583"/>
      <c r="H53" s="583"/>
      <c r="I53" s="584"/>
      <c r="J53" s="585"/>
      <c r="K53" s="336"/>
      <c r="L53" s="586"/>
      <c r="M53" s="586"/>
      <c r="N53" s="586"/>
      <c r="O53" s="338"/>
      <c r="P53" s="1359">
        <f>P54+P55</f>
        <v>7908952.9000000004</v>
      </c>
      <c r="Q53" s="401">
        <f t="shared" ref="Q53:Y53" si="26">Q54+Q55</f>
        <v>924614.69</v>
      </c>
      <c r="R53" s="401">
        <f t="shared" si="26"/>
        <v>1373103.21</v>
      </c>
      <c r="S53" s="401">
        <f t="shared" si="26"/>
        <v>5325375</v>
      </c>
      <c r="T53" s="1262">
        <f t="shared" si="26"/>
        <v>285860</v>
      </c>
      <c r="U53" s="1359">
        <f t="shared" si="26"/>
        <v>924614.69</v>
      </c>
      <c r="V53" s="401">
        <f t="shared" si="26"/>
        <v>908475</v>
      </c>
      <c r="W53" s="1260">
        <f t="shared" si="26"/>
        <v>0</v>
      </c>
      <c r="X53" s="339">
        <f t="shared" si="26"/>
        <v>0</v>
      </c>
      <c r="Y53" s="1286">
        <f t="shared" si="26"/>
        <v>1833089.69</v>
      </c>
      <c r="Z53" s="438"/>
      <c r="AA53" s="430"/>
      <c r="AB53" s="1900"/>
      <c r="AC53" s="260">
        <f t="shared" si="2"/>
        <v>9742042.5899999999</v>
      </c>
    </row>
    <row r="54" spans="1:29" s="41" customFormat="1" ht="15.6" hidden="1" customHeight="1" x14ac:dyDescent="0.3">
      <c r="A54" s="115"/>
      <c r="B54" s="331"/>
      <c r="C54" s="331" t="s">
        <v>117</v>
      </c>
      <c r="D54" s="331"/>
      <c r="E54" s="1164"/>
      <c r="F54" s="582">
        <f t="shared" ref="F54:F55" si="27">SUM(G54:J54)</f>
        <v>0</v>
      </c>
      <c r="G54" s="333"/>
      <c r="H54" s="333"/>
      <c r="I54" s="334"/>
      <c r="J54" s="342"/>
      <c r="K54" s="343"/>
      <c r="L54" s="344"/>
      <c r="M54" s="344"/>
      <c r="N54" s="344"/>
      <c r="O54" s="338"/>
      <c r="P54" s="345">
        <f>P401</f>
        <v>4800000</v>
      </c>
      <c r="Q54" s="986">
        <f t="shared" ref="Q54:Y54" si="28">Q401</f>
        <v>0</v>
      </c>
      <c r="R54" s="986">
        <f t="shared" si="28"/>
        <v>0</v>
      </c>
      <c r="S54" s="986">
        <f t="shared" si="28"/>
        <v>4650000</v>
      </c>
      <c r="T54" s="1288">
        <f t="shared" si="28"/>
        <v>150000</v>
      </c>
      <c r="U54" s="986">
        <f t="shared" si="28"/>
        <v>0</v>
      </c>
      <c r="V54" s="986">
        <f t="shared" si="28"/>
        <v>0</v>
      </c>
      <c r="W54" s="345">
        <f t="shared" si="28"/>
        <v>0</v>
      </c>
      <c r="X54" s="345">
        <f t="shared" si="28"/>
        <v>0</v>
      </c>
      <c r="Y54" s="1287">
        <f t="shared" si="28"/>
        <v>0</v>
      </c>
      <c r="Z54" s="339"/>
      <c r="AA54" s="346"/>
      <c r="AB54" s="1900"/>
      <c r="AC54" s="253">
        <f t="shared" si="2"/>
        <v>4800000</v>
      </c>
    </row>
    <row r="55" spans="1:29" s="41" customFormat="1" ht="15.6" hidden="1" customHeight="1" x14ac:dyDescent="0.3">
      <c r="A55" s="115"/>
      <c r="B55" s="331"/>
      <c r="C55" s="331" t="s">
        <v>118</v>
      </c>
      <c r="D55" s="331"/>
      <c r="E55" s="1164"/>
      <c r="F55" s="582">
        <f t="shared" si="27"/>
        <v>0</v>
      </c>
      <c r="G55" s="333"/>
      <c r="H55" s="333"/>
      <c r="I55" s="334"/>
      <c r="J55" s="342"/>
      <c r="K55" s="343"/>
      <c r="L55" s="344"/>
      <c r="M55" s="344"/>
      <c r="N55" s="344"/>
      <c r="O55" s="338"/>
      <c r="P55" s="339">
        <f>P59+P83+P125+P197+P239</f>
        <v>3108952.9</v>
      </c>
      <c r="Q55" s="347">
        <f t="shared" ref="Q55:Y55" si="29">Q59+Q83+Q125+Q197+Q239</f>
        <v>924614.69</v>
      </c>
      <c r="R55" s="347">
        <f t="shared" si="29"/>
        <v>1373103.21</v>
      </c>
      <c r="S55" s="347">
        <f t="shared" si="29"/>
        <v>675375</v>
      </c>
      <c r="T55" s="1289">
        <f t="shared" si="29"/>
        <v>135860</v>
      </c>
      <c r="U55" s="347">
        <f t="shared" si="29"/>
        <v>924614.69</v>
      </c>
      <c r="V55" s="347">
        <f t="shared" si="29"/>
        <v>908475</v>
      </c>
      <c r="W55" s="347">
        <f t="shared" si="29"/>
        <v>0</v>
      </c>
      <c r="X55" s="347">
        <f t="shared" si="29"/>
        <v>0</v>
      </c>
      <c r="Y55" s="1286">
        <f t="shared" si="29"/>
        <v>1833089.69</v>
      </c>
      <c r="Z55" s="339"/>
      <c r="AA55" s="346"/>
      <c r="AB55" s="1900"/>
      <c r="AC55" s="253">
        <f t="shared" si="2"/>
        <v>4942042.59</v>
      </c>
    </row>
    <row r="56" spans="1:29" ht="16.2" thickBot="1" x14ac:dyDescent="0.35">
      <c r="A56" s="121"/>
      <c r="B56" s="377"/>
      <c r="C56" s="377"/>
      <c r="D56" s="377"/>
      <c r="E56" s="1350"/>
      <c r="F56" s="885">
        <f t="shared" si="1"/>
        <v>0</v>
      </c>
      <c r="G56" s="378"/>
      <c r="H56" s="378"/>
      <c r="I56" s="379"/>
      <c r="J56" s="380"/>
      <c r="K56" s="944"/>
      <c r="L56" s="425"/>
      <c r="M56" s="425"/>
      <c r="N56" s="425"/>
      <c r="O56" s="382"/>
      <c r="P56" s="481">
        <f t="shared" ref="P56:P118" si="30">SUM(Q56:T56)</f>
        <v>0</v>
      </c>
      <c r="Q56" s="383"/>
      <c r="R56" s="383"/>
      <c r="S56" s="384"/>
      <c r="T56" s="385"/>
      <c r="U56" s="386"/>
      <c r="V56" s="383"/>
      <c r="W56" s="383"/>
      <c r="X56" s="383"/>
      <c r="Y56" s="1305">
        <f t="shared" ref="Y56:Y119" si="31">SUM(U56:X56)</f>
        <v>0</v>
      </c>
      <c r="Z56" s="387"/>
      <c r="AA56" s="679"/>
      <c r="AB56" s="1900"/>
      <c r="AC56" s="253">
        <f t="shared" si="2"/>
        <v>0</v>
      </c>
    </row>
    <row r="57" spans="1:29" hidden="1" x14ac:dyDescent="0.3">
      <c r="A57" s="123"/>
      <c r="B57" s="388" t="s">
        <v>47</v>
      </c>
      <c r="C57" s="388"/>
      <c r="D57" s="388"/>
      <c r="E57" s="1352"/>
      <c r="F57" s="886">
        <f t="shared" si="1"/>
        <v>0</v>
      </c>
      <c r="G57" s="389"/>
      <c r="H57" s="389"/>
      <c r="I57" s="390"/>
      <c r="J57" s="391"/>
      <c r="K57" s="945"/>
      <c r="L57" s="447"/>
      <c r="M57" s="447"/>
      <c r="N57" s="447"/>
      <c r="O57" s="394"/>
      <c r="P57" s="483">
        <f t="shared" si="30"/>
        <v>0</v>
      </c>
      <c r="Q57" s="395"/>
      <c r="R57" s="395"/>
      <c r="S57" s="478"/>
      <c r="T57" s="479"/>
      <c r="U57" s="398"/>
      <c r="V57" s="395"/>
      <c r="W57" s="395"/>
      <c r="X57" s="395"/>
      <c r="Y57" s="1306">
        <f t="shared" si="31"/>
        <v>0</v>
      </c>
      <c r="Z57" s="399" t="s">
        <v>114</v>
      </c>
      <c r="AA57" s="1353"/>
      <c r="AB57" s="1900"/>
      <c r="AC57" s="253">
        <f t="shared" si="2"/>
        <v>0</v>
      </c>
    </row>
    <row r="58" spans="1:29" hidden="1" x14ac:dyDescent="0.3">
      <c r="A58" s="115"/>
      <c r="B58" s="332"/>
      <c r="C58" s="331" t="s">
        <v>264</v>
      </c>
      <c r="D58" s="331"/>
      <c r="E58" s="1164"/>
      <c r="F58" s="582">
        <f t="shared" si="1"/>
        <v>0</v>
      </c>
      <c r="G58" s="333"/>
      <c r="H58" s="333"/>
      <c r="I58" s="334"/>
      <c r="J58" s="335"/>
      <c r="K58" s="942"/>
      <c r="L58" s="337"/>
      <c r="M58" s="337"/>
      <c r="N58" s="337"/>
      <c r="O58" s="338"/>
      <c r="P58" s="339">
        <f t="shared" si="30"/>
        <v>0</v>
      </c>
      <c r="Q58" s="364"/>
      <c r="R58" s="364"/>
      <c r="S58" s="365">
        <f>SUM(S59:S78)</f>
        <v>0</v>
      </c>
      <c r="T58" s="366">
        <f>SUM(T59:T78)</f>
        <v>0</v>
      </c>
      <c r="U58" s="367"/>
      <c r="V58" s="364"/>
      <c r="W58" s="364"/>
      <c r="X58" s="364"/>
      <c r="Y58" s="1293">
        <f t="shared" si="31"/>
        <v>0</v>
      </c>
      <c r="Z58" s="340"/>
      <c r="AA58" s="341"/>
      <c r="AB58" s="20"/>
      <c r="AC58" s="253">
        <f t="shared" si="2"/>
        <v>0</v>
      </c>
    </row>
    <row r="59" spans="1:29" hidden="1" x14ac:dyDescent="0.3">
      <c r="A59" s="115"/>
      <c r="B59" s="332"/>
      <c r="C59" s="331" t="s">
        <v>271</v>
      </c>
      <c r="D59" s="331"/>
      <c r="E59" s="1164"/>
      <c r="F59" s="582">
        <f t="shared" si="1"/>
        <v>0</v>
      </c>
      <c r="G59" s="333"/>
      <c r="H59" s="333"/>
      <c r="I59" s="334"/>
      <c r="J59" s="335"/>
      <c r="K59" s="942"/>
      <c r="L59" s="337"/>
      <c r="M59" s="337"/>
      <c r="N59" s="337"/>
      <c r="O59" s="338"/>
      <c r="P59" s="339">
        <f t="shared" si="30"/>
        <v>0</v>
      </c>
      <c r="Q59" s="364"/>
      <c r="R59" s="364"/>
      <c r="S59" s="365"/>
      <c r="T59" s="366"/>
      <c r="U59" s="367"/>
      <c r="V59" s="364"/>
      <c r="W59" s="364"/>
      <c r="X59" s="364"/>
      <c r="Y59" s="1293">
        <f t="shared" si="31"/>
        <v>0</v>
      </c>
      <c r="Z59" s="340"/>
      <c r="AA59" s="348"/>
      <c r="AB59" s="20"/>
      <c r="AC59" s="253">
        <f t="shared" si="2"/>
        <v>0</v>
      </c>
    </row>
    <row r="60" spans="1:29" hidden="1" x14ac:dyDescent="0.3">
      <c r="A60" s="115"/>
      <c r="B60" s="332"/>
      <c r="C60" s="332"/>
      <c r="D60" s="332"/>
      <c r="E60" s="1166"/>
      <c r="F60" s="582">
        <f t="shared" si="1"/>
        <v>0</v>
      </c>
      <c r="G60" s="333"/>
      <c r="H60" s="333"/>
      <c r="I60" s="334"/>
      <c r="J60" s="335"/>
      <c r="K60" s="942"/>
      <c r="L60" s="337"/>
      <c r="M60" s="337"/>
      <c r="N60" s="337"/>
      <c r="O60" s="338"/>
      <c r="P60" s="339">
        <f t="shared" si="30"/>
        <v>0</v>
      </c>
      <c r="Q60" s="364"/>
      <c r="R60" s="364"/>
      <c r="S60" s="365"/>
      <c r="T60" s="366"/>
      <c r="U60" s="367"/>
      <c r="V60" s="364"/>
      <c r="W60" s="364"/>
      <c r="X60" s="364"/>
      <c r="Y60" s="1293">
        <f t="shared" si="31"/>
        <v>0</v>
      </c>
      <c r="Z60" s="340"/>
      <c r="AA60" s="348"/>
      <c r="AB60" s="20"/>
      <c r="AC60" s="253">
        <f t="shared" si="2"/>
        <v>0</v>
      </c>
    </row>
    <row r="61" spans="1:29" hidden="1" x14ac:dyDescent="0.3">
      <c r="A61" s="115"/>
      <c r="B61" s="332"/>
      <c r="C61" s="368" t="s">
        <v>39</v>
      </c>
      <c r="D61" s="332"/>
      <c r="E61" s="1164"/>
      <c r="F61" s="582">
        <f t="shared" si="1"/>
        <v>0</v>
      </c>
      <c r="G61" s="333"/>
      <c r="H61" s="333"/>
      <c r="I61" s="334"/>
      <c r="J61" s="335"/>
      <c r="K61" s="942"/>
      <c r="L61" s="337"/>
      <c r="M61" s="337"/>
      <c r="N61" s="337"/>
      <c r="O61" s="338"/>
      <c r="P61" s="339">
        <f t="shared" si="30"/>
        <v>0</v>
      </c>
      <c r="Q61" s="364"/>
      <c r="R61" s="364"/>
      <c r="S61" s="365"/>
      <c r="T61" s="366"/>
      <c r="U61" s="367"/>
      <c r="V61" s="364"/>
      <c r="W61" s="364"/>
      <c r="X61" s="364"/>
      <c r="Y61" s="1293">
        <f t="shared" si="31"/>
        <v>0</v>
      </c>
      <c r="Z61" s="340"/>
      <c r="AA61" s="369"/>
      <c r="AB61" s="20"/>
      <c r="AC61" s="253">
        <f t="shared" si="2"/>
        <v>0</v>
      </c>
    </row>
    <row r="62" spans="1:29" hidden="1" x14ac:dyDescent="0.3">
      <c r="A62" s="115"/>
      <c r="B62" s="332"/>
      <c r="C62" s="332"/>
      <c r="D62" s="332"/>
      <c r="E62" s="1167" t="s">
        <v>819</v>
      </c>
      <c r="F62" s="582">
        <f t="shared" si="1"/>
        <v>0</v>
      </c>
      <c r="G62" s="333"/>
      <c r="H62" s="333"/>
      <c r="I62" s="334"/>
      <c r="J62" s="335"/>
      <c r="K62" s="942"/>
      <c r="L62" s="337"/>
      <c r="M62" s="337"/>
      <c r="N62" s="337"/>
      <c r="O62" s="338"/>
      <c r="P62" s="339">
        <f t="shared" si="30"/>
        <v>0</v>
      </c>
      <c r="Q62" s="364"/>
      <c r="R62" s="364"/>
      <c r="S62" s="365"/>
      <c r="T62" s="366"/>
      <c r="U62" s="367"/>
      <c r="V62" s="364"/>
      <c r="W62" s="364"/>
      <c r="X62" s="364"/>
      <c r="Y62" s="1293">
        <f t="shared" si="31"/>
        <v>0</v>
      </c>
      <c r="Z62" s="340"/>
      <c r="AA62" s="370"/>
      <c r="AB62" s="1900" t="s">
        <v>357</v>
      </c>
      <c r="AC62" s="253">
        <f t="shared" si="2"/>
        <v>0</v>
      </c>
    </row>
    <row r="63" spans="1:29" hidden="1" x14ac:dyDescent="0.3">
      <c r="A63" s="115"/>
      <c r="B63" s="332"/>
      <c r="C63" s="332"/>
      <c r="D63" s="332"/>
      <c r="E63" s="1168" t="s">
        <v>374</v>
      </c>
      <c r="F63" s="582">
        <f t="shared" si="1"/>
        <v>0</v>
      </c>
      <c r="G63" s="333"/>
      <c r="H63" s="333"/>
      <c r="I63" s="334"/>
      <c r="J63" s="335"/>
      <c r="K63" s="942"/>
      <c r="L63" s="337"/>
      <c r="M63" s="337"/>
      <c r="N63" s="337"/>
      <c r="O63" s="338"/>
      <c r="P63" s="339">
        <f t="shared" si="30"/>
        <v>0</v>
      </c>
      <c r="Q63" s="364"/>
      <c r="R63" s="364"/>
      <c r="S63" s="365"/>
      <c r="T63" s="366"/>
      <c r="U63" s="367"/>
      <c r="V63" s="364"/>
      <c r="W63" s="364"/>
      <c r="X63" s="364"/>
      <c r="Y63" s="1293">
        <f t="shared" si="31"/>
        <v>0</v>
      </c>
      <c r="Z63" s="340"/>
      <c r="AA63" s="370"/>
      <c r="AB63" s="1900"/>
      <c r="AC63" s="253">
        <f t="shared" si="2"/>
        <v>0</v>
      </c>
    </row>
    <row r="64" spans="1:29" hidden="1" x14ac:dyDescent="0.3">
      <c r="A64" s="115"/>
      <c r="B64" s="332"/>
      <c r="C64" s="332"/>
      <c r="D64" s="332"/>
      <c r="E64" s="1169" t="s">
        <v>414</v>
      </c>
      <c r="F64" s="884">
        <v>5</v>
      </c>
      <c r="G64" s="334">
        <v>5</v>
      </c>
      <c r="H64" s="335">
        <v>5</v>
      </c>
      <c r="I64" s="334">
        <v>5</v>
      </c>
      <c r="J64" s="335">
        <v>5</v>
      </c>
      <c r="K64" s="343">
        <v>5</v>
      </c>
      <c r="L64" s="372">
        <v>5</v>
      </c>
      <c r="M64" s="337"/>
      <c r="N64" s="337"/>
      <c r="O64" s="912">
        <v>5</v>
      </c>
      <c r="P64" s="339">
        <f t="shared" si="30"/>
        <v>0</v>
      </c>
      <c r="Q64" s="364"/>
      <c r="R64" s="364"/>
      <c r="S64" s="365"/>
      <c r="T64" s="366"/>
      <c r="U64" s="367"/>
      <c r="V64" s="364"/>
      <c r="W64" s="364"/>
      <c r="X64" s="364"/>
      <c r="Y64" s="1293">
        <f t="shared" si="31"/>
        <v>0</v>
      </c>
      <c r="Z64" s="340"/>
      <c r="AA64" s="370"/>
      <c r="AB64" s="1900"/>
      <c r="AC64" s="253">
        <f t="shared" si="2"/>
        <v>0</v>
      </c>
    </row>
    <row r="65" spans="1:29" hidden="1" x14ac:dyDescent="0.3">
      <c r="A65" s="115"/>
      <c r="B65" s="332"/>
      <c r="C65" s="332"/>
      <c r="D65" s="332"/>
      <c r="E65" s="1169" t="s">
        <v>415</v>
      </c>
      <c r="F65" s="884">
        <v>19</v>
      </c>
      <c r="G65" s="334">
        <v>19</v>
      </c>
      <c r="H65" s="335">
        <v>19</v>
      </c>
      <c r="I65" s="334">
        <v>19</v>
      </c>
      <c r="J65" s="335">
        <v>19</v>
      </c>
      <c r="K65" s="343">
        <v>19</v>
      </c>
      <c r="L65" s="372">
        <v>19</v>
      </c>
      <c r="M65" s="337"/>
      <c r="N65" s="337"/>
      <c r="O65" s="912">
        <v>19</v>
      </c>
      <c r="P65" s="339">
        <f t="shared" si="30"/>
        <v>0</v>
      </c>
      <c r="Q65" s="364"/>
      <c r="R65" s="364"/>
      <c r="S65" s="365"/>
      <c r="T65" s="366"/>
      <c r="U65" s="367"/>
      <c r="V65" s="364"/>
      <c r="W65" s="364"/>
      <c r="X65" s="364"/>
      <c r="Y65" s="1293">
        <f t="shared" si="31"/>
        <v>0</v>
      </c>
      <c r="Z65" s="340"/>
      <c r="AA65" s="370"/>
      <c r="AB65" s="1900"/>
      <c r="AC65" s="253">
        <f t="shared" si="2"/>
        <v>0</v>
      </c>
    </row>
    <row r="66" spans="1:29" hidden="1" x14ac:dyDescent="0.3">
      <c r="A66" s="115"/>
      <c r="B66" s="332"/>
      <c r="C66" s="332"/>
      <c r="D66" s="332"/>
      <c r="E66" s="1169" t="s">
        <v>416</v>
      </c>
      <c r="F66" s="884">
        <v>123</v>
      </c>
      <c r="G66" s="334">
        <v>123</v>
      </c>
      <c r="H66" s="335">
        <v>123</v>
      </c>
      <c r="I66" s="334">
        <v>123</v>
      </c>
      <c r="J66" s="335">
        <v>123</v>
      </c>
      <c r="K66" s="343">
        <v>123</v>
      </c>
      <c r="L66" s="372">
        <v>123</v>
      </c>
      <c r="M66" s="337"/>
      <c r="N66" s="337"/>
      <c r="O66" s="912">
        <v>123</v>
      </c>
      <c r="P66" s="339">
        <f t="shared" si="30"/>
        <v>0</v>
      </c>
      <c r="Q66" s="364"/>
      <c r="R66" s="364"/>
      <c r="S66" s="365"/>
      <c r="T66" s="366"/>
      <c r="U66" s="367"/>
      <c r="V66" s="364"/>
      <c r="W66" s="364"/>
      <c r="X66" s="364"/>
      <c r="Y66" s="1293">
        <f t="shared" si="31"/>
        <v>0</v>
      </c>
      <c r="Z66" s="340"/>
      <c r="AA66" s="373"/>
      <c r="AB66" s="1900"/>
      <c r="AC66" s="253">
        <f t="shared" si="2"/>
        <v>0</v>
      </c>
    </row>
    <row r="67" spans="1:29" hidden="1" x14ac:dyDescent="0.3">
      <c r="A67" s="115"/>
      <c r="B67" s="332"/>
      <c r="C67" s="332"/>
      <c r="D67" s="332"/>
      <c r="E67" s="1169"/>
      <c r="F67" s="582">
        <f t="shared" si="1"/>
        <v>0</v>
      </c>
      <c r="G67" s="333"/>
      <c r="H67" s="333"/>
      <c r="I67" s="334"/>
      <c r="J67" s="335"/>
      <c r="K67" s="942"/>
      <c r="L67" s="337"/>
      <c r="M67" s="337"/>
      <c r="N67" s="337"/>
      <c r="O67" s="338"/>
      <c r="P67" s="339">
        <f t="shared" si="30"/>
        <v>0</v>
      </c>
      <c r="Q67" s="364"/>
      <c r="R67" s="364"/>
      <c r="S67" s="365"/>
      <c r="T67" s="366"/>
      <c r="U67" s="367"/>
      <c r="V67" s="364"/>
      <c r="W67" s="364"/>
      <c r="X67" s="364"/>
      <c r="Y67" s="1293">
        <f t="shared" si="31"/>
        <v>0</v>
      </c>
      <c r="Z67" s="340"/>
      <c r="AA67" s="373"/>
      <c r="AB67" s="1900"/>
      <c r="AC67" s="253">
        <f t="shared" si="2"/>
        <v>0</v>
      </c>
    </row>
    <row r="68" spans="1:29" hidden="1" x14ac:dyDescent="0.3">
      <c r="A68" s="115"/>
      <c r="B68" s="332"/>
      <c r="C68" s="374" t="s">
        <v>40</v>
      </c>
      <c r="D68" s="332"/>
      <c r="E68" s="1164"/>
      <c r="F68" s="582">
        <f t="shared" si="1"/>
        <v>0</v>
      </c>
      <c r="G68" s="333"/>
      <c r="H68" s="333"/>
      <c r="I68" s="334"/>
      <c r="J68" s="335"/>
      <c r="K68" s="942"/>
      <c r="L68" s="337"/>
      <c r="M68" s="337"/>
      <c r="N68" s="337"/>
      <c r="O68" s="338"/>
      <c r="P68" s="339">
        <f t="shared" si="30"/>
        <v>0</v>
      </c>
      <c r="Q68" s="364"/>
      <c r="R68" s="364"/>
      <c r="S68" s="365"/>
      <c r="T68" s="366"/>
      <c r="U68" s="367"/>
      <c r="V68" s="364"/>
      <c r="W68" s="364"/>
      <c r="X68" s="364"/>
      <c r="Y68" s="1293">
        <f t="shared" si="31"/>
        <v>0</v>
      </c>
      <c r="Z68" s="340"/>
      <c r="AA68" s="375"/>
      <c r="AB68" s="20"/>
      <c r="AC68" s="253">
        <f t="shared" si="2"/>
        <v>0</v>
      </c>
    </row>
    <row r="69" spans="1:29" hidden="1" x14ac:dyDescent="0.3">
      <c r="A69" s="115"/>
      <c r="B69" s="332"/>
      <c r="C69" s="332"/>
      <c r="D69" s="332"/>
      <c r="E69" s="1167" t="s">
        <v>819</v>
      </c>
      <c r="F69" s="582">
        <f t="shared" si="1"/>
        <v>0</v>
      </c>
      <c r="G69" s="333"/>
      <c r="H69" s="333"/>
      <c r="I69" s="334"/>
      <c r="J69" s="335"/>
      <c r="K69" s="942"/>
      <c r="L69" s="337"/>
      <c r="M69" s="337"/>
      <c r="N69" s="337"/>
      <c r="O69" s="338"/>
      <c r="P69" s="339">
        <f t="shared" si="30"/>
        <v>0</v>
      </c>
      <c r="Q69" s="364"/>
      <c r="R69" s="364"/>
      <c r="S69" s="365"/>
      <c r="T69" s="366"/>
      <c r="U69" s="367"/>
      <c r="V69" s="364"/>
      <c r="W69" s="364"/>
      <c r="X69" s="364"/>
      <c r="Y69" s="1293">
        <f t="shared" si="31"/>
        <v>0</v>
      </c>
      <c r="Z69" s="340"/>
      <c r="AA69" s="370"/>
      <c r="AB69" s="20"/>
      <c r="AC69" s="253">
        <f t="shared" si="2"/>
        <v>0</v>
      </c>
    </row>
    <row r="70" spans="1:29" hidden="1" x14ac:dyDescent="0.3">
      <c r="A70" s="115"/>
      <c r="B70" s="332"/>
      <c r="C70" s="332"/>
      <c r="D70" s="332"/>
      <c r="E70" s="1168" t="s">
        <v>374</v>
      </c>
      <c r="F70" s="582">
        <f t="shared" si="1"/>
        <v>0</v>
      </c>
      <c r="G70" s="333"/>
      <c r="H70" s="333"/>
      <c r="I70" s="334"/>
      <c r="J70" s="335"/>
      <c r="K70" s="942"/>
      <c r="L70" s="337"/>
      <c r="M70" s="337"/>
      <c r="N70" s="337"/>
      <c r="O70" s="338"/>
      <c r="P70" s="339">
        <f t="shared" si="30"/>
        <v>0</v>
      </c>
      <c r="Q70" s="364"/>
      <c r="R70" s="364"/>
      <c r="S70" s="365"/>
      <c r="T70" s="366"/>
      <c r="U70" s="367"/>
      <c r="V70" s="364"/>
      <c r="W70" s="364"/>
      <c r="X70" s="364"/>
      <c r="Y70" s="1293">
        <f t="shared" si="31"/>
        <v>0</v>
      </c>
      <c r="Z70" s="340"/>
      <c r="AA70" s="370"/>
      <c r="AB70" s="20"/>
      <c r="AC70" s="253">
        <f t="shared" si="2"/>
        <v>0</v>
      </c>
    </row>
    <row r="71" spans="1:29" hidden="1" x14ac:dyDescent="0.3">
      <c r="A71" s="115"/>
      <c r="B71" s="332"/>
      <c r="C71" s="332"/>
      <c r="D71" s="332"/>
      <c r="E71" s="1169" t="s">
        <v>8</v>
      </c>
      <c r="F71" s="884">
        <v>5</v>
      </c>
      <c r="G71" s="334">
        <v>5</v>
      </c>
      <c r="H71" s="335">
        <v>5</v>
      </c>
      <c r="I71" s="334">
        <v>5</v>
      </c>
      <c r="J71" s="335">
        <v>5</v>
      </c>
      <c r="K71" s="343">
        <v>5</v>
      </c>
      <c r="L71" s="372">
        <v>5</v>
      </c>
      <c r="M71" s="337"/>
      <c r="N71" s="337"/>
      <c r="O71" s="912">
        <v>5</v>
      </c>
      <c r="P71" s="339">
        <f t="shared" si="30"/>
        <v>0</v>
      </c>
      <c r="Q71" s="364"/>
      <c r="R71" s="364"/>
      <c r="S71" s="365"/>
      <c r="T71" s="366"/>
      <c r="U71" s="367"/>
      <c r="V71" s="364"/>
      <c r="W71" s="364"/>
      <c r="X71" s="364"/>
      <c r="Y71" s="1293">
        <f t="shared" si="31"/>
        <v>0</v>
      </c>
      <c r="Z71" s="340"/>
      <c r="AA71" s="370"/>
      <c r="AB71" s="20"/>
      <c r="AC71" s="253">
        <f t="shared" si="2"/>
        <v>0</v>
      </c>
    </row>
    <row r="72" spans="1:29" hidden="1" x14ac:dyDescent="0.3">
      <c r="A72" s="115"/>
      <c r="B72" s="332"/>
      <c r="C72" s="332"/>
      <c r="D72" s="332"/>
      <c r="E72" s="1169" t="s">
        <v>9</v>
      </c>
      <c r="F72" s="884">
        <v>19</v>
      </c>
      <c r="G72" s="334">
        <v>19</v>
      </c>
      <c r="H72" s="335">
        <v>19</v>
      </c>
      <c r="I72" s="334">
        <v>19</v>
      </c>
      <c r="J72" s="335">
        <v>19</v>
      </c>
      <c r="K72" s="343">
        <v>19</v>
      </c>
      <c r="L72" s="372">
        <v>19</v>
      </c>
      <c r="M72" s="337"/>
      <c r="N72" s="337"/>
      <c r="O72" s="912">
        <v>19</v>
      </c>
      <c r="P72" s="339">
        <f t="shared" si="30"/>
        <v>0</v>
      </c>
      <c r="Q72" s="364"/>
      <c r="R72" s="364"/>
      <c r="S72" s="365"/>
      <c r="T72" s="366"/>
      <c r="U72" s="367"/>
      <c r="V72" s="364"/>
      <c r="W72" s="364"/>
      <c r="X72" s="364"/>
      <c r="Y72" s="1293">
        <f t="shared" si="31"/>
        <v>0</v>
      </c>
      <c r="Z72" s="340"/>
      <c r="AA72" s="370"/>
      <c r="AB72" s="20"/>
      <c r="AC72" s="253">
        <f t="shared" si="2"/>
        <v>0</v>
      </c>
    </row>
    <row r="73" spans="1:29" hidden="1" x14ac:dyDescent="0.3">
      <c r="A73" s="115"/>
      <c r="B73" s="332"/>
      <c r="C73" s="332"/>
      <c r="D73" s="332"/>
      <c r="E73" s="1169" t="s">
        <v>10</v>
      </c>
      <c r="F73" s="884">
        <v>123</v>
      </c>
      <c r="G73" s="334">
        <v>123</v>
      </c>
      <c r="H73" s="335">
        <v>123</v>
      </c>
      <c r="I73" s="334">
        <v>123</v>
      </c>
      <c r="J73" s="335">
        <v>123</v>
      </c>
      <c r="K73" s="343">
        <v>123</v>
      </c>
      <c r="L73" s="372">
        <v>123</v>
      </c>
      <c r="M73" s="337"/>
      <c r="N73" s="337"/>
      <c r="O73" s="912">
        <v>123</v>
      </c>
      <c r="P73" s="339">
        <f t="shared" si="30"/>
        <v>0</v>
      </c>
      <c r="Q73" s="364"/>
      <c r="R73" s="364"/>
      <c r="S73" s="365"/>
      <c r="T73" s="366"/>
      <c r="U73" s="367"/>
      <c r="V73" s="364"/>
      <c r="W73" s="364"/>
      <c r="X73" s="364"/>
      <c r="Y73" s="1293">
        <f t="shared" si="31"/>
        <v>0</v>
      </c>
      <c r="Z73" s="340"/>
      <c r="AA73" s="370"/>
      <c r="AB73" s="20"/>
      <c r="AC73" s="253">
        <f t="shared" si="2"/>
        <v>0</v>
      </c>
    </row>
    <row r="74" spans="1:29" ht="15.6" hidden="1" customHeight="1" x14ac:dyDescent="0.3">
      <c r="A74" s="115"/>
      <c r="B74" s="332"/>
      <c r="C74" s="332"/>
      <c r="D74" s="332"/>
      <c r="E74" s="1169" t="s">
        <v>411</v>
      </c>
      <c r="F74" s="582">
        <f t="shared" si="1"/>
        <v>0</v>
      </c>
      <c r="G74" s="333"/>
      <c r="H74" s="333"/>
      <c r="I74" s="334"/>
      <c r="J74" s="335"/>
      <c r="K74" s="942"/>
      <c r="L74" s="337"/>
      <c r="M74" s="337"/>
      <c r="N74" s="337"/>
      <c r="O74" s="338">
        <f t="shared" ref="O74:O137" si="32">SUM(K74:N74)</f>
        <v>0</v>
      </c>
      <c r="P74" s="339">
        <f t="shared" si="30"/>
        <v>0</v>
      </c>
      <c r="Q74" s="364"/>
      <c r="R74" s="364"/>
      <c r="S74" s="365"/>
      <c r="T74" s="366"/>
      <c r="U74" s="367"/>
      <c r="V74" s="364"/>
      <c r="W74" s="364"/>
      <c r="X74" s="364"/>
      <c r="Y74" s="1293">
        <f t="shared" si="31"/>
        <v>0</v>
      </c>
      <c r="Z74" s="340"/>
      <c r="AA74" s="370"/>
      <c r="AB74" s="20"/>
      <c r="AC74" s="253">
        <f t="shared" si="2"/>
        <v>0</v>
      </c>
    </row>
    <row r="75" spans="1:29" ht="16.95" hidden="1" customHeight="1" x14ac:dyDescent="0.3">
      <c r="A75" s="115"/>
      <c r="B75" s="332"/>
      <c r="C75" s="332"/>
      <c r="D75" s="332"/>
      <c r="E75" s="1169"/>
      <c r="F75" s="582">
        <f t="shared" si="1"/>
        <v>0</v>
      </c>
      <c r="G75" s="333"/>
      <c r="H75" s="333"/>
      <c r="I75" s="334"/>
      <c r="J75" s="335"/>
      <c r="K75" s="942"/>
      <c r="L75" s="337"/>
      <c r="M75" s="337"/>
      <c r="N75" s="337"/>
      <c r="O75" s="338"/>
      <c r="P75" s="339">
        <f t="shared" si="30"/>
        <v>0</v>
      </c>
      <c r="Q75" s="364"/>
      <c r="R75" s="364"/>
      <c r="S75" s="365"/>
      <c r="T75" s="366"/>
      <c r="U75" s="367"/>
      <c r="V75" s="364"/>
      <c r="W75" s="364"/>
      <c r="X75" s="364"/>
      <c r="Y75" s="1293">
        <f t="shared" si="31"/>
        <v>0</v>
      </c>
      <c r="Z75" s="340"/>
      <c r="AA75" s="341"/>
      <c r="AB75" s="20"/>
      <c r="AC75" s="253">
        <f t="shared" si="2"/>
        <v>0</v>
      </c>
    </row>
    <row r="76" spans="1:29" ht="16.2" hidden="1" customHeight="1" x14ac:dyDescent="0.3">
      <c r="A76" s="115"/>
      <c r="B76" s="332"/>
      <c r="C76" s="332"/>
      <c r="D76" s="332"/>
      <c r="E76" s="1167" t="s">
        <v>820</v>
      </c>
      <c r="F76" s="582">
        <f t="shared" si="1"/>
        <v>0</v>
      </c>
      <c r="G76" s="333"/>
      <c r="H76" s="333"/>
      <c r="I76" s="334"/>
      <c r="J76" s="335"/>
      <c r="K76" s="942"/>
      <c r="L76" s="337"/>
      <c r="M76" s="337"/>
      <c r="N76" s="337"/>
      <c r="O76" s="338"/>
      <c r="P76" s="339">
        <f t="shared" si="30"/>
        <v>0</v>
      </c>
      <c r="Q76" s="364"/>
      <c r="R76" s="364"/>
      <c r="S76" s="365"/>
      <c r="T76" s="366"/>
      <c r="U76" s="367"/>
      <c r="V76" s="364"/>
      <c r="W76" s="364"/>
      <c r="X76" s="364"/>
      <c r="Y76" s="1293">
        <f t="shared" si="31"/>
        <v>0</v>
      </c>
      <c r="Z76" s="340"/>
      <c r="AA76" s="373"/>
      <c r="AB76" s="20"/>
      <c r="AC76" s="253">
        <f t="shared" si="2"/>
        <v>0</v>
      </c>
    </row>
    <row r="77" spans="1:29" ht="16.2" hidden="1" customHeight="1" x14ac:dyDescent="0.3">
      <c r="A77" s="115"/>
      <c r="B77" s="332"/>
      <c r="C77" s="332"/>
      <c r="D77" s="332"/>
      <c r="E77" s="1168" t="s">
        <v>307</v>
      </c>
      <c r="F77" s="884">
        <v>4018</v>
      </c>
      <c r="G77" s="333">
        <v>4011</v>
      </c>
      <c r="H77" s="333">
        <v>4011</v>
      </c>
      <c r="I77" s="334">
        <v>4011</v>
      </c>
      <c r="J77" s="335">
        <v>4018</v>
      </c>
      <c r="K77" s="343">
        <v>4011</v>
      </c>
      <c r="L77" s="334">
        <v>3963</v>
      </c>
      <c r="M77" s="337"/>
      <c r="N77" s="337"/>
      <c r="O77" s="1266">
        <v>4011</v>
      </c>
      <c r="P77" s="339">
        <f t="shared" si="30"/>
        <v>0</v>
      </c>
      <c r="Q77" s="364"/>
      <c r="R77" s="364"/>
      <c r="S77" s="365"/>
      <c r="T77" s="366"/>
      <c r="U77" s="367"/>
      <c r="V77" s="364"/>
      <c r="W77" s="364"/>
      <c r="X77" s="364"/>
      <c r="Y77" s="1293">
        <f t="shared" si="31"/>
        <v>0</v>
      </c>
      <c r="Z77" s="340"/>
      <c r="AA77" s="373"/>
      <c r="AB77" s="20"/>
      <c r="AC77" s="253">
        <f t="shared" si="2"/>
        <v>0</v>
      </c>
    </row>
    <row r="78" spans="1:29" s="9" customFormat="1" ht="16.2" hidden="1" thickBot="1" x14ac:dyDescent="0.35">
      <c r="A78" s="119"/>
      <c r="B78" s="306"/>
      <c r="C78" s="306"/>
      <c r="D78" s="306"/>
      <c r="E78" s="1349"/>
      <c r="F78" s="881">
        <f t="shared" si="1"/>
        <v>0</v>
      </c>
      <c r="G78" s="307"/>
      <c r="H78" s="307"/>
      <c r="I78" s="308"/>
      <c r="J78" s="309"/>
      <c r="K78" s="941"/>
      <c r="L78" s="553"/>
      <c r="M78" s="553"/>
      <c r="N78" s="553"/>
      <c r="O78" s="311"/>
      <c r="P78" s="484">
        <f t="shared" si="30"/>
        <v>0</v>
      </c>
      <c r="Q78" s="349"/>
      <c r="R78" s="349"/>
      <c r="S78" s="314"/>
      <c r="T78" s="315"/>
      <c r="U78" s="350"/>
      <c r="V78" s="349"/>
      <c r="W78" s="349"/>
      <c r="X78" s="349"/>
      <c r="Y78" s="1307">
        <f t="shared" si="31"/>
        <v>0</v>
      </c>
      <c r="Z78" s="317"/>
      <c r="AA78" s="1354"/>
      <c r="AB78" s="20"/>
      <c r="AC78" s="253">
        <f t="shared" si="2"/>
        <v>0</v>
      </c>
    </row>
    <row r="79" spans="1:29" s="9" customFormat="1" x14ac:dyDescent="0.3">
      <c r="A79" s="122"/>
      <c r="B79" s="388" t="s">
        <v>287</v>
      </c>
      <c r="C79" s="388"/>
      <c r="D79" s="388"/>
      <c r="E79" s="1361"/>
      <c r="F79" s="886">
        <f t="shared" si="1"/>
        <v>0</v>
      </c>
      <c r="G79" s="389"/>
      <c r="H79" s="389"/>
      <c r="I79" s="390"/>
      <c r="J79" s="391"/>
      <c r="K79" s="945"/>
      <c r="L79" s="393"/>
      <c r="M79" s="393"/>
      <c r="N79" s="393"/>
      <c r="O79" s="394"/>
      <c r="P79" s="483">
        <f t="shared" si="30"/>
        <v>0</v>
      </c>
      <c r="Q79" s="395"/>
      <c r="R79" s="395"/>
      <c r="S79" s="478"/>
      <c r="T79" s="479"/>
      <c r="U79" s="398"/>
      <c r="V79" s="395"/>
      <c r="W79" s="395"/>
      <c r="X79" s="395"/>
      <c r="Y79" s="1306">
        <f t="shared" si="31"/>
        <v>0</v>
      </c>
      <c r="Z79" s="399" t="s">
        <v>114</v>
      </c>
      <c r="AA79" s="400"/>
      <c r="AB79" s="20"/>
      <c r="AC79" s="253">
        <f t="shared" si="2"/>
        <v>0</v>
      </c>
    </row>
    <row r="80" spans="1:29" x14ac:dyDescent="0.3">
      <c r="A80" s="118"/>
      <c r="B80" s="368"/>
      <c r="C80" s="368" t="s">
        <v>288</v>
      </c>
      <c r="D80" s="368"/>
      <c r="E80" s="1166"/>
      <c r="F80" s="582">
        <f t="shared" si="1"/>
        <v>0</v>
      </c>
      <c r="G80" s="333"/>
      <c r="H80" s="333"/>
      <c r="I80" s="334"/>
      <c r="J80" s="335"/>
      <c r="K80" s="942"/>
      <c r="L80" s="337"/>
      <c r="M80" s="337"/>
      <c r="N80" s="337"/>
      <c r="O80" s="338"/>
      <c r="P80" s="339">
        <f t="shared" si="30"/>
        <v>0</v>
      </c>
      <c r="Q80" s="364"/>
      <c r="R80" s="364"/>
      <c r="S80" s="365"/>
      <c r="T80" s="366"/>
      <c r="U80" s="367"/>
      <c r="V80" s="364"/>
      <c r="W80" s="364"/>
      <c r="X80" s="364"/>
      <c r="Y80" s="1293">
        <f t="shared" si="31"/>
        <v>0</v>
      </c>
      <c r="Z80" s="340"/>
      <c r="AA80" s="348"/>
      <c r="AB80" s="20"/>
      <c r="AC80" s="253">
        <f t="shared" si="2"/>
        <v>0</v>
      </c>
    </row>
    <row r="81" spans="1:29" s="34" customFormat="1" hidden="1" x14ac:dyDescent="0.3">
      <c r="A81" s="118"/>
      <c r="B81" s="368"/>
      <c r="C81" s="331" t="s">
        <v>264</v>
      </c>
      <c r="D81" s="331"/>
      <c r="E81" s="1166"/>
      <c r="F81" s="1355">
        <f t="shared" si="1"/>
        <v>0</v>
      </c>
      <c r="G81" s="583"/>
      <c r="H81" s="583"/>
      <c r="I81" s="927"/>
      <c r="J81" s="928"/>
      <c r="K81" s="405"/>
      <c r="L81" s="586"/>
      <c r="M81" s="586"/>
      <c r="N81" s="586"/>
      <c r="O81" s="338"/>
      <c r="P81" s="1359">
        <f>P122</f>
        <v>48500</v>
      </c>
      <c r="Q81" s="401">
        <f t="shared" ref="Q81:Y81" si="33">Q122</f>
        <v>0</v>
      </c>
      <c r="R81" s="401">
        <f t="shared" si="33"/>
        <v>0</v>
      </c>
      <c r="S81" s="401">
        <f t="shared" si="33"/>
        <v>48500</v>
      </c>
      <c r="T81" s="1262">
        <f t="shared" si="33"/>
        <v>0</v>
      </c>
      <c r="U81" s="1359">
        <f t="shared" si="33"/>
        <v>0</v>
      </c>
      <c r="V81" s="401">
        <f t="shared" si="33"/>
        <v>0</v>
      </c>
      <c r="W81" s="1260">
        <f t="shared" si="33"/>
        <v>0</v>
      </c>
      <c r="X81" s="339">
        <f t="shared" si="33"/>
        <v>0</v>
      </c>
      <c r="Y81" s="1286">
        <f t="shared" si="33"/>
        <v>0</v>
      </c>
      <c r="Z81" s="1006"/>
      <c r="AA81" s="407"/>
      <c r="AB81" s="20"/>
      <c r="AC81" s="260">
        <f t="shared" si="2"/>
        <v>48500</v>
      </c>
    </row>
    <row r="82" spans="1:29" s="34" customFormat="1" hidden="1" x14ac:dyDescent="0.3">
      <c r="A82" s="118"/>
      <c r="B82" s="368"/>
      <c r="C82" s="331" t="s">
        <v>265</v>
      </c>
      <c r="D82" s="331"/>
      <c r="E82" s="1166"/>
      <c r="F82" s="1356">
        <f t="shared" ref="F82:F93" si="34">SUM(B82:E82)</f>
        <v>0</v>
      </c>
      <c r="G82" s="583"/>
      <c r="H82" s="583"/>
      <c r="I82" s="927"/>
      <c r="J82" s="928"/>
      <c r="K82" s="405"/>
      <c r="L82" s="586"/>
      <c r="M82" s="586"/>
      <c r="N82" s="586"/>
      <c r="O82" s="338"/>
      <c r="P82" s="1359">
        <f t="shared" ref="P82:S82" si="35">P106+P109+P116+P112</f>
        <v>200000</v>
      </c>
      <c r="Q82" s="401">
        <f t="shared" si="35"/>
        <v>0</v>
      </c>
      <c r="R82" s="401">
        <f t="shared" si="35"/>
        <v>0</v>
      </c>
      <c r="S82" s="401">
        <f t="shared" si="35"/>
        <v>75000</v>
      </c>
      <c r="T82" s="1262">
        <f>T106+T109+T116+T112</f>
        <v>125000</v>
      </c>
      <c r="U82" s="1359">
        <f t="shared" ref="U82:Y82" si="36">U106+U109+U116+U112</f>
        <v>0</v>
      </c>
      <c r="V82" s="401">
        <f t="shared" si="36"/>
        <v>0</v>
      </c>
      <c r="W82" s="1262">
        <f t="shared" si="36"/>
        <v>0</v>
      </c>
      <c r="X82" s="402">
        <f t="shared" si="36"/>
        <v>0</v>
      </c>
      <c r="Y82" s="402">
        <f t="shared" si="36"/>
        <v>0</v>
      </c>
      <c r="Z82" s="339"/>
      <c r="AA82" s="407"/>
      <c r="AB82" s="20"/>
      <c r="AC82" s="260">
        <f t="shared" si="2"/>
        <v>200000</v>
      </c>
    </row>
    <row r="83" spans="1:29" s="34" customFormat="1" x14ac:dyDescent="0.3">
      <c r="A83" s="118"/>
      <c r="B83" s="368"/>
      <c r="C83" s="331" t="s">
        <v>271</v>
      </c>
      <c r="D83" s="331"/>
      <c r="E83" s="1166"/>
      <c r="F83" s="1356">
        <f t="shared" si="34"/>
        <v>0</v>
      </c>
      <c r="G83" s="583"/>
      <c r="H83" s="583"/>
      <c r="I83" s="927"/>
      <c r="J83" s="928"/>
      <c r="K83" s="405"/>
      <c r="L83" s="429"/>
      <c r="M83" s="429"/>
      <c r="N83" s="429"/>
      <c r="O83" s="338"/>
      <c r="P83" s="1359">
        <f>P85</f>
        <v>464628.21</v>
      </c>
      <c r="Q83" s="401">
        <f t="shared" ref="Q83:S83" si="37">Q85</f>
        <v>0</v>
      </c>
      <c r="R83" s="401">
        <f t="shared" si="37"/>
        <v>464628.21</v>
      </c>
      <c r="S83" s="401">
        <f t="shared" si="37"/>
        <v>0</v>
      </c>
      <c r="T83" s="1262">
        <f>T85</f>
        <v>0</v>
      </c>
      <c r="U83" s="1359">
        <f t="shared" ref="U83:Y83" si="38">U85</f>
        <v>0</v>
      </c>
      <c r="V83" s="401">
        <f t="shared" si="38"/>
        <v>0</v>
      </c>
      <c r="W83" s="1262">
        <f t="shared" si="38"/>
        <v>0</v>
      </c>
      <c r="X83" s="402">
        <f t="shared" si="38"/>
        <v>0</v>
      </c>
      <c r="Y83" s="402">
        <f t="shared" si="38"/>
        <v>0</v>
      </c>
      <c r="Z83" s="1006"/>
      <c r="AA83" s="408"/>
      <c r="AB83" s="20"/>
      <c r="AC83" s="260">
        <f t="shared" si="2"/>
        <v>464628.21</v>
      </c>
    </row>
    <row r="84" spans="1:29" x14ac:dyDescent="0.3">
      <c r="A84" s="115"/>
      <c r="B84" s="332"/>
      <c r="C84" s="332"/>
      <c r="D84" s="332"/>
      <c r="E84" s="1170"/>
      <c r="F84" s="1356">
        <f t="shared" si="34"/>
        <v>0</v>
      </c>
      <c r="G84" s="333"/>
      <c r="H84" s="333"/>
      <c r="I84" s="403"/>
      <c r="J84" s="404"/>
      <c r="K84" s="946"/>
      <c r="L84" s="337"/>
      <c r="M84" s="337"/>
      <c r="N84" s="337"/>
      <c r="O84" s="338"/>
      <c r="P84" s="1359">
        <f t="shared" si="30"/>
        <v>0</v>
      </c>
      <c r="Q84" s="364"/>
      <c r="R84" s="364"/>
      <c r="S84" s="987"/>
      <c r="T84" s="1360"/>
      <c r="U84" s="367"/>
      <c r="V84" s="364"/>
      <c r="W84" s="364"/>
      <c r="X84" s="364"/>
      <c r="Y84" s="1293">
        <f t="shared" si="31"/>
        <v>0</v>
      </c>
      <c r="Z84" s="406"/>
      <c r="AA84" s="408"/>
      <c r="AB84" s="20"/>
      <c r="AC84" s="253">
        <f t="shared" si="2"/>
        <v>0</v>
      </c>
    </row>
    <row r="85" spans="1:29" x14ac:dyDescent="0.3">
      <c r="A85" s="207"/>
      <c r="B85" s="409"/>
      <c r="C85" s="278" t="s">
        <v>1090</v>
      </c>
      <c r="D85" s="409"/>
      <c r="E85" s="523"/>
      <c r="F85" s="1356">
        <v>6</v>
      </c>
      <c r="G85" s="333"/>
      <c r="H85" s="333">
        <v>6</v>
      </c>
      <c r="I85" s="403"/>
      <c r="J85" s="404"/>
      <c r="K85" s="946"/>
      <c r="L85" s="337">
        <v>6</v>
      </c>
      <c r="M85" s="337"/>
      <c r="N85" s="337"/>
      <c r="O85" s="338">
        <f t="shared" si="32"/>
        <v>6</v>
      </c>
      <c r="P85" s="339">
        <f t="shared" si="30"/>
        <v>464628.21</v>
      </c>
      <c r="Q85" s="364"/>
      <c r="R85" s="410">
        <v>464628.21</v>
      </c>
      <c r="S85" s="410"/>
      <c r="T85" s="366"/>
      <c r="U85" s="367"/>
      <c r="V85" s="364"/>
      <c r="W85" s="364"/>
      <c r="X85" s="364"/>
      <c r="Y85" s="1293">
        <f t="shared" si="31"/>
        <v>0</v>
      </c>
      <c r="Z85" s="340" t="s">
        <v>32</v>
      </c>
      <c r="AA85" s="516" t="s">
        <v>1092</v>
      </c>
      <c r="AB85" s="20"/>
      <c r="AC85" s="253">
        <f t="shared" si="2"/>
        <v>464628.21</v>
      </c>
    </row>
    <row r="86" spans="1:29" x14ac:dyDescent="0.3">
      <c r="A86" s="207"/>
      <c r="B86" s="409"/>
      <c r="C86" s="278"/>
      <c r="D86" s="278" t="s">
        <v>1091</v>
      </c>
      <c r="E86" s="523"/>
      <c r="F86" s="1356"/>
      <c r="G86" s="333"/>
      <c r="H86" s="333"/>
      <c r="I86" s="403"/>
      <c r="J86" s="404"/>
      <c r="K86" s="946"/>
      <c r="L86" s="337"/>
      <c r="M86" s="337"/>
      <c r="N86" s="337"/>
      <c r="O86" s="338"/>
      <c r="P86" s="339"/>
      <c r="Q86" s="364"/>
      <c r="R86" s="410"/>
      <c r="S86" s="410"/>
      <c r="T86" s="366"/>
      <c r="U86" s="367"/>
      <c r="V86" s="364"/>
      <c r="W86" s="364"/>
      <c r="X86" s="364"/>
      <c r="Y86" s="1293"/>
      <c r="Z86" s="340"/>
      <c r="AA86" s="516" t="s">
        <v>1093</v>
      </c>
      <c r="AB86" s="20"/>
      <c r="AC86" s="253"/>
    </row>
    <row r="87" spans="1:29" x14ac:dyDescent="0.3">
      <c r="A87" s="207"/>
      <c r="B87" s="409"/>
      <c r="C87" s="409"/>
      <c r="D87" s="409"/>
      <c r="E87" s="1171" t="s">
        <v>973</v>
      </c>
      <c r="F87" s="1356">
        <f t="shared" si="34"/>
        <v>0</v>
      </c>
      <c r="G87" s="333"/>
      <c r="H87" s="333"/>
      <c r="I87" s="403"/>
      <c r="J87" s="404"/>
      <c r="K87" s="946"/>
      <c r="L87" s="337"/>
      <c r="M87" s="337"/>
      <c r="N87" s="337"/>
      <c r="O87" s="338"/>
      <c r="P87" s="339">
        <f t="shared" si="30"/>
        <v>0</v>
      </c>
      <c r="Q87" s="364"/>
      <c r="R87" s="364"/>
      <c r="S87" s="987"/>
      <c r="T87" s="988"/>
      <c r="U87" s="367"/>
      <c r="V87" s="364"/>
      <c r="W87" s="364"/>
      <c r="X87" s="364"/>
      <c r="Y87" s="1293">
        <f t="shared" si="31"/>
        <v>0</v>
      </c>
      <c r="Z87" s="406"/>
      <c r="AA87" s="516" t="s">
        <v>977</v>
      </c>
      <c r="AB87" s="20"/>
      <c r="AC87" s="253">
        <f t="shared" si="2"/>
        <v>0</v>
      </c>
    </row>
    <row r="88" spans="1:29" x14ac:dyDescent="0.3">
      <c r="A88" s="207"/>
      <c r="B88" s="409"/>
      <c r="C88" s="409"/>
      <c r="D88" s="409"/>
      <c r="E88" s="555"/>
      <c r="F88" s="1356">
        <f t="shared" si="34"/>
        <v>0</v>
      </c>
      <c r="G88" s="333"/>
      <c r="H88" s="333"/>
      <c r="I88" s="403"/>
      <c r="J88" s="404"/>
      <c r="K88" s="946"/>
      <c r="L88" s="337"/>
      <c r="M88" s="337"/>
      <c r="N88" s="337"/>
      <c r="O88" s="338"/>
      <c r="P88" s="339">
        <f t="shared" si="30"/>
        <v>0</v>
      </c>
      <c r="Q88" s="364"/>
      <c r="R88" s="364"/>
      <c r="S88" s="987"/>
      <c r="T88" s="988"/>
      <c r="U88" s="367"/>
      <c r="V88" s="364"/>
      <c r="W88" s="364"/>
      <c r="X88" s="364"/>
      <c r="Y88" s="1293">
        <f t="shared" si="31"/>
        <v>0</v>
      </c>
      <c r="Z88" s="406"/>
      <c r="AA88" s="408"/>
      <c r="AB88" s="20"/>
      <c r="AC88" s="253">
        <f t="shared" si="2"/>
        <v>0</v>
      </c>
    </row>
    <row r="89" spans="1:29" x14ac:dyDescent="0.3">
      <c r="A89" s="207"/>
      <c r="B89" s="409"/>
      <c r="C89" s="278" t="s">
        <v>974</v>
      </c>
      <c r="D89" s="409"/>
      <c r="E89" s="523"/>
      <c r="F89" s="1356">
        <f t="shared" si="34"/>
        <v>0</v>
      </c>
      <c r="G89" s="333"/>
      <c r="H89" s="333"/>
      <c r="I89" s="403"/>
      <c r="J89" s="404"/>
      <c r="K89" s="946"/>
      <c r="L89" s="337"/>
      <c r="M89" s="337"/>
      <c r="N89" s="337"/>
      <c r="O89" s="338"/>
      <c r="P89" s="339">
        <f t="shared" si="30"/>
        <v>0</v>
      </c>
      <c r="Q89" s="364"/>
      <c r="R89" s="364"/>
      <c r="S89" s="987"/>
      <c r="T89" s="988"/>
      <c r="U89" s="367"/>
      <c r="V89" s="364"/>
      <c r="W89" s="364"/>
      <c r="X89" s="364"/>
      <c r="Y89" s="1293">
        <f t="shared" si="31"/>
        <v>0</v>
      </c>
      <c r="Z89" s="406"/>
      <c r="AA89" s="408"/>
      <c r="AB89" s="20"/>
      <c r="AC89" s="253">
        <f t="shared" si="2"/>
        <v>0</v>
      </c>
    </row>
    <row r="90" spans="1:29" x14ac:dyDescent="0.3">
      <c r="A90" s="207"/>
      <c r="B90" s="409"/>
      <c r="C90" s="409"/>
      <c r="D90" s="409"/>
      <c r="E90" s="522" t="s">
        <v>975</v>
      </c>
      <c r="F90" s="1356">
        <f t="shared" si="34"/>
        <v>0</v>
      </c>
      <c r="G90" s="333"/>
      <c r="H90" s="333"/>
      <c r="I90" s="403"/>
      <c r="J90" s="404"/>
      <c r="K90" s="946"/>
      <c r="L90" s="337"/>
      <c r="M90" s="337"/>
      <c r="N90" s="337"/>
      <c r="O90" s="338"/>
      <c r="P90" s="339">
        <f t="shared" si="30"/>
        <v>0</v>
      </c>
      <c r="Q90" s="364"/>
      <c r="R90" s="364"/>
      <c r="S90" s="987"/>
      <c r="T90" s="988"/>
      <c r="U90" s="367"/>
      <c r="V90" s="364"/>
      <c r="W90" s="364"/>
      <c r="X90" s="364"/>
      <c r="Y90" s="1293">
        <f t="shared" si="31"/>
        <v>0</v>
      </c>
      <c r="Z90" s="406"/>
      <c r="AA90" s="408"/>
      <c r="AB90" s="20"/>
      <c r="AC90" s="253">
        <f t="shared" si="2"/>
        <v>0</v>
      </c>
    </row>
    <row r="91" spans="1:29" x14ac:dyDescent="0.3">
      <c r="A91" s="207"/>
      <c r="B91" s="409"/>
      <c r="C91" s="409"/>
      <c r="D91" s="409"/>
      <c r="E91" s="523"/>
      <c r="F91" s="1356">
        <v>5</v>
      </c>
      <c r="G91" s="333"/>
      <c r="H91" s="333">
        <v>5</v>
      </c>
      <c r="I91" s="403"/>
      <c r="J91" s="404"/>
      <c r="K91" s="946"/>
      <c r="L91" s="337">
        <v>5</v>
      </c>
      <c r="M91" s="337"/>
      <c r="N91" s="337"/>
      <c r="O91" s="338">
        <f t="shared" si="32"/>
        <v>5</v>
      </c>
      <c r="P91" s="339">
        <f t="shared" si="30"/>
        <v>0</v>
      </c>
      <c r="Q91" s="364"/>
      <c r="R91" s="364"/>
      <c r="S91" s="987"/>
      <c r="T91" s="988"/>
      <c r="U91" s="367"/>
      <c r="V91" s="364"/>
      <c r="W91" s="364"/>
      <c r="X91" s="364"/>
      <c r="Y91" s="1293">
        <f t="shared" si="31"/>
        <v>0</v>
      </c>
      <c r="Z91" s="406"/>
      <c r="AA91" s="408"/>
      <c r="AB91" s="20"/>
      <c r="AC91" s="253">
        <f t="shared" si="2"/>
        <v>0</v>
      </c>
    </row>
    <row r="92" spans="1:29" x14ac:dyDescent="0.3">
      <c r="A92" s="207"/>
      <c r="B92" s="409"/>
      <c r="C92" s="409"/>
      <c r="D92" s="409"/>
      <c r="E92" s="523"/>
      <c r="F92" s="1356">
        <f t="shared" si="34"/>
        <v>0</v>
      </c>
      <c r="G92" s="333"/>
      <c r="H92" s="333"/>
      <c r="I92" s="403"/>
      <c r="J92" s="404"/>
      <c r="K92" s="946"/>
      <c r="L92" s="337"/>
      <c r="M92" s="337"/>
      <c r="N92" s="337"/>
      <c r="O92" s="338"/>
      <c r="P92" s="339">
        <f t="shared" si="30"/>
        <v>0</v>
      </c>
      <c r="Q92" s="364"/>
      <c r="R92" s="364"/>
      <c r="S92" s="987"/>
      <c r="T92" s="988"/>
      <c r="U92" s="367"/>
      <c r="V92" s="364"/>
      <c r="W92" s="364"/>
      <c r="X92" s="364"/>
      <c r="Y92" s="1293">
        <f t="shared" si="31"/>
        <v>0</v>
      </c>
      <c r="Z92" s="406"/>
      <c r="AA92" s="408"/>
      <c r="AB92" s="20"/>
      <c r="AC92" s="253">
        <f t="shared" ref="AC92:AC158" si="39">P92+Y92</f>
        <v>0</v>
      </c>
    </row>
    <row r="93" spans="1:29" x14ac:dyDescent="0.3">
      <c r="A93" s="207"/>
      <c r="B93" s="409"/>
      <c r="C93" s="278" t="s">
        <v>976</v>
      </c>
      <c r="D93" s="409"/>
      <c r="E93" s="523"/>
      <c r="F93" s="1356">
        <f t="shared" si="34"/>
        <v>0</v>
      </c>
      <c r="G93" s="333"/>
      <c r="H93" s="333"/>
      <c r="I93" s="403"/>
      <c r="J93" s="404"/>
      <c r="K93" s="946"/>
      <c r="L93" s="337"/>
      <c r="M93" s="337"/>
      <c r="N93" s="337"/>
      <c r="O93" s="338"/>
      <c r="P93" s="339">
        <f t="shared" si="30"/>
        <v>0</v>
      </c>
      <c r="Q93" s="364"/>
      <c r="R93" s="364"/>
      <c r="S93" s="987"/>
      <c r="T93" s="988"/>
      <c r="U93" s="367"/>
      <c r="V93" s="364"/>
      <c r="W93" s="364"/>
      <c r="X93" s="364"/>
      <c r="Y93" s="1293">
        <f t="shared" si="31"/>
        <v>0</v>
      </c>
      <c r="Z93" s="406"/>
      <c r="AA93" s="408"/>
      <c r="AB93" s="20"/>
      <c r="AC93" s="253">
        <f t="shared" si="39"/>
        <v>0</v>
      </c>
    </row>
    <row r="94" spans="1:29" x14ac:dyDescent="0.3">
      <c r="A94" s="207"/>
      <c r="B94" s="409"/>
      <c r="C94" s="409"/>
      <c r="D94" s="409"/>
      <c r="E94" s="522" t="s">
        <v>8</v>
      </c>
      <c r="F94" s="1357">
        <v>5</v>
      </c>
      <c r="G94" s="333"/>
      <c r="H94" s="333">
        <v>5</v>
      </c>
      <c r="I94" s="403"/>
      <c r="J94" s="404"/>
      <c r="K94" s="946"/>
      <c r="L94" s="344">
        <v>5</v>
      </c>
      <c r="M94" s="337"/>
      <c r="N94" s="337"/>
      <c r="O94" s="1267">
        <v>5</v>
      </c>
      <c r="P94" s="339">
        <f t="shared" si="30"/>
        <v>0</v>
      </c>
      <c r="Q94" s="364"/>
      <c r="R94" s="364"/>
      <c r="S94" s="987"/>
      <c r="T94" s="988"/>
      <c r="U94" s="367"/>
      <c r="V94" s="364"/>
      <c r="W94" s="364"/>
      <c r="X94" s="364"/>
      <c r="Y94" s="1293">
        <f t="shared" si="31"/>
        <v>0</v>
      </c>
      <c r="Z94" s="406"/>
      <c r="AA94" s="408"/>
      <c r="AB94" s="20"/>
      <c r="AC94" s="253">
        <f t="shared" si="39"/>
        <v>0</v>
      </c>
    </row>
    <row r="95" spans="1:29" x14ac:dyDescent="0.3">
      <c r="A95" s="207"/>
      <c r="B95" s="409"/>
      <c r="C95" s="409"/>
      <c r="D95" s="409"/>
      <c r="E95" s="522" t="s">
        <v>9</v>
      </c>
      <c r="F95" s="1357">
        <v>19</v>
      </c>
      <c r="G95" s="333"/>
      <c r="H95" s="333">
        <v>19</v>
      </c>
      <c r="I95" s="403"/>
      <c r="J95" s="404"/>
      <c r="K95" s="946"/>
      <c r="L95" s="344">
        <v>19</v>
      </c>
      <c r="M95" s="337"/>
      <c r="N95" s="337"/>
      <c r="O95" s="1267">
        <v>19</v>
      </c>
      <c r="P95" s="339">
        <f t="shared" si="30"/>
        <v>0</v>
      </c>
      <c r="Q95" s="364"/>
      <c r="R95" s="364"/>
      <c r="S95" s="987"/>
      <c r="T95" s="988"/>
      <c r="U95" s="367"/>
      <c r="V95" s="364"/>
      <c r="W95" s="364"/>
      <c r="X95" s="364"/>
      <c r="Y95" s="1293">
        <f t="shared" si="31"/>
        <v>0</v>
      </c>
      <c r="Z95" s="406"/>
      <c r="AA95" s="408"/>
      <c r="AB95" s="20"/>
      <c r="AC95" s="253">
        <f t="shared" si="39"/>
        <v>0</v>
      </c>
    </row>
    <row r="96" spans="1:29" x14ac:dyDescent="0.3">
      <c r="A96" s="207"/>
      <c r="B96" s="409"/>
      <c r="C96" s="409"/>
      <c r="D96" s="409"/>
      <c r="E96" s="522" t="s">
        <v>10</v>
      </c>
      <c r="F96" s="1357">
        <v>123</v>
      </c>
      <c r="G96" s="333"/>
      <c r="H96" s="333">
        <v>123</v>
      </c>
      <c r="I96" s="403"/>
      <c r="J96" s="404"/>
      <c r="K96" s="946"/>
      <c r="L96" s="344">
        <v>123</v>
      </c>
      <c r="M96" s="337"/>
      <c r="N96" s="337"/>
      <c r="O96" s="1267">
        <v>123</v>
      </c>
      <c r="P96" s="339">
        <f t="shared" si="30"/>
        <v>0</v>
      </c>
      <c r="Q96" s="364"/>
      <c r="R96" s="364"/>
      <c r="S96" s="987"/>
      <c r="T96" s="988"/>
      <c r="U96" s="367"/>
      <c r="V96" s="364"/>
      <c r="W96" s="364"/>
      <c r="X96" s="364"/>
      <c r="Y96" s="1293">
        <f t="shared" si="31"/>
        <v>0</v>
      </c>
      <c r="Z96" s="406"/>
      <c r="AA96" s="408"/>
      <c r="AB96" s="20"/>
      <c r="AC96" s="253">
        <f t="shared" si="39"/>
        <v>0</v>
      </c>
    </row>
    <row r="97" spans="1:29" hidden="1" x14ac:dyDescent="0.3">
      <c r="A97" s="115"/>
      <c r="B97" s="332"/>
      <c r="C97" s="332"/>
      <c r="D97" s="332"/>
      <c r="E97" s="1170"/>
      <c r="F97" s="1355"/>
      <c r="G97" s="333"/>
      <c r="H97" s="333"/>
      <c r="I97" s="403"/>
      <c r="J97" s="404"/>
      <c r="K97" s="946"/>
      <c r="L97" s="337"/>
      <c r="M97" s="337"/>
      <c r="N97" s="337"/>
      <c r="O97" s="338"/>
      <c r="P97" s="339">
        <f t="shared" si="30"/>
        <v>0</v>
      </c>
      <c r="Q97" s="364"/>
      <c r="R97" s="364"/>
      <c r="S97" s="987"/>
      <c r="T97" s="988"/>
      <c r="U97" s="367"/>
      <c r="V97" s="364"/>
      <c r="W97" s="364"/>
      <c r="X97" s="364"/>
      <c r="Y97" s="1293">
        <f t="shared" si="31"/>
        <v>0</v>
      </c>
      <c r="Z97" s="406"/>
      <c r="AA97" s="408"/>
      <c r="AB97" s="20"/>
      <c r="AC97" s="253">
        <f t="shared" si="39"/>
        <v>0</v>
      </c>
    </row>
    <row r="98" spans="1:29" hidden="1" x14ac:dyDescent="0.3">
      <c r="A98" s="115"/>
      <c r="B98" s="332"/>
      <c r="C98" s="368" t="s">
        <v>1094</v>
      </c>
      <c r="D98" s="332"/>
      <c r="E98" s="1164"/>
      <c r="F98" s="1355">
        <f t="shared" si="1"/>
        <v>0</v>
      </c>
      <c r="G98" s="333"/>
      <c r="H98" s="333"/>
      <c r="I98" s="334"/>
      <c r="J98" s="335"/>
      <c r="K98" s="942"/>
      <c r="L98" s="337"/>
      <c r="M98" s="337"/>
      <c r="N98" s="337"/>
      <c r="O98" s="338">
        <f t="shared" si="32"/>
        <v>0</v>
      </c>
      <c r="P98" s="339">
        <f t="shared" si="30"/>
        <v>0</v>
      </c>
      <c r="Q98" s="413"/>
      <c r="R98" s="413"/>
      <c r="S98" s="413"/>
      <c r="T98" s="1290"/>
      <c r="U98" s="515"/>
      <c r="V98" s="413"/>
      <c r="W98" s="413"/>
      <c r="X98" s="413"/>
      <c r="Y98" s="1293">
        <f t="shared" si="31"/>
        <v>0</v>
      </c>
      <c r="Z98" s="1059"/>
      <c r="AA98" s="415"/>
      <c r="AB98" s="20"/>
      <c r="AC98" s="253">
        <f t="shared" si="39"/>
        <v>0</v>
      </c>
    </row>
    <row r="99" spans="1:29" hidden="1" x14ac:dyDescent="0.3">
      <c r="A99" s="207"/>
      <c r="B99" s="409"/>
      <c r="C99" s="409"/>
      <c r="D99" s="409"/>
      <c r="E99" s="522" t="s">
        <v>21</v>
      </c>
      <c r="F99" s="1358">
        <v>1</v>
      </c>
      <c r="G99" s="333"/>
      <c r="H99" s="287">
        <v>1</v>
      </c>
      <c r="I99" s="334"/>
      <c r="J99" s="335"/>
      <c r="K99" s="942"/>
      <c r="L99" s="416">
        <v>2</v>
      </c>
      <c r="M99" s="337"/>
      <c r="N99" s="337"/>
      <c r="O99" s="1013">
        <v>2</v>
      </c>
      <c r="P99" s="339">
        <f t="shared" si="30"/>
        <v>0</v>
      </c>
      <c r="Q99" s="413"/>
      <c r="R99" s="417"/>
      <c r="S99" s="417"/>
      <c r="T99" s="1291"/>
      <c r="U99" s="1304"/>
      <c r="V99" s="413"/>
      <c r="W99" s="413"/>
      <c r="X99" s="413"/>
      <c r="Y99" s="1293">
        <f t="shared" si="31"/>
        <v>0</v>
      </c>
      <c r="Z99" s="1059"/>
      <c r="AA99" s="208" t="s">
        <v>54</v>
      </c>
      <c r="AB99" s="20"/>
      <c r="AC99" s="253">
        <f t="shared" si="39"/>
        <v>0</v>
      </c>
    </row>
    <row r="100" spans="1:29" hidden="1" x14ac:dyDescent="0.3">
      <c r="A100" s="207"/>
      <c r="B100" s="409"/>
      <c r="C100" s="409"/>
      <c r="D100" s="409"/>
      <c r="E100" s="522" t="s">
        <v>978</v>
      </c>
      <c r="F100" s="1358"/>
      <c r="G100" s="333"/>
      <c r="H100" s="287"/>
      <c r="I100" s="334"/>
      <c r="J100" s="335"/>
      <c r="K100" s="942"/>
      <c r="L100" s="416"/>
      <c r="M100" s="337"/>
      <c r="N100" s="337"/>
      <c r="O100" s="1013"/>
      <c r="P100" s="339">
        <f t="shared" si="30"/>
        <v>0</v>
      </c>
      <c r="Q100" s="413"/>
      <c r="R100" s="413"/>
      <c r="S100" s="413"/>
      <c r="T100" s="1290"/>
      <c r="U100" s="515"/>
      <c r="V100" s="413"/>
      <c r="W100" s="413"/>
      <c r="X100" s="413"/>
      <c r="Y100" s="1293">
        <f t="shared" si="31"/>
        <v>0</v>
      </c>
      <c r="Z100" s="1059"/>
      <c r="AA100" s="415"/>
      <c r="AB100" s="20"/>
      <c r="AC100" s="253">
        <f t="shared" si="39"/>
        <v>0</v>
      </c>
    </row>
    <row r="101" spans="1:29" hidden="1" x14ac:dyDescent="0.3">
      <c r="A101" s="207"/>
      <c r="B101" s="409"/>
      <c r="C101" s="409"/>
      <c r="D101" s="409"/>
      <c r="E101" s="555" t="s">
        <v>8</v>
      </c>
      <c r="F101" s="1358">
        <v>5</v>
      </c>
      <c r="G101" s="333"/>
      <c r="H101" s="287">
        <v>5</v>
      </c>
      <c r="I101" s="334"/>
      <c r="J101" s="335"/>
      <c r="K101" s="942"/>
      <c r="L101" s="273">
        <v>5</v>
      </c>
      <c r="M101" s="337"/>
      <c r="N101" s="337"/>
      <c r="O101" s="1268">
        <v>5</v>
      </c>
      <c r="P101" s="339">
        <f t="shared" si="30"/>
        <v>0</v>
      </c>
      <c r="Q101" s="413"/>
      <c r="R101" s="413"/>
      <c r="S101" s="413"/>
      <c r="T101" s="1290"/>
      <c r="U101" s="515"/>
      <c r="V101" s="413"/>
      <c r="W101" s="413"/>
      <c r="X101" s="413"/>
      <c r="Y101" s="1293">
        <f t="shared" si="31"/>
        <v>0</v>
      </c>
      <c r="Z101" s="1059"/>
      <c r="AA101" s="415"/>
      <c r="AB101" s="20"/>
      <c r="AC101" s="253">
        <f t="shared" si="39"/>
        <v>0</v>
      </c>
    </row>
    <row r="102" spans="1:29" hidden="1" x14ac:dyDescent="0.3">
      <c r="A102" s="207"/>
      <c r="B102" s="409"/>
      <c r="C102" s="409"/>
      <c r="D102" s="409"/>
      <c r="E102" s="555" t="s">
        <v>9</v>
      </c>
      <c r="F102" s="1358">
        <v>19</v>
      </c>
      <c r="G102" s="333"/>
      <c r="H102" s="287">
        <v>19</v>
      </c>
      <c r="I102" s="334"/>
      <c r="J102" s="335"/>
      <c r="K102" s="942"/>
      <c r="L102" s="273">
        <v>19</v>
      </c>
      <c r="M102" s="337"/>
      <c r="N102" s="337"/>
      <c r="O102" s="1268">
        <v>19</v>
      </c>
      <c r="P102" s="339">
        <f t="shared" si="30"/>
        <v>0</v>
      </c>
      <c r="Q102" s="413"/>
      <c r="R102" s="413"/>
      <c r="S102" s="413"/>
      <c r="T102" s="1290"/>
      <c r="U102" s="515"/>
      <c r="V102" s="413"/>
      <c r="W102" s="413"/>
      <c r="X102" s="413"/>
      <c r="Y102" s="1293">
        <f t="shared" si="31"/>
        <v>0</v>
      </c>
      <c r="Z102" s="1059"/>
      <c r="AA102" s="415"/>
      <c r="AB102" s="20"/>
      <c r="AC102" s="253">
        <f t="shared" si="39"/>
        <v>0</v>
      </c>
    </row>
    <row r="103" spans="1:29" hidden="1" x14ac:dyDescent="0.3">
      <c r="A103" s="207"/>
      <c r="B103" s="409"/>
      <c r="C103" s="409"/>
      <c r="D103" s="409"/>
      <c r="E103" s="555" t="s">
        <v>10</v>
      </c>
      <c r="F103" s="505">
        <v>123</v>
      </c>
      <c r="G103" s="333"/>
      <c r="H103" s="287">
        <v>123</v>
      </c>
      <c r="I103" s="334"/>
      <c r="J103" s="335"/>
      <c r="K103" s="942"/>
      <c r="L103" s="273">
        <v>123</v>
      </c>
      <c r="M103" s="337"/>
      <c r="N103" s="337"/>
      <c r="O103" s="1268">
        <v>123</v>
      </c>
      <c r="P103" s="339">
        <f t="shared" si="30"/>
        <v>0</v>
      </c>
      <c r="Q103" s="413"/>
      <c r="R103" s="413"/>
      <c r="S103" s="413"/>
      <c r="T103" s="1290"/>
      <c r="U103" s="515"/>
      <c r="V103" s="413"/>
      <c r="W103" s="413"/>
      <c r="X103" s="413"/>
      <c r="Y103" s="1293">
        <f t="shared" si="31"/>
        <v>0</v>
      </c>
      <c r="Z103" s="1059"/>
      <c r="AA103" s="415"/>
      <c r="AB103" s="20"/>
      <c r="AC103" s="253">
        <f t="shared" si="39"/>
        <v>0</v>
      </c>
    </row>
    <row r="104" spans="1:29" hidden="1" x14ac:dyDescent="0.3">
      <c r="A104" s="207"/>
      <c r="B104" s="409"/>
      <c r="C104" s="409"/>
      <c r="D104" s="409"/>
      <c r="E104" s="555"/>
      <c r="F104" s="582"/>
      <c r="G104" s="333"/>
      <c r="H104" s="287"/>
      <c r="I104" s="334"/>
      <c r="J104" s="335"/>
      <c r="K104" s="942"/>
      <c r="L104" s="273"/>
      <c r="M104" s="337"/>
      <c r="N104" s="337"/>
      <c r="O104" s="338"/>
      <c r="P104" s="339">
        <f t="shared" si="30"/>
        <v>0</v>
      </c>
      <c r="Q104" s="413"/>
      <c r="R104" s="413"/>
      <c r="S104" s="413"/>
      <c r="T104" s="1290"/>
      <c r="U104" s="515"/>
      <c r="V104" s="413"/>
      <c r="W104" s="413"/>
      <c r="X104" s="413"/>
      <c r="Y104" s="1293">
        <f t="shared" si="31"/>
        <v>0</v>
      </c>
      <c r="Z104" s="1059"/>
      <c r="AA104" s="415"/>
      <c r="AB104" s="20"/>
      <c r="AC104" s="253">
        <f t="shared" si="39"/>
        <v>0</v>
      </c>
    </row>
    <row r="105" spans="1:29" hidden="1" x14ac:dyDescent="0.3">
      <c r="A105" s="115"/>
      <c r="B105" s="332"/>
      <c r="C105" s="368" t="s">
        <v>1095</v>
      </c>
      <c r="D105" s="332"/>
      <c r="E105" s="1164"/>
      <c r="F105" s="582">
        <f t="shared" si="1"/>
        <v>0</v>
      </c>
      <c r="G105" s="333"/>
      <c r="H105" s="333"/>
      <c r="I105" s="334"/>
      <c r="J105" s="335"/>
      <c r="K105" s="942"/>
      <c r="L105" s="337"/>
      <c r="M105" s="337"/>
      <c r="N105" s="337"/>
      <c r="O105" s="338">
        <f t="shared" si="32"/>
        <v>0</v>
      </c>
      <c r="P105" s="339">
        <f t="shared" si="30"/>
        <v>0</v>
      </c>
      <c r="Q105" s="364"/>
      <c r="R105" s="364"/>
      <c r="S105" s="365"/>
      <c r="T105" s="366"/>
      <c r="U105" s="367"/>
      <c r="V105" s="364"/>
      <c r="W105" s="364"/>
      <c r="X105" s="364"/>
      <c r="Y105" s="1293">
        <f t="shared" si="31"/>
        <v>0</v>
      </c>
      <c r="Z105" s="340"/>
      <c r="AA105" s="420"/>
      <c r="AB105" s="28"/>
      <c r="AC105" s="253">
        <f t="shared" si="39"/>
        <v>0</v>
      </c>
    </row>
    <row r="106" spans="1:29" hidden="1" x14ac:dyDescent="0.3">
      <c r="A106" s="115"/>
      <c r="B106" s="332"/>
      <c r="C106" s="332"/>
      <c r="D106" s="332"/>
      <c r="E106" s="1168" t="s">
        <v>21</v>
      </c>
      <c r="F106" s="582">
        <f t="shared" si="1"/>
        <v>1</v>
      </c>
      <c r="G106" s="333"/>
      <c r="H106" s="333"/>
      <c r="I106" s="334">
        <v>1</v>
      </c>
      <c r="J106" s="335"/>
      <c r="K106" s="942"/>
      <c r="L106" s="337"/>
      <c r="M106" s="337"/>
      <c r="N106" s="337"/>
      <c r="O106" s="338">
        <f t="shared" si="32"/>
        <v>0</v>
      </c>
      <c r="P106" s="339">
        <f t="shared" si="30"/>
        <v>50000</v>
      </c>
      <c r="Q106" s="364"/>
      <c r="R106" s="364"/>
      <c r="S106" s="365">
        <v>50000</v>
      </c>
      <c r="T106" s="366"/>
      <c r="U106" s="367"/>
      <c r="V106" s="364"/>
      <c r="W106" s="364"/>
      <c r="X106" s="364"/>
      <c r="Y106" s="1293">
        <f t="shared" si="31"/>
        <v>0</v>
      </c>
      <c r="Z106" s="85"/>
      <c r="AA106" s="525" t="s">
        <v>54</v>
      </c>
      <c r="AB106" s="28"/>
      <c r="AC106" s="253">
        <f t="shared" si="39"/>
        <v>50000</v>
      </c>
    </row>
    <row r="107" spans="1:29" hidden="1" x14ac:dyDescent="0.3">
      <c r="A107" s="115"/>
      <c r="B107" s="332"/>
      <c r="C107" s="332"/>
      <c r="D107" s="332"/>
      <c r="E107" s="1169"/>
      <c r="F107" s="582">
        <f t="shared" si="1"/>
        <v>0</v>
      </c>
      <c r="G107" s="333"/>
      <c r="H107" s="333"/>
      <c r="I107" s="334"/>
      <c r="J107" s="335"/>
      <c r="K107" s="942"/>
      <c r="L107" s="337"/>
      <c r="M107" s="337"/>
      <c r="N107" s="337"/>
      <c r="O107" s="338">
        <f t="shared" si="32"/>
        <v>0</v>
      </c>
      <c r="P107" s="339">
        <f t="shared" si="30"/>
        <v>0</v>
      </c>
      <c r="Q107" s="364"/>
      <c r="R107" s="364"/>
      <c r="S107" s="365"/>
      <c r="T107" s="366"/>
      <c r="U107" s="367"/>
      <c r="V107" s="364"/>
      <c r="W107" s="364"/>
      <c r="X107" s="364"/>
      <c r="Y107" s="1293">
        <f t="shared" si="31"/>
        <v>0</v>
      </c>
      <c r="Z107" s="85"/>
      <c r="AA107" s="525"/>
      <c r="AB107" s="28"/>
      <c r="AC107" s="253">
        <f t="shared" si="39"/>
        <v>0</v>
      </c>
    </row>
    <row r="108" spans="1:29" hidden="1" x14ac:dyDescent="0.3">
      <c r="A108" s="115"/>
      <c r="B108" s="332"/>
      <c r="C108" s="368" t="s">
        <v>1096</v>
      </c>
      <c r="D108" s="332"/>
      <c r="E108" s="1164"/>
      <c r="F108" s="582">
        <f t="shared" si="1"/>
        <v>0</v>
      </c>
      <c r="G108" s="333"/>
      <c r="H108" s="333"/>
      <c r="I108" s="334"/>
      <c r="J108" s="335"/>
      <c r="K108" s="942"/>
      <c r="L108" s="337"/>
      <c r="M108" s="337"/>
      <c r="N108" s="337"/>
      <c r="O108" s="338">
        <f t="shared" si="32"/>
        <v>0</v>
      </c>
      <c r="P108" s="339">
        <f t="shared" si="30"/>
        <v>0</v>
      </c>
      <c r="Q108" s="364"/>
      <c r="R108" s="364"/>
      <c r="S108" s="365"/>
      <c r="T108" s="366"/>
      <c r="U108" s="367"/>
      <c r="V108" s="364"/>
      <c r="W108" s="364"/>
      <c r="X108" s="364"/>
      <c r="Y108" s="1293">
        <f t="shared" si="31"/>
        <v>0</v>
      </c>
      <c r="Z108" s="85"/>
      <c r="AA108" s="525"/>
      <c r="AB108" s="20"/>
      <c r="AC108" s="253">
        <f t="shared" si="39"/>
        <v>0</v>
      </c>
    </row>
    <row r="109" spans="1:29" hidden="1" x14ac:dyDescent="0.3">
      <c r="A109" s="115"/>
      <c r="B109" s="332"/>
      <c r="C109" s="332"/>
      <c r="D109" s="332"/>
      <c r="E109" s="1168" t="s">
        <v>34</v>
      </c>
      <c r="F109" s="582">
        <f t="shared" ref="F109:F177" si="40">SUM(G109:J109)</f>
        <v>1</v>
      </c>
      <c r="G109" s="333"/>
      <c r="H109" s="333"/>
      <c r="I109" s="334"/>
      <c r="J109" s="335">
        <v>1</v>
      </c>
      <c r="K109" s="942"/>
      <c r="L109" s="337"/>
      <c r="M109" s="337"/>
      <c r="N109" s="337"/>
      <c r="O109" s="338">
        <f t="shared" si="32"/>
        <v>0</v>
      </c>
      <c r="P109" s="339">
        <f t="shared" si="30"/>
        <v>50000</v>
      </c>
      <c r="Q109" s="364"/>
      <c r="R109" s="364"/>
      <c r="S109" s="365"/>
      <c r="T109" s="366">
        <v>50000</v>
      </c>
      <c r="U109" s="367"/>
      <c r="V109" s="364"/>
      <c r="W109" s="364"/>
      <c r="X109" s="364"/>
      <c r="Y109" s="1293">
        <f t="shared" si="31"/>
        <v>0</v>
      </c>
      <c r="Z109" s="85"/>
      <c r="AA109" s="525" t="s">
        <v>54</v>
      </c>
      <c r="AB109" s="20"/>
      <c r="AC109" s="253">
        <f t="shared" si="39"/>
        <v>50000</v>
      </c>
    </row>
    <row r="110" spans="1:29" hidden="1" x14ac:dyDescent="0.3">
      <c r="A110" s="115"/>
      <c r="B110" s="332"/>
      <c r="C110" s="332"/>
      <c r="D110" s="332"/>
      <c r="E110" s="1164"/>
      <c r="F110" s="582">
        <f t="shared" si="40"/>
        <v>0</v>
      </c>
      <c r="G110" s="333"/>
      <c r="H110" s="333"/>
      <c r="I110" s="334"/>
      <c r="J110" s="335"/>
      <c r="K110" s="942"/>
      <c r="L110" s="337"/>
      <c r="M110" s="337"/>
      <c r="N110" s="337"/>
      <c r="O110" s="338">
        <f t="shared" si="32"/>
        <v>0</v>
      </c>
      <c r="P110" s="339">
        <f t="shared" si="30"/>
        <v>0</v>
      </c>
      <c r="Q110" s="364"/>
      <c r="R110" s="364"/>
      <c r="S110" s="365"/>
      <c r="T110" s="366"/>
      <c r="U110" s="367"/>
      <c r="V110" s="364"/>
      <c r="W110" s="364"/>
      <c r="X110" s="364"/>
      <c r="Y110" s="1293">
        <f t="shared" si="31"/>
        <v>0</v>
      </c>
      <c r="Z110" s="85"/>
      <c r="AA110" s="525"/>
      <c r="AB110" s="20"/>
      <c r="AC110" s="253">
        <f t="shared" si="39"/>
        <v>0</v>
      </c>
    </row>
    <row r="111" spans="1:29" hidden="1" x14ac:dyDescent="0.3">
      <c r="A111" s="115"/>
      <c r="B111" s="332"/>
      <c r="C111" s="368" t="s">
        <v>1097</v>
      </c>
      <c r="D111" s="332"/>
      <c r="E111" s="1164"/>
      <c r="F111" s="582">
        <f t="shared" si="40"/>
        <v>0</v>
      </c>
      <c r="G111" s="333"/>
      <c r="H111" s="333"/>
      <c r="I111" s="334"/>
      <c r="J111" s="335"/>
      <c r="K111" s="942"/>
      <c r="L111" s="337"/>
      <c r="M111" s="337"/>
      <c r="N111" s="337"/>
      <c r="O111" s="338">
        <f t="shared" si="32"/>
        <v>0</v>
      </c>
      <c r="P111" s="339">
        <f t="shared" si="30"/>
        <v>0</v>
      </c>
      <c r="Q111" s="364"/>
      <c r="R111" s="364"/>
      <c r="S111" s="365"/>
      <c r="T111" s="366"/>
      <c r="U111" s="367"/>
      <c r="V111" s="364"/>
      <c r="W111" s="364"/>
      <c r="X111" s="364"/>
      <c r="Y111" s="1293">
        <f t="shared" si="31"/>
        <v>0</v>
      </c>
      <c r="Z111" s="85"/>
      <c r="AA111" s="525"/>
      <c r="AB111" s="20"/>
      <c r="AC111" s="253">
        <f t="shared" si="39"/>
        <v>0</v>
      </c>
    </row>
    <row r="112" spans="1:29" hidden="1" x14ac:dyDescent="0.3">
      <c r="A112" s="115"/>
      <c r="B112" s="332"/>
      <c r="C112" s="332"/>
      <c r="D112" s="332"/>
      <c r="E112" s="1169" t="s">
        <v>289</v>
      </c>
      <c r="F112" s="887">
        <v>1</v>
      </c>
      <c r="G112" s="333"/>
      <c r="H112" s="333"/>
      <c r="I112" s="334"/>
      <c r="J112" s="421">
        <v>1</v>
      </c>
      <c r="K112" s="942"/>
      <c r="L112" s="337"/>
      <c r="M112" s="337"/>
      <c r="N112" s="337"/>
      <c r="O112" s="338">
        <f t="shared" si="32"/>
        <v>0</v>
      </c>
      <c r="P112" s="339">
        <f t="shared" si="30"/>
        <v>50000</v>
      </c>
      <c r="Q112" s="364"/>
      <c r="R112" s="364"/>
      <c r="S112" s="365"/>
      <c r="T112" s="366">
        <v>50000</v>
      </c>
      <c r="U112" s="367"/>
      <c r="V112" s="364"/>
      <c r="W112" s="364"/>
      <c r="X112" s="364"/>
      <c r="Y112" s="1293">
        <f t="shared" si="31"/>
        <v>0</v>
      </c>
      <c r="Z112" s="85"/>
      <c r="AA112" s="525" t="s">
        <v>54</v>
      </c>
      <c r="AB112" s="20"/>
      <c r="AC112" s="253">
        <f t="shared" si="39"/>
        <v>50000</v>
      </c>
    </row>
    <row r="113" spans="1:29" hidden="1" x14ac:dyDescent="0.3">
      <c r="A113" s="115"/>
      <c r="B113" s="332"/>
      <c r="C113" s="332"/>
      <c r="D113" s="332"/>
      <c r="E113" s="1169" t="s">
        <v>290</v>
      </c>
      <c r="F113" s="582">
        <f t="shared" si="40"/>
        <v>0</v>
      </c>
      <c r="G113" s="333"/>
      <c r="H113" s="333"/>
      <c r="I113" s="334"/>
      <c r="J113" s="335"/>
      <c r="K113" s="942"/>
      <c r="L113" s="337"/>
      <c r="M113" s="337"/>
      <c r="N113" s="337"/>
      <c r="O113" s="338">
        <f t="shared" si="32"/>
        <v>0</v>
      </c>
      <c r="P113" s="339">
        <f t="shared" si="30"/>
        <v>0</v>
      </c>
      <c r="Q113" s="364"/>
      <c r="R113" s="364"/>
      <c r="S113" s="365"/>
      <c r="T113" s="366"/>
      <c r="U113" s="367"/>
      <c r="V113" s="364"/>
      <c r="W113" s="364"/>
      <c r="X113" s="364"/>
      <c r="Y113" s="1293">
        <f t="shared" si="31"/>
        <v>0</v>
      </c>
      <c r="Z113" s="85"/>
      <c r="AA113" s="525"/>
      <c r="AB113" s="20"/>
      <c r="AC113" s="253">
        <f t="shared" si="39"/>
        <v>0</v>
      </c>
    </row>
    <row r="114" spans="1:29" hidden="1" x14ac:dyDescent="0.3">
      <c r="A114" s="115"/>
      <c r="B114" s="332"/>
      <c r="C114" s="332"/>
      <c r="D114" s="332"/>
      <c r="E114" s="1169"/>
      <c r="F114" s="582">
        <f t="shared" si="40"/>
        <v>0</v>
      </c>
      <c r="G114" s="333"/>
      <c r="H114" s="333"/>
      <c r="I114" s="334"/>
      <c r="J114" s="335"/>
      <c r="K114" s="942"/>
      <c r="L114" s="337"/>
      <c r="M114" s="337"/>
      <c r="N114" s="337"/>
      <c r="O114" s="338">
        <f t="shared" si="32"/>
        <v>0</v>
      </c>
      <c r="P114" s="339">
        <f t="shared" si="30"/>
        <v>0</v>
      </c>
      <c r="Q114" s="364"/>
      <c r="R114" s="364"/>
      <c r="S114" s="365"/>
      <c r="T114" s="366"/>
      <c r="U114" s="367"/>
      <c r="V114" s="364"/>
      <c r="W114" s="364"/>
      <c r="X114" s="364"/>
      <c r="Y114" s="1293">
        <f t="shared" si="31"/>
        <v>0</v>
      </c>
      <c r="Z114" s="85"/>
      <c r="AA114" s="525"/>
      <c r="AB114" s="20"/>
      <c r="AC114" s="253">
        <f t="shared" si="39"/>
        <v>0</v>
      </c>
    </row>
    <row r="115" spans="1:29" hidden="1" x14ac:dyDescent="0.3">
      <c r="A115" s="115"/>
      <c r="B115" s="332"/>
      <c r="C115" s="368" t="s">
        <v>1098</v>
      </c>
      <c r="D115" s="332"/>
      <c r="E115" s="1164"/>
      <c r="F115" s="582">
        <f t="shared" si="40"/>
        <v>0</v>
      </c>
      <c r="G115" s="333"/>
      <c r="H115" s="333"/>
      <c r="I115" s="333"/>
      <c r="J115" s="422"/>
      <c r="K115" s="942"/>
      <c r="L115" s="337"/>
      <c r="M115" s="337"/>
      <c r="N115" s="337"/>
      <c r="O115" s="338">
        <f t="shared" si="32"/>
        <v>0</v>
      </c>
      <c r="P115" s="339">
        <f t="shared" si="30"/>
        <v>0</v>
      </c>
      <c r="Q115" s="364"/>
      <c r="R115" s="364"/>
      <c r="S115" s="365"/>
      <c r="T115" s="366"/>
      <c r="U115" s="367"/>
      <c r="V115" s="364"/>
      <c r="W115" s="364"/>
      <c r="X115" s="364"/>
      <c r="Y115" s="1293">
        <f t="shared" si="31"/>
        <v>0</v>
      </c>
      <c r="Z115" s="85"/>
      <c r="AA115" s="370"/>
      <c r="AB115" s="20"/>
      <c r="AC115" s="253">
        <f t="shared" si="39"/>
        <v>0</v>
      </c>
    </row>
    <row r="116" spans="1:29" hidden="1" x14ac:dyDescent="0.3">
      <c r="A116" s="115"/>
      <c r="B116" s="332"/>
      <c r="C116" s="332"/>
      <c r="D116" s="332"/>
      <c r="E116" s="1168" t="s">
        <v>17</v>
      </c>
      <c r="F116" s="582">
        <f t="shared" si="40"/>
        <v>1</v>
      </c>
      <c r="G116" s="333"/>
      <c r="H116" s="333"/>
      <c r="I116" s="334"/>
      <c r="J116" s="335">
        <v>1</v>
      </c>
      <c r="K116" s="633"/>
      <c r="L116" s="337"/>
      <c r="M116" s="337"/>
      <c r="N116" s="337"/>
      <c r="O116" s="338">
        <f t="shared" si="32"/>
        <v>0</v>
      </c>
      <c r="P116" s="339">
        <f t="shared" si="30"/>
        <v>50000</v>
      </c>
      <c r="Q116" s="364"/>
      <c r="R116" s="364"/>
      <c r="S116" s="365">
        <v>25000</v>
      </c>
      <c r="T116" s="366">
        <v>25000</v>
      </c>
      <c r="U116" s="367"/>
      <c r="V116" s="364"/>
      <c r="W116" s="364"/>
      <c r="X116" s="364"/>
      <c r="Y116" s="1293">
        <f t="shared" si="31"/>
        <v>0</v>
      </c>
      <c r="Z116" s="85"/>
      <c r="AA116" s="525" t="s">
        <v>54</v>
      </c>
      <c r="AB116" s="20"/>
      <c r="AC116" s="253">
        <f t="shared" si="39"/>
        <v>50000</v>
      </c>
    </row>
    <row r="117" spans="1:29" hidden="1" x14ac:dyDescent="0.3">
      <c r="A117" s="115"/>
      <c r="B117" s="332"/>
      <c r="C117" s="332"/>
      <c r="D117" s="332"/>
      <c r="E117" s="1168"/>
      <c r="F117" s="885"/>
      <c r="G117" s="378"/>
      <c r="H117" s="378"/>
      <c r="I117" s="379"/>
      <c r="J117" s="380"/>
      <c r="K117" s="947"/>
      <c r="L117" s="425"/>
      <c r="M117" s="425"/>
      <c r="N117" s="425"/>
      <c r="O117" s="382"/>
      <c r="P117" s="339">
        <f t="shared" si="30"/>
        <v>0</v>
      </c>
      <c r="Q117" s="383"/>
      <c r="R117" s="383"/>
      <c r="S117" s="384"/>
      <c r="T117" s="385"/>
      <c r="U117" s="386"/>
      <c r="V117" s="383"/>
      <c r="W117" s="383"/>
      <c r="X117" s="383"/>
      <c r="Y117" s="1293">
        <f t="shared" si="31"/>
        <v>0</v>
      </c>
      <c r="Z117" s="85"/>
      <c r="AA117" s="1325"/>
      <c r="AB117" s="20"/>
      <c r="AC117" s="253">
        <f t="shared" si="39"/>
        <v>0</v>
      </c>
    </row>
    <row r="118" spans="1:29" hidden="1" x14ac:dyDescent="0.3">
      <c r="A118" s="207"/>
      <c r="B118" s="409"/>
      <c r="C118" s="278" t="s">
        <v>979</v>
      </c>
      <c r="D118" s="409"/>
      <c r="E118" s="523"/>
      <c r="F118" s="885"/>
      <c r="G118" s="378"/>
      <c r="H118" s="378"/>
      <c r="I118" s="379"/>
      <c r="J118" s="380"/>
      <c r="K118" s="947"/>
      <c r="L118" s="425"/>
      <c r="M118" s="425"/>
      <c r="N118" s="425"/>
      <c r="O118" s="382"/>
      <c r="P118" s="339">
        <f t="shared" si="30"/>
        <v>0</v>
      </c>
      <c r="Q118" s="383"/>
      <c r="R118" s="383"/>
      <c r="S118" s="384"/>
      <c r="T118" s="385"/>
      <c r="U118" s="386"/>
      <c r="V118" s="383"/>
      <c r="W118" s="383"/>
      <c r="X118" s="383"/>
      <c r="Y118" s="1293">
        <f t="shared" si="31"/>
        <v>0</v>
      </c>
      <c r="Z118" s="85"/>
      <c r="AA118" s="1325"/>
      <c r="AB118" s="20"/>
      <c r="AC118" s="253">
        <f t="shared" si="39"/>
        <v>0</v>
      </c>
    </row>
    <row r="119" spans="1:29" hidden="1" x14ac:dyDescent="0.3">
      <c r="A119" s="207"/>
      <c r="B119" s="409"/>
      <c r="C119" s="409"/>
      <c r="D119" s="409"/>
      <c r="E119" s="522" t="s">
        <v>983</v>
      </c>
      <c r="F119" s="885"/>
      <c r="G119" s="378">
        <v>1</v>
      </c>
      <c r="H119" s="378">
        <v>1</v>
      </c>
      <c r="I119" s="379">
        <v>-1</v>
      </c>
      <c r="J119" s="380"/>
      <c r="K119" s="947"/>
      <c r="L119" s="425">
        <v>2</v>
      </c>
      <c r="M119" s="425"/>
      <c r="N119" s="425"/>
      <c r="O119" s="1269">
        <v>2</v>
      </c>
      <c r="P119" s="339">
        <f t="shared" ref="P119:P185" si="41">SUM(Q119:T119)</f>
        <v>0</v>
      </c>
      <c r="Q119" s="383"/>
      <c r="R119" s="383"/>
      <c r="S119" s="384"/>
      <c r="T119" s="385"/>
      <c r="U119" s="386"/>
      <c r="V119" s="383"/>
      <c r="W119" s="383"/>
      <c r="X119" s="383"/>
      <c r="Y119" s="1293">
        <f t="shared" si="31"/>
        <v>0</v>
      </c>
      <c r="Z119" s="85"/>
      <c r="AA119" s="1325"/>
      <c r="AB119" s="20"/>
      <c r="AC119" s="253">
        <f t="shared" si="39"/>
        <v>0</v>
      </c>
    </row>
    <row r="120" spans="1:29" hidden="1" x14ac:dyDescent="0.3">
      <c r="A120" s="115"/>
      <c r="B120" s="332"/>
      <c r="C120" s="332"/>
      <c r="D120" s="332"/>
      <c r="E120" s="1168"/>
      <c r="F120" s="885"/>
      <c r="G120" s="378"/>
      <c r="H120" s="378"/>
      <c r="I120" s="379"/>
      <c r="J120" s="380"/>
      <c r="K120" s="947"/>
      <c r="L120" s="425"/>
      <c r="M120" s="425"/>
      <c r="N120" s="425"/>
      <c r="O120" s="1269"/>
      <c r="P120" s="339">
        <f t="shared" si="41"/>
        <v>0</v>
      </c>
      <c r="Q120" s="383"/>
      <c r="R120" s="383"/>
      <c r="S120" s="384"/>
      <c r="T120" s="385"/>
      <c r="U120" s="386"/>
      <c r="V120" s="383"/>
      <c r="W120" s="383"/>
      <c r="X120" s="383"/>
      <c r="Y120" s="1293">
        <f t="shared" ref="Y120:Y183" si="42">SUM(U120:X120)</f>
        <v>0</v>
      </c>
      <c r="Z120" s="85"/>
      <c r="AA120" s="1325"/>
      <c r="AB120" s="20"/>
      <c r="AC120" s="253">
        <f t="shared" si="39"/>
        <v>0</v>
      </c>
    </row>
    <row r="121" spans="1:29" hidden="1" x14ac:dyDescent="0.3">
      <c r="A121" s="207"/>
      <c r="B121" s="409"/>
      <c r="C121" s="278" t="s">
        <v>1099</v>
      </c>
      <c r="D121" s="409"/>
      <c r="E121" s="523"/>
      <c r="F121" s="885"/>
      <c r="G121" s="378"/>
      <c r="H121" s="378"/>
      <c r="I121" s="379"/>
      <c r="J121" s="380"/>
      <c r="K121" s="947"/>
      <c r="L121" s="425"/>
      <c r="M121" s="425"/>
      <c r="N121" s="425"/>
      <c r="O121" s="1269"/>
      <c r="P121" s="339">
        <f t="shared" si="41"/>
        <v>0</v>
      </c>
      <c r="Q121" s="383"/>
      <c r="R121" s="383"/>
      <c r="S121" s="384"/>
      <c r="T121" s="385"/>
      <c r="U121" s="386"/>
      <c r="V121" s="383"/>
      <c r="W121" s="383"/>
      <c r="X121" s="383"/>
      <c r="Y121" s="1293">
        <f t="shared" si="42"/>
        <v>0</v>
      </c>
      <c r="Z121" s="85"/>
      <c r="AA121" s="1325"/>
      <c r="AB121" s="20"/>
      <c r="AC121" s="253">
        <f t="shared" si="39"/>
        <v>0</v>
      </c>
    </row>
    <row r="122" spans="1:29" hidden="1" x14ac:dyDescent="0.3">
      <c r="A122" s="207"/>
      <c r="B122" s="409"/>
      <c r="C122" s="409"/>
      <c r="D122" s="409"/>
      <c r="E122" s="1168" t="s">
        <v>431</v>
      </c>
      <c r="F122" s="885"/>
      <c r="G122" s="378">
        <v>1</v>
      </c>
      <c r="H122" s="378">
        <v>1</v>
      </c>
      <c r="I122" s="379">
        <v>-1</v>
      </c>
      <c r="J122" s="380"/>
      <c r="K122" s="947"/>
      <c r="L122" s="425">
        <v>2</v>
      </c>
      <c r="M122" s="425"/>
      <c r="N122" s="425"/>
      <c r="O122" s="1269">
        <v>2</v>
      </c>
      <c r="P122" s="339">
        <f t="shared" si="41"/>
        <v>48500</v>
      </c>
      <c r="Q122" s="383"/>
      <c r="R122" s="383"/>
      <c r="S122" s="384">
        <v>48500</v>
      </c>
      <c r="T122" s="385"/>
      <c r="U122" s="386"/>
      <c r="V122" s="383"/>
      <c r="W122" s="383"/>
      <c r="X122" s="383"/>
      <c r="Y122" s="1293">
        <f t="shared" si="42"/>
        <v>0</v>
      </c>
      <c r="Z122" s="85"/>
      <c r="AA122" s="525" t="s">
        <v>31</v>
      </c>
      <c r="AB122" s="20"/>
      <c r="AC122" s="253">
        <f t="shared" si="39"/>
        <v>48500</v>
      </c>
    </row>
    <row r="123" spans="1:29" ht="16.2" thickBot="1" x14ac:dyDescent="0.35">
      <c r="A123" s="119"/>
      <c r="B123" s="306"/>
      <c r="C123" s="426"/>
      <c r="D123" s="426"/>
      <c r="E123" s="1362"/>
      <c r="F123" s="881">
        <f t="shared" si="40"/>
        <v>0</v>
      </c>
      <c r="G123" s="307"/>
      <c r="H123" s="307"/>
      <c r="I123" s="308"/>
      <c r="J123" s="309"/>
      <c r="K123" s="948"/>
      <c r="L123" s="310"/>
      <c r="M123" s="310"/>
      <c r="N123" s="310"/>
      <c r="O123" s="311">
        <f t="shared" si="32"/>
        <v>0</v>
      </c>
      <c r="P123" s="484">
        <f t="shared" si="41"/>
        <v>0</v>
      </c>
      <c r="Q123" s="349"/>
      <c r="R123" s="349"/>
      <c r="S123" s="314"/>
      <c r="T123" s="315"/>
      <c r="U123" s="350"/>
      <c r="V123" s="349"/>
      <c r="W123" s="349"/>
      <c r="X123" s="349"/>
      <c r="Y123" s="1307">
        <f t="shared" si="42"/>
        <v>0</v>
      </c>
      <c r="Z123" s="317"/>
      <c r="AA123" s="427"/>
      <c r="AB123" s="20"/>
      <c r="AC123" s="253">
        <f t="shared" si="39"/>
        <v>0</v>
      </c>
    </row>
    <row r="124" spans="1:29" s="34" customFormat="1" x14ac:dyDescent="0.3">
      <c r="A124" s="127"/>
      <c r="B124" s="351" t="s">
        <v>282</v>
      </c>
      <c r="C124" s="351"/>
      <c r="D124" s="351"/>
      <c r="E124" s="1351"/>
      <c r="F124" s="883">
        <f t="shared" si="40"/>
        <v>0</v>
      </c>
      <c r="G124" s="920"/>
      <c r="H124" s="920"/>
      <c r="I124" s="921"/>
      <c r="J124" s="922"/>
      <c r="K124" s="356"/>
      <c r="L124" s="923"/>
      <c r="M124" s="923"/>
      <c r="N124" s="923"/>
      <c r="O124" s="358">
        <f t="shared" si="32"/>
        <v>0</v>
      </c>
      <c r="P124" s="488">
        <f t="shared" si="41"/>
        <v>0</v>
      </c>
      <c r="Q124" s="976"/>
      <c r="R124" s="976"/>
      <c r="S124" s="464"/>
      <c r="T124" s="465"/>
      <c r="U124" s="998"/>
      <c r="V124" s="976"/>
      <c r="W124" s="976"/>
      <c r="X124" s="976"/>
      <c r="Y124" s="1308">
        <f t="shared" si="42"/>
        <v>0</v>
      </c>
      <c r="Z124" s="680" t="s">
        <v>114</v>
      </c>
      <c r="AA124" s="1009"/>
      <c r="AB124" s="20"/>
      <c r="AC124" s="260">
        <f t="shared" si="39"/>
        <v>0</v>
      </c>
    </row>
    <row r="125" spans="1:29" s="34" customFormat="1" x14ac:dyDescent="0.3">
      <c r="A125" s="118"/>
      <c r="B125" s="368"/>
      <c r="C125" s="331" t="s">
        <v>271</v>
      </c>
      <c r="D125" s="331"/>
      <c r="E125" s="1166"/>
      <c r="F125" s="582">
        <f t="shared" si="40"/>
        <v>0</v>
      </c>
      <c r="G125" s="583"/>
      <c r="H125" s="583"/>
      <c r="I125" s="584"/>
      <c r="J125" s="585"/>
      <c r="K125" s="336"/>
      <c r="L125" s="429"/>
      <c r="M125" s="429"/>
      <c r="N125" s="429"/>
      <c r="O125" s="338">
        <f t="shared" si="32"/>
        <v>0</v>
      </c>
      <c r="P125" s="1359">
        <f>SUM(P129:P193)</f>
        <v>725380</v>
      </c>
      <c r="Q125" s="401">
        <f t="shared" ref="Q125:Y125" si="43">SUM(Q129:Q193)</f>
        <v>0</v>
      </c>
      <c r="R125" s="401">
        <f t="shared" si="43"/>
        <v>651880</v>
      </c>
      <c r="S125" s="401">
        <f t="shared" si="43"/>
        <v>73500</v>
      </c>
      <c r="T125" s="1262">
        <f t="shared" si="43"/>
        <v>0</v>
      </c>
      <c r="U125" s="1359">
        <f t="shared" si="43"/>
        <v>0</v>
      </c>
      <c r="V125" s="401">
        <f t="shared" si="43"/>
        <v>651880</v>
      </c>
      <c r="W125" s="1260">
        <f t="shared" si="43"/>
        <v>0</v>
      </c>
      <c r="X125" s="339">
        <f t="shared" si="43"/>
        <v>0</v>
      </c>
      <c r="Y125" s="1286">
        <f t="shared" si="43"/>
        <v>651880</v>
      </c>
      <c r="Z125" s="339">
        <f>SUM(Z127:Z194)</f>
        <v>0</v>
      </c>
      <c r="AA125" s="430"/>
      <c r="AB125" s="20"/>
      <c r="AC125" s="260">
        <f t="shared" si="39"/>
        <v>1377260</v>
      </c>
    </row>
    <row r="126" spans="1:29" x14ac:dyDescent="0.3">
      <c r="A126" s="115"/>
      <c r="B126" s="332"/>
      <c r="C126" s="332"/>
      <c r="D126" s="332"/>
      <c r="E126" s="1166"/>
      <c r="F126" s="582">
        <f t="shared" si="40"/>
        <v>0</v>
      </c>
      <c r="G126" s="333"/>
      <c r="H126" s="333"/>
      <c r="I126" s="334"/>
      <c r="J126" s="335"/>
      <c r="K126" s="942"/>
      <c r="L126" s="337"/>
      <c r="M126" s="337"/>
      <c r="N126" s="337"/>
      <c r="O126" s="338">
        <f t="shared" si="32"/>
        <v>0</v>
      </c>
      <c r="P126" s="339">
        <f t="shared" si="41"/>
        <v>0</v>
      </c>
      <c r="Q126" s="364"/>
      <c r="R126" s="364"/>
      <c r="S126" s="365"/>
      <c r="T126" s="366"/>
      <c r="U126" s="367"/>
      <c r="V126" s="364"/>
      <c r="W126" s="364"/>
      <c r="X126" s="364"/>
      <c r="Y126" s="1293">
        <f t="shared" si="42"/>
        <v>0</v>
      </c>
      <c r="Z126" s="340"/>
      <c r="AA126" s="431"/>
      <c r="AB126" s="20"/>
      <c r="AC126" s="253">
        <f t="shared" si="39"/>
        <v>0</v>
      </c>
    </row>
    <row r="127" spans="1:29" x14ac:dyDescent="0.3">
      <c r="A127" s="115"/>
      <c r="B127" s="332"/>
      <c r="C127" s="368" t="s">
        <v>293</v>
      </c>
      <c r="D127" s="368"/>
      <c r="E127" s="1164"/>
      <c r="F127" s="582">
        <f t="shared" si="40"/>
        <v>0</v>
      </c>
      <c r="G127" s="333"/>
      <c r="H127" s="333"/>
      <c r="I127" s="334"/>
      <c r="J127" s="335"/>
      <c r="K127" s="942"/>
      <c r="L127" s="337"/>
      <c r="M127" s="337"/>
      <c r="N127" s="337"/>
      <c r="O127" s="338">
        <f t="shared" si="32"/>
        <v>0</v>
      </c>
      <c r="P127" s="339">
        <f t="shared" si="41"/>
        <v>0</v>
      </c>
      <c r="Q127" s="364"/>
      <c r="R127" s="364"/>
      <c r="S127" s="365"/>
      <c r="T127" s="366"/>
      <c r="U127" s="367"/>
      <c r="V127" s="364"/>
      <c r="W127" s="364"/>
      <c r="X127" s="364"/>
      <c r="Y127" s="1293">
        <f t="shared" si="42"/>
        <v>0</v>
      </c>
      <c r="Z127" s="340"/>
      <c r="AA127" s="415" t="s">
        <v>567</v>
      </c>
      <c r="AB127" s="20"/>
      <c r="AC127" s="253">
        <f t="shared" si="39"/>
        <v>0</v>
      </c>
    </row>
    <row r="128" spans="1:29" x14ac:dyDescent="0.3">
      <c r="A128" s="115"/>
      <c r="B128" s="332"/>
      <c r="C128" s="368"/>
      <c r="D128" s="368" t="s">
        <v>294</v>
      </c>
      <c r="E128" s="1164"/>
      <c r="F128" s="582">
        <f t="shared" si="40"/>
        <v>0</v>
      </c>
      <c r="G128" s="333"/>
      <c r="H128" s="333"/>
      <c r="I128" s="334"/>
      <c r="J128" s="335"/>
      <c r="K128" s="942"/>
      <c r="L128" s="337"/>
      <c r="M128" s="337"/>
      <c r="N128" s="337"/>
      <c r="O128" s="338">
        <f t="shared" si="32"/>
        <v>0</v>
      </c>
      <c r="P128" s="339">
        <f t="shared" si="41"/>
        <v>0</v>
      </c>
      <c r="Q128" s="364"/>
      <c r="R128" s="364"/>
      <c r="S128" s="365"/>
      <c r="T128" s="366"/>
      <c r="U128" s="367"/>
      <c r="V128" s="364"/>
      <c r="W128" s="364"/>
      <c r="X128" s="364"/>
      <c r="Y128" s="1293">
        <f t="shared" si="42"/>
        <v>0</v>
      </c>
      <c r="Z128" s="340"/>
      <c r="AA128" s="415" t="s">
        <v>566</v>
      </c>
      <c r="AB128" s="20"/>
      <c r="AC128" s="253">
        <f t="shared" si="39"/>
        <v>0</v>
      </c>
    </row>
    <row r="129" spans="1:29" x14ac:dyDescent="0.3">
      <c r="A129" s="115"/>
      <c r="B129" s="332"/>
      <c r="C129" s="332"/>
      <c r="D129" s="332"/>
      <c r="E129" s="1168" t="s">
        <v>291</v>
      </c>
      <c r="F129" s="582">
        <v>1</v>
      </c>
      <c r="G129" s="333">
        <v>1</v>
      </c>
      <c r="H129" s="333"/>
      <c r="I129" s="334">
        <v>1</v>
      </c>
      <c r="J129" s="335">
        <v>-1</v>
      </c>
      <c r="K129" s="942"/>
      <c r="L129" s="344"/>
      <c r="M129" s="344"/>
      <c r="N129" s="344"/>
      <c r="O129" s="338">
        <f t="shared" si="32"/>
        <v>0</v>
      </c>
      <c r="P129" s="339">
        <f t="shared" si="41"/>
        <v>73500</v>
      </c>
      <c r="Q129" s="364"/>
      <c r="R129" s="364"/>
      <c r="S129" s="365">
        <v>73500</v>
      </c>
      <c r="T129" s="366"/>
      <c r="U129" s="367"/>
      <c r="V129" s="364"/>
      <c r="W129" s="364"/>
      <c r="X129" s="364"/>
      <c r="Y129" s="1293">
        <f t="shared" si="42"/>
        <v>0</v>
      </c>
      <c r="Z129" s="340"/>
      <c r="AA129" s="415"/>
      <c r="AB129" s="20"/>
      <c r="AC129" s="253">
        <f t="shared" si="39"/>
        <v>73500</v>
      </c>
    </row>
    <row r="130" spans="1:29" x14ac:dyDescent="0.3">
      <c r="A130" s="115"/>
      <c r="B130" s="332"/>
      <c r="C130" s="332"/>
      <c r="D130" s="332"/>
      <c r="E130" s="1168" t="s">
        <v>292</v>
      </c>
      <c r="F130" s="582">
        <f t="shared" si="40"/>
        <v>0</v>
      </c>
      <c r="G130" s="333"/>
      <c r="H130" s="333"/>
      <c r="I130" s="334"/>
      <c r="J130" s="335"/>
      <c r="K130" s="942"/>
      <c r="L130" s="337"/>
      <c r="M130" s="337"/>
      <c r="N130" s="337"/>
      <c r="O130" s="338">
        <f t="shared" si="32"/>
        <v>0</v>
      </c>
      <c r="P130" s="339">
        <f t="shared" si="41"/>
        <v>0</v>
      </c>
      <c r="Q130" s="364"/>
      <c r="R130" s="364"/>
      <c r="S130" s="365"/>
      <c r="T130" s="366"/>
      <c r="U130" s="367"/>
      <c r="V130" s="364"/>
      <c r="W130" s="364"/>
      <c r="X130" s="364"/>
      <c r="Y130" s="1293">
        <f t="shared" si="42"/>
        <v>0</v>
      </c>
      <c r="Z130" s="340"/>
      <c r="AA130" s="415"/>
      <c r="AB130" s="20"/>
      <c r="AC130" s="253">
        <f t="shared" si="39"/>
        <v>0</v>
      </c>
    </row>
    <row r="131" spans="1:29" x14ac:dyDescent="0.3">
      <c r="A131" s="115"/>
      <c r="B131" s="332"/>
      <c r="C131" s="332"/>
      <c r="D131" s="332"/>
      <c r="E131" s="1166"/>
      <c r="F131" s="582">
        <f t="shared" si="40"/>
        <v>0</v>
      </c>
      <c r="G131" s="333"/>
      <c r="H131" s="333"/>
      <c r="I131" s="334"/>
      <c r="J131" s="335"/>
      <c r="K131" s="942"/>
      <c r="L131" s="337"/>
      <c r="M131" s="337"/>
      <c r="N131" s="337"/>
      <c r="O131" s="338">
        <f t="shared" si="32"/>
        <v>0</v>
      </c>
      <c r="P131" s="339">
        <f t="shared" si="41"/>
        <v>0</v>
      </c>
      <c r="Q131" s="364"/>
      <c r="R131" s="364"/>
      <c r="S131" s="365"/>
      <c r="T131" s="366"/>
      <c r="U131" s="367"/>
      <c r="V131" s="364"/>
      <c r="W131" s="364"/>
      <c r="X131" s="364"/>
      <c r="Y131" s="1293">
        <f t="shared" si="42"/>
        <v>0</v>
      </c>
      <c r="Z131" s="340"/>
      <c r="AA131" s="415"/>
      <c r="AB131" s="20"/>
      <c r="AC131" s="253">
        <f t="shared" si="39"/>
        <v>0</v>
      </c>
    </row>
    <row r="132" spans="1:29" x14ac:dyDescent="0.3">
      <c r="A132" s="115"/>
      <c r="B132" s="332"/>
      <c r="C132" s="368" t="s">
        <v>295</v>
      </c>
      <c r="D132" s="332"/>
      <c r="E132" s="1164"/>
      <c r="F132" s="582">
        <f t="shared" si="40"/>
        <v>0</v>
      </c>
      <c r="G132" s="333"/>
      <c r="H132" s="333"/>
      <c r="I132" s="334"/>
      <c r="J132" s="335"/>
      <c r="K132" s="942"/>
      <c r="L132" s="337"/>
      <c r="M132" s="337"/>
      <c r="N132" s="337"/>
      <c r="O132" s="338">
        <f t="shared" si="32"/>
        <v>0</v>
      </c>
      <c r="P132" s="339">
        <f t="shared" si="41"/>
        <v>0</v>
      </c>
      <c r="Q132" s="364"/>
      <c r="R132" s="364"/>
      <c r="S132" s="365"/>
      <c r="T132" s="366"/>
      <c r="U132" s="367"/>
      <c r="V132" s="364"/>
      <c r="W132" s="364"/>
      <c r="X132" s="364"/>
      <c r="Y132" s="1293">
        <f t="shared" si="42"/>
        <v>0</v>
      </c>
      <c r="Z132" s="340"/>
      <c r="AA132" s="415" t="s">
        <v>239</v>
      </c>
      <c r="AB132" s="20"/>
      <c r="AC132" s="253">
        <f t="shared" si="39"/>
        <v>0</v>
      </c>
    </row>
    <row r="133" spans="1:29" x14ac:dyDescent="0.3">
      <c r="A133" s="115"/>
      <c r="B133" s="332"/>
      <c r="C133" s="368"/>
      <c r="D133" s="368" t="s">
        <v>296</v>
      </c>
      <c r="E133" s="1164"/>
      <c r="F133" s="582">
        <f t="shared" si="40"/>
        <v>0</v>
      </c>
      <c r="G133" s="333"/>
      <c r="H133" s="333"/>
      <c r="I133" s="334"/>
      <c r="J133" s="335"/>
      <c r="K133" s="942"/>
      <c r="L133" s="337"/>
      <c r="M133" s="337"/>
      <c r="N133" s="337"/>
      <c r="O133" s="338">
        <f t="shared" si="32"/>
        <v>0</v>
      </c>
      <c r="P133" s="339">
        <f t="shared" si="41"/>
        <v>0</v>
      </c>
      <c r="Q133" s="364"/>
      <c r="R133" s="364"/>
      <c r="S133" s="365"/>
      <c r="T133" s="366"/>
      <c r="U133" s="367"/>
      <c r="V133" s="364"/>
      <c r="W133" s="364"/>
      <c r="X133" s="364"/>
      <c r="Y133" s="1293">
        <f t="shared" si="42"/>
        <v>0</v>
      </c>
      <c r="Z133" s="340"/>
      <c r="AA133" s="415" t="s">
        <v>240</v>
      </c>
      <c r="AB133" s="20"/>
      <c r="AC133" s="253">
        <f t="shared" si="39"/>
        <v>0</v>
      </c>
    </row>
    <row r="134" spans="1:29" x14ac:dyDescent="0.3">
      <c r="A134" s="115"/>
      <c r="B134" s="332"/>
      <c r="C134" s="332"/>
      <c r="D134" s="332"/>
      <c r="E134" s="1168" t="s">
        <v>192</v>
      </c>
      <c r="F134" s="582">
        <f t="shared" si="40"/>
        <v>1</v>
      </c>
      <c r="G134" s="333"/>
      <c r="H134" s="333"/>
      <c r="I134" s="334">
        <v>1</v>
      </c>
      <c r="J134" s="335"/>
      <c r="K134" s="942"/>
      <c r="L134" s="337"/>
      <c r="M134" s="337"/>
      <c r="N134" s="337"/>
      <c r="O134" s="338">
        <f t="shared" si="32"/>
        <v>0</v>
      </c>
      <c r="P134" s="339">
        <f t="shared" si="41"/>
        <v>0</v>
      </c>
      <c r="Q134" s="364"/>
      <c r="R134" s="364"/>
      <c r="S134" s="365"/>
      <c r="T134" s="366"/>
      <c r="U134" s="367"/>
      <c r="V134" s="364"/>
      <c r="W134" s="364"/>
      <c r="X134" s="364"/>
      <c r="Y134" s="1293">
        <f t="shared" si="42"/>
        <v>0</v>
      </c>
      <c r="Z134" s="340"/>
      <c r="AA134" s="415"/>
      <c r="AB134" s="20"/>
      <c r="AC134" s="253">
        <f t="shared" si="39"/>
        <v>0</v>
      </c>
    </row>
    <row r="135" spans="1:29" x14ac:dyDescent="0.3">
      <c r="A135" s="115"/>
      <c r="B135" s="332"/>
      <c r="C135" s="332"/>
      <c r="D135" s="332"/>
      <c r="E135" s="1166"/>
      <c r="F135" s="582">
        <f t="shared" si="40"/>
        <v>0</v>
      </c>
      <c r="G135" s="333"/>
      <c r="H135" s="333"/>
      <c r="I135" s="334"/>
      <c r="J135" s="335"/>
      <c r="K135" s="942"/>
      <c r="L135" s="337"/>
      <c r="M135" s="337"/>
      <c r="N135" s="337"/>
      <c r="O135" s="338">
        <f t="shared" si="32"/>
        <v>0</v>
      </c>
      <c r="P135" s="339">
        <f t="shared" si="41"/>
        <v>0</v>
      </c>
      <c r="Q135" s="364"/>
      <c r="R135" s="364"/>
      <c r="S135" s="365"/>
      <c r="T135" s="366"/>
      <c r="U135" s="367"/>
      <c r="V135" s="364"/>
      <c r="W135" s="364"/>
      <c r="X135" s="364"/>
      <c r="Y135" s="1293">
        <f t="shared" si="42"/>
        <v>0</v>
      </c>
      <c r="Z135" s="340"/>
      <c r="AA135" s="420"/>
      <c r="AB135" s="20"/>
      <c r="AC135" s="253">
        <f t="shared" si="39"/>
        <v>0</v>
      </c>
    </row>
    <row r="136" spans="1:29" x14ac:dyDescent="0.3">
      <c r="A136" s="115"/>
      <c r="B136" s="332"/>
      <c r="C136" s="368" t="s">
        <v>297</v>
      </c>
      <c r="D136" s="332"/>
      <c r="E136" s="1164"/>
      <c r="F136" s="582">
        <f t="shared" si="40"/>
        <v>0</v>
      </c>
      <c r="G136" s="333"/>
      <c r="H136" s="333"/>
      <c r="I136" s="334"/>
      <c r="J136" s="335"/>
      <c r="K136" s="942"/>
      <c r="L136" s="337"/>
      <c r="M136" s="337"/>
      <c r="N136" s="337"/>
      <c r="O136" s="338">
        <f t="shared" si="32"/>
        <v>0</v>
      </c>
      <c r="P136" s="339">
        <f t="shared" si="41"/>
        <v>0</v>
      </c>
      <c r="Q136" s="364"/>
      <c r="R136" s="364"/>
      <c r="S136" s="365"/>
      <c r="T136" s="366"/>
      <c r="U136" s="367"/>
      <c r="V136" s="364"/>
      <c r="W136" s="364"/>
      <c r="X136" s="364"/>
      <c r="Y136" s="1293">
        <f t="shared" si="42"/>
        <v>0</v>
      </c>
      <c r="Z136" s="340"/>
      <c r="AA136" s="415" t="s">
        <v>239</v>
      </c>
      <c r="AB136" s="21" t="s">
        <v>358</v>
      </c>
      <c r="AC136" s="253">
        <f t="shared" si="39"/>
        <v>0</v>
      </c>
    </row>
    <row r="137" spans="1:29" x14ac:dyDescent="0.3">
      <c r="A137" s="115"/>
      <c r="B137" s="332"/>
      <c r="C137" s="368"/>
      <c r="D137" s="368" t="s">
        <v>298</v>
      </c>
      <c r="E137" s="1164"/>
      <c r="F137" s="582">
        <f t="shared" si="40"/>
        <v>0</v>
      </c>
      <c r="G137" s="333"/>
      <c r="H137" s="333"/>
      <c r="I137" s="334"/>
      <c r="J137" s="335"/>
      <c r="K137" s="942"/>
      <c r="L137" s="337"/>
      <c r="M137" s="337"/>
      <c r="N137" s="337"/>
      <c r="O137" s="338">
        <f t="shared" si="32"/>
        <v>0</v>
      </c>
      <c r="P137" s="339">
        <f t="shared" si="41"/>
        <v>0</v>
      </c>
      <c r="Q137" s="364"/>
      <c r="R137" s="364"/>
      <c r="S137" s="365"/>
      <c r="T137" s="366"/>
      <c r="U137" s="367"/>
      <c r="V137" s="364"/>
      <c r="W137" s="364"/>
      <c r="X137" s="364"/>
      <c r="Y137" s="1293">
        <f t="shared" si="42"/>
        <v>0</v>
      </c>
      <c r="Z137" s="340"/>
      <c r="AA137" s="415" t="s">
        <v>240</v>
      </c>
      <c r="AB137" s="20" t="s">
        <v>359</v>
      </c>
      <c r="AC137" s="253">
        <f t="shared" si="39"/>
        <v>0</v>
      </c>
    </row>
    <row r="138" spans="1:29" x14ac:dyDescent="0.3">
      <c r="A138" s="115"/>
      <c r="B138" s="332"/>
      <c r="C138" s="332"/>
      <c r="D138" s="332"/>
      <c r="E138" s="1168" t="s">
        <v>191</v>
      </c>
      <c r="F138" s="582">
        <f t="shared" si="40"/>
        <v>1</v>
      </c>
      <c r="G138" s="333"/>
      <c r="H138" s="333"/>
      <c r="I138" s="334"/>
      <c r="J138" s="335">
        <v>1</v>
      </c>
      <c r="K138" s="942"/>
      <c r="L138" s="337"/>
      <c r="M138" s="337"/>
      <c r="N138" s="337"/>
      <c r="O138" s="338">
        <f t="shared" ref="O138:O185" si="44">SUM(K138:N138)</f>
        <v>0</v>
      </c>
      <c r="P138" s="339">
        <f t="shared" si="41"/>
        <v>0</v>
      </c>
      <c r="Q138" s="364"/>
      <c r="R138" s="364"/>
      <c r="S138" s="365"/>
      <c r="T138" s="366"/>
      <c r="U138" s="367"/>
      <c r="V138" s="364"/>
      <c r="W138" s="364"/>
      <c r="X138" s="364"/>
      <c r="Y138" s="1293">
        <f t="shared" si="42"/>
        <v>0</v>
      </c>
      <c r="Z138" s="340"/>
      <c r="AA138" s="415"/>
      <c r="AB138" s="20"/>
      <c r="AC138" s="253">
        <f t="shared" si="39"/>
        <v>0</v>
      </c>
    </row>
    <row r="139" spans="1:29" x14ac:dyDescent="0.3">
      <c r="A139" s="115"/>
      <c r="B139" s="332"/>
      <c r="C139" s="332"/>
      <c r="D139" s="332"/>
      <c r="E139" s="1166"/>
      <c r="F139" s="582">
        <f t="shared" si="40"/>
        <v>0</v>
      </c>
      <c r="G139" s="333"/>
      <c r="H139" s="333"/>
      <c r="I139" s="334"/>
      <c r="J139" s="335"/>
      <c r="K139" s="942"/>
      <c r="L139" s="337"/>
      <c r="M139" s="337"/>
      <c r="N139" s="337"/>
      <c r="O139" s="338">
        <f t="shared" si="44"/>
        <v>0</v>
      </c>
      <c r="P139" s="339">
        <f t="shared" si="41"/>
        <v>0</v>
      </c>
      <c r="Q139" s="364"/>
      <c r="R139" s="364"/>
      <c r="S139" s="365"/>
      <c r="T139" s="366"/>
      <c r="U139" s="367"/>
      <c r="V139" s="364"/>
      <c r="W139" s="364"/>
      <c r="X139" s="364"/>
      <c r="Y139" s="1293">
        <f t="shared" si="42"/>
        <v>0</v>
      </c>
      <c r="Z139" s="340"/>
      <c r="AA139" s="415"/>
      <c r="AB139" s="20"/>
      <c r="AC139" s="253">
        <f t="shared" si="39"/>
        <v>0</v>
      </c>
    </row>
    <row r="140" spans="1:29" x14ac:dyDescent="0.3">
      <c r="A140" s="115"/>
      <c r="B140" s="332"/>
      <c r="C140" s="368" t="s">
        <v>1104</v>
      </c>
      <c r="D140" s="332"/>
      <c r="E140" s="1164"/>
      <c r="F140" s="582">
        <f t="shared" si="40"/>
        <v>0</v>
      </c>
      <c r="G140" s="333"/>
      <c r="H140" s="333"/>
      <c r="I140" s="334"/>
      <c r="J140" s="335"/>
      <c r="K140" s="942"/>
      <c r="L140" s="337"/>
      <c r="M140" s="337"/>
      <c r="N140" s="337"/>
      <c r="O140" s="338">
        <f t="shared" si="44"/>
        <v>0</v>
      </c>
      <c r="P140" s="339">
        <f t="shared" si="41"/>
        <v>0</v>
      </c>
      <c r="Q140" s="364"/>
      <c r="R140" s="364"/>
      <c r="S140" s="365"/>
      <c r="T140" s="366"/>
      <c r="U140" s="367"/>
      <c r="V140" s="364"/>
      <c r="W140" s="364"/>
      <c r="X140" s="364"/>
      <c r="Y140" s="1293">
        <f t="shared" si="42"/>
        <v>0</v>
      </c>
      <c r="Z140" s="340"/>
      <c r="AA140" s="420"/>
      <c r="AB140" s="20"/>
      <c r="AC140" s="253">
        <f t="shared" si="39"/>
        <v>0</v>
      </c>
    </row>
    <row r="141" spans="1:29" x14ac:dyDescent="0.3">
      <c r="A141" s="115"/>
      <c r="B141" s="332"/>
      <c r="C141" s="332"/>
      <c r="D141" s="332"/>
      <c r="E141" s="1168" t="s">
        <v>81</v>
      </c>
      <c r="F141" s="582">
        <v>24</v>
      </c>
      <c r="G141" s="333"/>
      <c r="H141" s="333"/>
      <c r="I141" s="334">
        <v>24</v>
      </c>
      <c r="J141" s="335">
        <v>-24</v>
      </c>
      <c r="K141" s="942"/>
      <c r="L141" s="337"/>
      <c r="M141" s="337"/>
      <c r="N141" s="337"/>
      <c r="O141" s="338">
        <f t="shared" si="44"/>
        <v>0</v>
      </c>
      <c r="P141" s="339">
        <f t="shared" si="41"/>
        <v>0</v>
      </c>
      <c r="Q141" s="364"/>
      <c r="R141" s="364"/>
      <c r="S141" s="365"/>
      <c r="T141" s="366"/>
      <c r="U141" s="367"/>
      <c r="V141" s="364"/>
      <c r="W141" s="364"/>
      <c r="X141" s="364"/>
      <c r="Y141" s="1293">
        <f t="shared" si="42"/>
        <v>0</v>
      </c>
      <c r="Z141" s="340"/>
      <c r="AA141" s="370"/>
      <c r="AB141" s="20"/>
      <c r="AC141" s="253">
        <f t="shared" si="39"/>
        <v>0</v>
      </c>
    </row>
    <row r="142" spans="1:29" x14ac:dyDescent="0.3">
      <c r="A142" s="115"/>
      <c r="B142" s="332"/>
      <c r="C142" s="332"/>
      <c r="D142" s="332"/>
      <c r="E142" s="1166"/>
      <c r="F142" s="582">
        <f t="shared" si="40"/>
        <v>0</v>
      </c>
      <c r="G142" s="333"/>
      <c r="H142" s="333"/>
      <c r="I142" s="334"/>
      <c r="J142" s="335"/>
      <c r="K142" s="942"/>
      <c r="L142" s="337"/>
      <c r="M142" s="337"/>
      <c r="N142" s="337"/>
      <c r="O142" s="338">
        <f t="shared" si="44"/>
        <v>0</v>
      </c>
      <c r="P142" s="339">
        <f t="shared" si="41"/>
        <v>0</v>
      </c>
      <c r="Q142" s="364"/>
      <c r="R142" s="364"/>
      <c r="S142" s="365"/>
      <c r="T142" s="366"/>
      <c r="U142" s="367"/>
      <c r="V142" s="364"/>
      <c r="W142" s="364"/>
      <c r="X142" s="364"/>
      <c r="Y142" s="1293">
        <f t="shared" si="42"/>
        <v>0</v>
      </c>
      <c r="Z142" s="340"/>
      <c r="AA142" s="420"/>
      <c r="AB142" s="20"/>
      <c r="AC142" s="253">
        <f t="shared" si="39"/>
        <v>0</v>
      </c>
    </row>
    <row r="143" spans="1:29" x14ac:dyDescent="0.3">
      <c r="A143" s="115"/>
      <c r="B143" s="332"/>
      <c r="C143" s="368" t="s">
        <v>1105</v>
      </c>
      <c r="D143" s="332"/>
      <c r="E143" s="1164"/>
      <c r="F143" s="582">
        <f t="shared" si="40"/>
        <v>0</v>
      </c>
      <c r="G143" s="333"/>
      <c r="H143" s="333"/>
      <c r="I143" s="334"/>
      <c r="J143" s="335"/>
      <c r="K143" s="942"/>
      <c r="L143" s="337"/>
      <c r="M143" s="337"/>
      <c r="N143" s="337"/>
      <c r="O143" s="338">
        <f t="shared" si="44"/>
        <v>0</v>
      </c>
      <c r="P143" s="339">
        <f t="shared" si="41"/>
        <v>0</v>
      </c>
      <c r="Q143" s="364"/>
      <c r="R143" s="364"/>
      <c r="S143" s="365"/>
      <c r="T143" s="366"/>
      <c r="U143" s="367"/>
      <c r="V143" s="364"/>
      <c r="W143" s="364"/>
      <c r="X143" s="364"/>
      <c r="Y143" s="1293">
        <f t="shared" si="42"/>
        <v>0</v>
      </c>
      <c r="Z143" s="340"/>
      <c r="AA143" s="420"/>
      <c r="AB143" s="20"/>
      <c r="AC143" s="253">
        <f t="shared" si="39"/>
        <v>0</v>
      </c>
    </row>
    <row r="144" spans="1:29" x14ac:dyDescent="0.3">
      <c r="A144" s="115"/>
      <c r="B144" s="332"/>
      <c r="C144" s="332"/>
      <c r="D144" s="332"/>
      <c r="E144" s="1172" t="s">
        <v>73</v>
      </c>
      <c r="F144" s="582">
        <f t="shared" si="40"/>
        <v>0</v>
      </c>
      <c r="G144" s="333"/>
      <c r="H144" s="333"/>
      <c r="I144" s="334"/>
      <c r="J144" s="335"/>
      <c r="K144" s="942"/>
      <c r="L144" s="337"/>
      <c r="M144" s="337"/>
      <c r="N144" s="337"/>
      <c r="O144" s="338">
        <f t="shared" si="44"/>
        <v>0</v>
      </c>
      <c r="P144" s="339">
        <f t="shared" si="41"/>
        <v>0</v>
      </c>
      <c r="Q144" s="364"/>
      <c r="R144" s="364"/>
      <c r="S144" s="365"/>
      <c r="T144" s="366"/>
      <c r="U144" s="367"/>
      <c r="V144" s="364"/>
      <c r="W144" s="364"/>
      <c r="X144" s="364"/>
      <c r="Y144" s="1293">
        <f t="shared" si="42"/>
        <v>0</v>
      </c>
      <c r="Z144" s="340"/>
      <c r="AA144" s="431"/>
      <c r="AB144" s="20"/>
      <c r="AC144" s="253">
        <f t="shared" si="39"/>
        <v>0</v>
      </c>
    </row>
    <row r="145" spans="1:29" x14ac:dyDescent="0.3">
      <c r="A145" s="115"/>
      <c r="B145" s="332"/>
      <c r="C145" s="332"/>
      <c r="D145" s="332"/>
      <c r="E145" s="1173" t="s">
        <v>736</v>
      </c>
      <c r="F145" s="582">
        <f t="shared" si="40"/>
        <v>0</v>
      </c>
      <c r="G145" s="333"/>
      <c r="H145" s="333"/>
      <c r="I145" s="333"/>
      <c r="J145" s="422"/>
      <c r="K145" s="942"/>
      <c r="L145" s="337"/>
      <c r="M145" s="337"/>
      <c r="N145" s="337"/>
      <c r="O145" s="338">
        <f t="shared" si="44"/>
        <v>0</v>
      </c>
      <c r="P145" s="339">
        <f t="shared" si="41"/>
        <v>0</v>
      </c>
      <c r="Q145" s="364"/>
      <c r="R145" s="364"/>
      <c r="S145" s="365"/>
      <c r="T145" s="366"/>
      <c r="U145" s="367"/>
      <c r="V145" s="364"/>
      <c r="W145" s="364"/>
      <c r="X145" s="364"/>
      <c r="Y145" s="1293">
        <f t="shared" si="42"/>
        <v>0</v>
      </c>
      <c r="Z145" s="340"/>
      <c r="AA145" s="432" t="s">
        <v>556</v>
      </c>
      <c r="AB145" s="20"/>
      <c r="AC145" s="253">
        <f t="shared" si="39"/>
        <v>0</v>
      </c>
    </row>
    <row r="146" spans="1:29" x14ac:dyDescent="0.3">
      <c r="A146" s="115"/>
      <c r="B146" s="332"/>
      <c r="C146" s="332"/>
      <c r="D146" s="332"/>
      <c r="E146" s="1173" t="s">
        <v>241</v>
      </c>
      <c r="F146" s="582">
        <f t="shared" si="40"/>
        <v>0</v>
      </c>
      <c r="G146" s="333"/>
      <c r="H146" s="333"/>
      <c r="I146" s="433"/>
      <c r="J146" s="434"/>
      <c r="K146" s="942"/>
      <c r="L146" s="337"/>
      <c r="M146" s="337"/>
      <c r="N146" s="337"/>
      <c r="O146" s="338">
        <f t="shared" si="44"/>
        <v>0</v>
      </c>
      <c r="P146" s="339">
        <f t="shared" si="41"/>
        <v>0</v>
      </c>
      <c r="Q146" s="364"/>
      <c r="R146" s="364"/>
      <c r="S146" s="365"/>
      <c r="T146" s="366"/>
      <c r="U146" s="367"/>
      <c r="V146" s="364"/>
      <c r="W146" s="364"/>
      <c r="X146" s="364"/>
      <c r="Y146" s="1293">
        <f t="shared" si="42"/>
        <v>0</v>
      </c>
      <c r="Z146" s="340"/>
      <c r="AA146" s="435" t="s">
        <v>557</v>
      </c>
      <c r="AB146" s="20"/>
      <c r="AC146" s="253">
        <f t="shared" si="39"/>
        <v>0</v>
      </c>
    </row>
    <row r="147" spans="1:29" s="34" customFormat="1" x14ac:dyDescent="0.3">
      <c r="A147" s="118"/>
      <c r="B147" s="368"/>
      <c r="C147" s="368"/>
      <c r="D147" s="368"/>
      <c r="E147" s="1174" t="s">
        <v>242</v>
      </c>
      <c r="F147" s="582">
        <v>4</v>
      </c>
      <c r="G147" s="333"/>
      <c r="H147" s="333">
        <v>9</v>
      </c>
      <c r="I147" s="433">
        <v>4</v>
      </c>
      <c r="J147" s="434">
        <v>-4</v>
      </c>
      <c r="K147" s="942"/>
      <c r="L147" s="344">
        <v>16</v>
      </c>
      <c r="M147" s="429"/>
      <c r="N147" s="429"/>
      <c r="O147" s="338">
        <f t="shared" si="44"/>
        <v>16</v>
      </c>
      <c r="P147" s="339">
        <f t="shared" si="41"/>
        <v>0</v>
      </c>
      <c r="Q147" s="364"/>
      <c r="R147" s="364"/>
      <c r="S147" s="365"/>
      <c r="T147" s="366"/>
      <c r="U147" s="367"/>
      <c r="V147" s="364"/>
      <c r="W147" s="436"/>
      <c r="X147" s="436"/>
      <c r="Y147" s="1293">
        <f t="shared" si="42"/>
        <v>0</v>
      </c>
      <c r="Z147" s="438"/>
      <c r="AA147" s="435" t="s">
        <v>558</v>
      </c>
      <c r="AB147" s="20"/>
      <c r="AC147" s="253">
        <f t="shared" si="39"/>
        <v>0</v>
      </c>
    </row>
    <row r="148" spans="1:29" ht="15.6" hidden="1" customHeight="1" x14ac:dyDescent="0.3">
      <c r="A148" s="115"/>
      <c r="B148" s="332"/>
      <c r="C148" s="332"/>
      <c r="D148" s="332"/>
      <c r="E148" s="1175"/>
      <c r="F148" s="582">
        <f t="shared" si="40"/>
        <v>0</v>
      </c>
      <c r="G148" s="333"/>
      <c r="H148" s="333"/>
      <c r="I148" s="433"/>
      <c r="J148" s="434"/>
      <c r="K148" s="942"/>
      <c r="L148" s="337"/>
      <c r="M148" s="337"/>
      <c r="N148" s="337"/>
      <c r="O148" s="338">
        <f t="shared" si="44"/>
        <v>0</v>
      </c>
      <c r="P148" s="339">
        <f t="shared" si="41"/>
        <v>0</v>
      </c>
      <c r="Q148" s="364"/>
      <c r="R148" s="364"/>
      <c r="S148" s="365"/>
      <c r="T148" s="366"/>
      <c r="U148" s="367"/>
      <c r="V148" s="364"/>
      <c r="W148" s="364"/>
      <c r="X148" s="364"/>
      <c r="Y148" s="1293">
        <f t="shared" si="42"/>
        <v>0</v>
      </c>
      <c r="Z148" s="340"/>
      <c r="AA148" s="435"/>
      <c r="AB148" s="20"/>
      <c r="AC148" s="253">
        <f t="shared" si="39"/>
        <v>0</v>
      </c>
    </row>
    <row r="149" spans="1:29" ht="15.6" hidden="1" customHeight="1" x14ac:dyDescent="0.3">
      <c r="A149" s="115"/>
      <c r="B149" s="332"/>
      <c r="C149" s="332"/>
      <c r="D149" s="332"/>
      <c r="E149" s="1176" t="s">
        <v>417</v>
      </c>
      <c r="F149" s="582">
        <f t="shared" si="40"/>
        <v>0</v>
      </c>
      <c r="G149" s="333"/>
      <c r="H149" s="333"/>
      <c r="I149" s="433"/>
      <c r="J149" s="434"/>
      <c r="K149" s="942"/>
      <c r="L149" s="337"/>
      <c r="M149" s="337"/>
      <c r="N149" s="337"/>
      <c r="O149" s="338">
        <f t="shared" si="44"/>
        <v>0</v>
      </c>
      <c r="P149" s="339">
        <f t="shared" si="41"/>
        <v>0</v>
      </c>
      <c r="Q149" s="364"/>
      <c r="R149" s="364"/>
      <c r="S149" s="365"/>
      <c r="T149" s="366"/>
      <c r="U149" s="367"/>
      <c r="V149" s="364"/>
      <c r="W149" s="364"/>
      <c r="X149" s="364"/>
      <c r="Y149" s="1293">
        <f t="shared" si="42"/>
        <v>0</v>
      </c>
      <c r="Z149" s="340"/>
      <c r="AA149" s="432"/>
      <c r="AB149" s="20"/>
      <c r="AC149" s="253">
        <f t="shared" si="39"/>
        <v>0</v>
      </c>
    </row>
    <row r="150" spans="1:29" ht="15.6" hidden="1" customHeight="1" x14ac:dyDescent="0.3">
      <c r="A150" s="115"/>
      <c r="B150" s="332"/>
      <c r="C150" s="332"/>
      <c r="D150" s="332"/>
      <c r="E150" s="1176"/>
      <c r="F150" s="582">
        <f t="shared" si="40"/>
        <v>0</v>
      </c>
      <c r="G150" s="333"/>
      <c r="H150" s="333"/>
      <c r="I150" s="433"/>
      <c r="J150" s="434"/>
      <c r="K150" s="942"/>
      <c r="L150" s="337"/>
      <c r="M150" s="337"/>
      <c r="N150" s="337"/>
      <c r="O150" s="338">
        <f t="shared" si="44"/>
        <v>0</v>
      </c>
      <c r="P150" s="339">
        <f t="shared" si="41"/>
        <v>0</v>
      </c>
      <c r="Q150" s="364"/>
      <c r="R150" s="364"/>
      <c r="S150" s="365"/>
      <c r="T150" s="366"/>
      <c r="U150" s="367"/>
      <c r="V150" s="364"/>
      <c r="W150" s="364"/>
      <c r="X150" s="364"/>
      <c r="Y150" s="1293">
        <f t="shared" si="42"/>
        <v>0</v>
      </c>
      <c r="Z150" s="340"/>
      <c r="AA150" s="432"/>
      <c r="AB150" s="20"/>
      <c r="AC150" s="253">
        <f t="shared" si="39"/>
        <v>0</v>
      </c>
    </row>
    <row r="151" spans="1:29" ht="15.6" hidden="1" customHeight="1" x14ac:dyDescent="0.3">
      <c r="A151" s="115"/>
      <c r="B151" s="332"/>
      <c r="C151" s="332"/>
      <c r="D151" s="332"/>
      <c r="E151" s="1176" t="s">
        <v>243</v>
      </c>
      <c r="F151" s="582">
        <f t="shared" si="40"/>
        <v>0</v>
      </c>
      <c r="G151" s="333"/>
      <c r="H151" s="333"/>
      <c r="I151" s="433"/>
      <c r="J151" s="434"/>
      <c r="K151" s="942"/>
      <c r="L151" s="337"/>
      <c r="M151" s="337"/>
      <c r="N151" s="337"/>
      <c r="O151" s="338">
        <f t="shared" si="44"/>
        <v>0</v>
      </c>
      <c r="P151" s="339">
        <f t="shared" si="41"/>
        <v>0</v>
      </c>
      <c r="Q151" s="364"/>
      <c r="R151" s="364"/>
      <c r="S151" s="365"/>
      <c r="T151" s="366"/>
      <c r="U151" s="367"/>
      <c r="V151" s="364"/>
      <c r="W151" s="364"/>
      <c r="X151" s="364"/>
      <c r="Y151" s="1293">
        <f t="shared" si="42"/>
        <v>0</v>
      </c>
      <c r="Z151" s="340"/>
      <c r="AA151" s="435" t="s">
        <v>418</v>
      </c>
      <c r="AB151" s="20"/>
      <c r="AC151" s="253">
        <f t="shared" si="39"/>
        <v>0</v>
      </c>
    </row>
    <row r="152" spans="1:29" ht="15.6" hidden="1" customHeight="1" x14ac:dyDescent="0.3">
      <c r="A152" s="115"/>
      <c r="B152" s="332"/>
      <c r="C152" s="332"/>
      <c r="D152" s="332"/>
      <c r="E152" s="1176"/>
      <c r="F152" s="582">
        <f t="shared" si="40"/>
        <v>0</v>
      </c>
      <c r="G152" s="333"/>
      <c r="H152" s="333"/>
      <c r="I152" s="433"/>
      <c r="J152" s="434"/>
      <c r="K152" s="942"/>
      <c r="L152" s="337"/>
      <c r="M152" s="337"/>
      <c r="N152" s="337"/>
      <c r="O152" s="338">
        <f t="shared" si="44"/>
        <v>0</v>
      </c>
      <c r="P152" s="339">
        <f t="shared" si="41"/>
        <v>0</v>
      </c>
      <c r="Q152" s="364"/>
      <c r="R152" s="364"/>
      <c r="S152" s="365"/>
      <c r="T152" s="366"/>
      <c r="U152" s="367"/>
      <c r="V152" s="364"/>
      <c r="W152" s="364"/>
      <c r="X152" s="364"/>
      <c r="Y152" s="1293">
        <f t="shared" si="42"/>
        <v>0</v>
      </c>
      <c r="Z152" s="340"/>
      <c r="AA152" s="435"/>
      <c r="AB152" s="20"/>
      <c r="AC152" s="253">
        <f t="shared" si="39"/>
        <v>0</v>
      </c>
    </row>
    <row r="153" spans="1:29" ht="15.6" hidden="1" customHeight="1" x14ac:dyDescent="0.3">
      <c r="A153" s="115"/>
      <c r="B153" s="332"/>
      <c r="C153" s="332"/>
      <c r="D153" s="332"/>
      <c r="E153" s="1176" t="s">
        <v>419</v>
      </c>
      <c r="F153" s="582">
        <f t="shared" si="40"/>
        <v>0</v>
      </c>
      <c r="G153" s="333"/>
      <c r="H153" s="333"/>
      <c r="I153" s="433"/>
      <c r="J153" s="434"/>
      <c r="K153" s="633"/>
      <c r="L153" s="337"/>
      <c r="M153" s="337"/>
      <c r="N153" s="337"/>
      <c r="O153" s="338">
        <f t="shared" si="44"/>
        <v>0</v>
      </c>
      <c r="P153" s="339">
        <f t="shared" si="41"/>
        <v>0</v>
      </c>
      <c r="Q153" s="364"/>
      <c r="R153" s="364"/>
      <c r="S153" s="365"/>
      <c r="T153" s="366"/>
      <c r="U153" s="367"/>
      <c r="V153" s="364"/>
      <c r="W153" s="364"/>
      <c r="X153" s="364"/>
      <c r="Y153" s="1293">
        <f t="shared" si="42"/>
        <v>0</v>
      </c>
      <c r="Z153" s="340"/>
      <c r="AA153" s="435" t="s">
        <v>555</v>
      </c>
      <c r="AB153" s="20"/>
      <c r="AC153" s="253">
        <f t="shared" si="39"/>
        <v>0</v>
      </c>
    </row>
    <row r="154" spans="1:29" ht="15.6" hidden="1" customHeight="1" x14ac:dyDescent="0.3">
      <c r="A154" s="115"/>
      <c r="B154" s="332"/>
      <c r="C154" s="332"/>
      <c r="D154" s="332"/>
      <c r="E154" s="1176" t="s">
        <v>420</v>
      </c>
      <c r="F154" s="582">
        <f t="shared" si="40"/>
        <v>0</v>
      </c>
      <c r="G154" s="333"/>
      <c r="H154" s="333"/>
      <c r="I154" s="433"/>
      <c r="J154" s="434"/>
      <c r="K154" s="942"/>
      <c r="L154" s="337"/>
      <c r="M154" s="337"/>
      <c r="N154" s="337"/>
      <c r="O154" s="338">
        <f t="shared" si="44"/>
        <v>0</v>
      </c>
      <c r="P154" s="339">
        <f t="shared" si="41"/>
        <v>0</v>
      </c>
      <c r="Q154" s="364"/>
      <c r="R154" s="364"/>
      <c r="S154" s="365"/>
      <c r="T154" s="366"/>
      <c r="U154" s="367"/>
      <c r="V154" s="364"/>
      <c r="W154" s="364"/>
      <c r="X154" s="364"/>
      <c r="Y154" s="1293">
        <f t="shared" si="42"/>
        <v>0</v>
      </c>
      <c r="Z154" s="340"/>
      <c r="AA154" s="435"/>
      <c r="AB154" s="20"/>
      <c r="AC154" s="253">
        <f t="shared" si="39"/>
        <v>0</v>
      </c>
    </row>
    <row r="155" spans="1:29" ht="15.6" hidden="1" customHeight="1" x14ac:dyDescent="0.3">
      <c r="A155" s="115"/>
      <c r="B155" s="332"/>
      <c r="C155" s="332"/>
      <c r="D155" s="332"/>
      <c r="E155" s="1177"/>
      <c r="F155" s="582">
        <f t="shared" si="40"/>
        <v>0</v>
      </c>
      <c r="G155" s="333"/>
      <c r="H155" s="333"/>
      <c r="I155" s="433"/>
      <c r="J155" s="434"/>
      <c r="K155" s="942"/>
      <c r="L155" s="337"/>
      <c r="M155" s="337"/>
      <c r="N155" s="337"/>
      <c r="O155" s="338">
        <f t="shared" si="44"/>
        <v>0</v>
      </c>
      <c r="P155" s="339">
        <f t="shared" si="41"/>
        <v>0</v>
      </c>
      <c r="Q155" s="364"/>
      <c r="R155" s="364"/>
      <c r="S155" s="365"/>
      <c r="T155" s="366"/>
      <c r="U155" s="367"/>
      <c r="V155" s="364"/>
      <c r="W155" s="364"/>
      <c r="X155" s="364"/>
      <c r="Y155" s="1293">
        <f t="shared" si="42"/>
        <v>0</v>
      </c>
      <c r="Z155" s="340"/>
      <c r="AA155" s="435"/>
      <c r="AB155" s="20"/>
      <c r="AC155" s="253">
        <f t="shared" si="39"/>
        <v>0</v>
      </c>
    </row>
    <row r="156" spans="1:29" ht="15.6" hidden="1" customHeight="1" x14ac:dyDescent="0.3">
      <c r="A156" s="115"/>
      <c r="B156" s="332"/>
      <c r="C156" s="332"/>
      <c r="D156" s="332"/>
      <c r="E156" s="1176" t="s">
        <v>421</v>
      </c>
      <c r="F156" s="582">
        <f t="shared" si="40"/>
        <v>0</v>
      </c>
      <c r="G156" s="333"/>
      <c r="H156" s="333"/>
      <c r="I156" s="433"/>
      <c r="J156" s="434"/>
      <c r="K156" s="942"/>
      <c r="L156" s="337"/>
      <c r="M156" s="337"/>
      <c r="N156" s="337"/>
      <c r="O156" s="338">
        <f t="shared" si="44"/>
        <v>0</v>
      </c>
      <c r="P156" s="339">
        <f t="shared" si="41"/>
        <v>0</v>
      </c>
      <c r="Q156" s="364"/>
      <c r="R156" s="364"/>
      <c r="S156" s="365"/>
      <c r="T156" s="366"/>
      <c r="U156" s="367"/>
      <c r="V156" s="364"/>
      <c r="W156" s="364"/>
      <c r="X156" s="364"/>
      <c r="Y156" s="1293">
        <f t="shared" si="42"/>
        <v>0</v>
      </c>
      <c r="Z156" s="340"/>
      <c r="AA156" s="432" t="s">
        <v>422</v>
      </c>
      <c r="AB156" s="20"/>
      <c r="AC156" s="253">
        <f t="shared" si="39"/>
        <v>0</v>
      </c>
    </row>
    <row r="157" spans="1:29" ht="15.6" hidden="1" customHeight="1" x14ac:dyDescent="0.3">
      <c r="A157" s="115"/>
      <c r="B157" s="332"/>
      <c r="C157" s="332"/>
      <c r="D157" s="332"/>
      <c r="E157" s="1177"/>
      <c r="F157" s="582">
        <f t="shared" si="40"/>
        <v>0</v>
      </c>
      <c r="G157" s="333"/>
      <c r="H157" s="333"/>
      <c r="I157" s="433"/>
      <c r="J157" s="434"/>
      <c r="K157" s="942"/>
      <c r="L157" s="337"/>
      <c r="M157" s="337"/>
      <c r="N157" s="337"/>
      <c r="O157" s="338">
        <f t="shared" si="44"/>
        <v>0</v>
      </c>
      <c r="P157" s="339">
        <f t="shared" si="41"/>
        <v>0</v>
      </c>
      <c r="Q157" s="364"/>
      <c r="R157" s="364"/>
      <c r="S157" s="365"/>
      <c r="T157" s="366"/>
      <c r="U157" s="367"/>
      <c r="V157" s="364"/>
      <c r="W157" s="364"/>
      <c r="X157" s="364"/>
      <c r="Y157" s="1293">
        <f t="shared" si="42"/>
        <v>0</v>
      </c>
      <c r="Z157" s="340"/>
      <c r="AA157" s="432" t="s">
        <v>423</v>
      </c>
      <c r="AB157" s="20"/>
      <c r="AC157" s="253">
        <f t="shared" si="39"/>
        <v>0</v>
      </c>
    </row>
    <row r="158" spans="1:29" ht="15.6" hidden="1" customHeight="1" x14ac:dyDescent="0.3">
      <c r="A158" s="115"/>
      <c r="B158" s="332"/>
      <c r="C158" s="332"/>
      <c r="D158" s="332"/>
      <c r="E158" s="1177"/>
      <c r="F158" s="582">
        <f t="shared" si="40"/>
        <v>0</v>
      </c>
      <c r="G158" s="333"/>
      <c r="H158" s="333"/>
      <c r="I158" s="433"/>
      <c r="J158" s="434"/>
      <c r="K158" s="942"/>
      <c r="L158" s="337"/>
      <c r="M158" s="337"/>
      <c r="N158" s="337"/>
      <c r="O158" s="338">
        <f t="shared" si="44"/>
        <v>0</v>
      </c>
      <c r="P158" s="339">
        <f t="shared" si="41"/>
        <v>0</v>
      </c>
      <c r="Q158" s="364"/>
      <c r="R158" s="364"/>
      <c r="S158" s="365"/>
      <c r="T158" s="366"/>
      <c r="U158" s="367"/>
      <c r="V158" s="364"/>
      <c r="W158" s="364"/>
      <c r="X158" s="364"/>
      <c r="Y158" s="1293">
        <f t="shared" si="42"/>
        <v>0</v>
      </c>
      <c r="Z158" s="340"/>
      <c r="AA158" s="432"/>
      <c r="AB158" s="20"/>
      <c r="AC158" s="253">
        <f t="shared" si="39"/>
        <v>0</v>
      </c>
    </row>
    <row r="159" spans="1:29" ht="15.6" hidden="1" customHeight="1" x14ac:dyDescent="0.3">
      <c r="A159" s="115"/>
      <c r="B159" s="332"/>
      <c r="C159" s="332"/>
      <c r="D159" s="332"/>
      <c r="E159" s="1176" t="s">
        <v>424</v>
      </c>
      <c r="F159" s="582">
        <f t="shared" si="40"/>
        <v>0</v>
      </c>
      <c r="G159" s="333"/>
      <c r="H159" s="333"/>
      <c r="I159" s="433"/>
      <c r="J159" s="434"/>
      <c r="K159" s="942"/>
      <c r="L159" s="337"/>
      <c r="M159" s="337"/>
      <c r="N159" s="337"/>
      <c r="O159" s="338">
        <f t="shared" si="44"/>
        <v>0</v>
      </c>
      <c r="P159" s="339">
        <f t="shared" si="41"/>
        <v>0</v>
      </c>
      <c r="Q159" s="364"/>
      <c r="R159" s="364"/>
      <c r="S159" s="365"/>
      <c r="T159" s="366"/>
      <c r="U159" s="367"/>
      <c r="V159" s="364"/>
      <c r="W159" s="364"/>
      <c r="X159" s="364"/>
      <c r="Y159" s="1293">
        <f t="shared" si="42"/>
        <v>0</v>
      </c>
      <c r="Z159" s="340"/>
      <c r="AA159" s="432"/>
      <c r="AB159" s="20"/>
      <c r="AC159" s="253">
        <f t="shared" ref="AC159:AC222" si="45">P159+Y159</f>
        <v>0</v>
      </c>
    </row>
    <row r="160" spans="1:29" x14ac:dyDescent="0.3">
      <c r="A160" s="115"/>
      <c r="B160" s="332"/>
      <c r="C160" s="332"/>
      <c r="D160" s="332"/>
      <c r="E160" s="1177"/>
      <c r="F160" s="582">
        <f t="shared" si="40"/>
        <v>0</v>
      </c>
      <c r="G160" s="333"/>
      <c r="H160" s="333"/>
      <c r="I160" s="433"/>
      <c r="J160" s="434"/>
      <c r="K160" s="942"/>
      <c r="L160" s="337"/>
      <c r="M160" s="337"/>
      <c r="N160" s="337"/>
      <c r="O160" s="338">
        <f t="shared" si="44"/>
        <v>0</v>
      </c>
      <c r="P160" s="339">
        <f t="shared" si="41"/>
        <v>0</v>
      </c>
      <c r="Q160" s="364"/>
      <c r="R160" s="364"/>
      <c r="S160" s="365"/>
      <c r="T160" s="366"/>
      <c r="U160" s="367"/>
      <c r="V160" s="364"/>
      <c r="W160" s="364"/>
      <c r="X160" s="364"/>
      <c r="Y160" s="1293">
        <f t="shared" si="42"/>
        <v>0</v>
      </c>
      <c r="Z160" s="340"/>
      <c r="AA160" s="432"/>
      <c r="AB160" s="20"/>
      <c r="AC160" s="253">
        <f t="shared" si="45"/>
        <v>0</v>
      </c>
    </row>
    <row r="161" spans="1:29" x14ac:dyDescent="0.3">
      <c r="A161" s="115"/>
      <c r="B161" s="332"/>
      <c r="C161" s="332"/>
      <c r="D161" s="332"/>
      <c r="E161" s="1173" t="s">
        <v>737</v>
      </c>
      <c r="F161" s="582">
        <f t="shared" si="40"/>
        <v>0</v>
      </c>
      <c r="G161" s="333"/>
      <c r="H161" s="333"/>
      <c r="I161" s="333"/>
      <c r="J161" s="422"/>
      <c r="K161" s="633"/>
      <c r="L161" s="337"/>
      <c r="M161" s="337"/>
      <c r="N161" s="337"/>
      <c r="O161" s="338">
        <f t="shared" si="44"/>
        <v>0</v>
      </c>
      <c r="P161" s="339">
        <f t="shared" si="41"/>
        <v>0</v>
      </c>
      <c r="Q161" s="364"/>
      <c r="R161" s="364"/>
      <c r="S161" s="365"/>
      <c r="T161" s="366"/>
      <c r="U161" s="367"/>
      <c r="V161" s="364"/>
      <c r="W161" s="364"/>
      <c r="X161" s="364"/>
      <c r="Y161" s="1293">
        <f t="shared" si="42"/>
        <v>0</v>
      </c>
      <c r="Z161" s="340"/>
      <c r="AA161" s="432" t="s">
        <v>559</v>
      </c>
      <c r="AB161" s="20"/>
      <c r="AC161" s="253">
        <f t="shared" si="45"/>
        <v>0</v>
      </c>
    </row>
    <row r="162" spans="1:29" x14ac:dyDescent="0.3">
      <c r="A162" s="115"/>
      <c r="B162" s="332"/>
      <c r="C162" s="332"/>
      <c r="D162" s="332"/>
      <c r="E162" s="1173" t="s">
        <v>245</v>
      </c>
      <c r="F162" s="582">
        <f t="shared" si="40"/>
        <v>0</v>
      </c>
      <c r="G162" s="333"/>
      <c r="H162" s="333"/>
      <c r="I162" s="433"/>
      <c r="J162" s="335"/>
      <c r="K162" s="633"/>
      <c r="L162" s="337"/>
      <c r="M162" s="337"/>
      <c r="N162" s="337"/>
      <c r="O162" s="338">
        <f t="shared" si="44"/>
        <v>0</v>
      </c>
      <c r="P162" s="339">
        <f t="shared" si="41"/>
        <v>0</v>
      </c>
      <c r="Q162" s="364"/>
      <c r="R162" s="364"/>
      <c r="S162" s="365"/>
      <c r="T162" s="366"/>
      <c r="U162" s="367"/>
      <c r="V162" s="364"/>
      <c r="W162" s="364"/>
      <c r="X162" s="364"/>
      <c r="Y162" s="1293">
        <f t="shared" si="42"/>
        <v>0</v>
      </c>
      <c r="Z162" s="340"/>
      <c r="AA162" s="435" t="s">
        <v>562</v>
      </c>
      <c r="AB162" s="20"/>
      <c r="AC162" s="253">
        <f t="shared" si="45"/>
        <v>0</v>
      </c>
    </row>
    <row r="163" spans="1:29" x14ac:dyDescent="0.3">
      <c r="A163" s="115"/>
      <c r="B163" s="332"/>
      <c r="C163" s="332"/>
      <c r="D163" s="332"/>
      <c r="E163" s="1175" t="s">
        <v>244</v>
      </c>
      <c r="F163" s="582">
        <v>6</v>
      </c>
      <c r="G163" s="333"/>
      <c r="H163" s="333">
        <v>2</v>
      </c>
      <c r="I163" s="433">
        <v>6</v>
      </c>
      <c r="J163" s="434">
        <v>-6</v>
      </c>
      <c r="K163" s="633"/>
      <c r="L163" s="337">
        <v>6</v>
      </c>
      <c r="M163" s="337"/>
      <c r="N163" s="337"/>
      <c r="O163" s="338">
        <f t="shared" si="44"/>
        <v>6</v>
      </c>
      <c r="P163" s="339">
        <f t="shared" si="41"/>
        <v>0</v>
      </c>
      <c r="Q163" s="364"/>
      <c r="R163" s="364"/>
      <c r="S163" s="365"/>
      <c r="T163" s="366"/>
      <c r="U163" s="367"/>
      <c r="V163" s="364"/>
      <c r="W163" s="364"/>
      <c r="X163" s="364"/>
      <c r="Y163" s="1293">
        <f t="shared" si="42"/>
        <v>0</v>
      </c>
      <c r="Z163" s="340"/>
      <c r="AA163" s="435" t="s">
        <v>1100</v>
      </c>
      <c r="AB163" s="20"/>
      <c r="AC163" s="253">
        <f t="shared" si="45"/>
        <v>0</v>
      </c>
    </row>
    <row r="164" spans="1:29" x14ac:dyDescent="0.3">
      <c r="A164" s="115"/>
      <c r="B164" s="332"/>
      <c r="C164" s="332"/>
      <c r="D164" s="332"/>
      <c r="E164" s="1164"/>
      <c r="F164" s="582">
        <f t="shared" si="40"/>
        <v>0</v>
      </c>
      <c r="G164" s="333"/>
      <c r="H164" s="333"/>
      <c r="I164" s="433"/>
      <c r="J164" s="335"/>
      <c r="K164" s="633"/>
      <c r="L164" s="337"/>
      <c r="M164" s="337"/>
      <c r="N164" s="337"/>
      <c r="O164" s="338">
        <f t="shared" si="44"/>
        <v>0</v>
      </c>
      <c r="P164" s="339">
        <f t="shared" si="41"/>
        <v>0</v>
      </c>
      <c r="Q164" s="364"/>
      <c r="R164" s="364"/>
      <c r="S164" s="365"/>
      <c r="T164" s="366"/>
      <c r="U164" s="367"/>
      <c r="V164" s="364"/>
      <c r="W164" s="364"/>
      <c r="X164" s="364"/>
      <c r="Y164" s="1293">
        <f t="shared" si="42"/>
        <v>0</v>
      </c>
      <c r="Z164" s="340"/>
      <c r="AA164" s="435" t="s">
        <v>1101</v>
      </c>
      <c r="AB164" s="20"/>
      <c r="AC164" s="253">
        <f t="shared" si="45"/>
        <v>0</v>
      </c>
    </row>
    <row r="165" spans="1:29" x14ac:dyDescent="0.3">
      <c r="A165" s="115"/>
      <c r="B165" s="332"/>
      <c r="C165" s="332"/>
      <c r="D165" s="332"/>
      <c r="E165" s="1164"/>
      <c r="F165" s="582">
        <f t="shared" si="40"/>
        <v>0</v>
      </c>
      <c r="G165" s="333"/>
      <c r="H165" s="333"/>
      <c r="I165" s="433"/>
      <c r="J165" s="335"/>
      <c r="K165" s="633"/>
      <c r="L165" s="337"/>
      <c r="M165" s="337"/>
      <c r="N165" s="337"/>
      <c r="O165" s="338">
        <f t="shared" si="44"/>
        <v>0</v>
      </c>
      <c r="P165" s="339">
        <f t="shared" si="41"/>
        <v>0</v>
      </c>
      <c r="Q165" s="364"/>
      <c r="R165" s="364"/>
      <c r="S165" s="365"/>
      <c r="T165" s="366"/>
      <c r="U165" s="367"/>
      <c r="V165" s="364"/>
      <c r="W165" s="364"/>
      <c r="X165" s="364"/>
      <c r="Y165" s="1293">
        <f t="shared" si="42"/>
        <v>0</v>
      </c>
      <c r="Z165" s="340"/>
      <c r="AA165" s="435" t="s">
        <v>249</v>
      </c>
      <c r="AB165" s="20"/>
      <c r="AC165" s="253">
        <f t="shared" si="45"/>
        <v>0</v>
      </c>
    </row>
    <row r="166" spans="1:29" x14ac:dyDescent="0.3">
      <c r="A166" s="115"/>
      <c r="B166" s="332"/>
      <c r="C166" s="332"/>
      <c r="D166" s="332"/>
      <c r="E166" s="1164"/>
      <c r="F166" s="582">
        <f t="shared" si="40"/>
        <v>0</v>
      </c>
      <c r="G166" s="333"/>
      <c r="H166" s="333"/>
      <c r="I166" s="433"/>
      <c r="J166" s="335"/>
      <c r="K166" s="633"/>
      <c r="L166" s="337"/>
      <c r="M166" s="337"/>
      <c r="N166" s="337"/>
      <c r="O166" s="338">
        <f t="shared" si="44"/>
        <v>0</v>
      </c>
      <c r="P166" s="339">
        <f t="shared" si="41"/>
        <v>0</v>
      </c>
      <c r="Q166" s="364"/>
      <c r="R166" s="364"/>
      <c r="S166" s="365"/>
      <c r="T166" s="366"/>
      <c r="U166" s="367"/>
      <c r="V166" s="364"/>
      <c r="W166" s="364"/>
      <c r="X166" s="364"/>
      <c r="Y166" s="1293">
        <f t="shared" si="42"/>
        <v>0</v>
      </c>
      <c r="Z166" s="340"/>
      <c r="AA166" s="435" t="s">
        <v>563</v>
      </c>
      <c r="AB166" s="20"/>
      <c r="AC166" s="253">
        <f t="shared" si="45"/>
        <v>0</v>
      </c>
    </row>
    <row r="167" spans="1:29" ht="15.6" hidden="1" customHeight="1" x14ac:dyDescent="0.3">
      <c r="A167" s="115"/>
      <c r="B167" s="332"/>
      <c r="C167" s="332"/>
      <c r="D167" s="332"/>
      <c r="E167" s="1176" t="s">
        <v>246</v>
      </c>
      <c r="F167" s="582">
        <f t="shared" si="40"/>
        <v>0</v>
      </c>
      <c r="G167" s="333"/>
      <c r="H167" s="333"/>
      <c r="I167" s="433"/>
      <c r="J167" s="335"/>
      <c r="K167" s="633"/>
      <c r="L167" s="337"/>
      <c r="M167" s="337"/>
      <c r="N167" s="337"/>
      <c r="O167" s="338">
        <f t="shared" si="44"/>
        <v>0</v>
      </c>
      <c r="P167" s="339">
        <f t="shared" si="41"/>
        <v>0</v>
      </c>
      <c r="Q167" s="364"/>
      <c r="R167" s="364"/>
      <c r="S167" s="365"/>
      <c r="T167" s="366"/>
      <c r="U167" s="367"/>
      <c r="V167" s="364"/>
      <c r="W167" s="364"/>
      <c r="X167" s="364"/>
      <c r="Y167" s="1293">
        <f t="shared" si="42"/>
        <v>0</v>
      </c>
      <c r="Z167" s="340"/>
      <c r="AA167" s="435"/>
      <c r="AB167" s="20"/>
      <c r="AC167" s="253">
        <f t="shared" si="45"/>
        <v>0</v>
      </c>
    </row>
    <row r="168" spans="1:29" ht="15.6" hidden="1" customHeight="1" x14ac:dyDescent="0.3">
      <c r="A168" s="115"/>
      <c r="B168" s="332"/>
      <c r="C168" s="332"/>
      <c r="D168" s="332"/>
      <c r="E168" s="1176" t="s">
        <v>247</v>
      </c>
      <c r="F168" s="582">
        <f t="shared" si="40"/>
        <v>0</v>
      </c>
      <c r="G168" s="333"/>
      <c r="H168" s="333"/>
      <c r="I168" s="433"/>
      <c r="J168" s="335"/>
      <c r="K168" s="633"/>
      <c r="L168" s="337"/>
      <c r="M168" s="337"/>
      <c r="N168" s="337"/>
      <c r="O168" s="338">
        <f t="shared" si="44"/>
        <v>0</v>
      </c>
      <c r="P168" s="339">
        <f t="shared" si="41"/>
        <v>0</v>
      </c>
      <c r="Q168" s="364"/>
      <c r="R168" s="364"/>
      <c r="S168" s="365"/>
      <c r="T168" s="366"/>
      <c r="U168" s="367"/>
      <c r="V168" s="364"/>
      <c r="W168" s="364"/>
      <c r="X168" s="364"/>
      <c r="Y168" s="1293">
        <f t="shared" si="42"/>
        <v>0</v>
      </c>
      <c r="Z168" s="340"/>
      <c r="AA168" s="435"/>
      <c r="AB168" s="20"/>
      <c r="AC168" s="253">
        <f t="shared" si="45"/>
        <v>0</v>
      </c>
    </row>
    <row r="169" spans="1:29" ht="15.6" hidden="1" customHeight="1" x14ac:dyDescent="0.3">
      <c r="A169" s="115"/>
      <c r="B169" s="332"/>
      <c r="C169" s="332"/>
      <c r="D169" s="332"/>
      <c r="E169" s="1176" t="s">
        <v>248</v>
      </c>
      <c r="F169" s="582">
        <f t="shared" si="40"/>
        <v>0</v>
      </c>
      <c r="G169" s="333"/>
      <c r="H169" s="333"/>
      <c r="I169" s="433"/>
      <c r="J169" s="335"/>
      <c r="K169" s="633"/>
      <c r="L169" s="337"/>
      <c r="M169" s="337"/>
      <c r="N169" s="337"/>
      <c r="O169" s="338">
        <f t="shared" si="44"/>
        <v>0</v>
      </c>
      <c r="P169" s="339">
        <f t="shared" si="41"/>
        <v>0</v>
      </c>
      <c r="Q169" s="364"/>
      <c r="R169" s="364"/>
      <c r="S169" s="365"/>
      <c r="T169" s="366"/>
      <c r="U169" s="367"/>
      <c r="V169" s="364"/>
      <c r="W169" s="364"/>
      <c r="X169" s="364"/>
      <c r="Y169" s="1293">
        <f t="shared" si="42"/>
        <v>0</v>
      </c>
      <c r="Z169" s="340"/>
      <c r="AA169" s="435"/>
      <c r="AB169" s="20"/>
      <c r="AC169" s="253">
        <f t="shared" si="45"/>
        <v>0</v>
      </c>
    </row>
    <row r="170" spans="1:29" ht="15.6" hidden="1" customHeight="1" x14ac:dyDescent="0.3">
      <c r="A170" s="115"/>
      <c r="B170" s="332"/>
      <c r="C170" s="332"/>
      <c r="D170" s="332"/>
      <c r="E170" s="1176" t="s">
        <v>425</v>
      </c>
      <c r="F170" s="582">
        <f t="shared" si="40"/>
        <v>0</v>
      </c>
      <c r="G170" s="333"/>
      <c r="H170" s="333"/>
      <c r="I170" s="433"/>
      <c r="J170" s="335"/>
      <c r="K170" s="633"/>
      <c r="L170" s="337"/>
      <c r="M170" s="337"/>
      <c r="N170" s="337"/>
      <c r="O170" s="338">
        <f t="shared" si="44"/>
        <v>0</v>
      </c>
      <c r="P170" s="339">
        <f t="shared" si="41"/>
        <v>0</v>
      </c>
      <c r="Q170" s="364"/>
      <c r="R170" s="364"/>
      <c r="S170" s="365"/>
      <c r="T170" s="366"/>
      <c r="U170" s="367"/>
      <c r="V170" s="364"/>
      <c r="W170" s="364"/>
      <c r="X170" s="364"/>
      <c r="Y170" s="1293">
        <f t="shared" si="42"/>
        <v>0</v>
      </c>
      <c r="Z170" s="340"/>
      <c r="AA170" s="435"/>
      <c r="AB170" s="20"/>
      <c r="AC170" s="253">
        <f t="shared" si="45"/>
        <v>0</v>
      </c>
    </row>
    <row r="171" spans="1:29" ht="15.6" hidden="1" customHeight="1" x14ac:dyDescent="0.3">
      <c r="A171" s="115"/>
      <c r="B171" s="332"/>
      <c r="C171" s="332"/>
      <c r="D171" s="332"/>
      <c r="E171" s="1176" t="s">
        <v>249</v>
      </c>
      <c r="F171" s="582">
        <f t="shared" si="40"/>
        <v>0</v>
      </c>
      <c r="G171" s="333"/>
      <c r="H171" s="333"/>
      <c r="I171" s="433"/>
      <c r="J171" s="335"/>
      <c r="K171" s="633"/>
      <c r="L171" s="337"/>
      <c r="M171" s="337"/>
      <c r="N171" s="337"/>
      <c r="O171" s="338">
        <f t="shared" si="44"/>
        <v>0</v>
      </c>
      <c r="P171" s="339">
        <f t="shared" si="41"/>
        <v>0</v>
      </c>
      <c r="Q171" s="364"/>
      <c r="R171" s="364"/>
      <c r="S171" s="365"/>
      <c r="T171" s="366"/>
      <c r="U171" s="367"/>
      <c r="V171" s="364"/>
      <c r="W171" s="364"/>
      <c r="X171" s="364"/>
      <c r="Y171" s="1293">
        <f t="shared" si="42"/>
        <v>0</v>
      </c>
      <c r="Z171" s="340"/>
      <c r="AA171" s="439"/>
      <c r="AB171" s="20"/>
      <c r="AC171" s="253">
        <f t="shared" si="45"/>
        <v>0</v>
      </c>
    </row>
    <row r="172" spans="1:29" ht="15.6" hidden="1" customHeight="1" x14ac:dyDescent="0.3">
      <c r="A172" s="115"/>
      <c r="B172" s="332"/>
      <c r="C172" s="332"/>
      <c r="D172" s="332"/>
      <c r="E172" s="1176" t="s">
        <v>250</v>
      </c>
      <c r="F172" s="582">
        <f t="shared" si="40"/>
        <v>0</v>
      </c>
      <c r="G172" s="333"/>
      <c r="H172" s="333"/>
      <c r="I172" s="433"/>
      <c r="J172" s="335"/>
      <c r="K172" s="633"/>
      <c r="L172" s="337"/>
      <c r="M172" s="337"/>
      <c r="N172" s="337"/>
      <c r="O172" s="338">
        <f t="shared" si="44"/>
        <v>0</v>
      </c>
      <c r="P172" s="339">
        <f t="shared" si="41"/>
        <v>0</v>
      </c>
      <c r="Q172" s="364"/>
      <c r="R172" s="364"/>
      <c r="S172" s="365"/>
      <c r="T172" s="366"/>
      <c r="U172" s="367"/>
      <c r="V172" s="364"/>
      <c r="W172" s="364"/>
      <c r="X172" s="364"/>
      <c r="Y172" s="1293">
        <f t="shared" si="42"/>
        <v>0</v>
      </c>
      <c r="Z172" s="340"/>
      <c r="AA172" s="439"/>
      <c r="AB172" s="20"/>
      <c r="AC172" s="253">
        <f t="shared" si="45"/>
        <v>0</v>
      </c>
    </row>
    <row r="173" spans="1:29" ht="15.6" hidden="1" customHeight="1" x14ac:dyDescent="0.3">
      <c r="A173" s="115"/>
      <c r="B173" s="332"/>
      <c r="C173" s="332"/>
      <c r="D173" s="332"/>
      <c r="E173" s="1176"/>
      <c r="F173" s="582">
        <f t="shared" si="40"/>
        <v>0</v>
      </c>
      <c r="G173" s="333"/>
      <c r="H173" s="333"/>
      <c r="I173" s="433"/>
      <c r="J173" s="335"/>
      <c r="K173" s="633"/>
      <c r="L173" s="337"/>
      <c r="M173" s="337"/>
      <c r="N173" s="337"/>
      <c r="O173" s="338">
        <f t="shared" si="44"/>
        <v>0</v>
      </c>
      <c r="P173" s="339">
        <f t="shared" si="41"/>
        <v>0</v>
      </c>
      <c r="Q173" s="364"/>
      <c r="R173" s="364"/>
      <c r="S173" s="365"/>
      <c r="T173" s="366"/>
      <c r="U173" s="367"/>
      <c r="V173" s="364"/>
      <c r="W173" s="364"/>
      <c r="X173" s="364"/>
      <c r="Y173" s="1293">
        <f t="shared" si="42"/>
        <v>0</v>
      </c>
      <c r="Z173" s="340"/>
      <c r="AA173" s="439"/>
      <c r="AB173" s="20"/>
      <c r="AC173" s="253">
        <f t="shared" si="45"/>
        <v>0</v>
      </c>
    </row>
    <row r="174" spans="1:29" ht="15.6" hidden="1" customHeight="1" x14ac:dyDescent="0.3">
      <c r="A174" s="115"/>
      <c r="B174" s="332"/>
      <c r="C174" s="332"/>
      <c r="D174" s="332"/>
      <c r="E174" s="1176" t="s">
        <v>246</v>
      </c>
      <c r="F174" s="582">
        <f t="shared" si="40"/>
        <v>0</v>
      </c>
      <c r="G174" s="333"/>
      <c r="H174" s="333"/>
      <c r="I174" s="433"/>
      <c r="J174" s="335"/>
      <c r="K174" s="633"/>
      <c r="L174" s="337"/>
      <c r="M174" s="337"/>
      <c r="N174" s="337"/>
      <c r="O174" s="338">
        <f t="shared" si="44"/>
        <v>0</v>
      </c>
      <c r="P174" s="339">
        <f t="shared" si="41"/>
        <v>0</v>
      </c>
      <c r="Q174" s="364"/>
      <c r="R174" s="364"/>
      <c r="S174" s="365"/>
      <c r="T174" s="366"/>
      <c r="U174" s="367"/>
      <c r="V174" s="364"/>
      <c r="W174" s="364"/>
      <c r="X174" s="364"/>
      <c r="Y174" s="1293">
        <f t="shared" si="42"/>
        <v>0</v>
      </c>
      <c r="Z174" s="340"/>
      <c r="AA174" s="431"/>
      <c r="AB174" s="20"/>
      <c r="AC174" s="253">
        <f t="shared" si="45"/>
        <v>0</v>
      </c>
    </row>
    <row r="175" spans="1:29" ht="15.6" hidden="1" customHeight="1" x14ac:dyDescent="0.3">
      <c r="A175" s="115"/>
      <c r="B175" s="332"/>
      <c r="C175" s="332"/>
      <c r="D175" s="332"/>
      <c r="E175" s="1176" t="s">
        <v>247</v>
      </c>
      <c r="F175" s="582">
        <f t="shared" si="40"/>
        <v>0</v>
      </c>
      <c r="G175" s="333"/>
      <c r="H175" s="333"/>
      <c r="I175" s="433"/>
      <c r="J175" s="335"/>
      <c r="K175" s="633"/>
      <c r="L175" s="337"/>
      <c r="M175" s="337"/>
      <c r="N175" s="337"/>
      <c r="O175" s="338">
        <f t="shared" si="44"/>
        <v>0</v>
      </c>
      <c r="P175" s="339">
        <f t="shared" si="41"/>
        <v>0</v>
      </c>
      <c r="Q175" s="364"/>
      <c r="R175" s="364"/>
      <c r="S175" s="365"/>
      <c r="T175" s="366"/>
      <c r="U175" s="367"/>
      <c r="V175" s="364"/>
      <c r="W175" s="364"/>
      <c r="X175" s="364"/>
      <c r="Y175" s="1293">
        <f t="shared" si="42"/>
        <v>0</v>
      </c>
      <c r="Z175" s="340"/>
      <c r="AA175" s="439"/>
      <c r="AB175" s="20"/>
      <c r="AC175" s="253">
        <f t="shared" si="45"/>
        <v>0</v>
      </c>
    </row>
    <row r="176" spans="1:29" ht="15.6" hidden="1" customHeight="1" x14ac:dyDescent="0.3">
      <c r="A176" s="115"/>
      <c r="B176" s="332"/>
      <c r="C176" s="332"/>
      <c r="D176" s="332"/>
      <c r="E176" s="1176" t="s">
        <v>248</v>
      </c>
      <c r="F176" s="582">
        <f t="shared" si="40"/>
        <v>0</v>
      </c>
      <c r="G176" s="333"/>
      <c r="H176" s="333"/>
      <c r="I176" s="433"/>
      <c r="J176" s="335"/>
      <c r="K176" s="633"/>
      <c r="L176" s="337"/>
      <c r="M176" s="337"/>
      <c r="N176" s="337"/>
      <c r="O176" s="338">
        <f t="shared" si="44"/>
        <v>0</v>
      </c>
      <c r="P176" s="339">
        <f t="shared" si="41"/>
        <v>0</v>
      </c>
      <c r="Q176" s="364"/>
      <c r="R176" s="364"/>
      <c r="S176" s="365"/>
      <c r="T176" s="366"/>
      <c r="U176" s="367"/>
      <c r="V176" s="364"/>
      <c r="W176" s="364"/>
      <c r="X176" s="364"/>
      <c r="Y176" s="1293">
        <f t="shared" si="42"/>
        <v>0</v>
      </c>
      <c r="Z176" s="340"/>
      <c r="AA176" s="439" t="s">
        <v>426</v>
      </c>
      <c r="AB176" s="20"/>
      <c r="AC176" s="253">
        <f t="shared" si="45"/>
        <v>0</v>
      </c>
    </row>
    <row r="177" spans="1:29" ht="15.6" hidden="1" customHeight="1" x14ac:dyDescent="0.3">
      <c r="A177" s="115"/>
      <c r="B177" s="332"/>
      <c r="C177" s="332"/>
      <c r="D177" s="332"/>
      <c r="E177" s="1176" t="s">
        <v>425</v>
      </c>
      <c r="F177" s="582">
        <f t="shared" si="40"/>
        <v>0</v>
      </c>
      <c r="G177" s="333"/>
      <c r="H177" s="333"/>
      <c r="I177" s="433"/>
      <c r="J177" s="335"/>
      <c r="K177" s="633"/>
      <c r="L177" s="337"/>
      <c r="M177" s="337"/>
      <c r="N177" s="337"/>
      <c r="O177" s="338">
        <f t="shared" si="44"/>
        <v>0</v>
      </c>
      <c r="P177" s="339">
        <f t="shared" si="41"/>
        <v>0</v>
      </c>
      <c r="Q177" s="364"/>
      <c r="R177" s="364"/>
      <c r="S177" s="365"/>
      <c r="T177" s="366"/>
      <c r="U177" s="367"/>
      <c r="V177" s="364"/>
      <c r="W177" s="364"/>
      <c r="X177" s="364"/>
      <c r="Y177" s="1293">
        <f t="shared" si="42"/>
        <v>0</v>
      </c>
      <c r="Z177" s="340"/>
      <c r="AA177" s="439" t="s">
        <v>427</v>
      </c>
      <c r="AB177" s="20"/>
      <c r="AC177" s="253">
        <f t="shared" si="45"/>
        <v>0</v>
      </c>
    </row>
    <row r="178" spans="1:29" ht="15.6" hidden="1" customHeight="1" x14ac:dyDescent="0.3">
      <c r="A178" s="115"/>
      <c r="B178" s="332"/>
      <c r="C178" s="332"/>
      <c r="D178" s="332"/>
      <c r="E178" s="1176" t="s">
        <v>249</v>
      </c>
      <c r="F178" s="582">
        <f t="shared" ref="F178:F252" si="46">SUM(G178:J178)</f>
        <v>0</v>
      </c>
      <c r="G178" s="333"/>
      <c r="H178" s="333"/>
      <c r="I178" s="433"/>
      <c r="J178" s="335"/>
      <c r="K178" s="633"/>
      <c r="L178" s="337"/>
      <c r="M178" s="337"/>
      <c r="N178" s="337"/>
      <c r="O178" s="338">
        <f t="shared" si="44"/>
        <v>0</v>
      </c>
      <c r="P178" s="339">
        <f t="shared" si="41"/>
        <v>0</v>
      </c>
      <c r="Q178" s="364"/>
      <c r="R178" s="364"/>
      <c r="S178" s="365"/>
      <c r="T178" s="366"/>
      <c r="U178" s="367"/>
      <c r="V178" s="364"/>
      <c r="W178" s="364"/>
      <c r="X178" s="364"/>
      <c r="Y178" s="1293">
        <f t="shared" si="42"/>
        <v>0</v>
      </c>
      <c r="Z178" s="340"/>
      <c r="AA178" s="415" t="s">
        <v>428</v>
      </c>
      <c r="AB178" s="20"/>
      <c r="AC178" s="253">
        <f t="shared" si="45"/>
        <v>0</v>
      </c>
    </row>
    <row r="179" spans="1:29" ht="15.6" hidden="1" customHeight="1" x14ac:dyDescent="0.3">
      <c r="A179" s="115"/>
      <c r="B179" s="332"/>
      <c r="C179" s="332"/>
      <c r="D179" s="332"/>
      <c r="E179" s="1176"/>
      <c r="F179" s="582">
        <f t="shared" si="46"/>
        <v>0</v>
      </c>
      <c r="G179" s="333"/>
      <c r="H179" s="333"/>
      <c r="I179" s="433"/>
      <c r="J179" s="335"/>
      <c r="K179" s="633"/>
      <c r="L179" s="337"/>
      <c r="M179" s="337"/>
      <c r="N179" s="337"/>
      <c r="O179" s="338">
        <f t="shared" si="44"/>
        <v>0</v>
      </c>
      <c r="P179" s="339">
        <f t="shared" si="41"/>
        <v>0</v>
      </c>
      <c r="Q179" s="364"/>
      <c r="R179" s="364"/>
      <c r="S179" s="365"/>
      <c r="T179" s="366"/>
      <c r="U179" s="367"/>
      <c r="V179" s="364"/>
      <c r="W179" s="364"/>
      <c r="X179" s="364"/>
      <c r="Y179" s="1293">
        <f t="shared" si="42"/>
        <v>0</v>
      </c>
      <c r="Z179" s="340"/>
      <c r="AA179" s="415" t="s">
        <v>429</v>
      </c>
      <c r="AB179" s="20"/>
      <c r="AC179" s="253">
        <f t="shared" si="45"/>
        <v>0</v>
      </c>
    </row>
    <row r="180" spans="1:29" ht="15.6" hidden="1" customHeight="1" x14ac:dyDescent="0.3">
      <c r="A180" s="115"/>
      <c r="B180" s="332"/>
      <c r="C180" s="332"/>
      <c r="D180" s="332"/>
      <c r="E180" s="1176" t="s">
        <v>250</v>
      </c>
      <c r="F180" s="582">
        <f t="shared" si="46"/>
        <v>0</v>
      </c>
      <c r="G180" s="333"/>
      <c r="H180" s="333"/>
      <c r="I180" s="433"/>
      <c r="J180" s="335"/>
      <c r="K180" s="633"/>
      <c r="L180" s="337"/>
      <c r="M180" s="337"/>
      <c r="N180" s="337"/>
      <c r="O180" s="338">
        <f t="shared" si="44"/>
        <v>0</v>
      </c>
      <c r="P180" s="339">
        <f t="shared" si="41"/>
        <v>0</v>
      </c>
      <c r="Q180" s="364"/>
      <c r="R180" s="364"/>
      <c r="S180" s="365"/>
      <c r="T180" s="366"/>
      <c r="U180" s="367"/>
      <c r="V180" s="364"/>
      <c r="W180" s="364"/>
      <c r="X180" s="364"/>
      <c r="Y180" s="1293">
        <f t="shared" si="42"/>
        <v>0</v>
      </c>
      <c r="Z180" s="340"/>
      <c r="AA180" s="439"/>
      <c r="AB180" s="20"/>
      <c r="AC180" s="253">
        <f t="shared" si="45"/>
        <v>0</v>
      </c>
    </row>
    <row r="181" spans="1:29" ht="15.6" hidden="1" customHeight="1" x14ac:dyDescent="0.3">
      <c r="A181" s="115"/>
      <c r="B181" s="332"/>
      <c r="C181" s="332"/>
      <c r="D181" s="332"/>
      <c r="E181" s="1176"/>
      <c r="F181" s="582">
        <f t="shared" si="46"/>
        <v>0</v>
      </c>
      <c r="G181" s="333"/>
      <c r="H181" s="333"/>
      <c r="I181" s="433"/>
      <c r="J181" s="335"/>
      <c r="K181" s="633"/>
      <c r="L181" s="337"/>
      <c r="M181" s="337"/>
      <c r="N181" s="337"/>
      <c r="O181" s="338">
        <f t="shared" si="44"/>
        <v>0</v>
      </c>
      <c r="P181" s="339">
        <f t="shared" si="41"/>
        <v>0</v>
      </c>
      <c r="Q181" s="364"/>
      <c r="R181" s="364"/>
      <c r="S181" s="365"/>
      <c r="T181" s="366"/>
      <c r="U181" s="367"/>
      <c r="V181" s="364"/>
      <c r="W181" s="364"/>
      <c r="X181" s="364"/>
      <c r="Y181" s="1293">
        <f t="shared" si="42"/>
        <v>0</v>
      </c>
      <c r="Z181" s="340"/>
      <c r="AA181" s="439"/>
      <c r="AB181" s="20"/>
      <c r="AC181" s="253">
        <f t="shared" si="45"/>
        <v>0</v>
      </c>
    </row>
    <row r="182" spans="1:29" ht="15.6" hidden="1" customHeight="1" x14ac:dyDescent="0.3">
      <c r="A182" s="115"/>
      <c r="B182" s="332"/>
      <c r="C182" s="332"/>
      <c r="D182" s="332"/>
      <c r="E182" s="1177"/>
      <c r="F182" s="582">
        <f t="shared" si="46"/>
        <v>0</v>
      </c>
      <c r="G182" s="333"/>
      <c r="H182" s="333"/>
      <c r="I182" s="433"/>
      <c r="J182" s="335"/>
      <c r="K182" s="942"/>
      <c r="L182" s="337"/>
      <c r="M182" s="337"/>
      <c r="N182" s="337"/>
      <c r="O182" s="338">
        <f t="shared" si="44"/>
        <v>0</v>
      </c>
      <c r="P182" s="339">
        <f t="shared" si="41"/>
        <v>0</v>
      </c>
      <c r="Q182" s="364"/>
      <c r="R182" s="364"/>
      <c r="S182" s="365"/>
      <c r="T182" s="366"/>
      <c r="U182" s="367"/>
      <c r="V182" s="364"/>
      <c r="W182" s="364"/>
      <c r="X182" s="364"/>
      <c r="Y182" s="1293">
        <f t="shared" si="42"/>
        <v>0</v>
      </c>
      <c r="Z182" s="340"/>
      <c r="AA182" s="439"/>
      <c r="AB182" s="20"/>
      <c r="AC182" s="253">
        <f t="shared" si="45"/>
        <v>0</v>
      </c>
    </row>
    <row r="183" spans="1:29" x14ac:dyDescent="0.3">
      <c r="A183" s="115"/>
      <c r="B183" s="332"/>
      <c r="C183" s="332"/>
      <c r="D183" s="332"/>
      <c r="E183" s="1173" t="s">
        <v>251</v>
      </c>
      <c r="F183" s="582">
        <v>18</v>
      </c>
      <c r="G183" s="333"/>
      <c r="H183" s="333"/>
      <c r="I183" s="433">
        <v>18</v>
      </c>
      <c r="J183" s="335">
        <v>-18</v>
      </c>
      <c r="K183" s="942">
        <v>8</v>
      </c>
      <c r="L183" s="337">
        <v>10</v>
      </c>
      <c r="M183" s="337"/>
      <c r="N183" s="337"/>
      <c r="O183" s="338">
        <f t="shared" si="44"/>
        <v>18</v>
      </c>
      <c r="P183" s="339">
        <f t="shared" si="41"/>
        <v>0</v>
      </c>
      <c r="Q183" s="364"/>
      <c r="R183" s="364"/>
      <c r="S183" s="365"/>
      <c r="T183" s="366"/>
      <c r="U183" s="367"/>
      <c r="V183" s="364"/>
      <c r="W183" s="364"/>
      <c r="X183" s="364"/>
      <c r="Y183" s="1293">
        <f t="shared" si="42"/>
        <v>0</v>
      </c>
      <c r="Z183" s="340"/>
      <c r="AA183" s="415" t="s">
        <v>430</v>
      </c>
      <c r="AB183" s="20"/>
      <c r="AC183" s="253">
        <f t="shared" si="45"/>
        <v>0</v>
      </c>
    </row>
    <row r="184" spans="1:29" x14ac:dyDescent="0.3">
      <c r="A184" s="115"/>
      <c r="B184" s="332"/>
      <c r="C184" s="332"/>
      <c r="D184" s="332"/>
      <c r="E184" s="1173" t="s">
        <v>252</v>
      </c>
      <c r="F184" s="582">
        <f t="shared" si="46"/>
        <v>0</v>
      </c>
      <c r="G184" s="333"/>
      <c r="H184" s="333"/>
      <c r="I184" s="433"/>
      <c r="J184" s="335"/>
      <c r="K184" s="942"/>
      <c r="L184" s="337"/>
      <c r="M184" s="337"/>
      <c r="N184" s="337"/>
      <c r="O184" s="338">
        <f t="shared" si="44"/>
        <v>0</v>
      </c>
      <c r="P184" s="339">
        <f t="shared" si="41"/>
        <v>0</v>
      </c>
      <c r="Q184" s="364"/>
      <c r="R184" s="364"/>
      <c r="S184" s="365"/>
      <c r="T184" s="366"/>
      <c r="U184" s="367"/>
      <c r="V184" s="364"/>
      <c r="W184" s="364"/>
      <c r="X184" s="364"/>
      <c r="Y184" s="1293">
        <f t="shared" ref="Y184:Y250" si="47">SUM(U184:X184)</f>
        <v>0</v>
      </c>
      <c r="Z184" s="340"/>
      <c r="AA184" s="415" t="s">
        <v>568</v>
      </c>
      <c r="AB184" s="20"/>
      <c r="AC184" s="253">
        <f t="shared" si="45"/>
        <v>0</v>
      </c>
    </row>
    <row r="185" spans="1:29" x14ac:dyDescent="0.3">
      <c r="A185" s="115"/>
      <c r="B185" s="332"/>
      <c r="C185" s="332"/>
      <c r="D185" s="332"/>
      <c r="E185" s="1168"/>
      <c r="F185" s="582">
        <f t="shared" si="46"/>
        <v>0</v>
      </c>
      <c r="G185" s="333"/>
      <c r="H185" s="333"/>
      <c r="I185" s="433"/>
      <c r="J185" s="335"/>
      <c r="K185" s="942"/>
      <c r="L185" s="337"/>
      <c r="M185" s="337"/>
      <c r="N185" s="337"/>
      <c r="O185" s="338">
        <f t="shared" si="44"/>
        <v>0</v>
      </c>
      <c r="P185" s="339">
        <f t="shared" si="41"/>
        <v>0</v>
      </c>
      <c r="Q185" s="364"/>
      <c r="R185" s="364"/>
      <c r="S185" s="365"/>
      <c r="T185" s="366"/>
      <c r="U185" s="367"/>
      <c r="V185" s="364"/>
      <c r="W185" s="364"/>
      <c r="X185" s="364"/>
      <c r="Y185" s="1293">
        <f t="shared" si="47"/>
        <v>0</v>
      </c>
      <c r="Z185" s="340"/>
      <c r="AA185" s="415" t="s">
        <v>569</v>
      </c>
      <c r="AB185" s="20"/>
      <c r="AC185" s="253">
        <f t="shared" si="45"/>
        <v>0</v>
      </c>
    </row>
    <row r="186" spans="1:29" x14ac:dyDescent="0.3">
      <c r="A186" s="115"/>
      <c r="B186" s="332"/>
      <c r="C186" s="332"/>
      <c r="D186" s="332"/>
      <c r="E186" s="1176"/>
      <c r="F186" s="582">
        <f t="shared" si="46"/>
        <v>0</v>
      </c>
      <c r="G186" s="333"/>
      <c r="H186" s="333"/>
      <c r="I186" s="433"/>
      <c r="J186" s="335"/>
      <c r="K186" s="633"/>
      <c r="L186" s="337"/>
      <c r="M186" s="337"/>
      <c r="N186" s="337"/>
      <c r="O186" s="338"/>
      <c r="P186" s="339">
        <f t="shared" ref="P186:P252" si="48">SUM(Q186:T186)</f>
        <v>0</v>
      </c>
      <c r="Q186" s="364"/>
      <c r="R186" s="364"/>
      <c r="S186" s="365"/>
      <c r="T186" s="366"/>
      <c r="U186" s="367"/>
      <c r="V186" s="364"/>
      <c r="W186" s="364"/>
      <c r="X186" s="364"/>
      <c r="Y186" s="1293">
        <f t="shared" si="47"/>
        <v>0</v>
      </c>
      <c r="Z186" s="340"/>
      <c r="AA186" s="415" t="s">
        <v>570</v>
      </c>
      <c r="AB186" s="20"/>
      <c r="AC186" s="253">
        <f t="shared" si="45"/>
        <v>0</v>
      </c>
    </row>
    <row r="187" spans="1:29" x14ac:dyDescent="0.3">
      <c r="A187" s="115"/>
      <c r="B187" s="332"/>
      <c r="C187" s="332"/>
      <c r="D187" s="332"/>
      <c r="E187" s="1168"/>
      <c r="F187" s="582">
        <f t="shared" si="46"/>
        <v>0</v>
      </c>
      <c r="G187" s="333"/>
      <c r="H187" s="333"/>
      <c r="I187" s="433"/>
      <c r="J187" s="335"/>
      <c r="K187" s="942"/>
      <c r="L187" s="337"/>
      <c r="M187" s="337"/>
      <c r="N187" s="337"/>
      <c r="O187" s="338"/>
      <c r="P187" s="339">
        <f t="shared" si="48"/>
        <v>0</v>
      </c>
      <c r="Q187" s="364"/>
      <c r="R187" s="364"/>
      <c r="S187" s="365"/>
      <c r="T187" s="366"/>
      <c r="U187" s="367"/>
      <c r="V187" s="364"/>
      <c r="W187" s="364"/>
      <c r="X187" s="364"/>
      <c r="Y187" s="1293">
        <f t="shared" si="47"/>
        <v>0</v>
      </c>
      <c r="Z187" s="340"/>
      <c r="AA187" s="415"/>
      <c r="AB187" s="20"/>
      <c r="AC187" s="253">
        <f t="shared" si="45"/>
        <v>0</v>
      </c>
    </row>
    <row r="188" spans="1:29" ht="15.6" customHeight="1" x14ac:dyDescent="0.3">
      <c r="A188" s="124"/>
      <c r="B188" s="441"/>
      <c r="C188" s="442" t="s">
        <v>1106</v>
      </c>
      <c r="D188" s="441"/>
      <c r="E188" s="1168"/>
      <c r="F188" s="885"/>
      <c r="G188" s="378"/>
      <c r="H188" s="378"/>
      <c r="I188" s="1010"/>
      <c r="J188" s="380"/>
      <c r="K188" s="944"/>
      <c r="L188" s="425"/>
      <c r="M188" s="425"/>
      <c r="N188" s="425"/>
      <c r="O188" s="382"/>
      <c r="P188" s="339">
        <f t="shared" si="48"/>
        <v>0</v>
      </c>
      <c r="Q188" s="383"/>
      <c r="R188" s="383"/>
      <c r="S188" s="384"/>
      <c r="T188" s="385"/>
      <c r="U188" s="386"/>
      <c r="V188" s="383"/>
      <c r="W188" s="383"/>
      <c r="X188" s="383"/>
      <c r="Y188" s="1293">
        <f t="shared" si="47"/>
        <v>0</v>
      </c>
      <c r="Z188" s="387"/>
      <c r="AA188" s="477"/>
      <c r="AB188" s="20"/>
      <c r="AC188" s="253">
        <f t="shared" si="45"/>
        <v>0</v>
      </c>
    </row>
    <row r="189" spans="1:29" ht="15.6" customHeight="1" x14ac:dyDescent="0.3">
      <c r="A189" s="124"/>
      <c r="B189" s="441"/>
      <c r="C189" s="442" t="s">
        <v>981</v>
      </c>
      <c r="D189" s="441"/>
      <c r="E189" s="1168"/>
      <c r="F189" s="885"/>
      <c r="G189" s="378"/>
      <c r="H189" s="378"/>
      <c r="I189" s="1010"/>
      <c r="J189" s="380"/>
      <c r="K189" s="944"/>
      <c r="L189" s="425"/>
      <c r="M189" s="425"/>
      <c r="N189" s="425"/>
      <c r="O189" s="382"/>
      <c r="P189" s="339">
        <f t="shared" si="48"/>
        <v>0</v>
      </c>
      <c r="Q189" s="383"/>
      <c r="R189" s="383"/>
      <c r="S189" s="384"/>
      <c r="T189" s="385"/>
      <c r="U189" s="386"/>
      <c r="V189" s="383"/>
      <c r="W189" s="383"/>
      <c r="X189" s="383"/>
      <c r="Y189" s="1293">
        <f t="shared" si="47"/>
        <v>0</v>
      </c>
      <c r="Z189" s="387"/>
      <c r="AA189" s="477" t="s">
        <v>1102</v>
      </c>
      <c r="AB189" s="20"/>
      <c r="AC189" s="253">
        <f t="shared" si="45"/>
        <v>0</v>
      </c>
    </row>
    <row r="190" spans="1:29" ht="15.6" customHeight="1" x14ac:dyDescent="0.3">
      <c r="A190" s="124"/>
      <c r="B190" s="441"/>
      <c r="C190" s="442"/>
      <c r="D190" s="441"/>
      <c r="E190" s="1168" t="s">
        <v>980</v>
      </c>
      <c r="F190" s="885"/>
      <c r="G190" s="378"/>
      <c r="H190" s="378"/>
      <c r="I190" s="1010"/>
      <c r="J190" s="380"/>
      <c r="K190" s="944"/>
      <c r="L190" s="425"/>
      <c r="M190" s="425"/>
      <c r="N190" s="425"/>
      <c r="O190" s="382"/>
      <c r="P190" s="339">
        <f t="shared" si="48"/>
        <v>158630</v>
      </c>
      <c r="Q190" s="383"/>
      <c r="R190" s="383">
        <v>158630</v>
      </c>
      <c r="S190" s="384"/>
      <c r="T190" s="385"/>
      <c r="U190" s="386"/>
      <c r="V190" s="383">
        <v>158630</v>
      </c>
      <c r="W190" s="383"/>
      <c r="X190" s="383"/>
      <c r="Y190" s="1293">
        <f t="shared" si="47"/>
        <v>158630</v>
      </c>
      <c r="Z190" s="387" t="s">
        <v>32</v>
      </c>
      <c r="AA190" s="477" t="s">
        <v>1103</v>
      </c>
      <c r="AB190" s="20"/>
      <c r="AC190" s="253">
        <f t="shared" si="45"/>
        <v>317260</v>
      </c>
    </row>
    <row r="191" spans="1:29" ht="15.6" customHeight="1" x14ac:dyDescent="0.3">
      <c r="A191" s="124"/>
      <c r="B191" s="441"/>
      <c r="C191" s="442"/>
      <c r="D191" s="441"/>
      <c r="E191" s="1168"/>
      <c r="F191" s="885"/>
      <c r="G191" s="378"/>
      <c r="H191" s="378"/>
      <c r="I191" s="1010"/>
      <c r="J191" s="380"/>
      <c r="K191" s="944"/>
      <c r="L191" s="425"/>
      <c r="M191" s="425"/>
      <c r="N191" s="425"/>
      <c r="O191" s="382"/>
      <c r="P191" s="339"/>
      <c r="Q191" s="383"/>
      <c r="R191" s="383"/>
      <c r="S191" s="384"/>
      <c r="T191" s="385"/>
      <c r="U191" s="386"/>
      <c r="V191" s="383"/>
      <c r="W191" s="383"/>
      <c r="X191" s="383"/>
      <c r="Y191" s="1293"/>
      <c r="Z191" s="387"/>
      <c r="AA191" s="477"/>
      <c r="AB191" s="20"/>
      <c r="AC191" s="253"/>
    </row>
    <row r="192" spans="1:29" ht="15.6" customHeight="1" x14ac:dyDescent="0.3">
      <c r="A192" s="124"/>
      <c r="B192" s="441"/>
      <c r="C192" s="442" t="s">
        <v>834</v>
      </c>
      <c r="D192" s="441"/>
      <c r="E192" s="1168"/>
      <c r="F192" s="582">
        <f>SUM(G192:J192)</f>
        <v>0</v>
      </c>
      <c r="G192" s="333"/>
      <c r="H192" s="333"/>
      <c r="I192" s="433"/>
      <c r="J192" s="335"/>
      <c r="K192" s="633"/>
      <c r="L192" s="337"/>
      <c r="M192" s="337"/>
      <c r="N192" s="337"/>
      <c r="O192" s="338"/>
      <c r="P192" s="339">
        <f>SUM(Q192:T192)</f>
        <v>0</v>
      </c>
      <c r="Q192" s="364"/>
      <c r="R192" s="364"/>
      <c r="S192" s="365"/>
      <c r="T192" s="366"/>
      <c r="U192" s="367"/>
      <c r="V192" s="364"/>
      <c r="W192" s="364"/>
      <c r="X192" s="364"/>
      <c r="Y192" s="1293">
        <f>SUM(U192:X192)</f>
        <v>0</v>
      </c>
      <c r="Z192" s="340"/>
      <c r="AA192" s="439"/>
      <c r="AB192" s="20"/>
      <c r="AC192" s="253">
        <f>P192+Y192</f>
        <v>0</v>
      </c>
    </row>
    <row r="193" spans="1:29" ht="15.6" customHeight="1" x14ac:dyDescent="0.3">
      <c r="A193" s="124"/>
      <c r="B193" s="441"/>
      <c r="C193" s="442"/>
      <c r="D193" s="441"/>
      <c r="E193" s="1168" t="s">
        <v>431</v>
      </c>
      <c r="F193" s="582">
        <v>1</v>
      </c>
      <c r="G193" s="333"/>
      <c r="H193" s="333"/>
      <c r="I193" s="433">
        <v>1</v>
      </c>
      <c r="J193" s="335">
        <v>-1</v>
      </c>
      <c r="K193" s="942">
        <v>3</v>
      </c>
      <c r="L193" s="337">
        <v>3</v>
      </c>
      <c r="M193" s="337"/>
      <c r="N193" s="337"/>
      <c r="O193" s="338">
        <f>SUM(K193:N193)</f>
        <v>6</v>
      </c>
      <c r="P193" s="339">
        <f>SUM(Q193:T193)</f>
        <v>493250</v>
      </c>
      <c r="Q193" s="364"/>
      <c r="R193" s="383">
        <v>493250</v>
      </c>
      <c r="S193" s="365"/>
      <c r="T193" s="366"/>
      <c r="U193" s="386"/>
      <c r="V193" s="383">
        <v>493250</v>
      </c>
      <c r="W193" s="383"/>
      <c r="X193" s="383"/>
      <c r="Y193" s="1293">
        <f>SUM(U193:X193)</f>
        <v>493250</v>
      </c>
      <c r="Z193" s="387" t="s">
        <v>32</v>
      </c>
      <c r="AA193" s="477" t="s">
        <v>982</v>
      </c>
      <c r="AB193" s="20"/>
      <c r="AC193" s="253">
        <f>P193+Y193</f>
        <v>986500</v>
      </c>
    </row>
    <row r="194" spans="1:29" ht="16.2" thickBot="1" x14ac:dyDescent="0.35">
      <c r="A194" s="121"/>
      <c r="B194" s="377"/>
      <c r="C194" s="377"/>
      <c r="D194" s="377"/>
      <c r="E194" s="1363"/>
      <c r="F194" s="885">
        <f t="shared" si="46"/>
        <v>0</v>
      </c>
      <c r="G194" s="378"/>
      <c r="H194" s="378"/>
      <c r="I194" s="379"/>
      <c r="J194" s="380"/>
      <c r="K194" s="944"/>
      <c r="L194" s="425"/>
      <c r="M194" s="425"/>
      <c r="N194" s="425"/>
      <c r="O194" s="382"/>
      <c r="P194" s="481">
        <f t="shared" si="48"/>
        <v>0</v>
      </c>
      <c r="Q194" s="383"/>
      <c r="R194" s="383"/>
      <c r="S194" s="384"/>
      <c r="T194" s="385"/>
      <c r="U194" s="386"/>
      <c r="V194" s="383"/>
      <c r="W194" s="383"/>
      <c r="X194" s="383"/>
      <c r="Y194" s="1305">
        <f t="shared" si="47"/>
        <v>0</v>
      </c>
      <c r="Z194" s="387"/>
      <c r="AA194" s="444"/>
      <c r="AB194" s="20"/>
      <c r="AC194" s="253">
        <f t="shared" si="45"/>
        <v>0</v>
      </c>
    </row>
    <row r="195" spans="1:29" s="34" customFormat="1" x14ac:dyDescent="0.3">
      <c r="A195" s="122"/>
      <c r="B195" s="445" t="s">
        <v>299</v>
      </c>
      <c r="C195" s="445"/>
      <c r="D195" s="445"/>
      <c r="E195" s="1361"/>
      <c r="F195" s="886">
        <f t="shared" si="46"/>
        <v>0</v>
      </c>
      <c r="G195" s="924"/>
      <c r="H195" s="924"/>
      <c r="I195" s="925"/>
      <c r="J195" s="926"/>
      <c r="K195" s="392"/>
      <c r="L195" s="930"/>
      <c r="M195" s="930"/>
      <c r="N195" s="930"/>
      <c r="O195" s="394"/>
      <c r="P195" s="483">
        <f t="shared" si="48"/>
        <v>0</v>
      </c>
      <c r="Q195" s="977"/>
      <c r="R195" s="977"/>
      <c r="S195" s="396"/>
      <c r="T195" s="397"/>
      <c r="U195" s="999"/>
      <c r="V195" s="977"/>
      <c r="W195" s="977"/>
      <c r="X195" s="977"/>
      <c r="Y195" s="1306">
        <f t="shared" si="47"/>
        <v>0</v>
      </c>
      <c r="Z195" s="1011" t="s">
        <v>114</v>
      </c>
      <c r="AA195" s="1012"/>
      <c r="AB195" s="20"/>
      <c r="AC195" s="260">
        <f t="shared" si="45"/>
        <v>0</v>
      </c>
    </row>
    <row r="196" spans="1:29" s="34" customFormat="1" x14ac:dyDescent="0.3">
      <c r="A196" s="118"/>
      <c r="B196" s="374" t="s">
        <v>300</v>
      </c>
      <c r="C196" s="374"/>
      <c r="D196" s="374"/>
      <c r="E196" s="1166"/>
      <c r="F196" s="582">
        <f t="shared" si="46"/>
        <v>0</v>
      </c>
      <c r="G196" s="583"/>
      <c r="H196" s="583"/>
      <c r="I196" s="584"/>
      <c r="J196" s="585"/>
      <c r="K196" s="336"/>
      <c r="L196" s="586"/>
      <c r="M196" s="586"/>
      <c r="N196" s="586"/>
      <c r="O196" s="338"/>
      <c r="P196" s="339">
        <f t="shared" si="48"/>
        <v>0</v>
      </c>
      <c r="Q196" s="436"/>
      <c r="R196" s="436"/>
      <c r="S196" s="401"/>
      <c r="T196" s="402"/>
      <c r="U196" s="437"/>
      <c r="V196" s="436"/>
      <c r="W196" s="436"/>
      <c r="X196" s="436"/>
      <c r="Y196" s="1293">
        <f t="shared" si="47"/>
        <v>0</v>
      </c>
      <c r="Z196" s="438"/>
      <c r="AA196" s="430"/>
      <c r="AB196" s="20"/>
      <c r="AC196" s="260">
        <f t="shared" si="45"/>
        <v>0</v>
      </c>
    </row>
    <row r="197" spans="1:29" s="34" customFormat="1" x14ac:dyDescent="0.3">
      <c r="A197" s="118"/>
      <c r="B197" s="368"/>
      <c r="C197" s="331" t="s">
        <v>271</v>
      </c>
      <c r="D197" s="331"/>
      <c r="E197" s="1166"/>
      <c r="F197" s="582">
        <f t="shared" si="46"/>
        <v>0</v>
      </c>
      <c r="G197" s="583"/>
      <c r="H197" s="583"/>
      <c r="I197" s="584"/>
      <c r="J197" s="585"/>
      <c r="K197" s="376"/>
      <c r="L197" s="429"/>
      <c r="M197" s="429"/>
      <c r="N197" s="429"/>
      <c r="O197" s="338"/>
      <c r="P197" s="1359">
        <f>SUM(P199:P233)</f>
        <v>1614944.69</v>
      </c>
      <c r="Q197" s="401">
        <f t="shared" ref="Q197:Y197" si="49">SUM(Q199:Q233)</f>
        <v>924614.69</v>
      </c>
      <c r="R197" s="401">
        <f t="shared" si="49"/>
        <v>236595</v>
      </c>
      <c r="S197" s="401">
        <f t="shared" si="49"/>
        <v>317875</v>
      </c>
      <c r="T197" s="1262">
        <f t="shared" si="49"/>
        <v>135860</v>
      </c>
      <c r="U197" s="339">
        <f t="shared" si="49"/>
        <v>924614.69</v>
      </c>
      <c r="V197" s="339">
        <f t="shared" si="49"/>
        <v>236595</v>
      </c>
      <c r="W197" s="339">
        <f t="shared" si="49"/>
        <v>0</v>
      </c>
      <c r="X197" s="339">
        <f t="shared" si="49"/>
        <v>0</v>
      </c>
      <c r="Y197" s="1286">
        <f t="shared" si="49"/>
        <v>1161209.69</v>
      </c>
      <c r="Z197" s="438"/>
      <c r="AA197" s="430"/>
      <c r="AB197" s="20"/>
      <c r="AC197" s="260">
        <f t="shared" si="45"/>
        <v>2776154.38</v>
      </c>
    </row>
    <row r="198" spans="1:29" s="34" customFormat="1" x14ac:dyDescent="0.3">
      <c r="A198" s="118"/>
      <c r="B198" s="368"/>
      <c r="C198" s="331"/>
      <c r="D198" s="331"/>
      <c r="E198" s="1166"/>
      <c r="F198" s="582"/>
      <c r="G198" s="333"/>
      <c r="H198" s="333"/>
      <c r="I198" s="334"/>
      <c r="J198" s="335"/>
      <c r="K198" s="343"/>
      <c r="L198" s="344"/>
      <c r="M198" s="429"/>
      <c r="N198" s="429"/>
      <c r="O198" s="338"/>
      <c r="P198" s="1359">
        <f t="shared" si="48"/>
        <v>0</v>
      </c>
      <c r="Q198" s="364"/>
      <c r="R198" s="364"/>
      <c r="S198" s="365"/>
      <c r="T198" s="1453"/>
      <c r="U198" s="367"/>
      <c r="V198" s="364"/>
      <c r="W198" s="436"/>
      <c r="X198" s="436"/>
      <c r="Y198" s="1293">
        <f t="shared" si="47"/>
        <v>0</v>
      </c>
      <c r="Z198" s="438"/>
      <c r="AA198" s="430"/>
      <c r="AB198" s="20"/>
      <c r="AC198" s="253">
        <f t="shared" si="45"/>
        <v>0</v>
      </c>
    </row>
    <row r="199" spans="1:29" s="34" customFormat="1" x14ac:dyDescent="0.3">
      <c r="A199" s="207"/>
      <c r="B199" s="409"/>
      <c r="C199" s="282" t="s">
        <v>984</v>
      </c>
      <c r="D199" s="278"/>
      <c r="E199" s="599"/>
      <c r="F199" s="582"/>
      <c r="G199" s="473"/>
      <c r="H199" s="287"/>
      <c r="I199" s="334"/>
      <c r="J199" s="335"/>
      <c r="K199" s="507"/>
      <c r="L199" s="416"/>
      <c r="M199" s="1013"/>
      <c r="N199" s="429"/>
      <c r="O199" s="338"/>
      <c r="P199" s="1359">
        <f t="shared" si="48"/>
        <v>534224.64000000001</v>
      </c>
      <c r="Q199" s="417">
        <v>534224.64000000001</v>
      </c>
      <c r="R199" s="417"/>
      <c r="S199" s="365"/>
      <c r="T199" s="1453"/>
      <c r="U199" s="474">
        <v>534224.64000000001</v>
      </c>
      <c r="V199" s="417"/>
      <c r="W199" s="436"/>
      <c r="X199" s="436"/>
      <c r="Y199" s="1293">
        <f t="shared" si="47"/>
        <v>534224.64000000001</v>
      </c>
      <c r="Z199" s="438"/>
      <c r="AA199" s="673" t="s">
        <v>32</v>
      </c>
      <c r="AB199" s="20"/>
      <c r="AC199" s="253">
        <f t="shared" si="45"/>
        <v>1068449.28</v>
      </c>
    </row>
    <row r="200" spans="1:29" s="34" customFormat="1" x14ac:dyDescent="0.3">
      <c r="A200" s="207"/>
      <c r="B200" s="409"/>
      <c r="C200" s="282"/>
      <c r="D200" s="278"/>
      <c r="E200" s="599" t="s">
        <v>985</v>
      </c>
      <c r="F200" s="582"/>
      <c r="G200" s="473"/>
      <c r="H200" s="287"/>
      <c r="I200" s="334"/>
      <c r="J200" s="335"/>
      <c r="K200" s="507"/>
      <c r="L200" s="416"/>
      <c r="M200" s="1013"/>
      <c r="N200" s="429"/>
      <c r="O200" s="338"/>
      <c r="P200" s="1359">
        <f t="shared" si="48"/>
        <v>0</v>
      </c>
      <c r="Q200" s="417"/>
      <c r="R200" s="417"/>
      <c r="S200" s="365"/>
      <c r="T200" s="1453"/>
      <c r="U200" s="474"/>
      <c r="V200" s="417"/>
      <c r="W200" s="436"/>
      <c r="X200" s="436"/>
      <c r="Y200" s="1293">
        <f t="shared" si="47"/>
        <v>0</v>
      </c>
      <c r="Z200" s="438"/>
      <c r="AA200" s="673"/>
      <c r="AB200" s="20"/>
      <c r="AC200" s="253">
        <f t="shared" si="45"/>
        <v>0</v>
      </c>
    </row>
    <row r="201" spans="1:29" s="34" customFormat="1" x14ac:dyDescent="0.3">
      <c r="A201" s="207"/>
      <c r="B201" s="409"/>
      <c r="C201" s="409"/>
      <c r="D201" s="409"/>
      <c r="E201" s="522" t="s">
        <v>262</v>
      </c>
      <c r="F201" s="582">
        <v>1</v>
      </c>
      <c r="G201" s="473">
        <v>1</v>
      </c>
      <c r="H201" s="287"/>
      <c r="I201" s="334"/>
      <c r="J201" s="335"/>
      <c r="K201" s="295">
        <v>1</v>
      </c>
      <c r="L201" s="416"/>
      <c r="M201" s="1013">
        <f>L201+K201</f>
        <v>1</v>
      </c>
      <c r="N201" s="429"/>
      <c r="O201" s="338">
        <f>SUM(K201:N201)</f>
        <v>2</v>
      </c>
      <c r="P201" s="1359">
        <f t="shared" si="48"/>
        <v>0</v>
      </c>
      <c r="Q201" s="417"/>
      <c r="R201" s="417"/>
      <c r="S201" s="365"/>
      <c r="T201" s="1453"/>
      <c r="U201" s="474"/>
      <c r="V201" s="417"/>
      <c r="W201" s="436"/>
      <c r="X201" s="436"/>
      <c r="Y201" s="1293">
        <f t="shared" si="47"/>
        <v>0</v>
      </c>
      <c r="Z201" s="438"/>
      <c r="AA201" s="673"/>
      <c r="AB201" s="20"/>
      <c r="AC201" s="253">
        <f t="shared" si="45"/>
        <v>0</v>
      </c>
    </row>
    <row r="202" spans="1:29" s="34" customFormat="1" x14ac:dyDescent="0.3">
      <c r="A202" s="207"/>
      <c r="B202" s="409"/>
      <c r="C202" s="409"/>
      <c r="D202" s="409"/>
      <c r="E202" s="524"/>
      <c r="F202" s="582"/>
      <c r="G202" s="473"/>
      <c r="H202" s="287"/>
      <c r="I202" s="334"/>
      <c r="J202" s="335"/>
      <c r="K202" s="507"/>
      <c r="L202" s="416"/>
      <c r="M202" s="1013"/>
      <c r="N202" s="429"/>
      <c r="O202" s="338"/>
      <c r="P202" s="1359">
        <f t="shared" si="48"/>
        <v>0</v>
      </c>
      <c r="Q202" s="417"/>
      <c r="R202" s="417"/>
      <c r="S202" s="365"/>
      <c r="T202" s="1453"/>
      <c r="U202" s="474"/>
      <c r="V202" s="417"/>
      <c r="W202" s="436"/>
      <c r="X202" s="436"/>
      <c r="Y202" s="1293">
        <f t="shared" si="47"/>
        <v>0</v>
      </c>
      <c r="Z202" s="438"/>
      <c r="AA202" s="673"/>
      <c r="AB202" s="20"/>
      <c r="AC202" s="253">
        <f t="shared" si="45"/>
        <v>0</v>
      </c>
    </row>
    <row r="203" spans="1:29" s="34" customFormat="1" x14ac:dyDescent="0.3">
      <c r="A203" s="207"/>
      <c r="B203" s="409"/>
      <c r="C203" s="282" t="s">
        <v>986</v>
      </c>
      <c r="D203" s="409"/>
      <c r="E203" s="523"/>
      <c r="F203" s="582"/>
      <c r="G203" s="473"/>
      <c r="H203" s="287"/>
      <c r="I203" s="334"/>
      <c r="J203" s="335"/>
      <c r="K203" s="507"/>
      <c r="L203" s="416"/>
      <c r="M203" s="1013"/>
      <c r="N203" s="429"/>
      <c r="O203" s="338"/>
      <c r="P203" s="1359">
        <f t="shared" si="48"/>
        <v>0</v>
      </c>
      <c r="Q203" s="417"/>
      <c r="R203" s="417"/>
      <c r="S203" s="365"/>
      <c r="T203" s="1453"/>
      <c r="U203" s="474"/>
      <c r="V203" s="417"/>
      <c r="W203" s="436"/>
      <c r="X203" s="436"/>
      <c r="Y203" s="1293">
        <f t="shared" si="47"/>
        <v>0</v>
      </c>
      <c r="Z203" s="438"/>
      <c r="AA203" s="673"/>
      <c r="AB203" s="20"/>
      <c r="AC203" s="253">
        <f t="shared" si="45"/>
        <v>0</v>
      </c>
    </row>
    <row r="204" spans="1:29" s="34" customFormat="1" x14ac:dyDescent="0.3">
      <c r="A204" s="207"/>
      <c r="B204" s="409"/>
      <c r="C204" s="282" t="s">
        <v>987</v>
      </c>
      <c r="D204" s="409"/>
      <c r="E204" s="523"/>
      <c r="F204" s="880"/>
      <c r="G204" s="473"/>
      <c r="H204" s="287"/>
      <c r="I204" s="287"/>
      <c r="J204" s="288"/>
      <c r="K204" s="507"/>
      <c r="L204" s="416"/>
      <c r="M204" s="1013"/>
      <c r="N204" s="280"/>
      <c r="O204" s="338">
        <f t="shared" ref="O204:O218" si="50">SUM(K204:N204)</f>
        <v>0</v>
      </c>
      <c r="P204" s="1359">
        <f t="shared" si="48"/>
        <v>0</v>
      </c>
      <c r="Q204" s="417"/>
      <c r="R204" s="417"/>
      <c r="S204" s="290"/>
      <c r="T204" s="1636"/>
      <c r="U204" s="474"/>
      <c r="V204" s="417"/>
      <c r="W204" s="978"/>
      <c r="X204" s="978"/>
      <c r="Y204" s="1293">
        <f t="shared" si="47"/>
        <v>0</v>
      </c>
      <c r="Z204" s="517"/>
      <c r="AA204" s="673"/>
      <c r="AB204" s="20"/>
      <c r="AC204" s="253">
        <f t="shared" si="45"/>
        <v>0</v>
      </c>
    </row>
    <row r="205" spans="1:29" s="34" customFormat="1" x14ac:dyDescent="0.3">
      <c r="A205" s="207"/>
      <c r="B205" s="409"/>
      <c r="C205" s="409"/>
      <c r="D205" s="409"/>
      <c r="E205" s="522" t="s">
        <v>34</v>
      </c>
      <c r="F205" s="880">
        <v>1</v>
      </c>
      <c r="G205" s="473">
        <v>1</v>
      </c>
      <c r="H205" s="287"/>
      <c r="I205" s="287"/>
      <c r="J205" s="288"/>
      <c r="K205" s="295">
        <v>1</v>
      </c>
      <c r="L205" s="416"/>
      <c r="M205" s="1013">
        <f>L205+K205</f>
        <v>1</v>
      </c>
      <c r="N205" s="280"/>
      <c r="O205" s="338">
        <f t="shared" si="50"/>
        <v>2</v>
      </c>
      <c r="P205" s="1359">
        <f t="shared" si="48"/>
        <v>0</v>
      </c>
      <c r="Q205" s="417"/>
      <c r="R205" s="417"/>
      <c r="S205" s="290"/>
      <c r="T205" s="1636"/>
      <c r="U205" s="474"/>
      <c r="V205" s="417"/>
      <c r="W205" s="978"/>
      <c r="X205" s="978"/>
      <c r="Y205" s="1293">
        <f t="shared" si="47"/>
        <v>0</v>
      </c>
      <c r="Z205" s="517"/>
      <c r="AA205" s="673"/>
      <c r="AB205" s="20"/>
      <c r="AC205" s="253">
        <f t="shared" si="45"/>
        <v>0</v>
      </c>
    </row>
    <row r="206" spans="1:29" s="34" customFormat="1" x14ac:dyDescent="0.3">
      <c r="A206" s="207"/>
      <c r="B206" s="409"/>
      <c r="C206" s="409"/>
      <c r="D206" s="409"/>
      <c r="E206" s="524"/>
      <c r="F206" s="880"/>
      <c r="G206" s="473"/>
      <c r="H206" s="287"/>
      <c r="I206" s="287"/>
      <c r="J206" s="288"/>
      <c r="K206" s="507"/>
      <c r="L206" s="416"/>
      <c r="M206" s="1013"/>
      <c r="N206" s="280"/>
      <c r="O206" s="338"/>
      <c r="P206" s="1359">
        <f t="shared" si="48"/>
        <v>0</v>
      </c>
      <c r="Q206" s="417"/>
      <c r="R206" s="417"/>
      <c r="S206" s="290"/>
      <c r="T206" s="1636"/>
      <c r="U206" s="474"/>
      <c r="V206" s="417"/>
      <c r="W206" s="978"/>
      <c r="X206" s="978"/>
      <c r="Y206" s="1293">
        <f t="shared" si="47"/>
        <v>0</v>
      </c>
      <c r="Z206" s="517"/>
      <c r="AA206" s="673"/>
      <c r="AB206" s="20"/>
      <c r="AC206" s="253">
        <f t="shared" si="45"/>
        <v>0</v>
      </c>
    </row>
    <row r="207" spans="1:29" s="34" customFormat="1" x14ac:dyDescent="0.3">
      <c r="A207" s="207"/>
      <c r="B207" s="409"/>
      <c r="C207" s="282" t="s">
        <v>355</v>
      </c>
      <c r="D207" s="409"/>
      <c r="E207" s="523"/>
      <c r="F207" s="880"/>
      <c r="G207" s="473"/>
      <c r="H207" s="287"/>
      <c r="I207" s="287"/>
      <c r="J207" s="288"/>
      <c r="K207" s="507"/>
      <c r="L207" s="416"/>
      <c r="M207" s="1013"/>
      <c r="N207" s="280"/>
      <c r="O207" s="338"/>
      <c r="P207" s="1359">
        <f t="shared" si="48"/>
        <v>0</v>
      </c>
      <c r="Q207" s="417"/>
      <c r="R207" s="417"/>
      <c r="S207" s="290"/>
      <c r="T207" s="1636"/>
      <c r="U207" s="474"/>
      <c r="V207" s="417"/>
      <c r="W207" s="978"/>
      <c r="X207" s="978"/>
      <c r="Y207" s="1293">
        <f t="shared" si="47"/>
        <v>0</v>
      </c>
      <c r="Z207" s="517"/>
      <c r="AA207" s="673"/>
      <c r="AB207" s="20"/>
      <c r="AC207" s="253">
        <f t="shared" si="45"/>
        <v>0</v>
      </c>
    </row>
    <row r="208" spans="1:29" s="34" customFormat="1" x14ac:dyDescent="0.3">
      <c r="A208" s="207"/>
      <c r="B208" s="409"/>
      <c r="C208" s="409"/>
      <c r="D208" s="409"/>
      <c r="E208" s="522" t="s">
        <v>49</v>
      </c>
      <c r="F208" s="880">
        <v>2</v>
      </c>
      <c r="G208" s="473"/>
      <c r="H208" s="287">
        <v>2</v>
      </c>
      <c r="I208" s="287"/>
      <c r="J208" s="288"/>
      <c r="K208" s="507"/>
      <c r="L208" s="416">
        <v>3</v>
      </c>
      <c r="M208" s="1013">
        <f>L208+K208</f>
        <v>3</v>
      </c>
      <c r="N208" s="280"/>
      <c r="O208" s="338">
        <v>3</v>
      </c>
      <c r="P208" s="1359">
        <f t="shared" si="48"/>
        <v>626985.05000000005</v>
      </c>
      <c r="Q208" s="417">
        <v>390390.05</v>
      </c>
      <c r="R208" s="1014">
        <v>236595</v>
      </c>
      <c r="S208" s="290"/>
      <c r="T208" s="1636"/>
      <c r="U208" s="474">
        <v>390390.05</v>
      </c>
      <c r="V208" s="1014">
        <v>236595</v>
      </c>
      <c r="W208" s="978"/>
      <c r="X208" s="978"/>
      <c r="Y208" s="1293">
        <f t="shared" si="47"/>
        <v>626985.05000000005</v>
      </c>
      <c r="Z208" s="517"/>
      <c r="AA208" s="673" t="s">
        <v>32</v>
      </c>
      <c r="AB208" s="20"/>
      <c r="AC208" s="253">
        <f t="shared" si="45"/>
        <v>1253970.1000000001</v>
      </c>
    </row>
    <row r="209" spans="1:29" s="34" customFormat="1" x14ac:dyDescent="0.3">
      <c r="A209" s="207"/>
      <c r="B209" s="409"/>
      <c r="C209" s="409"/>
      <c r="D209" s="409"/>
      <c r="E209" s="522"/>
      <c r="F209" s="880"/>
      <c r="G209" s="473"/>
      <c r="H209" s="287"/>
      <c r="I209" s="287"/>
      <c r="J209" s="288"/>
      <c r="K209" s="507"/>
      <c r="L209" s="416"/>
      <c r="M209" s="1013"/>
      <c r="N209" s="280"/>
      <c r="O209" s="338"/>
      <c r="P209" s="1359">
        <f t="shared" si="48"/>
        <v>0</v>
      </c>
      <c r="Q209" s="417"/>
      <c r="R209" s="417"/>
      <c r="S209" s="290"/>
      <c r="T209" s="1636"/>
      <c r="U209" s="474"/>
      <c r="V209" s="414"/>
      <c r="W209" s="978"/>
      <c r="X209" s="978"/>
      <c r="Y209" s="1293">
        <f t="shared" si="47"/>
        <v>0</v>
      </c>
      <c r="Z209" s="517"/>
      <c r="AA209" s="1015" t="s">
        <v>988</v>
      </c>
      <c r="AB209" s="20"/>
      <c r="AC209" s="253">
        <f t="shared" si="45"/>
        <v>0</v>
      </c>
    </row>
    <row r="210" spans="1:29" ht="15.6" customHeight="1" x14ac:dyDescent="0.3">
      <c r="A210" s="115"/>
      <c r="B210" s="332"/>
      <c r="C210" s="374" t="s">
        <v>1113</v>
      </c>
      <c r="D210" s="332"/>
      <c r="E210" s="1164"/>
      <c r="F210" s="582">
        <f t="shared" si="46"/>
        <v>0</v>
      </c>
      <c r="G210" s="333"/>
      <c r="H210" s="333"/>
      <c r="I210" s="334"/>
      <c r="J210" s="335"/>
      <c r="K210" s="942"/>
      <c r="L210" s="337"/>
      <c r="M210" s="337"/>
      <c r="N210" s="337"/>
      <c r="O210" s="338"/>
      <c r="P210" s="1359">
        <f t="shared" si="48"/>
        <v>0</v>
      </c>
      <c r="Q210" s="364"/>
      <c r="R210" s="364"/>
      <c r="S210" s="365"/>
      <c r="T210" s="1453"/>
      <c r="U210" s="367"/>
      <c r="V210" s="364"/>
      <c r="W210" s="364"/>
      <c r="X210" s="364"/>
      <c r="Y210" s="1293">
        <f t="shared" si="47"/>
        <v>0</v>
      </c>
      <c r="Z210" s="340"/>
      <c r="AA210" s="415"/>
      <c r="AB210" s="20"/>
      <c r="AC210" s="253">
        <f t="shared" si="45"/>
        <v>0</v>
      </c>
    </row>
    <row r="211" spans="1:29" ht="15.6" customHeight="1" x14ac:dyDescent="0.3">
      <c r="A211" s="115"/>
      <c r="B211" s="332"/>
      <c r="C211" s="332"/>
      <c r="D211" s="332"/>
      <c r="E211" s="1168" t="s">
        <v>36</v>
      </c>
      <c r="F211" s="582">
        <f t="shared" si="46"/>
        <v>2</v>
      </c>
      <c r="G211" s="333"/>
      <c r="H211" s="333"/>
      <c r="I211" s="334">
        <v>2</v>
      </c>
      <c r="J211" s="335"/>
      <c r="K211" s="942"/>
      <c r="L211" s="337"/>
      <c r="M211" s="337"/>
      <c r="N211" s="337"/>
      <c r="O211" s="338"/>
      <c r="P211" s="1359">
        <f t="shared" si="48"/>
        <v>0</v>
      </c>
      <c r="Q211" s="364"/>
      <c r="R211" s="364"/>
      <c r="S211" s="365"/>
      <c r="T211" s="1453"/>
      <c r="U211" s="367"/>
      <c r="V211" s="364"/>
      <c r="W211" s="364"/>
      <c r="X211" s="364"/>
      <c r="Y211" s="1293">
        <f t="shared" si="47"/>
        <v>0</v>
      </c>
      <c r="Z211" s="340"/>
      <c r="AA211" s="420"/>
      <c r="AB211" s="20"/>
      <c r="AC211" s="253">
        <f t="shared" si="45"/>
        <v>0</v>
      </c>
    </row>
    <row r="212" spans="1:29" ht="15.6" customHeight="1" x14ac:dyDescent="0.3">
      <c r="A212" s="115"/>
      <c r="B212" s="332"/>
      <c r="C212" s="332"/>
      <c r="D212" s="332"/>
      <c r="E212" s="1168" t="s">
        <v>50</v>
      </c>
      <c r="F212" s="582">
        <f t="shared" si="46"/>
        <v>2</v>
      </c>
      <c r="G212" s="333"/>
      <c r="H212" s="333"/>
      <c r="I212" s="334"/>
      <c r="J212" s="335">
        <v>2</v>
      </c>
      <c r="K212" s="942"/>
      <c r="L212" s="337"/>
      <c r="M212" s="337"/>
      <c r="N212" s="337"/>
      <c r="O212" s="338"/>
      <c r="P212" s="1359">
        <f t="shared" si="48"/>
        <v>0</v>
      </c>
      <c r="Q212" s="364"/>
      <c r="R212" s="364"/>
      <c r="S212" s="365"/>
      <c r="T212" s="1453"/>
      <c r="U212" s="367"/>
      <c r="V212" s="364"/>
      <c r="W212" s="364"/>
      <c r="X212" s="364"/>
      <c r="Y212" s="1293">
        <f t="shared" si="47"/>
        <v>0</v>
      </c>
      <c r="Z212" s="340"/>
      <c r="AA212" s="415" t="s">
        <v>35</v>
      </c>
      <c r="AB212" s="20"/>
      <c r="AC212" s="253">
        <f t="shared" si="45"/>
        <v>0</v>
      </c>
    </row>
    <row r="213" spans="1:29" ht="15.6" customHeight="1" x14ac:dyDescent="0.3">
      <c r="A213" s="115"/>
      <c r="B213" s="332"/>
      <c r="C213" s="332"/>
      <c r="D213" s="332"/>
      <c r="E213" s="1168"/>
      <c r="F213" s="582">
        <f t="shared" si="46"/>
        <v>0</v>
      </c>
      <c r="G213" s="333"/>
      <c r="H213" s="333"/>
      <c r="I213" s="334"/>
      <c r="J213" s="335"/>
      <c r="K213" s="942"/>
      <c r="L213" s="337"/>
      <c r="M213" s="337"/>
      <c r="N213" s="337"/>
      <c r="O213" s="338"/>
      <c r="P213" s="1359">
        <f t="shared" si="48"/>
        <v>0</v>
      </c>
      <c r="Q213" s="364"/>
      <c r="R213" s="364"/>
      <c r="S213" s="365"/>
      <c r="T213" s="1453"/>
      <c r="U213" s="367"/>
      <c r="V213" s="364"/>
      <c r="W213" s="364"/>
      <c r="X213" s="364"/>
      <c r="Y213" s="1293">
        <f t="shared" si="47"/>
        <v>0</v>
      </c>
      <c r="Z213" s="340"/>
      <c r="AA213" s="415"/>
      <c r="AB213" s="20"/>
      <c r="AC213" s="253">
        <f t="shared" si="45"/>
        <v>0</v>
      </c>
    </row>
    <row r="214" spans="1:29" ht="15.6" customHeight="1" x14ac:dyDescent="0.3">
      <c r="A214" s="115"/>
      <c r="B214" s="332"/>
      <c r="C214" s="374" t="s">
        <v>1114</v>
      </c>
      <c r="D214" s="332"/>
      <c r="E214" s="1164"/>
      <c r="F214" s="582">
        <f t="shared" si="46"/>
        <v>0</v>
      </c>
      <c r="G214" s="333"/>
      <c r="H214" s="333"/>
      <c r="I214" s="334"/>
      <c r="J214" s="335"/>
      <c r="K214" s="942"/>
      <c r="L214" s="337"/>
      <c r="M214" s="337"/>
      <c r="N214" s="337"/>
      <c r="O214" s="338"/>
      <c r="P214" s="1359">
        <f t="shared" si="48"/>
        <v>0</v>
      </c>
      <c r="Q214" s="364"/>
      <c r="R214" s="364"/>
      <c r="S214" s="365"/>
      <c r="T214" s="1453"/>
      <c r="U214" s="367"/>
      <c r="V214" s="364"/>
      <c r="W214" s="364"/>
      <c r="X214" s="364"/>
      <c r="Y214" s="1293">
        <f t="shared" si="47"/>
        <v>0</v>
      </c>
      <c r="Z214" s="340"/>
      <c r="AA214" s="415" t="s">
        <v>866</v>
      </c>
      <c r="AB214" s="32">
        <v>5564504.6400000006</v>
      </c>
      <c r="AC214" s="253">
        <f t="shared" si="45"/>
        <v>0</v>
      </c>
    </row>
    <row r="215" spans="1:29" ht="15.6" customHeight="1" x14ac:dyDescent="0.3">
      <c r="A215" s="115"/>
      <c r="B215" s="332"/>
      <c r="C215" s="374"/>
      <c r="D215" s="332"/>
      <c r="E215" s="1168" t="s">
        <v>301</v>
      </c>
      <c r="F215" s="582">
        <f t="shared" si="46"/>
        <v>0</v>
      </c>
      <c r="G215" s="333"/>
      <c r="H215" s="333"/>
      <c r="I215" s="334"/>
      <c r="J215" s="335"/>
      <c r="K215" s="942"/>
      <c r="L215" s="337"/>
      <c r="M215" s="337"/>
      <c r="N215" s="337"/>
      <c r="O215" s="338"/>
      <c r="P215" s="1359">
        <f t="shared" si="48"/>
        <v>0</v>
      </c>
      <c r="Q215" s="364"/>
      <c r="R215" s="364"/>
      <c r="S215" s="365"/>
      <c r="T215" s="1453"/>
      <c r="U215" s="367"/>
      <c r="V215" s="364"/>
      <c r="W215" s="364"/>
      <c r="X215" s="364"/>
      <c r="Y215" s="1293">
        <f t="shared" si="47"/>
        <v>0</v>
      </c>
      <c r="Z215" s="340"/>
      <c r="AA215" s="415" t="s">
        <v>868</v>
      </c>
      <c r="AB215" s="22" t="e">
        <f>+#REF!+#REF!</f>
        <v>#REF!</v>
      </c>
      <c r="AC215" s="253">
        <f t="shared" si="45"/>
        <v>0</v>
      </c>
    </row>
    <row r="216" spans="1:29" ht="15.6" customHeight="1" x14ac:dyDescent="0.3">
      <c r="A216" s="115"/>
      <c r="B216" s="332"/>
      <c r="C216" s="332"/>
      <c r="D216" s="332"/>
      <c r="E216" s="1168" t="s">
        <v>302</v>
      </c>
      <c r="F216" s="582">
        <f t="shared" si="46"/>
        <v>2</v>
      </c>
      <c r="G216" s="333"/>
      <c r="H216" s="333"/>
      <c r="I216" s="334"/>
      <c r="J216" s="335">
        <v>2</v>
      </c>
      <c r="K216" s="942"/>
      <c r="L216" s="337"/>
      <c r="M216" s="337"/>
      <c r="N216" s="337"/>
      <c r="O216" s="338"/>
      <c r="P216" s="1359">
        <f t="shared" si="48"/>
        <v>0</v>
      </c>
      <c r="Q216" s="364"/>
      <c r="R216" s="364"/>
      <c r="S216" s="365"/>
      <c r="T216" s="1453"/>
      <c r="U216" s="367"/>
      <c r="V216" s="364"/>
      <c r="W216" s="364"/>
      <c r="X216" s="364"/>
      <c r="Y216" s="1293">
        <f t="shared" si="47"/>
        <v>0</v>
      </c>
      <c r="Z216" s="340"/>
      <c r="AA216" s="370" t="s">
        <v>867</v>
      </c>
      <c r="AB216" s="22" t="e">
        <f>+AB215-AB214</f>
        <v>#REF!</v>
      </c>
      <c r="AC216" s="253">
        <f t="shared" si="45"/>
        <v>0</v>
      </c>
    </row>
    <row r="217" spans="1:29" ht="15.6" customHeight="1" x14ac:dyDescent="0.3">
      <c r="A217" s="115"/>
      <c r="B217" s="332"/>
      <c r="C217" s="332"/>
      <c r="D217" s="332"/>
      <c r="E217" s="1168"/>
      <c r="F217" s="582"/>
      <c r="G217" s="333"/>
      <c r="H217" s="333"/>
      <c r="I217" s="334"/>
      <c r="J217" s="335">
        <v>1</v>
      </c>
      <c r="K217" s="942"/>
      <c r="L217" s="337"/>
      <c r="M217" s="337"/>
      <c r="N217" s="337"/>
      <c r="O217" s="338"/>
      <c r="P217" s="1359">
        <f t="shared" si="48"/>
        <v>82160</v>
      </c>
      <c r="Q217" s="364"/>
      <c r="R217" s="364"/>
      <c r="S217" s="365"/>
      <c r="T217" s="1453">
        <v>82160</v>
      </c>
      <c r="U217" s="367"/>
      <c r="V217" s="364"/>
      <c r="W217" s="364"/>
      <c r="X217" s="364"/>
      <c r="Y217" s="1293">
        <f t="shared" si="47"/>
        <v>0</v>
      </c>
      <c r="Z217" s="340" t="s">
        <v>32</v>
      </c>
      <c r="AA217" s="370"/>
      <c r="AB217" s="22"/>
      <c r="AC217" s="253">
        <f t="shared" si="45"/>
        <v>82160</v>
      </c>
    </row>
    <row r="218" spans="1:29" ht="15.6" customHeight="1" x14ac:dyDescent="0.3">
      <c r="A218" s="115"/>
      <c r="B218" s="332"/>
      <c r="C218" s="332"/>
      <c r="D218" s="332"/>
      <c r="E218" s="522" t="s">
        <v>989</v>
      </c>
      <c r="F218" s="582">
        <v>3</v>
      </c>
      <c r="G218" s="333">
        <v>3</v>
      </c>
      <c r="H218" s="333"/>
      <c r="I218" s="334"/>
      <c r="J218" s="335"/>
      <c r="K218" s="942">
        <v>3</v>
      </c>
      <c r="L218" s="337"/>
      <c r="M218" s="337"/>
      <c r="N218" s="337"/>
      <c r="O218" s="338">
        <f t="shared" si="50"/>
        <v>3</v>
      </c>
      <c r="P218" s="339">
        <f t="shared" si="48"/>
        <v>53700</v>
      </c>
      <c r="R218" s="364"/>
      <c r="S218" s="365"/>
      <c r="T218" s="366">
        <v>53700</v>
      </c>
      <c r="U218" s="367"/>
      <c r="V218" s="364"/>
      <c r="W218" s="364"/>
      <c r="X218" s="364"/>
      <c r="Y218" s="1293">
        <f t="shared" si="47"/>
        <v>0</v>
      </c>
      <c r="Z218" s="340" t="s">
        <v>1050</v>
      </c>
      <c r="AA218" s="1252"/>
      <c r="AB218" s="22"/>
      <c r="AC218" s="253">
        <f t="shared" si="45"/>
        <v>53700</v>
      </c>
    </row>
    <row r="219" spans="1:29" ht="15.6" customHeight="1" x14ac:dyDescent="0.3">
      <c r="A219" s="115"/>
      <c r="B219" s="332"/>
      <c r="C219" s="332"/>
      <c r="D219" s="332"/>
      <c r="E219" s="1168"/>
      <c r="F219" s="582">
        <f t="shared" si="46"/>
        <v>0</v>
      </c>
      <c r="G219" s="333"/>
      <c r="H219" s="333"/>
      <c r="I219" s="334"/>
      <c r="J219" s="335"/>
      <c r="K219" s="942"/>
      <c r="L219" s="337"/>
      <c r="M219" s="337"/>
      <c r="N219" s="337"/>
      <c r="O219" s="338"/>
      <c r="P219" s="339">
        <f t="shared" si="48"/>
        <v>0</v>
      </c>
      <c r="Q219" s="364"/>
      <c r="R219" s="364"/>
      <c r="S219" s="365"/>
      <c r="T219" s="366"/>
      <c r="U219" s="367"/>
      <c r="V219" s="364"/>
      <c r="W219" s="364"/>
      <c r="X219" s="364"/>
      <c r="Y219" s="1293">
        <f t="shared" si="47"/>
        <v>0</v>
      </c>
      <c r="Z219" s="340"/>
      <c r="AA219" s="370"/>
      <c r="AB219" s="22"/>
      <c r="AC219" s="253">
        <f t="shared" si="45"/>
        <v>0</v>
      </c>
    </row>
    <row r="220" spans="1:29" ht="15.6" customHeight="1" x14ac:dyDescent="0.3">
      <c r="A220" s="115"/>
      <c r="B220" s="332"/>
      <c r="C220" s="374" t="s">
        <v>1296</v>
      </c>
      <c r="D220" s="332"/>
      <c r="E220" s="1164"/>
      <c r="F220" s="582">
        <f t="shared" si="46"/>
        <v>0</v>
      </c>
      <c r="G220" s="333"/>
      <c r="H220" s="333"/>
      <c r="I220" s="334"/>
      <c r="J220" s="335"/>
      <c r="K220" s="942"/>
      <c r="L220" s="337"/>
      <c r="M220" s="337"/>
      <c r="N220" s="337"/>
      <c r="O220" s="338"/>
      <c r="P220" s="339">
        <f t="shared" si="48"/>
        <v>0</v>
      </c>
      <c r="Q220" s="364"/>
      <c r="R220" s="364"/>
      <c r="S220" s="365"/>
      <c r="T220" s="366"/>
      <c r="U220" s="367"/>
      <c r="V220" s="364"/>
      <c r="W220" s="364"/>
      <c r="X220" s="364"/>
      <c r="Y220" s="1293">
        <f t="shared" si="47"/>
        <v>0</v>
      </c>
      <c r="Z220" s="340"/>
      <c r="AA220" s="420"/>
      <c r="AB220" s="20"/>
      <c r="AC220" s="253">
        <f t="shared" si="45"/>
        <v>0</v>
      </c>
    </row>
    <row r="221" spans="1:29" ht="15.6" customHeight="1" x14ac:dyDescent="0.3">
      <c r="A221" s="115"/>
      <c r="B221" s="332"/>
      <c r="C221" s="374" t="s">
        <v>41</v>
      </c>
      <c r="D221" s="332"/>
      <c r="E221" s="1166" t="s">
        <v>1297</v>
      </c>
      <c r="F221" s="582">
        <f t="shared" si="46"/>
        <v>0</v>
      </c>
      <c r="G221" s="333"/>
      <c r="H221" s="333"/>
      <c r="I221" s="334"/>
      <c r="J221" s="335"/>
      <c r="K221" s="942"/>
      <c r="L221" s="337"/>
      <c r="M221" s="337"/>
      <c r="N221" s="337"/>
      <c r="O221" s="338"/>
      <c r="P221" s="339">
        <f t="shared" si="48"/>
        <v>0</v>
      </c>
      <c r="Q221" s="364"/>
      <c r="R221" s="364"/>
      <c r="S221" s="365"/>
      <c r="T221" s="366"/>
      <c r="U221" s="367"/>
      <c r="V221" s="364"/>
      <c r="W221" s="364"/>
      <c r="X221" s="364"/>
      <c r="Y221" s="1293">
        <f t="shared" si="47"/>
        <v>0</v>
      </c>
      <c r="Z221" s="340"/>
      <c r="AA221" s="420"/>
      <c r="AB221" s="20"/>
      <c r="AC221" s="253">
        <f t="shared" si="45"/>
        <v>0</v>
      </c>
    </row>
    <row r="222" spans="1:29" s="9" customFormat="1" ht="15.6" customHeight="1" x14ac:dyDescent="0.3">
      <c r="A222" s="115"/>
      <c r="B222" s="332"/>
      <c r="C222" s="332"/>
      <c r="D222" s="332"/>
      <c r="E222" s="1168" t="s">
        <v>37</v>
      </c>
      <c r="F222" s="582">
        <f t="shared" si="46"/>
        <v>2</v>
      </c>
      <c r="G222" s="333"/>
      <c r="H222" s="333"/>
      <c r="I222" s="334"/>
      <c r="J222" s="335">
        <v>2</v>
      </c>
      <c r="K222" s="942"/>
      <c r="L222" s="344"/>
      <c r="M222" s="344"/>
      <c r="N222" s="344"/>
      <c r="O222" s="338"/>
      <c r="P222" s="339">
        <f>SUM(Q222:T222)</f>
        <v>0</v>
      </c>
      <c r="Q222" s="364"/>
      <c r="R222" s="364"/>
      <c r="S222" s="365"/>
      <c r="T222" s="366"/>
      <c r="U222" s="367"/>
      <c r="V222" s="364"/>
      <c r="W222" s="364"/>
      <c r="X222" s="364"/>
      <c r="Y222" s="1293">
        <f t="shared" si="47"/>
        <v>0</v>
      </c>
      <c r="Z222" s="340"/>
      <c r="AA222" s="420"/>
      <c r="AB222" s="20"/>
      <c r="AC222" s="253">
        <f t="shared" si="45"/>
        <v>0</v>
      </c>
    </row>
    <row r="223" spans="1:29" ht="15.6" customHeight="1" x14ac:dyDescent="0.3">
      <c r="A223" s="115"/>
      <c r="B223" s="332"/>
      <c r="C223" s="332"/>
      <c r="D223" s="332"/>
      <c r="E223" s="1168"/>
      <c r="F223" s="582">
        <f t="shared" si="46"/>
        <v>0</v>
      </c>
      <c r="G223" s="333"/>
      <c r="H223" s="333"/>
      <c r="I223" s="334"/>
      <c r="J223" s="335"/>
      <c r="K223" s="942"/>
      <c r="L223" s="337"/>
      <c r="M223" s="337"/>
      <c r="N223" s="337"/>
      <c r="O223" s="338"/>
      <c r="P223" s="339">
        <f t="shared" si="48"/>
        <v>0</v>
      </c>
      <c r="Q223" s="364"/>
      <c r="R223" s="364"/>
      <c r="S223" s="365"/>
      <c r="T223" s="366"/>
      <c r="U223" s="367"/>
      <c r="V223" s="364"/>
      <c r="W223" s="364"/>
      <c r="X223" s="364"/>
      <c r="Y223" s="1293">
        <f t="shared" si="47"/>
        <v>0</v>
      </c>
      <c r="Z223" s="340"/>
      <c r="AA223" s="420"/>
      <c r="AB223" s="20"/>
      <c r="AC223" s="253">
        <f t="shared" ref="AC223:AC295" si="51">P223+Y223</f>
        <v>0</v>
      </c>
    </row>
    <row r="224" spans="1:29" ht="15.6" customHeight="1" x14ac:dyDescent="0.3">
      <c r="A224" s="115"/>
      <c r="B224" s="332"/>
      <c r="C224" s="374" t="s">
        <v>1115</v>
      </c>
      <c r="D224" s="332"/>
      <c r="E224" s="1164"/>
      <c r="F224" s="582">
        <f t="shared" si="46"/>
        <v>0</v>
      </c>
      <c r="G224" s="333"/>
      <c r="H224" s="333"/>
      <c r="I224" s="334"/>
      <c r="J224" s="335"/>
      <c r="K224" s="942"/>
      <c r="L224" s="337"/>
      <c r="M224" s="337"/>
      <c r="N224" s="337"/>
      <c r="O224" s="338"/>
      <c r="P224" s="339">
        <f t="shared" si="48"/>
        <v>0</v>
      </c>
      <c r="Q224" s="364"/>
      <c r="R224" s="364"/>
      <c r="S224" s="365"/>
      <c r="T224" s="366"/>
      <c r="U224" s="367"/>
      <c r="V224" s="364"/>
      <c r="W224" s="364"/>
      <c r="X224" s="364"/>
      <c r="Y224" s="1293">
        <f t="shared" si="47"/>
        <v>0</v>
      </c>
      <c r="Z224" s="340"/>
      <c r="AA224" s="415"/>
      <c r="AB224" s="20"/>
      <c r="AC224" s="253">
        <f t="shared" si="51"/>
        <v>0</v>
      </c>
    </row>
    <row r="225" spans="1:30" ht="15.6" customHeight="1" x14ac:dyDescent="0.3">
      <c r="A225" s="115"/>
      <c r="B225" s="332"/>
      <c r="C225" s="332"/>
      <c r="D225" s="332"/>
      <c r="E225" s="1168" t="s">
        <v>34</v>
      </c>
      <c r="F225" s="582">
        <f t="shared" si="46"/>
        <v>1</v>
      </c>
      <c r="G225" s="333"/>
      <c r="H225" s="333"/>
      <c r="I225" s="334"/>
      <c r="J225" s="335">
        <v>1</v>
      </c>
      <c r="K225" s="942"/>
      <c r="L225" s="337"/>
      <c r="M225" s="337"/>
      <c r="N225" s="337"/>
      <c r="O225" s="338"/>
      <c r="P225" s="339">
        <f t="shared" si="48"/>
        <v>72480</v>
      </c>
      <c r="Q225" s="364"/>
      <c r="R225" s="364"/>
      <c r="S225" s="365">
        <v>72480</v>
      </c>
      <c r="T225" s="366"/>
      <c r="U225" s="367"/>
      <c r="V225" s="364"/>
      <c r="W225" s="364"/>
      <c r="X225" s="364"/>
      <c r="Y225" s="1293">
        <f t="shared" si="47"/>
        <v>0</v>
      </c>
      <c r="Z225" s="423"/>
      <c r="AA225" s="431"/>
      <c r="AB225" s="20"/>
      <c r="AC225" s="253">
        <f t="shared" si="51"/>
        <v>72480</v>
      </c>
    </row>
    <row r="226" spans="1:30" ht="15.6" customHeight="1" x14ac:dyDescent="0.3">
      <c r="A226" s="115"/>
      <c r="B226" s="332"/>
      <c r="C226" s="332"/>
      <c r="D226" s="332"/>
      <c r="E226" s="1168"/>
      <c r="F226" s="582">
        <f t="shared" si="46"/>
        <v>0</v>
      </c>
      <c r="G226" s="333"/>
      <c r="H226" s="333"/>
      <c r="I226" s="334"/>
      <c r="J226" s="335"/>
      <c r="K226" s="942"/>
      <c r="L226" s="337"/>
      <c r="M226" s="337"/>
      <c r="N226" s="337"/>
      <c r="O226" s="338"/>
      <c r="P226" s="339">
        <f t="shared" si="48"/>
        <v>0</v>
      </c>
      <c r="Q226" s="364"/>
      <c r="R226" s="364"/>
      <c r="S226" s="365"/>
      <c r="T226" s="366"/>
      <c r="U226" s="367"/>
      <c r="V226" s="364"/>
      <c r="W226" s="364"/>
      <c r="X226" s="364"/>
      <c r="Y226" s="1293">
        <f t="shared" si="47"/>
        <v>0</v>
      </c>
      <c r="Z226" s="340"/>
      <c r="AA226" s="415"/>
      <c r="AB226" s="20"/>
      <c r="AC226" s="253">
        <f t="shared" si="51"/>
        <v>0</v>
      </c>
    </row>
    <row r="227" spans="1:30" x14ac:dyDescent="0.3">
      <c r="A227" s="115"/>
      <c r="B227" s="332"/>
      <c r="C227" s="442" t="s">
        <v>1116</v>
      </c>
      <c r="D227" s="441"/>
      <c r="E227" s="1178"/>
      <c r="F227" s="582">
        <f t="shared" si="46"/>
        <v>0</v>
      </c>
      <c r="G227" s="333"/>
      <c r="H227" s="333"/>
      <c r="I227" s="334"/>
      <c r="J227" s="335"/>
      <c r="K227" s="942"/>
      <c r="L227" s="337"/>
      <c r="M227" s="337"/>
      <c r="N227" s="337"/>
      <c r="O227" s="338"/>
      <c r="P227" s="339">
        <f t="shared" si="48"/>
        <v>0</v>
      </c>
      <c r="Q227" s="364"/>
      <c r="R227" s="364"/>
      <c r="S227" s="365"/>
      <c r="T227" s="366"/>
      <c r="U227" s="367"/>
      <c r="V227" s="364"/>
      <c r="W227" s="364"/>
      <c r="X227" s="364"/>
      <c r="Y227" s="1293">
        <f t="shared" si="47"/>
        <v>0</v>
      </c>
      <c r="Z227" s="340"/>
      <c r="AA227" s="370" t="s">
        <v>1107</v>
      </c>
      <c r="AB227" s="20"/>
      <c r="AC227" s="253">
        <f t="shared" si="51"/>
        <v>0</v>
      </c>
    </row>
    <row r="228" spans="1:30" x14ac:dyDescent="0.3">
      <c r="A228" s="115"/>
      <c r="B228" s="332"/>
      <c r="C228" s="332"/>
      <c r="D228" s="332"/>
      <c r="E228" s="1168" t="s">
        <v>21</v>
      </c>
      <c r="F228" s="582">
        <f t="shared" si="46"/>
        <v>0</v>
      </c>
      <c r="G228" s="333"/>
      <c r="H228" s="333"/>
      <c r="I228" s="334"/>
      <c r="J228" s="335"/>
      <c r="K228" s="633"/>
      <c r="L228" s="337"/>
      <c r="M228" s="337"/>
      <c r="N228" s="337"/>
      <c r="O228" s="338"/>
      <c r="P228" s="339">
        <f t="shared" si="48"/>
        <v>236595</v>
      </c>
      <c r="Q228" s="364"/>
      <c r="R228" s="364"/>
      <c r="S228" s="365">
        <v>236595</v>
      </c>
      <c r="T228" s="366"/>
      <c r="U228" s="367"/>
      <c r="V228" s="364"/>
      <c r="W228" s="364"/>
      <c r="X228" s="364"/>
      <c r="Y228" s="1293">
        <f t="shared" si="47"/>
        <v>0</v>
      </c>
      <c r="Z228" s="340" t="s">
        <v>32</v>
      </c>
      <c r="AA228" s="370" t="s">
        <v>1110</v>
      </c>
      <c r="AB228" s="20"/>
      <c r="AC228" s="253">
        <f t="shared" si="51"/>
        <v>236595</v>
      </c>
    </row>
    <row r="229" spans="1:30" x14ac:dyDescent="0.3">
      <c r="A229" s="115"/>
      <c r="B229" s="332"/>
      <c r="C229" s="332"/>
      <c r="D229" s="332"/>
      <c r="E229" s="1168"/>
      <c r="F229" s="582"/>
      <c r="G229" s="333"/>
      <c r="H229" s="333"/>
      <c r="I229" s="334"/>
      <c r="J229" s="335"/>
      <c r="K229" s="633"/>
      <c r="L229" s="337"/>
      <c r="M229" s="337"/>
      <c r="N229" s="337"/>
      <c r="O229" s="338"/>
      <c r="P229" s="339"/>
      <c r="Q229" s="364"/>
      <c r="R229" s="364"/>
      <c r="S229" s="365"/>
      <c r="T229" s="366"/>
      <c r="U229" s="367"/>
      <c r="V229" s="364"/>
      <c r="W229" s="364"/>
      <c r="X229" s="364"/>
      <c r="Y229" s="1293"/>
      <c r="Z229" s="340"/>
      <c r="AA229" s="370" t="s">
        <v>1111</v>
      </c>
      <c r="AB229" s="20"/>
      <c r="AC229" s="253"/>
    </row>
    <row r="230" spans="1:30" x14ac:dyDescent="0.3">
      <c r="A230" s="115"/>
      <c r="B230" s="332"/>
      <c r="C230" s="332"/>
      <c r="D230" s="332"/>
      <c r="E230" s="1168"/>
      <c r="F230" s="582"/>
      <c r="G230" s="333"/>
      <c r="H230" s="333"/>
      <c r="I230" s="334"/>
      <c r="J230" s="335"/>
      <c r="K230" s="633"/>
      <c r="L230" s="337"/>
      <c r="M230" s="337"/>
      <c r="N230" s="337"/>
      <c r="O230" s="338"/>
      <c r="P230" s="339"/>
      <c r="Q230" s="364"/>
      <c r="R230" s="364"/>
      <c r="S230" s="365"/>
      <c r="T230" s="366"/>
      <c r="U230" s="367"/>
      <c r="V230" s="364"/>
      <c r="W230" s="364"/>
      <c r="X230" s="364"/>
      <c r="Y230" s="1293"/>
      <c r="Z230" s="340"/>
      <c r="AA230" s="370" t="s">
        <v>1112</v>
      </c>
      <c r="AB230" s="20"/>
      <c r="AC230" s="253"/>
    </row>
    <row r="231" spans="1:30" x14ac:dyDescent="0.3">
      <c r="A231" s="115"/>
      <c r="B231" s="332"/>
      <c r="C231" s="332"/>
      <c r="D231" s="332"/>
      <c r="E231" s="1168"/>
      <c r="F231" s="582">
        <f t="shared" si="46"/>
        <v>0</v>
      </c>
      <c r="G231" s="333"/>
      <c r="H231" s="333"/>
      <c r="I231" s="334"/>
      <c r="J231" s="335"/>
      <c r="K231" s="633"/>
      <c r="L231" s="337"/>
      <c r="M231" s="337"/>
      <c r="N231" s="337"/>
      <c r="O231" s="338"/>
      <c r="P231" s="339">
        <f t="shared" si="48"/>
        <v>0</v>
      </c>
      <c r="Q231" s="364"/>
      <c r="R231" s="364"/>
      <c r="S231" s="365"/>
      <c r="T231" s="366"/>
      <c r="U231" s="367"/>
      <c r="V231" s="364"/>
      <c r="W231" s="364"/>
      <c r="X231" s="364"/>
      <c r="Y231" s="1293">
        <f t="shared" si="47"/>
        <v>0</v>
      </c>
      <c r="Z231" s="340"/>
      <c r="AA231" s="370"/>
      <c r="AB231" s="20"/>
      <c r="AC231" s="253">
        <f t="shared" si="51"/>
        <v>0</v>
      </c>
    </row>
    <row r="232" spans="1:30" x14ac:dyDescent="0.3">
      <c r="A232" s="124"/>
      <c r="B232" s="441"/>
      <c r="C232" s="441"/>
      <c r="D232" s="442" t="s">
        <v>1117</v>
      </c>
      <c r="E232" s="1168"/>
      <c r="F232" s="582">
        <f t="shared" si="46"/>
        <v>0</v>
      </c>
      <c r="G232" s="333"/>
      <c r="H232" s="333"/>
      <c r="I232" s="334"/>
      <c r="J232" s="335"/>
      <c r="K232" s="633"/>
      <c r="L232" s="337"/>
      <c r="M232" s="337"/>
      <c r="N232" s="337"/>
      <c r="O232" s="338"/>
      <c r="P232" s="339">
        <f t="shared" si="48"/>
        <v>0</v>
      </c>
      <c r="Q232" s="364"/>
      <c r="R232" s="364"/>
      <c r="S232" s="365"/>
      <c r="T232" s="366"/>
      <c r="U232" s="367"/>
      <c r="V232" s="364"/>
      <c r="W232" s="364"/>
      <c r="X232" s="364"/>
      <c r="Y232" s="1293">
        <f t="shared" si="47"/>
        <v>0</v>
      </c>
      <c r="Z232" s="340"/>
      <c r="AA232" s="370" t="s">
        <v>1108</v>
      </c>
      <c r="AB232" s="20"/>
      <c r="AC232" s="253">
        <f t="shared" si="51"/>
        <v>0</v>
      </c>
    </row>
    <row r="233" spans="1:30" x14ac:dyDescent="0.3">
      <c r="A233" s="124"/>
      <c r="B233" s="441"/>
      <c r="C233" s="441"/>
      <c r="D233" s="441"/>
      <c r="E233" s="1168" t="s">
        <v>21</v>
      </c>
      <c r="F233" s="582">
        <f t="shared" si="46"/>
        <v>0</v>
      </c>
      <c r="G233" s="333"/>
      <c r="H233" s="333"/>
      <c r="I233" s="334"/>
      <c r="J233" s="335"/>
      <c r="K233" s="633"/>
      <c r="L233" s="337"/>
      <c r="M233" s="337"/>
      <c r="N233" s="337"/>
      <c r="O233" s="338"/>
      <c r="P233" s="339">
        <f t="shared" si="48"/>
        <v>8800</v>
      </c>
      <c r="Q233" s="364"/>
      <c r="R233" s="364"/>
      <c r="S233" s="365">
        <v>8800</v>
      </c>
      <c r="T233" s="366"/>
      <c r="U233" s="367"/>
      <c r="V233" s="364"/>
      <c r="W233" s="364"/>
      <c r="X233" s="364"/>
      <c r="Y233" s="1293">
        <f t="shared" si="47"/>
        <v>0</v>
      </c>
      <c r="Z233" s="340" t="s">
        <v>32</v>
      </c>
      <c r="AA233" s="462" t="s">
        <v>1109</v>
      </c>
      <c r="AB233" s="20"/>
      <c r="AC233" s="253">
        <f t="shared" si="51"/>
        <v>8800</v>
      </c>
    </row>
    <row r="234" spans="1:30" ht="16.2" thickBot="1" x14ac:dyDescent="0.35">
      <c r="A234" s="119"/>
      <c r="B234" s="306"/>
      <c r="C234" s="306"/>
      <c r="D234" s="306"/>
      <c r="E234" s="1364"/>
      <c r="F234" s="881">
        <f t="shared" si="46"/>
        <v>0</v>
      </c>
      <c r="G234" s="307"/>
      <c r="H234" s="307"/>
      <c r="I234" s="308"/>
      <c r="J234" s="309"/>
      <c r="K234" s="948"/>
      <c r="L234" s="310"/>
      <c r="M234" s="310"/>
      <c r="N234" s="310"/>
      <c r="O234" s="311"/>
      <c r="P234" s="484">
        <f t="shared" si="48"/>
        <v>0</v>
      </c>
      <c r="Q234" s="349"/>
      <c r="R234" s="349"/>
      <c r="S234" s="314"/>
      <c r="T234" s="315"/>
      <c r="U234" s="350"/>
      <c r="V234" s="349"/>
      <c r="W234" s="349"/>
      <c r="X234" s="349"/>
      <c r="Y234" s="1307">
        <f t="shared" si="47"/>
        <v>0</v>
      </c>
      <c r="Z234" s="317"/>
      <c r="AA234" s="427"/>
      <c r="AB234" s="20"/>
      <c r="AC234" s="253">
        <f t="shared" si="51"/>
        <v>0</v>
      </c>
    </row>
    <row r="235" spans="1:30" s="34" customFormat="1" x14ac:dyDescent="0.3">
      <c r="A235" s="127"/>
      <c r="B235" s="463" t="s">
        <v>303</v>
      </c>
      <c r="C235" s="463"/>
      <c r="D235" s="463"/>
      <c r="E235" s="1351"/>
      <c r="F235" s="883">
        <f t="shared" si="46"/>
        <v>0</v>
      </c>
      <c r="G235" s="920"/>
      <c r="H235" s="920"/>
      <c r="I235" s="921"/>
      <c r="J235" s="922"/>
      <c r="K235" s="356"/>
      <c r="L235" s="923"/>
      <c r="M235" s="923"/>
      <c r="N235" s="923"/>
      <c r="O235" s="358"/>
      <c r="P235" s="488">
        <f t="shared" si="48"/>
        <v>0</v>
      </c>
      <c r="Q235" s="976"/>
      <c r="R235" s="976"/>
      <c r="S235" s="464"/>
      <c r="T235" s="465"/>
      <c r="U235" s="998"/>
      <c r="V235" s="976"/>
      <c r="W235" s="976"/>
      <c r="X235" s="976"/>
      <c r="Y235" s="1308">
        <f t="shared" si="47"/>
        <v>0</v>
      </c>
      <c r="Z235" s="466" t="s">
        <v>114</v>
      </c>
      <c r="AA235" s="692"/>
      <c r="AB235" s="20"/>
      <c r="AC235" s="260">
        <f t="shared" si="51"/>
        <v>0</v>
      </c>
    </row>
    <row r="236" spans="1:30" s="34" customFormat="1" hidden="1" x14ac:dyDescent="0.3">
      <c r="A236" s="118"/>
      <c r="B236" s="442"/>
      <c r="C236" s="442" t="s">
        <v>304</v>
      </c>
      <c r="D236" s="442"/>
      <c r="E236" s="1166"/>
      <c r="F236" s="582">
        <f t="shared" si="46"/>
        <v>0</v>
      </c>
      <c r="G236" s="583"/>
      <c r="H236" s="583"/>
      <c r="I236" s="584"/>
      <c r="J236" s="585"/>
      <c r="K236" s="336"/>
      <c r="L236" s="586"/>
      <c r="M236" s="586"/>
      <c r="N236" s="586"/>
      <c r="O236" s="338"/>
      <c r="P236" s="339">
        <f t="shared" si="48"/>
        <v>0</v>
      </c>
      <c r="Q236" s="436"/>
      <c r="R236" s="436"/>
      <c r="S236" s="401"/>
      <c r="T236" s="402"/>
      <c r="U236" s="437"/>
      <c r="V236" s="436"/>
      <c r="W236" s="436"/>
      <c r="X236" s="436"/>
      <c r="Y236" s="1293">
        <f t="shared" si="47"/>
        <v>0</v>
      </c>
      <c r="Z236" s="438"/>
      <c r="AA236" s="430"/>
      <c r="AB236" s="20"/>
      <c r="AC236" s="260">
        <f t="shared" si="51"/>
        <v>0</v>
      </c>
    </row>
    <row r="237" spans="1:30" s="34" customFormat="1" hidden="1" x14ac:dyDescent="0.3">
      <c r="A237" s="118"/>
      <c r="B237" s="368"/>
      <c r="C237" s="331" t="s">
        <v>264</v>
      </c>
      <c r="D237" s="331"/>
      <c r="E237" s="1166"/>
      <c r="F237" s="582">
        <f t="shared" si="46"/>
        <v>0</v>
      </c>
      <c r="G237" s="583"/>
      <c r="H237" s="583"/>
      <c r="I237" s="584"/>
      <c r="J237" s="585"/>
      <c r="K237" s="376"/>
      <c r="L237" s="429"/>
      <c r="M237" s="429"/>
      <c r="N237" s="429"/>
      <c r="O237" s="338"/>
      <c r="P237" s="1359">
        <f>(P245+P249+P261+P269)-P269</f>
        <v>308000</v>
      </c>
      <c r="Q237" s="401">
        <f t="shared" ref="Q237:Y237" si="52">(Q245+Q249+Q261+Q269)-Q269</f>
        <v>48000</v>
      </c>
      <c r="R237" s="401">
        <f t="shared" si="52"/>
        <v>120000</v>
      </c>
      <c r="S237" s="401">
        <f t="shared" si="52"/>
        <v>140000</v>
      </c>
      <c r="T237" s="1262">
        <f t="shared" si="52"/>
        <v>0</v>
      </c>
      <c r="U237" s="1359">
        <f t="shared" si="52"/>
        <v>47960</v>
      </c>
      <c r="V237" s="401">
        <f t="shared" si="52"/>
        <v>120000</v>
      </c>
      <c r="W237" s="1260">
        <f t="shared" si="52"/>
        <v>0</v>
      </c>
      <c r="X237" s="339">
        <f t="shared" si="52"/>
        <v>0</v>
      </c>
      <c r="Y237" s="1286">
        <f t="shared" si="52"/>
        <v>167960</v>
      </c>
      <c r="Z237" s="339"/>
      <c r="AA237" s="430"/>
      <c r="AB237" s="20"/>
      <c r="AC237" s="260">
        <f t="shared" si="51"/>
        <v>475960</v>
      </c>
      <c r="AD237" s="260">
        <f>245000-P237</f>
        <v>-63000</v>
      </c>
    </row>
    <row r="238" spans="1:30" s="34" customFormat="1" hidden="1" x14ac:dyDescent="0.3">
      <c r="A238" s="118"/>
      <c r="B238" s="368"/>
      <c r="C238" s="331" t="s">
        <v>265</v>
      </c>
      <c r="D238" s="331"/>
      <c r="E238" s="1166"/>
      <c r="F238" s="582">
        <f t="shared" ref="F238" si="53">SUM(G238:J238)</f>
        <v>0</v>
      </c>
      <c r="G238" s="583"/>
      <c r="H238" s="583"/>
      <c r="I238" s="584"/>
      <c r="J238" s="585"/>
      <c r="K238" s="376"/>
      <c r="L238" s="429"/>
      <c r="M238" s="429"/>
      <c r="N238" s="429"/>
      <c r="O238" s="338"/>
      <c r="P238" s="1359">
        <f>P269+P272</f>
        <v>120000</v>
      </c>
      <c r="Q238" s="401">
        <f t="shared" ref="Q238:Y238" si="54">Q269+Q272</f>
        <v>0</v>
      </c>
      <c r="R238" s="401">
        <f t="shared" si="54"/>
        <v>0</v>
      </c>
      <c r="S238" s="401">
        <f t="shared" si="54"/>
        <v>50000</v>
      </c>
      <c r="T238" s="1262">
        <f t="shared" si="54"/>
        <v>70000</v>
      </c>
      <c r="U238" s="1359">
        <f t="shared" si="54"/>
        <v>0</v>
      </c>
      <c r="V238" s="401">
        <f t="shared" si="54"/>
        <v>0</v>
      </c>
      <c r="W238" s="1260">
        <f t="shared" si="54"/>
        <v>0</v>
      </c>
      <c r="X238" s="339">
        <f t="shared" si="54"/>
        <v>0</v>
      </c>
      <c r="Y238" s="1286">
        <f t="shared" si="54"/>
        <v>0</v>
      </c>
      <c r="Z238" s="339"/>
      <c r="AA238" s="430"/>
      <c r="AB238" s="20"/>
      <c r="AC238" s="260">
        <f t="shared" si="51"/>
        <v>120000</v>
      </c>
      <c r="AD238" s="260">
        <f>245000-P238</f>
        <v>125000</v>
      </c>
    </row>
    <row r="239" spans="1:30" s="34" customFormat="1" x14ac:dyDescent="0.3">
      <c r="A239" s="118"/>
      <c r="B239" s="368"/>
      <c r="C239" s="331" t="s">
        <v>266</v>
      </c>
      <c r="D239" s="331"/>
      <c r="E239" s="1166"/>
      <c r="F239" s="582">
        <f t="shared" si="46"/>
        <v>0</v>
      </c>
      <c r="G239" s="583"/>
      <c r="H239" s="583"/>
      <c r="I239" s="584"/>
      <c r="J239" s="585"/>
      <c r="K239" s="376"/>
      <c r="L239" s="429"/>
      <c r="M239" s="429"/>
      <c r="N239" s="429"/>
      <c r="O239" s="338"/>
      <c r="P239" s="1359">
        <f t="shared" ref="P239:Y239" si="55">P252+P256+P265</f>
        <v>304000</v>
      </c>
      <c r="Q239" s="401">
        <f t="shared" si="55"/>
        <v>0</v>
      </c>
      <c r="R239" s="401">
        <f t="shared" si="55"/>
        <v>20000</v>
      </c>
      <c r="S239" s="401">
        <f t="shared" si="55"/>
        <v>284000</v>
      </c>
      <c r="T239" s="1262">
        <f t="shared" si="55"/>
        <v>0</v>
      </c>
      <c r="U239" s="1359">
        <f t="shared" si="55"/>
        <v>0</v>
      </c>
      <c r="V239" s="401">
        <f t="shared" si="55"/>
        <v>20000</v>
      </c>
      <c r="W239" s="1260">
        <f t="shared" si="55"/>
        <v>0</v>
      </c>
      <c r="X239" s="339">
        <f t="shared" si="55"/>
        <v>0</v>
      </c>
      <c r="Y239" s="1286">
        <f t="shared" si="55"/>
        <v>20000</v>
      </c>
      <c r="Z239" s="345"/>
      <c r="AA239" s="430"/>
      <c r="AB239" s="20"/>
      <c r="AC239" s="260">
        <f t="shared" si="51"/>
        <v>324000</v>
      </c>
    </row>
    <row r="240" spans="1:30" x14ac:dyDescent="0.3">
      <c r="A240" s="115"/>
      <c r="B240" s="332"/>
      <c r="C240" s="332"/>
      <c r="D240" s="332"/>
      <c r="E240" s="1166"/>
      <c r="F240" s="582">
        <f t="shared" si="46"/>
        <v>0</v>
      </c>
      <c r="G240" s="333"/>
      <c r="H240" s="333"/>
      <c r="I240" s="334"/>
      <c r="J240" s="335"/>
      <c r="K240" s="343"/>
      <c r="L240" s="337"/>
      <c r="M240" s="337"/>
      <c r="N240" s="337"/>
      <c r="O240" s="338"/>
      <c r="P240" s="339">
        <f t="shared" si="48"/>
        <v>0</v>
      </c>
      <c r="Q240" s="364"/>
      <c r="R240" s="364"/>
      <c r="S240" s="365"/>
      <c r="T240" s="366"/>
      <c r="U240" s="367"/>
      <c r="V240" s="364"/>
      <c r="W240" s="364"/>
      <c r="X240" s="364"/>
      <c r="Y240" s="1293">
        <f t="shared" si="47"/>
        <v>0</v>
      </c>
      <c r="Z240" s="340"/>
      <c r="AA240" s="348"/>
      <c r="AB240" s="20"/>
      <c r="AC240" s="253">
        <f t="shared" si="51"/>
        <v>0</v>
      </c>
    </row>
    <row r="241" spans="1:29" hidden="1" x14ac:dyDescent="0.3">
      <c r="A241" s="207"/>
      <c r="B241" s="409"/>
      <c r="C241" s="278" t="s">
        <v>990</v>
      </c>
      <c r="D241" s="409"/>
      <c r="E241" s="523"/>
      <c r="F241" s="582"/>
      <c r="G241" s="333"/>
      <c r="H241" s="333"/>
      <c r="I241" s="334"/>
      <c r="J241" s="335"/>
      <c r="K241" s="343"/>
      <c r="L241" s="337"/>
      <c r="M241" s="337"/>
      <c r="N241" s="337"/>
      <c r="O241" s="338"/>
      <c r="P241" s="339">
        <f t="shared" si="48"/>
        <v>0</v>
      </c>
      <c r="Q241" s="364"/>
      <c r="R241" s="364"/>
      <c r="S241" s="365"/>
      <c r="T241" s="366"/>
      <c r="U241" s="367"/>
      <c r="V241" s="364"/>
      <c r="W241" s="364"/>
      <c r="X241" s="364"/>
      <c r="Y241" s="1293">
        <f t="shared" si="47"/>
        <v>0</v>
      </c>
      <c r="Z241" s="340"/>
      <c r="AA241" s="348"/>
      <c r="AB241" s="20"/>
      <c r="AC241" s="253">
        <f t="shared" si="51"/>
        <v>0</v>
      </c>
    </row>
    <row r="242" spans="1:29" hidden="1" x14ac:dyDescent="0.3">
      <c r="A242" s="207"/>
      <c r="B242" s="409"/>
      <c r="C242" s="278" t="s">
        <v>991</v>
      </c>
      <c r="D242" s="409"/>
      <c r="E242" s="523"/>
      <c r="F242" s="582"/>
      <c r="G242" s="333"/>
      <c r="H242" s="333"/>
      <c r="I242" s="334"/>
      <c r="J242" s="335"/>
      <c r="K242" s="343"/>
      <c r="L242" s="337"/>
      <c r="M242" s="337"/>
      <c r="N242" s="337"/>
      <c r="O242" s="338"/>
      <c r="P242" s="1359">
        <f t="shared" si="48"/>
        <v>0</v>
      </c>
      <c r="Q242" s="364"/>
      <c r="R242" s="364"/>
      <c r="S242" s="365"/>
      <c r="T242" s="366"/>
      <c r="U242" s="367"/>
      <c r="V242" s="364"/>
      <c r="W242" s="364"/>
      <c r="X242" s="364"/>
      <c r="Y242" s="1293">
        <f t="shared" si="47"/>
        <v>0</v>
      </c>
      <c r="Z242" s="340"/>
      <c r="AA242" s="348"/>
      <c r="AB242" s="20"/>
      <c r="AC242" s="253">
        <f t="shared" si="51"/>
        <v>0</v>
      </c>
    </row>
    <row r="243" spans="1:29" hidden="1" x14ac:dyDescent="0.3">
      <c r="A243" s="207"/>
      <c r="B243" s="409"/>
      <c r="C243" s="278" t="s">
        <v>992</v>
      </c>
      <c r="D243" s="409"/>
      <c r="E243" s="523"/>
      <c r="F243" s="582"/>
      <c r="G243" s="333"/>
      <c r="H243" s="333"/>
      <c r="I243" s="334"/>
      <c r="J243" s="335"/>
      <c r="K243" s="343"/>
      <c r="L243" s="337"/>
      <c r="M243" s="337"/>
      <c r="N243" s="337"/>
      <c r="O243" s="338"/>
      <c r="P243" s="1359">
        <f t="shared" si="48"/>
        <v>0</v>
      </c>
      <c r="Q243" s="364"/>
      <c r="R243" s="364"/>
      <c r="S243" s="365"/>
      <c r="T243" s="366"/>
      <c r="U243" s="367"/>
      <c r="V243" s="364"/>
      <c r="W243" s="364"/>
      <c r="X243" s="364"/>
      <c r="Y243" s="1293">
        <f t="shared" si="47"/>
        <v>0</v>
      </c>
      <c r="Z243" s="340"/>
      <c r="AA243" s="348"/>
      <c r="AB243" s="20"/>
      <c r="AC243" s="253">
        <f t="shared" si="51"/>
        <v>0</v>
      </c>
    </row>
    <row r="244" spans="1:29" hidden="1" x14ac:dyDescent="0.3">
      <c r="A244" s="207"/>
      <c r="B244" s="409"/>
      <c r="C244" s="409"/>
      <c r="D244" s="409"/>
      <c r="E244" s="522" t="s">
        <v>993</v>
      </c>
      <c r="F244" s="582">
        <v>1</v>
      </c>
      <c r="G244" s="473">
        <v>1</v>
      </c>
      <c r="H244" s="287"/>
      <c r="I244" s="334"/>
      <c r="J244" s="335"/>
      <c r="K244" s="295">
        <v>1</v>
      </c>
      <c r="L244" s="273"/>
      <c r="M244" s="337"/>
      <c r="N244" s="337"/>
      <c r="O244" s="338">
        <f t="shared" ref="O244:O249" si="56">SUM(K244:N244)</f>
        <v>1</v>
      </c>
      <c r="P244" s="1359">
        <f t="shared" si="48"/>
        <v>0</v>
      </c>
      <c r="Q244" s="417"/>
      <c r="R244" s="417"/>
      <c r="S244" s="365"/>
      <c r="T244" s="366"/>
      <c r="U244" s="367"/>
      <c r="V244" s="364"/>
      <c r="W244" s="364"/>
      <c r="X244" s="364"/>
      <c r="Y244" s="1293">
        <f t="shared" si="47"/>
        <v>0</v>
      </c>
      <c r="Z244" s="340"/>
      <c r="AA244" s="348"/>
      <c r="AB244" s="20"/>
      <c r="AC244" s="253">
        <f t="shared" si="51"/>
        <v>0</v>
      </c>
    </row>
    <row r="245" spans="1:29" hidden="1" x14ac:dyDescent="0.3">
      <c r="A245" s="207"/>
      <c r="B245" s="409"/>
      <c r="C245" s="409"/>
      <c r="D245" s="409"/>
      <c r="E245" s="522" t="s">
        <v>121</v>
      </c>
      <c r="F245" s="582">
        <v>2</v>
      </c>
      <c r="G245" s="473">
        <v>1</v>
      </c>
      <c r="H245" s="287">
        <v>1</v>
      </c>
      <c r="I245" s="334"/>
      <c r="J245" s="335"/>
      <c r="K245" s="295">
        <v>1</v>
      </c>
      <c r="L245" s="273">
        <v>1</v>
      </c>
      <c r="M245" s="337"/>
      <c r="N245" s="337"/>
      <c r="O245" s="338">
        <f t="shared" si="56"/>
        <v>2</v>
      </c>
      <c r="P245" s="1359">
        <f t="shared" si="48"/>
        <v>22000</v>
      </c>
      <c r="Q245" s="417">
        <v>12000</v>
      </c>
      <c r="R245" s="417">
        <v>10000</v>
      </c>
      <c r="S245" s="365"/>
      <c r="T245" s="366"/>
      <c r="U245" s="474">
        <v>11960</v>
      </c>
      <c r="V245" s="417">
        <v>10000</v>
      </c>
      <c r="W245" s="364"/>
      <c r="X245" s="364"/>
      <c r="Y245" s="1293">
        <f t="shared" si="47"/>
        <v>21960</v>
      </c>
      <c r="Z245" s="340" t="s">
        <v>31</v>
      </c>
      <c r="AA245" s="348"/>
      <c r="AB245" s="20"/>
      <c r="AC245" s="253">
        <f t="shared" si="51"/>
        <v>43960</v>
      </c>
    </row>
    <row r="246" spans="1:29" hidden="1" x14ac:dyDescent="0.3">
      <c r="A246" s="115"/>
      <c r="B246" s="332"/>
      <c r="C246" s="332"/>
      <c r="D246" s="332"/>
      <c r="E246" s="1166"/>
      <c r="F246" s="582"/>
      <c r="G246" s="333"/>
      <c r="H246" s="333"/>
      <c r="I246" s="334"/>
      <c r="J246" s="335"/>
      <c r="K246" s="343"/>
      <c r="L246" s="337"/>
      <c r="M246" s="337"/>
      <c r="N246" s="337"/>
      <c r="O246" s="338"/>
      <c r="P246" s="1359">
        <f t="shared" si="48"/>
        <v>0</v>
      </c>
      <c r="Q246" s="364"/>
      <c r="R246" s="364"/>
      <c r="S246" s="365"/>
      <c r="T246" s="366"/>
      <c r="U246" s="367"/>
      <c r="V246" s="364"/>
      <c r="W246" s="364"/>
      <c r="X246" s="364"/>
      <c r="Y246" s="1293">
        <f t="shared" si="47"/>
        <v>0</v>
      </c>
      <c r="Z246" s="340"/>
      <c r="AA246" s="348"/>
      <c r="AB246" s="20"/>
      <c r="AC246" s="253">
        <f t="shared" si="51"/>
        <v>0</v>
      </c>
    </row>
    <row r="247" spans="1:29" x14ac:dyDescent="0.3">
      <c r="A247" s="115"/>
      <c r="B247" s="332"/>
      <c r="C247" s="374" t="s">
        <v>1121</v>
      </c>
      <c r="D247" s="332"/>
      <c r="E247" s="1164"/>
      <c r="F247" s="1731">
        <f t="shared" si="46"/>
        <v>0</v>
      </c>
      <c r="G247" s="1732"/>
      <c r="H247" s="1732"/>
      <c r="I247" s="1733"/>
      <c r="J247" s="1734"/>
      <c r="K247" s="1735"/>
      <c r="L247" s="1736"/>
      <c r="M247" s="1736"/>
      <c r="N247" s="1736"/>
      <c r="O247" s="1737"/>
      <c r="P247" s="1738">
        <f t="shared" si="48"/>
        <v>0</v>
      </c>
      <c r="Q247" s="1739"/>
      <c r="R247" s="1739"/>
      <c r="S247" s="1740"/>
      <c r="T247" s="1741"/>
      <c r="U247" s="1742"/>
      <c r="V247" s="1739"/>
      <c r="W247" s="1739"/>
      <c r="X247" s="1739"/>
      <c r="Y247" s="1743">
        <f t="shared" si="47"/>
        <v>0</v>
      </c>
      <c r="Z247" s="340"/>
      <c r="AA247" s="472"/>
      <c r="AB247" s="20"/>
      <c r="AC247" s="253">
        <f t="shared" si="51"/>
        <v>0</v>
      </c>
    </row>
    <row r="248" spans="1:29" x14ac:dyDescent="0.3">
      <c r="A248" s="115"/>
      <c r="B248" s="332"/>
      <c r="C248" s="374" t="s">
        <v>149</v>
      </c>
      <c r="D248" s="332"/>
      <c r="E248" s="1164"/>
      <c r="F248" s="1731">
        <f t="shared" si="46"/>
        <v>0</v>
      </c>
      <c r="G248" s="1732"/>
      <c r="H248" s="1732"/>
      <c r="I248" s="1733"/>
      <c r="J248" s="1734"/>
      <c r="K248" s="1735"/>
      <c r="L248" s="1736"/>
      <c r="M248" s="1736"/>
      <c r="N248" s="1736"/>
      <c r="O248" s="1737"/>
      <c r="P248" s="1738">
        <f t="shared" si="48"/>
        <v>0</v>
      </c>
      <c r="Q248" s="1739"/>
      <c r="R248" s="1739"/>
      <c r="S248" s="1740"/>
      <c r="T248" s="1741"/>
      <c r="U248" s="1742"/>
      <c r="V248" s="1739"/>
      <c r="W248" s="1739"/>
      <c r="X248" s="1739"/>
      <c r="Y248" s="1743">
        <f t="shared" si="47"/>
        <v>0</v>
      </c>
      <c r="Z248" s="340"/>
      <c r="AA248" s="472"/>
      <c r="AB248" s="20"/>
      <c r="AC248" s="253">
        <f t="shared" si="51"/>
        <v>0</v>
      </c>
    </row>
    <row r="249" spans="1:29" x14ac:dyDescent="0.3">
      <c r="A249" s="115"/>
      <c r="B249" s="332"/>
      <c r="C249" s="374"/>
      <c r="D249" s="332"/>
      <c r="E249" s="522" t="s">
        <v>994</v>
      </c>
      <c r="F249" s="1747">
        <v>10</v>
      </c>
      <c r="G249" s="1748">
        <v>10</v>
      </c>
      <c r="H249" s="1732"/>
      <c r="I249" s="1733"/>
      <c r="J249" s="1734"/>
      <c r="K249" s="1744">
        <v>15</v>
      </c>
      <c r="L249" s="1736"/>
      <c r="M249" s="1736"/>
      <c r="N249" s="1736"/>
      <c r="O249" s="1737">
        <f t="shared" si="56"/>
        <v>15</v>
      </c>
      <c r="P249" s="1738">
        <f t="shared" si="48"/>
        <v>146000</v>
      </c>
      <c r="Q249" s="1745">
        <v>36000</v>
      </c>
      <c r="R249" s="1739">
        <v>110000</v>
      </c>
      <c r="S249" s="1740"/>
      <c r="T249" s="1741"/>
      <c r="U249" s="1746">
        <v>36000</v>
      </c>
      <c r="V249" s="1745">
        <v>110000</v>
      </c>
      <c r="W249" s="1739"/>
      <c r="X249" s="1739"/>
      <c r="Y249" s="1743">
        <f t="shared" si="47"/>
        <v>146000</v>
      </c>
      <c r="Z249" s="340" t="s">
        <v>31</v>
      </c>
      <c r="AA249" s="472"/>
      <c r="AB249" s="20"/>
      <c r="AC249" s="253">
        <f t="shared" si="51"/>
        <v>292000</v>
      </c>
    </row>
    <row r="250" spans="1:29" x14ac:dyDescent="0.3">
      <c r="A250" s="115"/>
      <c r="B250" s="332"/>
      <c r="C250" s="374"/>
      <c r="D250" s="332"/>
      <c r="E250" s="1164"/>
      <c r="F250" s="1731"/>
      <c r="G250" s="1732"/>
      <c r="H250" s="1732"/>
      <c r="I250" s="1733"/>
      <c r="J250" s="1734"/>
      <c r="K250" s="1735"/>
      <c r="L250" s="1736"/>
      <c r="M250" s="1736"/>
      <c r="N250" s="1736"/>
      <c r="O250" s="1737"/>
      <c r="P250" s="1738">
        <f t="shared" si="48"/>
        <v>0</v>
      </c>
      <c r="Q250" s="1739"/>
      <c r="R250" s="1739"/>
      <c r="S250" s="1740"/>
      <c r="T250" s="1741"/>
      <c r="U250" s="1742"/>
      <c r="V250" s="1739"/>
      <c r="W250" s="1739"/>
      <c r="X250" s="1739"/>
      <c r="Y250" s="1743">
        <f t="shared" si="47"/>
        <v>0</v>
      </c>
      <c r="Z250" s="340"/>
      <c r="AA250" s="472"/>
      <c r="AB250" s="20"/>
      <c r="AC250" s="253">
        <f t="shared" si="51"/>
        <v>0</v>
      </c>
    </row>
    <row r="251" spans="1:29" x14ac:dyDescent="0.3">
      <c r="A251" s="115"/>
      <c r="B251" s="332"/>
      <c r="C251" s="332"/>
      <c r="D251" s="374" t="s">
        <v>762</v>
      </c>
      <c r="E251" s="1164"/>
      <c r="F251" s="582">
        <f t="shared" si="46"/>
        <v>0</v>
      </c>
      <c r="G251" s="333"/>
      <c r="H251" s="333"/>
      <c r="I251" s="334"/>
      <c r="J251" s="335"/>
      <c r="K251" s="942"/>
      <c r="L251" s="337"/>
      <c r="M251" s="337"/>
      <c r="N251" s="337"/>
      <c r="O251" s="338"/>
      <c r="P251" s="1359">
        <f t="shared" si="48"/>
        <v>0</v>
      </c>
      <c r="Q251" s="364"/>
      <c r="R251" s="364"/>
      <c r="S251" s="365"/>
      <c r="T251" s="366"/>
      <c r="U251" s="367"/>
      <c r="V251" s="364"/>
      <c r="W251" s="364"/>
      <c r="X251" s="364"/>
      <c r="Y251" s="1293">
        <f t="shared" ref="Y251:Y317" si="57">SUM(U251:X251)</f>
        <v>0</v>
      </c>
      <c r="Z251" s="340"/>
      <c r="AA251" s="439" t="s">
        <v>1118</v>
      </c>
      <c r="AB251" s="20"/>
      <c r="AC251" s="253">
        <f t="shared" si="51"/>
        <v>0</v>
      </c>
    </row>
    <row r="252" spans="1:29" x14ac:dyDescent="0.3">
      <c r="A252" s="115"/>
      <c r="B252" s="332"/>
      <c r="C252" s="332"/>
      <c r="D252" s="332"/>
      <c r="E252" s="1168" t="s">
        <v>763</v>
      </c>
      <c r="F252" s="582">
        <f t="shared" si="46"/>
        <v>1</v>
      </c>
      <c r="G252" s="333"/>
      <c r="H252" s="333"/>
      <c r="I252" s="334">
        <v>1</v>
      </c>
      <c r="J252" s="335"/>
      <c r="K252" s="942"/>
      <c r="L252" s="344"/>
      <c r="M252" s="344"/>
      <c r="N252" s="344"/>
      <c r="O252" s="338"/>
      <c r="P252" s="1359">
        <f t="shared" si="48"/>
        <v>84000</v>
      </c>
      <c r="Q252" s="364"/>
      <c r="R252" s="364"/>
      <c r="S252" s="365">
        <v>84000</v>
      </c>
      <c r="T252" s="366"/>
      <c r="U252" s="367"/>
      <c r="V252" s="364"/>
      <c r="W252" s="364"/>
      <c r="X252" s="364"/>
      <c r="Y252" s="1293">
        <f t="shared" si="57"/>
        <v>0</v>
      </c>
      <c r="Z252" s="340" t="s">
        <v>32</v>
      </c>
      <c r="AA252" s="439" t="s">
        <v>1119</v>
      </c>
      <c r="AB252" s="20"/>
      <c r="AC252" s="253">
        <f t="shared" si="51"/>
        <v>84000</v>
      </c>
    </row>
    <row r="253" spans="1:29" x14ac:dyDescent="0.3">
      <c r="A253" s="115"/>
      <c r="B253" s="332"/>
      <c r="C253" s="332"/>
      <c r="D253" s="332"/>
      <c r="E253" s="1164"/>
      <c r="F253" s="582">
        <f t="shared" ref="F253:F325" si="58">SUM(G253:J253)</f>
        <v>0</v>
      </c>
      <c r="G253" s="333"/>
      <c r="H253" s="333"/>
      <c r="I253" s="334"/>
      <c r="J253" s="335"/>
      <c r="K253" s="942"/>
      <c r="L253" s="337"/>
      <c r="M253" s="337"/>
      <c r="N253" s="337"/>
      <c r="O253" s="338"/>
      <c r="P253" s="339">
        <f t="shared" ref="P253:P322" si="59">SUM(Q253:T253)</f>
        <v>0</v>
      </c>
      <c r="Q253" s="364"/>
      <c r="R253" s="364"/>
      <c r="S253" s="365"/>
      <c r="T253" s="366"/>
      <c r="U253" s="367"/>
      <c r="V253" s="364"/>
      <c r="W253" s="364"/>
      <c r="X253" s="364"/>
      <c r="Y253" s="1293">
        <f t="shared" si="57"/>
        <v>0</v>
      </c>
      <c r="Z253" s="340"/>
      <c r="AA253" s="439"/>
      <c r="AB253" s="20"/>
      <c r="AC253" s="253">
        <f t="shared" si="51"/>
        <v>0</v>
      </c>
    </row>
    <row r="254" spans="1:29" x14ac:dyDescent="0.3">
      <c r="A254" s="115"/>
      <c r="B254" s="332"/>
      <c r="C254" s="368" t="s">
        <v>1122</v>
      </c>
      <c r="D254" s="332"/>
      <c r="E254" s="1164"/>
      <c r="F254" s="582">
        <f t="shared" si="58"/>
        <v>0</v>
      </c>
      <c r="G254" s="333"/>
      <c r="H254" s="333"/>
      <c r="I254" s="334"/>
      <c r="J254" s="335"/>
      <c r="K254" s="942"/>
      <c r="L254" s="337"/>
      <c r="M254" s="337"/>
      <c r="N254" s="337"/>
      <c r="O254" s="338"/>
      <c r="P254" s="339">
        <f t="shared" si="59"/>
        <v>0</v>
      </c>
      <c r="Q254" s="364"/>
      <c r="R254" s="364"/>
      <c r="S254" s="365"/>
      <c r="T254" s="366"/>
      <c r="U254" s="367"/>
      <c r="V254" s="364"/>
      <c r="W254" s="364"/>
      <c r="X254" s="364"/>
      <c r="Y254" s="1293">
        <f t="shared" si="57"/>
        <v>0</v>
      </c>
      <c r="Z254" s="340"/>
      <c r="AA254" s="439"/>
      <c r="AB254" s="20"/>
      <c r="AC254" s="253">
        <f t="shared" si="51"/>
        <v>0</v>
      </c>
    </row>
    <row r="255" spans="1:29" x14ac:dyDescent="0.3">
      <c r="A255" s="115"/>
      <c r="B255" s="332"/>
      <c r="C255" s="368" t="s">
        <v>1120</v>
      </c>
      <c r="D255" s="332"/>
      <c r="E255" s="1164"/>
      <c r="F255" s="582">
        <f t="shared" si="58"/>
        <v>0</v>
      </c>
      <c r="G255" s="333"/>
      <c r="H255" s="333"/>
      <c r="I255" s="334"/>
      <c r="J255" s="335"/>
      <c r="K255" s="942"/>
      <c r="L255" s="337"/>
      <c r="M255" s="337"/>
      <c r="N255" s="337"/>
      <c r="O255" s="338"/>
      <c r="P255" s="339">
        <f t="shared" si="59"/>
        <v>0</v>
      </c>
      <c r="Q255" s="364"/>
      <c r="R255" s="364"/>
      <c r="S255" s="365"/>
      <c r="T255" s="366"/>
      <c r="U255" s="367"/>
      <c r="V255" s="364"/>
      <c r="W255" s="364"/>
      <c r="X255" s="364"/>
      <c r="Y255" s="1293">
        <f t="shared" si="57"/>
        <v>0</v>
      </c>
      <c r="Z255" s="340"/>
      <c r="AA255" s="375"/>
      <c r="AB255" s="20"/>
      <c r="AC255" s="253">
        <f t="shared" si="51"/>
        <v>0</v>
      </c>
    </row>
    <row r="256" spans="1:29" s="9" customFormat="1" x14ac:dyDescent="0.3">
      <c r="A256" s="115"/>
      <c r="B256" s="332"/>
      <c r="C256" s="332"/>
      <c r="D256" s="332"/>
      <c r="E256" s="1168" t="s">
        <v>150</v>
      </c>
      <c r="F256" s="582">
        <f t="shared" si="58"/>
        <v>4</v>
      </c>
      <c r="G256" s="333"/>
      <c r="H256" s="333"/>
      <c r="I256" s="334">
        <v>4</v>
      </c>
      <c r="J256" s="335"/>
      <c r="K256" s="633"/>
      <c r="L256" s="344"/>
      <c r="M256" s="344"/>
      <c r="N256" s="344"/>
      <c r="O256" s="338"/>
      <c r="P256" s="339">
        <f t="shared" si="59"/>
        <v>20000</v>
      </c>
      <c r="Q256" s="364"/>
      <c r="R256" s="417">
        <v>20000</v>
      </c>
      <c r="S256" s="365"/>
      <c r="T256" s="366"/>
      <c r="U256" s="367"/>
      <c r="V256" s="417">
        <v>20000</v>
      </c>
      <c r="W256" s="364"/>
      <c r="X256" s="364"/>
      <c r="Y256" s="1293">
        <f t="shared" si="57"/>
        <v>20000</v>
      </c>
      <c r="Z256" s="340" t="s">
        <v>32</v>
      </c>
      <c r="AA256" s="370" t="s">
        <v>432</v>
      </c>
      <c r="AB256" s="20"/>
      <c r="AC256" s="253">
        <f t="shared" si="51"/>
        <v>40000</v>
      </c>
    </row>
    <row r="257" spans="1:29" s="9" customFormat="1" x14ac:dyDescent="0.3">
      <c r="A257" s="115"/>
      <c r="B257" s="332"/>
      <c r="C257" s="332"/>
      <c r="D257" s="332"/>
      <c r="E257" s="1168" t="s">
        <v>151</v>
      </c>
      <c r="F257" s="582">
        <f t="shared" si="58"/>
        <v>0</v>
      </c>
      <c r="G257" s="333"/>
      <c r="H257" s="333"/>
      <c r="I257" s="334"/>
      <c r="J257" s="335"/>
      <c r="K257" s="942"/>
      <c r="L257" s="344"/>
      <c r="M257" s="344"/>
      <c r="N257" s="344"/>
      <c r="O257" s="338"/>
      <c r="P257" s="339">
        <f t="shared" si="59"/>
        <v>0</v>
      </c>
      <c r="Q257" s="364"/>
      <c r="R257" s="364"/>
      <c r="S257" s="365"/>
      <c r="T257" s="366"/>
      <c r="U257" s="367"/>
      <c r="V257" s="364"/>
      <c r="W257" s="364"/>
      <c r="X257" s="364"/>
      <c r="Y257" s="1293">
        <f t="shared" si="57"/>
        <v>0</v>
      </c>
      <c r="Z257" s="340"/>
      <c r="AA257" s="370" t="s">
        <v>433</v>
      </c>
      <c r="AB257" s="20"/>
      <c r="AC257" s="253">
        <f t="shared" si="51"/>
        <v>0</v>
      </c>
    </row>
    <row r="258" spans="1:29" ht="15.6" customHeight="1" x14ac:dyDescent="0.3">
      <c r="A258" s="115"/>
      <c r="B258" s="332"/>
      <c r="C258" s="332"/>
      <c r="D258" s="332"/>
      <c r="E258" s="1164"/>
      <c r="F258" s="582">
        <f t="shared" si="58"/>
        <v>0</v>
      </c>
      <c r="G258" s="333"/>
      <c r="H258" s="333"/>
      <c r="I258" s="334"/>
      <c r="J258" s="335"/>
      <c r="K258" s="942"/>
      <c r="L258" s="337"/>
      <c r="M258" s="337"/>
      <c r="N258" s="337"/>
      <c r="O258" s="338"/>
      <c r="P258" s="339">
        <f t="shared" si="59"/>
        <v>0</v>
      </c>
      <c r="Q258" s="364"/>
      <c r="R258" s="364"/>
      <c r="S258" s="365"/>
      <c r="T258" s="366"/>
      <c r="U258" s="367"/>
      <c r="V258" s="364"/>
      <c r="W258" s="364"/>
      <c r="X258" s="364"/>
      <c r="Y258" s="1293">
        <f t="shared" si="57"/>
        <v>0</v>
      </c>
      <c r="Z258" s="340"/>
      <c r="AA258" s="348"/>
      <c r="AB258" s="20"/>
      <c r="AC258" s="253">
        <f t="shared" si="51"/>
        <v>0</v>
      </c>
    </row>
    <row r="259" spans="1:29" ht="15.6" hidden="1" customHeight="1" x14ac:dyDescent="0.3">
      <c r="A259" s="115"/>
      <c r="B259" s="332"/>
      <c r="C259" s="368" t="s">
        <v>1300</v>
      </c>
      <c r="D259" s="332"/>
      <c r="E259" s="1164"/>
      <c r="F259" s="582">
        <f t="shared" si="58"/>
        <v>0</v>
      </c>
      <c r="G259" s="333"/>
      <c r="H259" s="333"/>
      <c r="I259" s="334"/>
      <c r="J259" s="335"/>
      <c r="K259" s="942"/>
      <c r="L259" s="337"/>
      <c r="M259" s="337"/>
      <c r="N259" s="337"/>
      <c r="O259" s="338"/>
      <c r="P259" s="339">
        <f t="shared" si="59"/>
        <v>0</v>
      </c>
      <c r="Q259" s="364"/>
      <c r="R259" s="364"/>
      <c r="S259" s="365"/>
      <c r="T259" s="366"/>
      <c r="U259" s="367"/>
      <c r="V259" s="364"/>
      <c r="W259" s="364"/>
      <c r="X259" s="364"/>
      <c r="Y259" s="1293">
        <f t="shared" si="57"/>
        <v>0</v>
      </c>
      <c r="Z259" s="340"/>
      <c r="AA259" s="348"/>
      <c r="AB259" s="20"/>
      <c r="AC259" s="253">
        <f t="shared" si="51"/>
        <v>0</v>
      </c>
    </row>
    <row r="260" spans="1:29" ht="15.6" hidden="1" customHeight="1" x14ac:dyDescent="0.3">
      <c r="A260" s="115"/>
      <c r="B260" s="332"/>
      <c r="C260" s="368"/>
      <c r="D260" s="368" t="s">
        <v>1301</v>
      </c>
      <c r="E260" s="1164"/>
      <c r="F260" s="582">
        <f t="shared" si="58"/>
        <v>0</v>
      </c>
      <c r="G260" s="333"/>
      <c r="H260" s="333"/>
      <c r="I260" s="334"/>
      <c r="J260" s="335"/>
      <c r="K260" s="942"/>
      <c r="L260" s="337"/>
      <c r="M260" s="337"/>
      <c r="N260" s="337"/>
      <c r="O260" s="338"/>
      <c r="P260" s="339">
        <f t="shared" si="59"/>
        <v>0</v>
      </c>
      <c r="Q260" s="364"/>
      <c r="R260" s="364"/>
      <c r="S260" s="365"/>
      <c r="T260" s="366"/>
      <c r="U260" s="367"/>
      <c r="V260" s="364"/>
      <c r="W260" s="364"/>
      <c r="X260" s="364"/>
      <c r="Y260" s="1293">
        <f t="shared" si="57"/>
        <v>0</v>
      </c>
      <c r="Z260" s="340"/>
      <c r="AA260" s="348"/>
      <c r="AB260" s="20"/>
      <c r="AC260" s="253">
        <f t="shared" si="51"/>
        <v>0</v>
      </c>
    </row>
    <row r="261" spans="1:29" ht="15.6" hidden="1" customHeight="1" x14ac:dyDescent="0.3">
      <c r="A261" s="115"/>
      <c r="B261" s="332"/>
      <c r="C261" s="332"/>
      <c r="D261" s="332"/>
      <c r="E261" s="1168" t="s">
        <v>21</v>
      </c>
      <c r="F261" s="582">
        <f t="shared" si="58"/>
        <v>1</v>
      </c>
      <c r="G261" s="333"/>
      <c r="H261" s="333"/>
      <c r="I261" s="334">
        <v>1</v>
      </c>
      <c r="J261" s="335"/>
      <c r="K261" s="942"/>
      <c r="L261" s="337"/>
      <c r="M261" s="337"/>
      <c r="N261" s="337"/>
      <c r="O261" s="338"/>
      <c r="P261" s="339">
        <f t="shared" si="59"/>
        <v>140000</v>
      </c>
      <c r="Q261" s="364"/>
      <c r="R261" s="364"/>
      <c r="S261" s="365">
        <v>140000</v>
      </c>
      <c r="T261" s="366"/>
      <c r="U261" s="367"/>
      <c r="V261" s="364"/>
      <c r="W261" s="364"/>
      <c r="X261" s="364"/>
      <c r="Y261" s="1293">
        <f t="shared" si="57"/>
        <v>0</v>
      </c>
      <c r="Z261" s="340" t="s">
        <v>31</v>
      </c>
      <c r="AA261" s="439" t="s">
        <v>804</v>
      </c>
      <c r="AB261" s="20"/>
      <c r="AC261" s="253">
        <f t="shared" si="51"/>
        <v>140000</v>
      </c>
    </row>
    <row r="262" spans="1:29" hidden="1" x14ac:dyDescent="0.3">
      <c r="A262" s="115"/>
      <c r="B262" s="332"/>
      <c r="C262" s="332"/>
      <c r="D262" s="332"/>
      <c r="E262" s="1164"/>
      <c r="F262" s="582">
        <f t="shared" si="58"/>
        <v>0</v>
      </c>
      <c r="G262" s="333"/>
      <c r="H262" s="333"/>
      <c r="I262" s="334"/>
      <c r="J262" s="335"/>
      <c r="K262" s="942"/>
      <c r="L262" s="337"/>
      <c r="M262" s="337"/>
      <c r="N262" s="337"/>
      <c r="O262" s="338"/>
      <c r="P262" s="339">
        <f t="shared" si="59"/>
        <v>0</v>
      </c>
      <c r="Q262" s="364"/>
      <c r="R262" s="364"/>
      <c r="S262" s="365"/>
      <c r="T262" s="366"/>
      <c r="U262" s="367"/>
      <c r="V262" s="364"/>
      <c r="W262" s="364"/>
      <c r="X262" s="364"/>
      <c r="Y262" s="1293">
        <f t="shared" si="57"/>
        <v>0</v>
      </c>
      <c r="Z262" s="340"/>
      <c r="AA262" s="348"/>
      <c r="AB262" s="20"/>
      <c r="AC262" s="253">
        <f t="shared" si="51"/>
        <v>0</v>
      </c>
    </row>
    <row r="263" spans="1:29" x14ac:dyDescent="0.3">
      <c r="A263" s="115"/>
      <c r="B263" s="332"/>
      <c r="C263" s="368" t="s">
        <v>1302</v>
      </c>
      <c r="D263" s="332"/>
      <c r="E263" s="1164"/>
      <c r="F263" s="582">
        <f t="shared" si="58"/>
        <v>0</v>
      </c>
      <c r="G263" s="333"/>
      <c r="H263" s="333"/>
      <c r="I263" s="334"/>
      <c r="J263" s="335"/>
      <c r="K263" s="942"/>
      <c r="L263" s="337"/>
      <c r="M263" s="337"/>
      <c r="N263" s="337"/>
      <c r="O263" s="338"/>
      <c r="P263" s="339">
        <f t="shared" si="59"/>
        <v>0</v>
      </c>
      <c r="Q263" s="364"/>
      <c r="R263" s="364"/>
      <c r="S263" s="365"/>
      <c r="T263" s="366"/>
      <c r="U263" s="367"/>
      <c r="V263" s="364"/>
      <c r="W263" s="364"/>
      <c r="X263" s="364"/>
      <c r="Y263" s="1293">
        <f t="shared" si="57"/>
        <v>0</v>
      </c>
      <c r="Z263" s="340"/>
      <c r="AA263" s="439"/>
      <c r="AB263" s="20"/>
      <c r="AC263" s="253">
        <f t="shared" si="51"/>
        <v>0</v>
      </c>
    </row>
    <row r="264" spans="1:29" x14ac:dyDescent="0.3">
      <c r="A264" s="115"/>
      <c r="B264" s="332"/>
      <c r="C264" s="368"/>
      <c r="D264" s="368" t="s">
        <v>1303</v>
      </c>
      <c r="E264" s="1164"/>
      <c r="F264" s="582">
        <f t="shared" si="58"/>
        <v>0</v>
      </c>
      <c r="G264" s="333"/>
      <c r="H264" s="333"/>
      <c r="I264" s="334"/>
      <c r="J264" s="335"/>
      <c r="K264" s="942"/>
      <c r="L264" s="337"/>
      <c r="M264" s="337"/>
      <c r="N264" s="337"/>
      <c r="O264" s="338"/>
      <c r="P264" s="339">
        <f t="shared" si="59"/>
        <v>0</v>
      </c>
      <c r="Q264" s="364"/>
      <c r="R264" s="364"/>
      <c r="S264" s="365"/>
      <c r="T264" s="366"/>
      <c r="U264" s="367"/>
      <c r="V264" s="364"/>
      <c r="W264" s="364"/>
      <c r="X264" s="364"/>
      <c r="Y264" s="1293">
        <f t="shared" si="57"/>
        <v>0</v>
      </c>
      <c r="Z264" s="340"/>
      <c r="AA264" s="439"/>
      <c r="AB264" s="20"/>
      <c r="AC264" s="253">
        <f t="shared" si="51"/>
        <v>0</v>
      </c>
    </row>
    <row r="265" spans="1:29" x14ac:dyDescent="0.3">
      <c r="A265" s="115"/>
      <c r="B265" s="332"/>
      <c r="C265" s="332"/>
      <c r="D265" s="332"/>
      <c r="E265" s="1168" t="s">
        <v>534</v>
      </c>
      <c r="F265" s="582">
        <f t="shared" si="58"/>
        <v>1</v>
      </c>
      <c r="G265" s="333"/>
      <c r="H265" s="333"/>
      <c r="I265" s="334">
        <v>1</v>
      </c>
      <c r="J265" s="335"/>
      <c r="K265" s="633"/>
      <c r="L265" s="344"/>
      <c r="M265" s="344"/>
      <c r="N265" s="344"/>
      <c r="O265" s="338"/>
      <c r="P265" s="339">
        <f t="shared" si="59"/>
        <v>200000</v>
      </c>
      <c r="Q265" s="364"/>
      <c r="R265" s="364"/>
      <c r="S265" s="365">
        <v>200000</v>
      </c>
      <c r="T265" s="366"/>
      <c r="U265" s="367"/>
      <c r="V265" s="364"/>
      <c r="W265" s="364"/>
      <c r="X265" s="364"/>
      <c r="Y265" s="1293">
        <f t="shared" si="57"/>
        <v>0</v>
      </c>
      <c r="Z265" s="340" t="s">
        <v>32</v>
      </c>
      <c r="AA265" s="370" t="s">
        <v>805</v>
      </c>
      <c r="AB265" s="20"/>
      <c r="AC265" s="253">
        <f t="shared" si="51"/>
        <v>200000</v>
      </c>
    </row>
    <row r="266" spans="1:29" s="9" customFormat="1" hidden="1" x14ac:dyDescent="0.3">
      <c r="A266" s="115"/>
      <c r="B266" s="332"/>
      <c r="C266" s="332"/>
      <c r="D266" s="332"/>
      <c r="E266" s="1168"/>
      <c r="F266" s="582">
        <f t="shared" si="58"/>
        <v>0</v>
      </c>
      <c r="G266" s="333"/>
      <c r="H266" s="333"/>
      <c r="I266" s="334"/>
      <c r="J266" s="335"/>
      <c r="K266" s="633"/>
      <c r="L266" s="344"/>
      <c r="M266" s="344"/>
      <c r="N266" s="344"/>
      <c r="O266" s="338"/>
      <c r="P266" s="339">
        <f t="shared" si="59"/>
        <v>0</v>
      </c>
      <c r="Q266" s="364"/>
      <c r="R266" s="364"/>
      <c r="S266" s="364"/>
      <c r="T266" s="475"/>
      <c r="U266" s="367"/>
      <c r="V266" s="364"/>
      <c r="W266" s="364"/>
      <c r="X266" s="364"/>
      <c r="Y266" s="1293">
        <f t="shared" si="57"/>
        <v>0</v>
      </c>
      <c r="Z266" s="476"/>
      <c r="AA266" s="370"/>
      <c r="AB266" s="20"/>
      <c r="AC266" s="253">
        <f t="shared" si="51"/>
        <v>0</v>
      </c>
    </row>
    <row r="267" spans="1:29" ht="15.6" hidden="1" customHeight="1" x14ac:dyDescent="0.3">
      <c r="A267" s="115"/>
      <c r="B267" s="332"/>
      <c r="C267" s="368" t="s">
        <v>1298</v>
      </c>
      <c r="D267" s="332"/>
      <c r="E267" s="1164"/>
      <c r="F267" s="582">
        <f t="shared" si="58"/>
        <v>0</v>
      </c>
      <c r="G267" s="333"/>
      <c r="H267" s="333"/>
      <c r="I267" s="334"/>
      <c r="J267" s="335"/>
      <c r="K267" s="942"/>
      <c r="L267" s="337"/>
      <c r="M267" s="337"/>
      <c r="N267" s="337"/>
      <c r="O267" s="338"/>
      <c r="P267" s="339">
        <f t="shared" si="59"/>
        <v>0</v>
      </c>
      <c r="Q267" s="364"/>
      <c r="R267" s="364"/>
      <c r="S267" s="365"/>
      <c r="T267" s="366"/>
      <c r="U267" s="367"/>
      <c r="V267" s="364"/>
      <c r="W267" s="364"/>
      <c r="X267" s="364"/>
      <c r="Y267" s="1293">
        <f t="shared" si="57"/>
        <v>0</v>
      </c>
      <c r="Z267" s="340"/>
      <c r="AA267" s="439"/>
      <c r="AB267" s="20"/>
      <c r="AC267" s="253">
        <f t="shared" si="51"/>
        <v>0</v>
      </c>
    </row>
    <row r="268" spans="1:29" ht="15.6" hidden="1" customHeight="1" x14ac:dyDescent="0.3">
      <c r="A268" s="115"/>
      <c r="B268" s="332"/>
      <c r="C268" s="368"/>
      <c r="D268" s="332"/>
      <c r="E268" s="1166" t="s">
        <v>1299</v>
      </c>
      <c r="F268" s="582">
        <f t="shared" si="58"/>
        <v>0</v>
      </c>
      <c r="G268" s="333"/>
      <c r="H268" s="333"/>
      <c r="I268" s="334"/>
      <c r="J268" s="335"/>
      <c r="K268" s="942"/>
      <c r="L268" s="337"/>
      <c r="M268" s="337"/>
      <c r="N268" s="337"/>
      <c r="O268" s="338"/>
      <c r="P268" s="339">
        <f t="shared" si="59"/>
        <v>0</v>
      </c>
      <c r="Q268" s="364"/>
      <c r="R268" s="364"/>
      <c r="S268" s="365"/>
      <c r="T268" s="366"/>
      <c r="U268" s="367"/>
      <c r="V268" s="364"/>
      <c r="W268" s="364"/>
      <c r="X268" s="364"/>
      <c r="Y268" s="1293">
        <f t="shared" si="57"/>
        <v>0</v>
      </c>
      <c r="Z268" s="340"/>
      <c r="AA268" s="439"/>
      <c r="AB268" s="20"/>
      <c r="AC268" s="253">
        <f t="shared" si="51"/>
        <v>0</v>
      </c>
    </row>
    <row r="269" spans="1:29" s="9" customFormat="1" ht="15.6" hidden="1" customHeight="1" x14ac:dyDescent="0.3">
      <c r="A269" s="115"/>
      <c r="B269" s="332"/>
      <c r="C269" s="332"/>
      <c r="D269" s="332"/>
      <c r="E269" s="1168" t="s">
        <v>534</v>
      </c>
      <c r="F269" s="582">
        <f t="shared" si="58"/>
        <v>1</v>
      </c>
      <c r="G269" s="333"/>
      <c r="H269" s="333"/>
      <c r="I269" s="334"/>
      <c r="J269" s="335">
        <v>1</v>
      </c>
      <c r="K269" s="633"/>
      <c r="L269" s="344"/>
      <c r="M269" s="344"/>
      <c r="N269" s="344"/>
      <c r="O269" s="338"/>
      <c r="P269" s="339">
        <f t="shared" si="59"/>
        <v>20000</v>
      </c>
      <c r="Q269" s="364"/>
      <c r="R269" s="364"/>
      <c r="S269" s="364"/>
      <c r="T269" s="366">
        <v>20000</v>
      </c>
      <c r="U269" s="367"/>
      <c r="V269" s="364"/>
      <c r="W269" s="364"/>
      <c r="X269" s="364"/>
      <c r="Y269" s="1293">
        <f t="shared" si="57"/>
        <v>0</v>
      </c>
      <c r="Z269" s="340" t="s">
        <v>1086</v>
      </c>
      <c r="AA269" s="370"/>
      <c r="AB269" s="20"/>
      <c r="AC269" s="253">
        <f t="shared" si="51"/>
        <v>20000</v>
      </c>
    </row>
    <row r="270" spans="1:29" s="9" customFormat="1" ht="15.6" hidden="1" customHeight="1" x14ac:dyDescent="0.3">
      <c r="A270" s="115"/>
      <c r="B270" s="332"/>
      <c r="C270" s="332"/>
      <c r="D270" s="332"/>
      <c r="E270" s="1168"/>
      <c r="F270" s="582"/>
      <c r="G270" s="333"/>
      <c r="H270" s="333"/>
      <c r="I270" s="334"/>
      <c r="J270" s="335"/>
      <c r="K270" s="633"/>
      <c r="L270" s="344"/>
      <c r="M270" s="344"/>
      <c r="N270" s="344"/>
      <c r="O270" s="338"/>
      <c r="P270" s="339"/>
      <c r="Q270" s="364"/>
      <c r="R270" s="364"/>
      <c r="S270" s="364"/>
      <c r="T270" s="366"/>
      <c r="U270" s="367"/>
      <c r="V270" s="364"/>
      <c r="W270" s="364"/>
      <c r="X270" s="364"/>
      <c r="Y270" s="1293"/>
      <c r="Z270" s="340"/>
      <c r="AA270" s="370"/>
      <c r="AB270" s="20"/>
      <c r="AC270" s="253"/>
    </row>
    <row r="271" spans="1:29" hidden="1" x14ac:dyDescent="0.3">
      <c r="A271" s="115"/>
      <c r="B271" s="332"/>
      <c r="C271" s="368" t="s">
        <v>1123</v>
      </c>
      <c r="D271" s="332"/>
      <c r="E271" s="1164"/>
      <c r="F271" s="582">
        <f t="shared" ref="F271:F273" si="60">SUM(G271:J271)</f>
        <v>0</v>
      </c>
      <c r="G271" s="333"/>
      <c r="H271" s="333"/>
      <c r="I271" s="334"/>
      <c r="J271" s="335"/>
      <c r="K271" s="942"/>
      <c r="L271" s="337"/>
      <c r="M271" s="337"/>
      <c r="N271" s="337"/>
      <c r="O271" s="338"/>
      <c r="P271" s="339">
        <f t="shared" ref="P271:P273" si="61">SUM(Q271:T271)</f>
        <v>0</v>
      </c>
      <c r="Q271" s="364"/>
      <c r="R271" s="364"/>
      <c r="S271" s="365"/>
      <c r="T271" s="366"/>
      <c r="U271" s="367"/>
      <c r="V271" s="364"/>
      <c r="W271" s="364"/>
      <c r="X271" s="364"/>
      <c r="Y271" s="1293">
        <f t="shared" ref="Y271:Y273" si="62">SUM(U271:X271)</f>
        <v>0</v>
      </c>
      <c r="Z271" s="340"/>
      <c r="AA271" s="439"/>
      <c r="AB271" s="20"/>
      <c r="AC271" s="253">
        <f t="shared" ref="AC271:AC273" si="63">P271+Y271</f>
        <v>0</v>
      </c>
    </row>
    <row r="272" spans="1:29" hidden="1" x14ac:dyDescent="0.3">
      <c r="A272" s="115"/>
      <c r="B272" s="332"/>
      <c r="C272" s="332"/>
      <c r="D272" s="332"/>
      <c r="E272" s="1168" t="s">
        <v>534</v>
      </c>
      <c r="F272" s="582">
        <v>1</v>
      </c>
      <c r="G272" s="333"/>
      <c r="H272" s="333"/>
      <c r="I272" s="334">
        <v>1</v>
      </c>
      <c r="J272" s="335">
        <v>-1</v>
      </c>
      <c r="K272" s="633"/>
      <c r="L272" s="344"/>
      <c r="M272" s="344"/>
      <c r="N272" s="344"/>
      <c r="O272" s="338"/>
      <c r="P272" s="339">
        <f t="shared" si="61"/>
        <v>100000</v>
      </c>
      <c r="Q272" s="364"/>
      <c r="R272" s="364"/>
      <c r="S272" s="365">
        <v>50000</v>
      </c>
      <c r="T272" s="366">
        <v>50000</v>
      </c>
      <c r="U272" s="367"/>
      <c r="V272" s="364"/>
      <c r="W272" s="364"/>
      <c r="X272" s="364"/>
      <c r="Y272" s="1293">
        <f t="shared" si="62"/>
        <v>0</v>
      </c>
      <c r="Z272" s="340" t="s">
        <v>1086</v>
      </c>
      <c r="AA272" s="370" t="s">
        <v>805</v>
      </c>
      <c r="AB272" s="20"/>
      <c r="AC272" s="253">
        <f t="shared" si="63"/>
        <v>100000</v>
      </c>
    </row>
    <row r="273" spans="1:29" s="9" customFormat="1" hidden="1" x14ac:dyDescent="0.3">
      <c r="A273" s="115"/>
      <c r="B273" s="332"/>
      <c r="C273" s="332"/>
      <c r="D273" s="332"/>
      <c r="E273" s="1168"/>
      <c r="F273" s="582">
        <f t="shared" si="60"/>
        <v>0</v>
      </c>
      <c r="G273" s="333"/>
      <c r="H273" s="333"/>
      <c r="I273" s="334"/>
      <c r="J273" s="335"/>
      <c r="K273" s="633"/>
      <c r="L273" s="344"/>
      <c r="M273" s="344"/>
      <c r="N273" s="344"/>
      <c r="O273" s="338"/>
      <c r="P273" s="339">
        <f t="shared" si="61"/>
        <v>0</v>
      </c>
      <c r="Q273" s="364"/>
      <c r="R273" s="364"/>
      <c r="S273" s="364"/>
      <c r="T273" s="475"/>
      <c r="U273" s="367"/>
      <c r="V273" s="364"/>
      <c r="W273" s="364"/>
      <c r="X273" s="364"/>
      <c r="Y273" s="1293">
        <f t="shared" si="62"/>
        <v>0</v>
      </c>
      <c r="Z273" s="476"/>
      <c r="AA273" s="370"/>
      <c r="AB273" s="20"/>
      <c r="AC273" s="253">
        <f t="shared" si="63"/>
        <v>0</v>
      </c>
    </row>
    <row r="274" spans="1:29" s="9" customFormat="1" x14ac:dyDescent="0.3">
      <c r="A274" s="121"/>
      <c r="B274" s="377"/>
      <c r="C274" s="377"/>
      <c r="D274" s="377"/>
      <c r="E274" s="1366"/>
      <c r="F274" s="885">
        <f t="shared" si="58"/>
        <v>0</v>
      </c>
      <c r="G274" s="378"/>
      <c r="H274" s="378"/>
      <c r="I274" s="379"/>
      <c r="J274" s="380"/>
      <c r="K274" s="947"/>
      <c r="L274" s="381"/>
      <c r="M274" s="381"/>
      <c r="N274" s="381"/>
      <c r="O274" s="382"/>
      <c r="P274" s="481">
        <f t="shared" si="59"/>
        <v>0</v>
      </c>
      <c r="Q274" s="383"/>
      <c r="R274" s="383"/>
      <c r="S274" s="384"/>
      <c r="T274" s="385"/>
      <c r="U274" s="386"/>
      <c r="V274" s="383"/>
      <c r="W274" s="383"/>
      <c r="X274" s="383"/>
      <c r="Y274" s="1305">
        <f t="shared" si="57"/>
        <v>0</v>
      </c>
      <c r="Z274" s="387"/>
      <c r="AA274" s="477"/>
      <c r="AB274" s="20"/>
      <c r="AC274" s="253">
        <f t="shared" si="51"/>
        <v>0</v>
      </c>
    </row>
    <row r="275" spans="1:29" hidden="1" x14ac:dyDescent="0.3">
      <c r="A275" s="123"/>
      <c r="B275" s="388" t="s">
        <v>927</v>
      </c>
      <c r="C275" s="388"/>
      <c r="D275" s="388"/>
      <c r="E275" s="1352"/>
      <c r="F275" s="886">
        <f t="shared" si="58"/>
        <v>0</v>
      </c>
      <c r="G275" s="389"/>
      <c r="H275" s="389"/>
      <c r="I275" s="390"/>
      <c r="J275" s="391"/>
      <c r="K275" s="945"/>
      <c r="L275" s="447"/>
      <c r="M275" s="447"/>
      <c r="N275" s="447"/>
      <c r="O275" s="394"/>
      <c r="P275" s="483">
        <f t="shared" si="59"/>
        <v>0</v>
      </c>
      <c r="Q275" s="395"/>
      <c r="R275" s="395"/>
      <c r="S275" s="478"/>
      <c r="T275" s="479"/>
      <c r="U275" s="398"/>
      <c r="V275" s="395"/>
      <c r="W275" s="395"/>
      <c r="X275" s="395"/>
      <c r="Y275" s="1306">
        <f t="shared" si="57"/>
        <v>0</v>
      </c>
      <c r="Z275" s="448" t="s">
        <v>114</v>
      </c>
      <c r="AA275" s="449"/>
      <c r="AB275" s="20"/>
      <c r="AC275" s="253">
        <f t="shared" si="51"/>
        <v>0</v>
      </c>
    </row>
    <row r="276" spans="1:29" hidden="1" x14ac:dyDescent="0.3">
      <c r="A276" s="115"/>
      <c r="B276" s="368"/>
      <c r="C276" s="368" t="s">
        <v>928</v>
      </c>
      <c r="D276" s="368"/>
      <c r="E276" s="1164"/>
      <c r="F276" s="582">
        <f t="shared" si="58"/>
        <v>0</v>
      </c>
      <c r="G276" s="333"/>
      <c r="H276" s="333"/>
      <c r="I276" s="334"/>
      <c r="J276" s="335"/>
      <c r="K276" s="942"/>
      <c r="L276" s="337"/>
      <c r="M276" s="337"/>
      <c r="N276" s="337"/>
      <c r="O276" s="338"/>
      <c r="P276" s="1359">
        <f t="shared" si="59"/>
        <v>0</v>
      </c>
      <c r="Q276" s="364"/>
      <c r="R276" s="364"/>
      <c r="S276" s="1280"/>
      <c r="T276" s="366"/>
      <c r="U276" s="367"/>
      <c r="V276" s="364"/>
      <c r="W276" s="364"/>
      <c r="X276" s="364"/>
      <c r="Y276" s="1293">
        <f t="shared" si="57"/>
        <v>0</v>
      </c>
      <c r="Z276" s="340"/>
      <c r="AA276" s="348"/>
      <c r="AB276" s="20"/>
      <c r="AC276" s="253">
        <f t="shared" si="51"/>
        <v>0</v>
      </c>
    </row>
    <row r="277" spans="1:29" s="34" customFormat="1" hidden="1" x14ac:dyDescent="0.3">
      <c r="A277" s="118"/>
      <c r="B277" s="368"/>
      <c r="C277" s="331" t="s">
        <v>264</v>
      </c>
      <c r="D277" s="331"/>
      <c r="E277" s="1166"/>
      <c r="F277" s="582">
        <f t="shared" si="58"/>
        <v>0</v>
      </c>
      <c r="G277" s="583"/>
      <c r="H277" s="583"/>
      <c r="I277" s="584"/>
      <c r="J277" s="585"/>
      <c r="K277" s="336"/>
      <c r="L277" s="586"/>
      <c r="M277" s="586"/>
      <c r="N277" s="586"/>
      <c r="O277" s="338"/>
      <c r="P277" s="1359">
        <f>SUM(P278:P280)</f>
        <v>5000</v>
      </c>
      <c r="Q277" s="401">
        <f t="shared" ref="Q277:Y277" si="64">SUM(Q278:Q280)</f>
        <v>0</v>
      </c>
      <c r="R277" s="401">
        <f t="shared" si="64"/>
        <v>0</v>
      </c>
      <c r="S277" s="1260">
        <f t="shared" si="64"/>
        <v>5000</v>
      </c>
      <c r="T277" s="1286">
        <f t="shared" si="64"/>
        <v>0</v>
      </c>
      <c r="U277" s="1359">
        <f t="shared" si="64"/>
        <v>0</v>
      </c>
      <c r="V277" s="401">
        <f t="shared" si="64"/>
        <v>0</v>
      </c>
      <c r="W277" s="1260">
        <f t="shared" si="64"/>
        <v>0</v>
      </c>
      <c r="X277" s="339">
        <f t="shared" si="64"/>
        <v>0</v>
      </c>
      <c r="Y277" s="1286">
        <f t="shared" si="64"/>
        <v>0</v>
      </c>
      <c r="Z277" s="438"/>
      <c r="AA277" s="480"/>
      <c r="AB277" s="20"/>
      <c r="AC277" s="260">
        <f t="shared" si="51"/>
        <v>5000</v>
      </c>
    </row>
    <row r="278" spans="1:29" s="9" customFormat="1" hidden="1" x14ac:dyDescent="0.3">
      <c r="A278" s="115"/>
      <c r="B278" s="368"/>
      <c r="C278" s="368"/>
      <c r="D278" s="368"/>
      <c r="E278" s="1164"/>
      <c r="F278" s="582">
        <f t="shared" si="58"/>
        <v>0</v>
      </c>
      <c r="G278" s="333"/>
      <c r="H278" s="333"/>
      <c r="I278" s="334"/>
      <c r="J278" s="335"/>
      <c r="K278" s="942"/>
      <c r="L278" s="344"/>
      <c r="M278" s="344"/>
      <c r="N278" s="344"/>
      <c r="O278" s="338"/>
      <c r="P278" s="339">
        <f t="shared" si="59"/>
        <v>0</v>
      </c>
      <c r="Q278" s="364"/>
      <c r="R278" s="364"/>
      <c r="S278" s="365"/>
      <c r="T278" s="366"/>
      <c r="U278" s="367"/>
      <c r="V278" s="364"/>
      <c r="W278" s="364"/>
      <c r="X278" s="364"/>
      <c r="Y278" s="1293">
        <f t="shared" si="57"/>
        <v>0</v>
      </c>
      <c r="Z278" s="340"/>
      <c r="AA278" s="341"/>
      <c r="AB278" s="20"/>
      <c r="AC278" s="253">
        <f t="shared" si="51"/>
        <v>0</v>
      </c>
    </row>
    <row r="279" spans="1:29" hidden="1" x14ac:dyDescent="0.3">
      <c r="A279" s="115"/>
      <c r="B279" s="332"/>
      <c r="C279" s="368" t="s">
        <v>51</v>
      </c>
      <c r="D279" s="332"/>
      <c r="E279" s="1164"/>
      <c r="F279" s="582">
        <f t="shared" si="58"/>
        <v>0</v>
      </c>
      <c r="G279" s="333"/>
      <c r="H279" s="333"/>
      <c r="I279" s="334"/>
      <c r="J279" s="335"/>
      <c r="K279" s="942"/>
      <c r="L279" s="337"/>
      <c r="M279" s="337"/>
      <c r="N279" s="337"/>
      <c r="O279" s="338"/>
      <c r="P279" s="339">
        <f t="shared" si="59"/>
        <v>0</v>
      </c>
      <c r="Q279" s="364"/>
      <c r="R279" s="364"/>
      <c r="S279" s="365"/>
      <c r="T279" s="366"/>
      <c r="U279" s="367"/>
      <c r="V279" s="364"/>
      <c r="W279" s="364"/>
      <c r="X279" s="364"/>
      <c r="Y279" s="1293">
        <f t="shared" si="57"/>
        <v>0</v>
      </c>
      <c r="Z279" s="340"/>
      <c r="AA279" s="370"/>
      <c r="AB279" s="20"/>
      <c r="AC279" s="253">
        <f t="shared" si="51"/>
        <v>0</v>
      </c>
    </row>
    <row r="280" spans="1:29" hidden="1" x14ac:dyDescent="0.3">
      <c r="A280" s="115"/>
      <c r="B280" s="332"/>
      <c r="C280" s="332"/>
      <c r="D280" s="332"/>
      <c r="E280" s="1168" t="s">
        <v>52</v>
      </c>
      <c r="F280" s="894">
        <v>2009</v>
      </c>
      <c r="G280" s="333"/>
      <c r="H280" s="287"/>
      <c r="I280" s="433">
        <v>2009</v>
      </c>
      <c r="J280" s="335"/>
      <c r="K280" s="942"/>
      <c r="L280" s="337"/>
      <c r="M280" s="337"/>
      <c r="N280" s="337"/>
      <c r="O280" s="338"/>
      <c r="P280" s="339">
        <f t="shared" si="59"/>
        <v>5000</v>
      </c>
      <c r="Q280" s="364"/>
      <c r="R280" s="364"/>
      <c r="S280" s="365">
        <v>5000</v>
      </c>
      <c r="T280" s="366"/>
      <c r="U280" s="367"/>
      <c r="V280" s="364"/>
      <c r="W280" s="364"/>
      <c r="X280" s="364"/>
      <c r="Y280" s="1293">
        <f t="shared" si="57"/>
        <v>0</v>
      </c>
      <c r="Z280" s="340" t="s">
        <v>31</v>
      </c>
      <c r="AA280" s="370" t="s">
        <v>571</v>
      </c>
      <c r="AB280" s="20"/>
      <c r="AC280" s="253">
        <f t="shared" si="51"/>
        <v>5000</v>
      </c>
    </row>
    <row r="281" spans="1:29" ht="16.2" hidden="1" thickBot="1" x14ac:dyDescent="0.35">
      <c r="A281" s="119"/>
      <c r="B281" s="306"/>
      <c r="C281" s="306"/>
      <c r="D281" s="306"/>
      <c r="E281" s="1362"/>
      <c r="F281" s="881">
        <f t="shared" si="58"/>
        <v>0</v>
      </c>
      <c r="G281" s="307"/>
      <c r="H281" s="307"/>
      <c r="I281" s="308"/>
      <c r="J281" s="309"/>
      <c r="K281" s="941"/>
      <c r="L281" s="310"/>
      <c r="M281" s="310"/>
      <c r="N281" s="310"/>
      <c r="O281" s="311"/>
      <c r="P281" s="484">
        <f t="shared" si="59"/>
        <v>0</v>
      </c>
      <c r="Q281" s="349"/>
      <c r="R281" s="349"/>
      <c r="S281" s="314"/>
      <c r="T281" s="315"/>
      <c r="U281" s="350"/>
      <c r="V281" s="349"/>
      <c r="W281" s="349"/>
      <c r="X281" s="349"/>
      <c r="Y281" s="1307">
        <f t="shared" si="57"/>
        <v>0</v>
      </c>
      <c r="Z281" s="317"/>
      <c r="AA281" s="318"/>
      <c r="AB281" s="28"/>
      <c r="AC281" s="253">
        <f t="shared" si="51"/>
        <v>0</v>
      </c>
    </row>
    <row r="282" spans="1:29" s="9" customFormat="1" hidden="1" x14ac:dyDescent="0.3">
      <c r="A282" s="120"/>
      <c r="B282" s="527" t="s">
        <v>184</v>
      </c>
      <c r="C282" s="527"/>
      <c r="D282" s="527"/>
      <c r="E282" s="1367"/>
      <c r="F282" s="883">
        <f t="shared" si="58"/>
        <v>0</v>
      </c>
      <c r="G282" s="353"/>
      <c r="H282" s="353"/>
      <c r="I282" s="354"/>
      <c r="J282" s="355"/>
      <c r="K282" s="943"/>
      <c r="L282" s="531"/>
      <c r="M282" s="531"/>
      <c r="N282" s="531"/>
      <c r="O282" s="358"/>
      <c r="P282" s="488">
        <f t="shared" si="59"/>
        <v>0</v>
      </c>
      <c r="Q282" s="359"/>
      <c r="R282" s="359"/>
      <c r="S282" s="360"/>
      <c r="T282" s="361"/>
      <c r="U282" s="362"/>
      <c r="V282" s="359"/>
      <c r="W282" s="359"/>
      <c r="X282" s="359"/>
      <c r="Y282" s="1308">
        <f t="shared" si="57"/>
        <v>0</v>
      </c>
      <c r="Z282" s="571" t="s">
        <v>114</v>
      </c>
      <c r="AA282" s="467"/>
      <c r="AB282" s="10"/>
      <c r="AC282" s="253">
        <f t="shared" si="51"/>
        <v>0</v>
      </c>
    </row>
    <row r="283" spans="1:29" s="34" customFormat="1" hidden="1" x14ac:dyDescent="0.3">
      <c r="A283" s="118"/>
      <c r="B283" s="368"/>
      <c r="C283" s="331" t="s">
        <v>264</v>
      </c>
      <c r="D283" s="331"/>
      <c r="E283" s="1166"/>
      <c r="F283" s="582">
        <f t="shared" si="58"/>
        <v>0</v>
      </c>
      <c r="G283" s="583"/>
      <c r="H283" s="583"/>
      <c r="I283" s="584"/>
      <c r="J283" s="585"/>
      <c r="K283" s="336"/>
      <c r="L283" s="586"/>
      <c r="M283" s="586"/>
      <c r="N283" s="586"/>
      <c r="O283" s="338"/>
      <c r="P283" s="339">
        <f>P286</f>
        <v>5000</v>
      </c>
      <c r="Q283" s="1359">
        <f t="shared" ref="Q283:Y283" si="65">Q286</f>
        <v>0</v>
      </c>
      <c r="R283" s="401">
        <f t="shared" si="65"/>
        <v>0</v>
      </c>
      <c r="S283" s="401">
        <f t="shared" si="65"/>
        <v>0</v>
      </c>
      <c r="T283" s="1262">
        <f t="shared" si="65"/>
        <v>5000</v>
      </c>
      <c r="U283" s="1359">
        <f t="shared" si="65"/>
        <v>0</v>
      </c>
      <c r="V283" s="401">
        <f t="shared" si="65"/>
        <v>0</v>
      </c>
      <c r="W283" s="1260">
        <f t="shared" si="65"/>
        <v>0</v>
      </c>
      <c r="X283" s="339">
        <f t="shared" si="65"/>
        <v>0</v>
      </c>
      <c r="Y283" s="1286">
        <f t="shared" si="65"/>
        <v>0</v>
      </c>
      <c r="Z283" s="438">
        <f>SUM(Z285:Z287)</f>
        <v>0</v>
      </c>
      <c r="AA283" s="480"/>
      <c r="AB283" s="20"/>
      <c r="AC283" s="260">
        <f t="shared" si="51"/>
        <v>5000</v>
      </c>
    </row>
    <row r="284" spans="1:29" hidden="1" x14ac:dyDescent="0.3">
      <c r="A284" s="115"/>
      <c r="B284" s="331"/>
      <c r="C284" s="331"/>
      <c r="D284" s="331"/>
      <c r="E284" s="1164"/>
      <c r="F284" s="582">
        <f t="shared" si="58"/>
        <v>0</v>
      </c>
      <c r="G284" s="333"/>
      <c r="H284" s="333"/>
      <c r="I284" s="334"/>
      <c r="J284" s="335"/>
      <c r="K284" s="942"/>
      <c r="L284" s="337"/>
      <c r="M284" s="337"/>
      <c r="N284" s="337"/>
      <c r="O284" s="338"/>
      <c r="P284" s="339">
        <f t="shared" si="59"/>
        <v>0</v>
      </c>
      <c r="Q284" s="364"/>
      <c r="R284" s="364"/>
      <c r="S284" s="365"/>
      <c r="T284" s="366"/>
      <c r="U284" s="367"/>
      <c r="V284" s="364"/>
      <c r="W284" s="364"/>
      <c r="X284" s="364"/>
      <c r="Y284" s="1293">
        <f t="shared" si="57"/>
        <v>0</v>
      </c>
      <c r="Z284" s="340"/>
      <c r="AA284" s="341"/>
      <c r="AB284" s="20"/>
      <c r="AC284" s="253">
        <f t="shared" si="51"/>
        <v>0</v>
      </c>
    </row>
    <row r="285" spans="1:29" hidden="1" x14ac:dyDescent="0.3">
      <c r="A285" s="115"/>
      <c r="B285" s="332"/>
      <c r="C285" s="374" t="s">
        <v>183</v>
      </c>
      <c r="D285" s="332"/>
      <c r="E285" s="1164"/>
      <c r="F285" s="582">
        <f t="shared" si="58"/>
        <v>0</v>
      </c>
      <c r="G285" s="333"/>
      <c r="H285" s="333"/>
      <c r="I285" s="334"/>
      <c r="J285" s="335"/>
      <c r="K285" s="942"/>
      <c r="L285" s="337"/>
      <c r="M285" s="337"/>
      <c r="N285" s="337"/>
      <c r="O285" s="338"/>
      <c r="P285" s="339">
        <f t="shared" si="59"/>
        <v>0</v>
      </c>
      <c r="Q285" s="364"/>
      <c r="R285" s="364"/>
      <c r="S285" s="365"/>
      <c r="T285" s="366"/>
      <c r="U285" s="367"/>
      <c r="V285" s="364"/>
      <c r="W285" s="364"/>
      <c r="X285" s="364"/>
      <c r="Y285" s="1293">
        <f t="shared" si="57"/>
        <v>0</v>
      </c>
      <c r="Z285" s="340"/>
      <c r="AA285" s="370"/>
      <c r="AB285" s="20"/>
      <c r="AC285" s="253">
        <f t="shared" si="51"/>
        <v>0</v>
      </c>
    </row>
    <row r="286" spans="1:29" hidden="1" x14ac:dyDescent="0.3">
      <c r="A286" s="115"/>
      <c r="B286" s="332"/>
      <c r="C286" s="332"/>
      <c r="D286" s="332"/>
      <c r="E286" s="1168" t="s">
        <v>109</v>
      </c>
      <c r="F286" s="582">
        <v>4018</v>
      </c>
      <c r="G286" s="333">
        <v>4011</v>
      </c>
      <c r="H286" s="333"/>
      <c r="I286" s="334"/>
      <c r="J286" s="335">
        <v>4018</v>
      </c>
      <c r="K286" s="942">
        <v>4011</v>
      </c>
      <c r="L286" s="337"/>
      <c r="M286" s="337"/>
      <c r="N286" s="337"/>
      <c r="O286" s="338">
        <f t="shared" ref="O286:O349" si="66">SUM(K286:N286)</f>
        <v>4011</v>
      </c>
      <c r="P286" s="339">
        <f t="shared" si="59"/>
        <v>5000</v>
      </c>
      <c r="Q286" s="474"/>
      <c r="R286" s="364"/>
      <c r="S286" s="365"/>
      <c r="T286" s="366">
        <v>5000</v>
      </c>
      <c r="U286" s="367"/>
      <c r="V286" s="364"/>
      <c r="W286" s="364"/>
      <c r="X286" s="364"/>
      <c r="Y286" s="1293">
        <f t="shared" si="57"/>
        <v>0</v>
      </c>
      <c r="Z286" s="340" t="s">
        <v>31</v>
      </c>
      <c r="AA286" s="370"/>
      <c r="AB286" s="20"/>
      <c r="AC286" s="253">
        <f t="shared" si="51"/>
        <v>5000</v>
      </c>
    </row>
    <row r="287" spans="1:29" ht="16.2" hidden="1" thickBot="1" x14ac:dyDescent="0.35">
      <c r="A287" s="121"/>
      <c r="B287" s="377"/>
      <c r="C287" s="377"/>
      <c r="D287" s="377"/>
      <c r="E287" s="1370"/>
      <c r="F287" s="885">
        <f t="shared" si="58"/>
        <v>0</v>
      </c>
      <c r="G287" s="378"/>
      <c r="H287" s="378"/>
      <c r="I287" s="379"/>
      <c r="J287" s="380"/>
      <c r="K287" s="944"/>
      <c r="L287" s="425"/>
      <c r="M287" s="425"/>
      <c r="N287" s="425"/>
      <c r="O287" s="382"/>
      <c r="P287" s="481">
        <f t="shared" si="59"/>
        <v>0</v>
      </c>
      <c r="Q287" s="383"/>
      <c r="R287" s="383"/>
      <c r="S287" s="384"/>
      <c r="T287" s="385"/>
      <c r="U287" s="386"/>
      <c r="V287" s="383"/>
      <c r="W287" s="383"/>
      <c r="X287" s="383"/>
      <c r="Y287" s="1305">
        <f t="shared" si="57"/>
        <v>0</v>
      </c>
      <c r="Z287" s="387"/>
      <c r="AA287" s="477"/>
      <c r="AB287" s="20"/>
      <c r="AC287" s="253">
        <f t="shared" si="51"/>
        <v>0</v>
      </c>
    </row>
    <row r="288" spans="1:29" s="9" customFormat="1" hidden="1" x14ac:dyDescent="0.3">
      <c r="A288" s="255"/>
      <c r="B288" s="485" t="s">
        <v>995</v>
      </c>
      <c r="C288" s="485"/>
      <c r="D288" s="485"/>
      <c r="E288" s="1371"/>
      <c r="F288" s="886">
        <f t="shared" si="58"/>
        <v>0</v>
      </c>
      <c r="G288" s="389"/>
      <c r="H288" s="389"/>
      <c r="I288" s="390"/>
      <c r="J288" s="391"/>
      <c r="K288" s="945"/>
      <c r="L288" s="393"/>
      <c r="M288" s="393"/>
      <c r="N288" s="393"/>
      <c r="O288" s="394"/>
      <c r="P288" s="483">
        <f t="shared" si="59"/>
        <v>0</v>
      </c>
      <c r="Q288" s="395"/>
      <c r="R288" s="395"/>
      <c r="S288" s="478"/>
      <c r="T288" s="479"/>
      <c r="U288" s="398"/>
      <c r="V288" s="395"/>
      <c r="W288" s="395"/>
      <c r="X288" s="395"/>
      <c r="Y288" s="1306">
        <f t="shared" si="57"/>
        <v>0</v>
      </c>
      <c r="Z288" s="448" t="s">
        <v>114</v>
      </c>
      <c r="AA288" s="449"/>
      <c r="AB288" s="10"/>
      <c r="AC288" s="253">
        <f t="shared" si="51"/>
        <v>0</v>
      </c>
    </row>
    <row r="289" spans="1:29" s="34" customFormat="1" hidden="1" x14ac:dyDescent="0.3">
      <c r="A289" s="213"/>
      <c r="B289" s="278"/>
      <c r="C289" s="486" t="s">
        <v>264</v>
      </c>
      <c r="D289" s="486"/>
      <c r="E289" s="599"/>
      <c r="F289" s="582">
        <f t="shared" si="58"/>
        <v>0</v>
      </c>
      <c r="G289" s="583"/>
      <c r="H289" s="583"/>
      <c r="I289" s="584"/>
      <c r="J289" s="585"/>
      <c r="K289" s="336"/>
      <c r="L289" s="586"/>
      <c r="M289" s="586"/>
      <c r="N289" s="586"/>
      <c r="O289" s="338"/>
      <c r="P289" s="339">
        <f t="shared" si="59"/>
        <v>43500</v>
      </c>
      <c r="Q289" s="402">
        <f>SUM(Q291:Q296)</f>
        <v>43500</v>
      </c>
      <c r="R289" s="1365">
        <f>SUM(R291:R296)</f>
        <v>0</v>
      </c>
      <c r="S289" s="401">
        <f>SUM(S291:S296)</f>
        <v>0</v>
      </c>
      <c r="T289" s="1262">
        <f>SUM(T291:T296)</f>
        <v>0</v>
      </c>
      <c r="U289" s="1359">
        <f t="shared" ref="U289:Y289" si="67">SUM(U291:U296)</f>
        <v>43050</v>
      </c>
      <c r="V289" s="401">
        <f t="shared" si="67"/>
        <v>0</v>
      </c>
      <c r="W289" s="1262">
        <f t="shared" si="67"/>
        <v>0</v>
      </c>
      <c r="X289" s="402">
        <f t="shared" si="67"/>
        <v>0</v>
      </c>
      <c r="Y289" s="402">
        <f t="shared" si="67"/>
        <v>43050</v>
      </c>
      <c r="Z289" s="438">
        <f>SUM(Z291:Z296)</f>
        <v>0</v>
      </c>
      <c r="AA289" s="480"/>
      <c r="AB289" s="20"/>
      <c r="AC289" s="260">
        <f t="shared" si="51"/>
        <v>86550</v>
      </c>
    </row>
    <row r="290" spans="1:29" hidden="1" x14ac:dyDescent="0.3">
      <c r="A290" s="207"/>
      <c r="B290" s="486"/>
      <c r="C290" s="486"/>
      <c r="D290" s="486"/>
      <c r="E290" s="523"/>
      <c r="F290" s="582">
        <f t="shared" si="58"/>
        <v>0</v>
      </c>
      <c r="G290" s="333"/>
      <c r="H290" s="333"/>
      <c r="I290" s="334"/>
      <c r="J290" s="335"/>
      <c r="K290" s="942"/>
      <c r="L290" s="337"/>
      <c r="M290" s="337"/>
      <c r="N290" s="337"/>
      <c r="O290" s="338"/>
      <c r="P290" s="339">
        <f t="shared" si="59"/>
        <v>0</v>
      </c>
      <c r="Q290" s="364"/>
      <c r="R290" s="364"/>
      <c r="S290" s="365"/>
      <c r="T290" s="366"/>
      <c r="U290" s="367"/>
      <c r="V290" s="364"/>
      <c r="W290" s="364"/>
      <c r="X290" s="364"/>
      <c r="Y290" s="1293">
        <f t="shared" si="57"/>
        <v>0</v>
      </c>
      <c r="Z290" s="340"/>
      <c r="AA290" s="341"/>
      <c r="AB290" s="20"/>
      <c r="AC290" s="253">
        <f t="shared" si="51"/>
        <v>0</v>
      </c>
    </row>
    <row r="291" spans="1:29" hidden="1" x14ac:dyDescent="0.3">
      <c r="A291" s="207"/>
      <c r="B291" s="409"/>
      <c r="C291" s="278" t="s">
        <v>996</v>
      </c>
      <c r="D291" s="409"/>
      <c r="E291" s="523"/>
      <c r="F291" s="582">
        <f t="shared" si="58"/>
        <v>0</v>
      </c>
      <c r="G291" s="333"/>
      <c r="H291" s="333"/>
      <c r="I291" s="334"/>
      <c r="J291" s="335"/>
      <c r="K291" s="942"/>
      <c r="L291" s="337"/>
      <c r="M291" s="337"/>
      <c r="N291" s="337"/>
      <c r="O291" s="338"/>
      <c r="P291" s="339">
        <f t="shared" si="59"/>
        <v>0</v>
      </c>
      <c r="Q291" s="364"/>
      <c r="R291" s="364"/>
      <c r="S291" s="365"/>
      <c r="T291" s="366"/>
      <c r="U291" s="367"/>
      <c r="V291" s="364"/>
      <c r="W291" s="364"/>
      <c r="X291" s="364"/>
      <c r="Y291" s="1293">
        <f t="shared" si="57"/>
        <v>0</v>
      </c>
      <c r="Z291" s="340"/>
      <c r="AA291" s="370"/>
      <c r="AB291" s="20"/>
      <c r="AC291" s="253">
        <f t="shared" si="51"/>
        <v>0</v>
      </c>
    </row>
    <row r="292" spans="1:29" hidden="1" x14ac:dyDescent="0.3">
      <c r="A292" s="207"/>
      <c r="B292" s="409"/>
      <c r="C292" s="409"/>
      <c r="D292" s="409"/>
      <c r="E292" s="522" t="s">
        <v>17</v>
      </c>
      <c r="F292" s="582">
        <f t="shared" si="58"/>
        <v>1</v>
      </c>
      <c r="G292" s="333">
        <v>1</v>
      </c>
      <c r="H292" s="333"/>
      <c r="I292" s="334"/>
      <c r="J292" s="335"/>
      <c r="K292" s="942">
        <v>1</v>
      </c>
      <c r="L292" s="337"/>
      <c r="M292" s="337"/>
      <c r="N292" s="337"/>
      <c r="O292" s="338">
        <f t="shared" ref="O292:O296" si="68">SUM(K292:N292)</f>
        <v>1</v>
      </c>
      <c r="P292" s="339">
        <f t="shared" si="59"/>
        <v>43500</v>
      </c>
      <c r="Q292" s="474">
        <v>43500</v>
      </c>
      <c r="R292" s="364"/>
      <c r="S292" s="365"/>
      <c r="T292" s="366"/>
      <c r="U292" s="474">
        <v>43050</v>
      </c>
      <c r="V292" s="364"/>
      <c r="W292" s="364"/>
      <c r="X292" s="364"/>
      <c r="Y292" s="1293">
        <f t="shared" si="57"/>
        <v>43050</v>
      </c>
      <c r="Z292" s="340" t="s">
        <v>31</v>
      </c>
      <c r="AA292" s="370"/>
      <c r="AB292" s="20"/>
      <c r="AC292" s="253">
        <f t="shared" si="51"/>
        <v>86550</v>
      </c>
    </row>
    <row r="293" spans="1:29" hidden="1" x14ac:dyDescent="0.3">
      <c r="A293" s="207"/>
      <c r="B293" s="409"/>
      <c r="C293" s="409"/>
      <c r="D293" s="409"/>
      <c r="E293" s="522"/>
      <c r="F293" s="885"/>
      <c r="G293" s="378"/>
      <c r="H293" s="378"/>
      <c r="I293" s="379"/>
      <c r="J293" s="380"/>
      <c r="K293" s="944"/>
      <c r="L293" s="425"/>
      <c r="M293" s="425"/>
      <c r="N293" s="425"/>
      <c r="O293" s="338"/>
      <c r="P293" s="339">
        <f t="shared" si="59"/>
        <v>0</v>
      </c>
      <c r="Q293" s="487"/>
      <c r="R293" s="383"/>
      <c r="S293" s="384"/>
      <c r="T293" s="385"/>
      <c r="U293" s="386"/>
      <c r="V293" s="383"/>
      <c r="W293" s="383"/>
      <c r="X293" s="383"/>
      <c r="Y293" s="1293">
        <f t="shared" si="57"/>
        <v>0</v>
      </c>
      <c r="Z293" s="387"/>
      <c r="AA293" s="477"/>
      <c r="AB293" s="20"/>
      <c r="AC293" s="253">
        <f t="shared" si="51"/>
        <v>0</v>
      </c>
    </row>
    <row r="294" spans="1:29" hidden="1" x14ac:dyDescent="0.3">
      <c r="A294" s="207"/>
      <c r="B294" s="409"/>
      <c r="C294" s="278" t="s">
        <v>997</v>
      </c>
      <c r="D294" s="409"/>
      <c r="E294" s="523"/>
      <c r="F294" s="885"/>
      <c r="G294" s="378"/>
      <c r="H294" s="378"/>
      <c r="I294" s="379"/>
      <c r="J294" s="380"/>
      <c r="K294" s="944"/>
      <c r="L294" s="425"/>
      <c r="M294" s="425"/>
      <c r="N294" s="425"/>
      <c r="O294" s="338"/>
      <c r="P294" s="339">
        <f t="shared" si="59"/>
        <v>0</v>
      </c>
      <c r="Q294" s="487"/>
      <c r="R294" s="383"/>
      <c r="S294" s="384"/>
      <c r="T294" s="385"/>
      <c r="U294" s="386"/>
      <c r="V294" s="383"/>
      <c r="W294" s="383"/>
      <c r="X294" s="383"/>
      <c r="Y294" s="1293">
        <f t="shared" si="57"/>
        <v>0</v>
      </c>
      <c r="Z294" s="387"/>
      <c r="AA294" s="477"/>
      <c r="AB294" s="20"/>
      <c r="AC294" s="253">
        <f t="shared" si="51"/>
        <v>0</v>
      </c>
    </row>
    <row r="295" spans="1:29" hidden="1" x14ac:dyDescent="0.3">
      <c r="A295" s="207"/>
      <c r="B295" s="409"/>
      <c r="C295" s="409"/>
      <c r="D295" s="409"/>
      <c r="E295" s="522" t="s">
        <v>998</v>
      </c>
      <c r="F295" s="885"/>
      <c r="G295" s="378"/>
      <c r="H295" s="378"/>
      <c r="I295" s="379"/>
      <c r="J295" s="380"/>
      <c r="K295" s="295">
        <f>188+1078</f>
        <v>1266</v>
      </c>
      <c r="L295" s="425"/>
      <c r="M295" s="425"/>
      <c r="N295" s="425"/>
      <c r="O295" s="338">
        <f t="shared" si="68"/>
        <v>1266</v>
      </c>
      <c r="P295" s="339">
        <f t="shared" si="59"/>
        <v>0</v>
      </c>
      <c r="Q295" s="487"/>
      <c r="R295" s="383"/>
      <c r="S295" s="384"/>
      <c r="T295" s="385"/>
      <c r="U295" s="386"/>
      <c r="V295" s="383"/>
      <c r="W295" s="383"/>
      <c r="X295" s="383"/>
      <c r="Y295" s="1293">
        <f t="shared" si="57"/>
        <v>0</v>
      </c>
      <c r="Z295" s="387"/>
      <c r="AA295" s="477"/>
      <c r="AB295" s="20"/>
      <c r="AC295" s="253">
        <f t="shared" si="51"/>
        <v>0</v>
      </c>
    </row>
    <row r="296" spans="1:29" ht="16.2" hidden="1" thickBot="1" x14ac:dyDescent="0.35">
      <c r="A296" s="119"/>
      <c r="B296" s="306"/>
      <c r="C296" s="306"/>
      <c r="D296" s="306"/>
      <c r="E296" s="1349"/>
      <c r="F296" s="881">
        <f t="shared" si="58"/>
        <v>0</v>
      </c>
      <c r="G296" s="307"/>
      <c r="H296" s="307"/>
      <c r="I296" s="308"/>
      <c r="J296" s="309"/>
      <c r="K296" s="941"/>
      <c r="L296" s="310"/>
      <c r="M296" s="310"/>
      <c r="N296" s="310"/>
      <c r="O296" s="311">
        <f t="shared" si="68"/>
        <v>0</v>
      </c>
      <c r="P296" s="484">
        <f t="shared" si="59"/>
        <v>0</v>
      </c>
      <c r="Q296" s="349"/>
      <c r="R296" s="349"/>
      <c r="S296" s="314"/>
      <c r="T296" s="315"/>
      <c r="U296" s="350"/>
      <c r="V296" s="349"/>
      <c r="W296" s="349"/>
      <c r="X296" s="349"/>
      <c r="Y296" s="1307">
        <f t="shared" si="57"/>
        <v>0</v>
      </c>
      <c r="Z296" s="317"/>
      <c r="AA296" s="427"/>
      <c r="AB296" s="20"/>
      <c r="AC296" s="253">
        <f t="shared" ref="AC296:AC359" si="69">P296+Y296</f>
        <v>0</v>
      </c>
    </row>
    <row r="297" spans="1:29" hidden="1" x14ac:dyDescent="0.3">
      <c r="A297" s="120"/>
      <c r="B297" s="351" t="s">
        <v>1124</v>
      </c>
      <c r="C297" s="351"/>
      <c r="D297" s="351"/>
      <c r="E297" s="1367"/>
      <c r="F297" s="883">
        <f t="shared" si="58"/>
        <v>0</v>
      </c>
      <c r="G297" s="353"/>
      <c r="H297" s="353"/>
      <c r="I297" s="354"/>
      <c r="J297" s="355"/>
      <c r="K297" s="943"/>
      <c r="L297" s="357"/>
      <c r="M297" s="357"/>
      <c r="N297" s="357"/>
      <c r="O297" s="358">
        <f t="shared" si="66"/>
        <v>0</v>
      </c>
      <c r="P297" s="488">
        <f t="shared" si="59"/>
        <v>0</v>
      </c>
      <c r="Q297" s="359"/>
      <c r="R297" s="359"/>
      <c r="S297" s="360"/>
      <c r="T297" s="361"/>
      <c r="U297" s="362"/>
      <c r="V297" s="359"/>
      <c r="W297" s="359"/>
      <c r="X297" s="359"/>
      <c r="Y297" s="1308">
        <f t="shared" si="57"/>
        <v>0</v>
      </c>
      <c r="Z297" s="363"/>
      <c r="AA297" s="489"/>
      <c r="AB297" s="20"/>
      <c r="AC297" s="253">
        <f t="shared" si="69"/>
        <v>0</v>
      </c>
    </row>
    <row r="298" spans="1:29" hidden="1" x14ac:dyDescent="0.3">
      <c r="A298" s="115"/>
      <c r="B298" s="368" t="s">
        <v>152</v>
      </c>
      <c r="C298" s="368"/>
      <c r="D298" s="368"/>
      <c r="E298" s="1164"/>
      <c r="F298" s="582">
        <f t="shared" si="58"/>
        <v>0</v>
      </c>
      <c r="G298" s="333"/>
      <c r="H298" s="333"/>
      <c r="I298" s="334"/>
      <c r="J298" s="335"/>
      <c r="K298" s="942"/>
      <c r="L298" s="337"/>
      <c r="M298" s="337"/>
      <c r="N298" s="337"/>
      <c r="O298" s="338">
        <f t="shared" si="66"/>
        <v>0</v>
      </c>
      <c r="P298" s="339">
        <f t="shared" si="59"/>
        <v>0</v>
      </c>
      <c r="Q298" s="364"/>
      <c r="R298" s="364"/>
      <c r="S298" s="365"/>
      <c r="T298" s="366"/>
      <c r="U298" s="367"/>
      <c r="V298" s="364"/>
      <c r="W298" s="364"/>
      <c r="X298" s="364"/>
      <c r="Y298" s="1293">
        <f t="shared" si="57"/>
        <v>0</v>
      </c>
      <c r="Z298" s="340"/>
      <c r="AA298" s="348"/>
      <c r="AB298" s="20"/>
      <c r="AC298" s="253">
        <f t="shared" si="69"/>
        <v>0</v>
      </c>
    </row>
    <row r="299" spans="1:29" hidden="1" x14ac:dyDescent="0.3">
      <c r="A299" s="115"/>
      <c r="B299" s="332"/>
      <c r="C299" s="332"/>
      <c r="D299" s="332"/>
      <c r="E299" s="1168" t="s">
        <v>11</v>
      </c>
      <c r="F299" s="582">
        <f t="shared" si="58"/>
        <v>0</v>
      </c>
      <c r="G299" s="333"/>
      <c r="H299" s="333"/>
      <c r="I299" s="334"/>
      <c r="J299" s="335"/>
      <c r="K299" s="942"/>
      <c r="L299" s="337"/>
      <c r="M299" s="337"/>
      <c r="N299" s="337"/>
      <c r="O299" s="338">
        <f t="shared" si="66"/>
        <v>0</v>
      </c>
      <c r="P299" s="339">
        <f t="shared" si="59"/>
        <v>0</v>
      </c>
      <c r="Q299" s="364"/>
      <c r="R299" s="364"/>
      <c r="S299" s="365"/>
      <c r="T299" s="366"/>
      <c r="U299" s="367"/>
      <c r="V299" s="364"/>
      <c r="W299" s="364"/>
      <c r="X299" s="364"/>
      <c r="Y299" s="1293">
        <f t="shared" si="57"/>
        <v>0</v>
      </c>
      <c r="Z299" s="340"/>
      <c r="AA299" s="370"/>
      <c r="AB299" s="20"/>
      <c r="AC299" s="253">
        <f t="shared" si="69"/>
        <v>0</v>
      </c>
    </row>
    <row r="300" spans="1:29" hidden="1" x14ac:dyDescent="0.3">
      <c r="A300" s="115"/>
      <c r="B300" s="371"/>
      <c r="C300" s="371"/>
      <c r="D300" s="371"/>
      <c r="E300" s="1176" t="s">
        <v>227</v>
      </c>
      <c r="F300" s="582">
        <f t="shared" si="58"/>
        <v>4</v>
      </c>
      <c r="G300" s="473">
        <v>1</v>
      </c>
      <c r="H300" s="287">
        <v>1</v>
      </c>
      <c r="I300" s="334">
        <v>1</v>
      </c>
      <c r="J300" s="335">
        <v>1</v>
      </c>
      <c r="K300" s="633">
        <v>2</v>
      </c>
      <c r="L300" s="337">
        <v>48</v>
      </c>
      <c r="M300" s="337"/>
      <c r="N300" s="337"/>
      <c r="O300" s="338">
        <f t="shared" si="66"/>
        <v>50</v>
      </c>
      <c r="P300" s="339">
        <f t="shared" si="59"/>
        <v>0</v>
      </c>
      <c r="Q300" s="364"/>
      <c r="R300" s="364"/>
      <c r="S300" s="365"/>
      <c r="T300" s="366"/>
      <c r="U300" s="367"/>
      <c r="V300" s="364"/>
      <c r="W300" s="364"/>
      <c r="X300" s="364"/>
      <c r="Y300" s="1293">
        <f t="shared" si="57"/>
        <v>0</v>
      </c>
      <c r="Z300" s="423" t="s">
        <v>229</v>
      </c>
      <c r="AA300" s="431"/>
      <c r="AB300" s="20"/>
      <c r="AC300" s="253">
        <f t="shared" si="69"/>
        <v>0</v>
      </c>
    </row>
    <row r="301" spans="1:29" ht="15.6" hidden="1" customHeight="1" x14ac:dyDescent="0.3">
      <c r="A301" s="115"/>
      <c r="B301" s="371"/>
      <c r="C301" s="371"/>
      <c r="D301" s="371"/>
      <c r="E301" s="1176" t="s">
        <v>434</v>
      </c>
      <c r="F301" s="582">
        <f t="shared" si="58"/>
        <v>0</v>
      </c>
      <c r="G301" s="333"/>
      <c r="H301" s="333"/>
      <c r="I301" s="334"/>
      <c r="J301" s="335"/>
      <c r="K301" s="633"/>
      <c r="L301" s="337"/>
      <c r="M301" s="337"/>
      <c r="N301" s="337"/>
      <c r="O301" s="338">
        <f t="shared" si="66"/>
        <v>0</v>
      </c>
      <c r="P301" s="339">
        <f t="shared" si="59"/>
        <v>0</v>
      </c>
      <c r="Q301" s="364"/>
      <c r="R301" s="364"/>
      <c r="S301" s="365"/>
      <c r="T301" s="366"/>
      <c r="U301" s="367"/>
      <c r="V301" s="364"/>
      <c r="W301" s="364"/>
      <c r="X301" s="364"/>
      <c r="Y301" s="1293">
        <f t="shared" si="57"/>
        <v>0</v>
      </c>
      <c r="Z301" s="423"/>
      <c r="AA301" s="431"/>
      <c r="AB301" s="20"/>
      <c r="AC301" s="253">
        <f t="shared" si="69"/>
        <v>0</v>
      </c>
    </row>
    <row r="302" spans="1:29" ht="15.6" hidden="1" customHeight="1" x14ac:dyDescent="0.3">
      <c r="A302" s="115"/>
      <c r="B302" s="371"/>
      <c r="C302" s="371"/>
      <c r="D302" s="371"/>
      <c r="E302" s="1176" t="s">
        <v>435</v>
      </c>
      <c r="F302" s="582">
        <f t="shared" si="58"/>
        <v>0</v>
      </c>
      <c r="G302" s="333"/>
      <c r="H302" s="333"/>
      <c r="I302" s="334"/>
      <c r="J302" s="335"/>
      <c r="K302" s="633"/>
      <c r="L302" s="337"/>
      <c r="M302" s="337"/>
      <c r="N302" s="337"/>
      <c r="O302" s="338">
        <f t="shared" si="66"/>
        <v>0</v>
      </c>
      <c r="P302" s="339">
        <f t="shared" si="59"/>
        <v>0</v>
      </c>
      <c r="Q302" s="364"/>
      <c r="R302" s="364"/>
      <c r="S302" s="365"/>
      <c r="T302" s="366"/>
      <c r="U302" s="367"/>
      <c r="V302" s="364"/>
      <c r="W302" s="364"/>
      <c r="X302" s="364"/>
      <c r="Y302" s="1293">
        <f t="shared" si="57"/>
        <v>0</v>
      </c>
      <c r="Z302" s="423"/>
      <c r="AA302" s="431"/>
      <c r="AB302" s="20"/>
      <c r="AC302" s="253">
        <f t="shared" si="69"/>
        <v>0</v>
      </c>
    </row>
    <row r="303" spans="1:29" ht="15.6" hidden="1" customHeight="1" x14ac:dyDescent="0.3">
      <c r="A303" s="115"/>
      <c r="B303" s="371"/>
      <c r="C303" s="371"/>
      <c r="D303" s="371"/>
      <c r="E303" s="1176" t="s">
        <v>436</v>
      </c>
      <c r="F303" s="582">
        <f t="shared" si="58"/>
        <v>0</v>
      </c>
      <c r="G303" s="333"/>
      <c r="H303" s="333"/>
      <c r="I303" s="334"/>
      <c r="J303" s="335"/>
      <c r="K303" s="633"/>
      <c r="L303" s="337"/>
      <c r="M303" s="337"/>
      <c r="N303" s="337"/>
      <c r="O303" s="338">
        <f t="shared" si="66"/>
        <v>0</v>
      </c>
      <c r="P303" s="339">
        <f t="shared" si="59"/>
        <v>0</v>
      </c>
      <c r="Q303" s="364"/>
      <c r="R303" s="364"/>
      <c r="S303" s="365"/>
      <c r="T303" s="366"/>
      <c r="U303" s="367"/>
      <c r="V303" s="364"/>
      <c r="W303" s="364"/>
      <c r="X303" s="364"/>
      <c r="Y303" s="1293">
        <f t="shared" si="57"/>
        <v>0</v>
      </c>
      <c r="Z303" s="423" t="s">
        <v>439</v>
      </c>
      <c r="AA303" s="431"/>
      <c r="AB303" s="20"/>
      <c r="AC303" s="253">
        <f t="shared" si="69"/>
        <v>0</v>
      </c>
    </row>
    <row r="304" spans="1:29" ht="15.6" hidden="1" customHeight="1" x14ac:dyDescent="0.3">
      <c r="A304" s="115"/>
      <c r="B304" s="371"/>
      <c r="C304" s="371"/>
      <c r="D304" s="371"/>
      <c r="E304" s="1169" t="s">
        <v>437</v>
      </c>
      <c r="F304" s="582">
        <f t="shared" si="58"/>
        <v>0</v>
      </c>
      <c r="G304" s="333"/>
      <c r="H304" s="333"/>
      <c r="I304" s="334"/>
      <c r="J304" s="335"/>
      <c r="K304" s="633"/>
      <c r="L304" s="337"/>
      <c r="M304" s="337"/>
      <c r="N304" s="337"/>
      <c r="O304" s="338">
        <f t="shared" si="66"/>
        <v>0</v>
      </c>
      <c r="P304" s="339">
        <f t="shared" si="59"/>
        <v>0</v>
      </c>
      <c r="Q304" s="364"/>
      <c r="R304" s="364"/>
      <c r="S304" s="365"/>
      <c r="T304" s="366"/>
      <c r="U304" s="367"/>
      <c r="V304" s="364"/>
      <c r="W304" s="364"/>
      <c r="X304" s="364"/>
      <c r="Y304" s="1293">
        <f t="shared" si="57"/>
        <v>0</v>
      </c>
      <c r="Z304" s="423"/>
      <c r="AA304" s="431"/>
      <c r="AB304" s="20"/>
      <c r="AC304" s="253">
        <f t="shared" si="69"/>
        <v>0</v>
      </c>
    </row>
    <row r="305" spans="1:29" ht="15.6" hidden="1" customHeight="1" x14ac:dyDescent="0.3">
      <c r="A305" s="115"/>
      <c r="B305" s="371"/>
      <c r="C305" s="371"/>
      <c r="D305" s="371"/>
      <c r="E305" s="1169" t="s">
        <v>233</v>
      </c>
      <c r="F305" s="582">
        <f t="shared" si="58"/>
        <v>0</v>
      </c>
      <c r="G305" s="333"/>
      <c r="H305" s="333"/>
      <c r="I305" s="334"/>
      <c r="J305" s="335"/>
      <c r="K305" s="633"/>
      <c r="L305" s="337"/>
      <c r="M305" s="337"/>
      <c r="N305" s="337"/>
      <c r="O305" s="338">
        <f t="shared" si="66"/>
        <v>0</v>
      </c>
      <c r="P305" s="339">
        <f t="shared" si="59"/>
        <v>0</v>
      </c>
      <c r="Q305" s="364"/>
      <c r="R305" s="364"/>
      <c r="S305" s="365"/>
      <c r="T305" s="366"/>
      <c r="U305" s="367"/>
      <c r="V305" s="364"/>
      <c r="W305" s="364"/>
      <c r="X305" s="364"/>
      <c r="Y305" s="1293">
        <f t="shared" si="57"/>
        <v>0</v>
      </c>
      <c r="Z305" s="423"/>
      <c r="AA305" s="431"/>
      <c r="AB305" s="20"/>
      <c r="AC305" s="253">
        <f t="shared" si="69"/>
        <v>0</v>
      </c>
    </row>
    <row r="306" spans="1:29" ht="15.6" hidden="1" customHeight="1" x14ac:dyDescent="0.3">
      <c r="A306" s="115"/>
      <c r="B306" s="371"/>
      <c r="C306" s="371"/>
      <c r="D306" s="371"/>
      <c r="E306" s="1169" t="s">
        <v>438</v>
      </c>
      <c r="F306" s="582">
        <f t="shared" si="58"/>
        <v>0</v>
      </c>
      <c r="G306" s="333"/>
      <c r="H306" s="333"/>
      <c r="I306" s="334"/>
      <c r="J306" s="335"/>
      <c r="K306" s="633"/>
      <c r="L306" s="337"/>
      <c r="M306" s="337"/>
      <c r="N306" s="337"/>
      <c r="O306" s="338">
        <f t="shared" si="66"/>
        <v>0</v>
      </c>
      <c r="P306" s="339">
        <f t="shared" si="59"/>
        <v>0</v>
      </c>
      <c r="Q306" s="364"/>
      <c r="R306" s="364"/>
      <c r="S306" s="365"/>
      <c r="T306" s="366"/>
      <c r="U306" s="367"/>
      <c r="V306" s="364"/>
      <c r="W306" s="364"/>
      <c r="X306" s="364"/>
      <c r="Y306" s="1293">
        <f t="shared" si="57"/>
        <v>0</v>
      </c>
      <c r="Z306" s="423"/>
      <c r="AA306" s="431"/>
      <c r="AB306" s="20"/>
      <c r="AC306" s="253">
        <f t="shared" si="69"/>
        <v>0</v>
      </c>
    </row>
    <row r="307" spans="1:29" ht="15.6" hidden="1" customHeight="1" x14ac:dyDescent="0.3">
      <c r="A307" s="115"/>
      <c r="B307" s="371"/>
      <c r="C307" s="371"/>
      <c r="D307" s="371"/>
      <c r="E307" s="1176"/>
      <c r="F307" s="582">
        <f t="shared" si="58"/>
        <v>0</v>
      </c>
      <c r="G307" s="333"/>
      <c r="H307" s="333"/>
      <c r="I307" s="334"/>
      <c r="J307" s="335"/>
      <c r="K307" s="633"/>
      <c r="L307" s="337"/>
      <c r="M307" s="337"/>
      <c r="N307" s="337"/>
      <c r="O307" s="338">
        <f t="shared" si="66"/>
        <v>0</v>
      </c>
      <c r="P307" s="339">
        <f t="shared" si="59"/>
        <v>0</v>
      </c>
      <c r="Q307" s="364"/>
      <c r="R307" s="364"/>
      <c r="S307" s="365"/>
      <c r="T307" s="366"/>
      <c r="U307" s="367"/>
      <c r="V307" s="364"/>
      <c r="W307" s="364"/>
      <c r="X307" s="364"/>
      <c r="Y307" s="1293">
        <f t="shared" si="57"/>
        <v>0</v>
      </c>
      <c r="Z307" s="423"/>
      <c r="AA307" s="431"/>
      <c r="AB307" s="20"/>
      <c r="AC307" s="253">
        <f t="shared" si="69"/>
        <v>0</v>
      </c>
    </row>
    <row r="308" spans="1:29" hidden="1" x14ac:dyDescent="0.3">
      <c r="A308" s="115"/>
      <c r="B308" s="371"/>
      <c r="C308" s="371"/>
      <c r="D308" s="371"/>
      <c r="E308" s="1176" t="s">
        <v>382</v>
      </c>
      <c r="F308" s="582">
        <f t="shared" si="58"/>
        <v>20</v>
      </c>
      <c r="G308" s="473">
        <v>5</v>
      </c>
      <c r="H308" s="287">
        <v>5</v>
      </c>
      <c r="I308" s="334">
        <v>5</v>
      </c>
      <c r="J308" s="335">
        <v>5</v>
      </c>
      <c r="K308" s="633">
        <v>46</v>
      </c>
      <c r="L308" s="337">
        <v>42</v>
      </c>
      <c r="M308" s="337"/>
      <c r="N308" s="337"/>
      <c r="O308" s="338">
        <f t="shared" si="66"/>
        <v>88</v>
      </c>
      <c r="P308" s="339">
        <f t="shared" si="59"/>
        <v>0</v>
      </c>
      <c r="Q308" s="364"/>
      <c r="R308" s="364"/>
      <c r="S308" s="365"/>
      <c r="T308" s="366"/>
      <c r="U308" s="367"/>
      <c r="V308" s="364"/>
      <c r="W308" s="364"/>
      <c r="X308" s="364"/>
      <c r="Y308" s="1293">
        <f t="shared" si="57"/>
        <v>0</v>
      </c>
      <c r="Z308" s="423" t="s">
        <v>229</v>
      </c>
      <c r="AA308" s="431"/>
      <c r="AB308" s="20"/>
      <c r="AC308" s="253">
        <f t="shared" si="69"/>
        <v>0</v>
      </c>
    </row>
    <row r="309" spans="1:29" hidden="1" x14ac:dyDescent="0.3">
      <c r="A309" s="115"/>
      <c r="B309" s="371"/>
      <c r="C309" s="371"/>
      <c r="D309" s="371"/>
      <c r="E309" s="1176" t="s">
        <v>383</v>
      </c>
      <c r="F309" s="582">
        <f t="shared" si="58"/>
        <v>0</v>
      </c>
      <c r="G309" s="333"/>
      <c r="H309" s="333"/>
      <c r="I309" s="334"/>
      <c r="J309" s="335"/>
      <c r="K309" s="633"/>
      <c r="L309" s="337"/>
      <c r="M309" s="337"/>
      <c r="N309" s="337"/>
      <c r="O309" s="338">
        <f t="shared" si="66"/>
        <v>0</v>
      </c>
      <c r="P309" s="339">
        <f t="shared" si="59"/>
        <v>0</v>
      </c>
      <c r="Q309" s="364"/>
      <c r="R309" s="364"/>
      <c r="S309" s="365"/>
      <c r="T309" s="366"/>
      <c r="U309" s="367"/>
      <c r="V309" s="364"/>
      <c r="W309" s="364"/>
      <c r="X309" s="364"/>
      <c r="Y309" s="1293">
        <f t="shared" si="57"/>
        <v>0</v>
      </c>
      <c r="Z309" s="423" t="s">
        <v>870</v>
      </c>
      <c r="AA309" s="431"/>
      <c r="AB309" s="20"/>
      <c r="AC309" s="253">
        <f t="shared" si="69"/>
        <v>0</v>
      </c>
    </row>
    <row r="310" spans="1:29" ht="15.6" hidden="1" customHeight="1" x14ac:dyDescent="0.3">
      <c r="A310" s="115"/>
      <c r="B310" s="371"/>
      <c r="C310" s="371"/>
      <c r="D310" s="371"/>
      <c r="E310" s="1176" t="s">
        <v>434</v>
      </c>
      <c r="F310" s="582">
        <f t="shared" si="58"/>
        <v>0</v>
      </c>
      <c r="G310" s="333"/>
      <c r="H310" s="333"/>
      <c r="I310" s="334"/>
      <c r="J310" s="335"/>
      <c r="K310" s="633"/>
      <c r="L310" s="337"/>
      <c r="M310" s="337"/>
      <c r="N310" s="337"/>
      <c r="O310" s="338">
        <f t="shared" si="66"/>
        <v>0</v>
      </c>
      <c r="P310" s="339">
        <f t="shared" si="59"/>
        <v>0</v>
      </c>
      <c r="Q310" s="364"/>
      <c r="R310" s="364"/>
      <c r="S310" s="365"/>
      <c r="T310" s="366"/>
      <c r="U310" s="367"/>
      <c r="V310" s="364"/>
      <c r="W310" s="364"/>
      <c r="X310" s="364"/>
      <c r="Y310" s="1293">
        <f t="shared" si="57"/>
        <v>0</v>
      </c>
      <c r="Z310" s="423"/>
      <c r="AA310" s="431"/>
      <c r="AB310" s="20"/>
      <c r="AC310" s="253">
        <f t="shared" si="69"/>
        <v>0</v>
      </c>
    </row>
    <row r="311" spans="1:29" ht="15.6" hidden="1" customHeight="1" x14ac:dyDescent="0.3">
      <c r="A311" s="115"/>
      <c r="B311" s="371"/>
      <c r="C311" s="371"/>
      <c r="D311" s="371"/>
      <c r="E311" s="1169" t="s">
        <v>437</v>
      </c>
      <c r="F311" s="582">
        <f t="shared" si="58"/>
        <v>0</v>
      </c>
      <c r="G311" s="333"/>
      <c r="H311" s="333"/>
      <c r="I311" s="334"/>
      <c r="J311" s="335"/>
      <c r="K311" s="633"/>
      <c r="L311" s="337"/>
      <c r="M311" s="337"/>
      <c r="N311" s="337"/>
      <c r="O311" s="338">
        <f t="shared" si="66"/>
        <v>0</v>
      </c>
      <c r="P311" s="339">
        <f t="shared" si="59"/>
        <v>0</v>
      </c>
      <c r="Q311" s="364"/>
      <c r="R311" s="364"/>
      <c r="S311" s="365"/>
      <c r="T311" s="366"/>
      <c r="U311" s="367"/>
      <c r="V311" s="364"/>
      <c r="W311" s="364"/>
      <c r="X311" s="364"/>
      <c r="Y311" s="1293">
        <f t="shared" si="57"/>
        <v>0</v>
      </c>
      <c r="Z311" s="423"/>
      <c r="AA311" s="431"/>
      <c r="AB311" s="20"/>
      <c r="AC311" s="253">
        <f t="shared" si="69"/>
        <v>0</v>
      </c>
    </row>
    <row r="312" spans="1:29" ht="15.6" hidden="1" customHeight="1" x14ac:dyDescent="0.3">
      <c r="A312" s="115"/>
      <c r="B312" s="371"/>
      <c r="C312" s="371"/>
      <c r="D312" s="371"/>
      <c r="E312" s="1169" t="s">
        <v>233</v>
      </c>
      <c r="F312" s="582">
        <f t="shared" si="58"/>
        <v>0</v>
      </c>
      <c r="G312" s="333"/>
      <c r="H312" s="333"/>
      <c r="I312" s="334"/>
      <c r="J312" s="335"/>
      <c r="K312" s="633"/>
      <c r="L312" s="337"/>
      <c r="M312" s="337"/>
      <c r="N312" s="337"/>
      <c r="O312" s="338">
        <f t="shared" si="66"/>
        <v>0</v>
      </c>
      <c r="P312" s="339">
        <f t="shared" si="59"/>
        <v>0</v>
      </c>
      <c r="Q312" s="364"/>
      <c r="R312" s="364"/>
      <c r="S312" s="365"/>
      <c r="T312" s="366"/>
      <c r="U312" s="367"/>
      <c r="V312" s="364"/>
      <c r="W312" s="364"/>
      <c r="X312" s="364"/>
      <c r="Y312" s="1293">
        <f t="shared" si="57"/>
        <v>0</v>
      </c>
      <c r="Z312" s="423"/>
      <c r="AA312" s="431"/>
      <c r="AB312" s="20"/>
      <c r="AC312" s="253">
        <f t="shared" si="69"/>
        <v>0</v>
      </c>
    </row>
    <row r="313" spans="1:29" ht="15.6" hidden="1" customHeight="1" x14ac:dyDescent="0.3">
      <c r="A313" s="115"/>
      <c r="B313" s="371"/>
      <c r="C313" s="371"/>
      <c r="D313" s="371"/>
      <c r="E313" s="1169"/>
      <c r="F313" s="582">
        <f t="shared" si="58"/>
        <v>0</v>
      </c>
      <c r="G313" s="333"/>
      <c r="H313" s="333"/>
      <c r="I313" s="334"/>
      <c r="J313" s="335"/>
      <c r="K313" s="633"/>
      <c r="L313" s="337"/>
      <c r="M313" s="337"/>
      <c r="N313" s="337"/>
      <c r="O313" s="338">
        <f t="shared" si="66"/>
        <v>0</v>
      </c>
      <c r="P313" s="339">
        <f t="shared" si="59"/>
        <v>0</v>
      </c>
      <c r="Q313" s="364"/>
      <c r="R313" s="364"/>
      <c r="S313" s="365"/>
      <c r="T313" s="366"/>
      <c r="U313" s="367"/>
      <c r="V313" s="364"/>
      <c r="W313" s="364"/>
      <c r="X313" s="364"/>
      <c r="Y313" s="1293">
        <f t="shared" si="57"/>
        <v>0</v>
      </c>
      <c r="Z313" s="423"/>
      <c r="AA313" s="431"/>
      <c r="AB313" s="20"/>
      <c r="AC313" s="253">
        <f t="shared" si="69"/>
        <v>0</v>
      </c>
    </row>
    <row r="314" spans="1:29" hidden="1" x14ac:dyDescent="0.3">
      <c r="A314" s="115"/>
      <c r="B314" s="371"/>
      <c r="C314" s="371"/>
      <c r="D314" s="371"/>
      <c r="E314" s="1176" t="s">
        <v>379</v>
      </c>
      <c r="F314" s="582">
        <f t="shared" si="58"/>
        <v>6</v>
      </c>
      <c r="G314" s="473">
        <v>2</v>
      </c>
      <c r="H314" s="287">
        <v>1</v>
      </c>
      <c r="I314" s="334">
        <v>2</v>
      </c>
      <c r="J314" s="335">
        <v>1</v>
      </c>
      <c r="K314" s="633">
        <v>13</v>
      </c>
      <c r="L314" s="337">
        <v>59</v>
      </c>
      <c r="M314" s="337"/>
      <c r="N314" s="337"/>
      <c r="O314" s="338">
        <f t="shared" si="66"/>
        <v>72</v>
      </c>
      <c r="P314" s="339">
        <f t="shared" si="59"/>
        <v>0</v>
      </c>
      <c r="Q314" s="364"/>
      <c r="R314" s="364"/>
      <c r="S314" s="365"/>
      <c r="T314" s="366"/>
      <c r="U314" s="367"/>
      <c r="V314" s="364"/>
      <c r="W314" s="364"/>
      <c r="X314" s="364"/>
      <c r="Y314" s="1293">
        <f t="shared" si="57"/>
        <v>0</v>
      </c>
      <c r="Z314" s="423" t="s">
        <v>229</v>
      </c>
      <c r="AA314" s="431"/>
      <c r="AB314" s="20"/>
      <c r="AC314" s="253">
        <f t="shared" si="69"/>
        <v>0</v>
      </c>
    </row>
    <row r="315" spans="1:29" ht="15.6" hidden="1" customHeight="1" x14ac:dyDescent="0.3">
      <c r="A315" s="115"/>
      <c r="B315" s="371"/>
      <c r="C315" s="371"/>
      <c r="D315" s="371"/>
      <c r="E315" s="1176" t="s">
        <v>434</v>
      </c>
      <c r="F315" s="582">
        <f t="shared" si="58"/>
        <v>0</v>
      </c>
      <c r="G315" s="333"/>
      <c r="H315" s="333"/>
      <c r="I315" s="334"/>
      <c r="J315" s="335"/>
      <c r="K315" s="633"/>
      <c r="L315" s="337"/>
      <c r="M315" s="337"/>
      <c r="N315" s="337"/>
      <c r="O315" s="338">
        <f t="shared" si="66"/>
        <v>0</v>
      </c>
      <c r="P315" s="339">
        <f t="shared" si="59"/>
        <v>0</v>
      </c>
      <c r="Q315" s="364"/>
      <c r="R315" s="364"/>
      <c r="S315" s="365"/>
      <c r="T315" s="366"/>
      <c r="U315" s="367"/>
      <c r="V315" s="364"/>
      <c r="W315" s="364"/>
      <c r="X315" s="364"/>
      <c r="Y315" s="1293">
        <f t="shared" si="57"/>
        <v>0</v>
      </c>
      <c r="Z315" s="423"/>
      <c r="AA315" s="431"/>
      <c r="AB315" s="20"/>
      <c r="AC315" s="253">
        <f t="shared" si="69"/>
        <v>0</v>
      </c>
    </row>
    <row r="316" spans="1:29" ht="15.6" hidden="1" customHeight="1" x14ac:dyDescent="0.3">
      <c r="A316" s="115"/>
      <c r="B316" s="371"/>
      <c r="C316" s="371"/>
      <c r="D316" s="371"/>
      <c r="E316" s="1169" t="s">
        <v>437</v>
      </c>
      <c r="F316" s="582">
        <f t="shared" si="58"/>
        <v>0</v>
      </c>
      <c r="G316" s="333"/>
      <c r="H316" s="333"/>
      <c r="I316" s="334"/>
      <c r="J316" s="335"/>
      <c r="K316" s="633"/>
      <c r="L316" s="337"/>
      <c r="M316" s="337"/>
      <c r="N316" s="337"/>
      <c r="O316" s="338">
        <f t="shared" si="66"/>
        <v>0</v>
      </c>
      <c r="P316" s="339">
        <f t="shared" si="59"/>
        <v>0</v>
      </c>
      <c r="Q316" s="364"/>
      <c r="R316" s="364"/>
      <c r="S316" s="365"/>
      <c r="T316" s="366"/>
      <c r="U316" s="367"/>
      <c r="V316" s="364"/>
      <c r="W316" s="364"/>
      <c r="X316" s="364"/>
      <c r="Y316" s="1293">
        <f t="shared" si="57"/>
        <v>0</v>
      </c>
      <c r="Z316" s="423"/>
      <c r="AA316" s="431"/>
      <c r="AB316" s="20"/>
      <c r="AC316" s="253">
        <f t="shared" si="69"/>
        <v>0</v>
      </c>
    </row>
    <row r="317" spans="1:29" ht="15.6" hidden="1" customHeight="1" x14ac:dyDescent="0.3">
      <c r="A317" s="115"/>
      <c r="B317" s="371"/>
      <c r="C317" s="371"/>
      <c r="D317" s="371"/>
      <c r="E317" s="1169" t="s">
        <v>233</v>
      </c>
      <c r="F317" s="582">
        <f t="shared" si="58"/>
        <v>0</v>
      </c>
      <c r="G317" s="333"/>
      <c r="H317" s="333"/>
      <c r="I317" s="334"/>
      <c r="J317" s="335"/>
      <c r="K317" s="633"/>
      <c r="L317" s="337"/>
      <c r="M317" s="337"/>
      <c r="N317" s="337"/>
      <c r="O317" s="338">
        <f t="shared" si="66"/>
        <v>0</v>
      </c>
      <c r="P317" s="339">
        <f t="shared" si="59"/>
        <v>0</v>
      </c>
      <c r="Q317" s="364"/>
      <c r="R317" s="364"/>
      <c r="S317" s="365"/>
      <c r="T317" s="366"/>
      <c r="U317" s="367"/>
      <c r="V317" s="364"/>
      <c r="W317" s="364"/>
      <c r="X317" s="364"/>
      <c r="Y317" s="1293">
        <f t="shared" si="57"/>
        <v>0</v>
      </c>
      <c r="Z317" s="423"/>
      <c r="AA317" s="431"/>
      <c r="AB317" s="20"/>
      <c r="AC317" s="253">
        <f t="shared" si="69"/>
        <v>0</v>
      </c>
    </row>
    <row r="318" spans="1:29" ht="15.6" hidden="1" customHeight="1" x14ac:dyDescent="0.3">
      <c r="A318" s="115"/>
      <c r="B318" s="371"/>
      <c r="C318" s="371"/>
      <c r="D318" s="371"/>
      <c r="E318" s="1176"/>
      <c r="F318" s="582">
        <f t="shared" si="58"/>
        <v>0</v>
      </c>
      <c r="G318" s="333"/>
      <c r="H318" s="333"/>
      <c r="I318" s="334"/>
      <c r="J318" s="335"/>
      <c r="K318" s="633"/>
      <c r="L318" s="337"/>
      <c r="M318" s="337"/>
      <c r="N318" s="337"/>
      <c r="O318" s="338">
        <f t="shared" si="66"/>
        <v>0</v>
      </c>
      <c r="P318" s="339">
        <f t="shared" si="59"/>
        <v>0</v>
      </c>
      <c r="Q318" s="364"/>
      <c r="R318" s="364"/>
      <c r="S318" s="365"/>
      <c r="T318" s="366"/>
      <c r="U318" s="367"/>
      <c r="V318" s="364"/>
      <c r="W318" s="364"/>
      <c r="X318" s="364"/>
      <c r="Y318" s="1293">
        <f t="shared" ref="Y318:Y387" si="70">SUM(U318:X318)</f>
        <v>0</v>
      </c>
      <c r="Z318" s="423"/>
      <c r="AA318" s="431"/>
      <c r="AB318" s="20"/>
      <c r="AC318" s="253">
        <f t="shared" si="69"/>
        <v>0</v>
      </c>
    </row>
    <row r="319" spans="1:29" ht="15.6" hidden="1" customHeight="1" x14ac:dyDescent="0.3">
      <c r="A319" s="115"/>
      <c r="B319" s="371"/>
      <c r="C319" s="371"/>
      <c r="D319" s="371"/>
      <c r="E319" s="1179" t="s">
        <v>384</v>
      </c>
      <c r="F319" s="582">
        <f t="shared" si="58"/>
        <v>20</v>
      </c>
      <c r="G319" s="473">
        <v>5</v>
      </c>
      <c r="H319" s="287">
        <v>5</v>
      </c>
      <c r="I319" s="334">
        <v>5</v>
      </c>
      <c r="J319" s="335">
        <v>5</v>
      </c>
      <c r="K319" s="633">
        <v>586</v>
      </c>
      <c r="L319" s="337">
        <v>56</v>
      </c>
      <c r="M319" s="337"/>
      <c r="N319" s="337"/>
      <c r="O319" s="338">
        <f t="shared" si="66"/>
        <v>642</v>
      </c>
      <c r="P319" s="339">
        <f t="shared" si="59"/>
        <v>0</v>
      </c>
      <c r="Q319" s="364"/>
      <c r="R319" s="364"/>
      <c r="S319" s="365"/>
      <c r="T319" s="366"/>
      <c r="U319" s="367"/>
      <c r="V319" s="364"/>
      <c r="W319" s="364"/>
      <c r="X319" s="364"/>
      <c r="Y319" s="1293">
        <f t="shared" si="70"/>
        <v>0</v>
      </c>
      <c r="Z319" s="490" t="s">
        <v>381</v>
      </c>
      <c r="AA319" s="431"/>
      <c r="AB319" s="20"/>
      <c r="AC319" s="253">
        <f t="shared" si="69"/>
        <v>0</v>
      </c>
    </row>
    <row r="320" spans="1:29" ht="15.6" hidden="1" customHeight="1" x14ac:dyDescent="0.3">
      <c r="A320" s="115"/>
      <c r="B320" s="371"/>
      <c r="C320" s="371"/>
      <c r="D320" s="371"/>
      <c r="E320" s="1169" t="s">
        <v>437</v>
      </c>
      <c r="F320" s="582">
        <f t="shared" si="58"/>
        <v>0</v>
      </c>
      <c r="G320" s="333"/>
      <c r="H320" s="333"/>
      <c r="I320" s="334"/>
      <c r="J320" s="335"/>
      <c r="K320" s="633"/>
      <c r="L320" s="337"/>
      <c r="M320" s="337"/>
      <c r="N320" s="337"/>
      <c r="O320" s="338">
        <f t="shared" si="66"/>
        <v>0</v>
      </c>
      <c r="P320" s="339">
        <f t="shared" si="59"/>
        <v>0</v>
      </c>
      <c r="Q320" s="364"/>
      <c r="R320" s="364"/>
      <c r="S320" s="365"/>
      <c r="T320" s="366"/>
      <c r="U320" s="367"/>
      <c r="V320" s="364"/>
      <c r="W320" s="364"/>
      <c r="X320" s="364"/>
      <c r="Y320" s="1293">
        <f t="shared" si="70"/>
        <v>0</v>
      </c>
      <c r="Z320" s="340"/>
      <c r="AA320" s="491"/>
      <c r="AB320" s="20"/>
      <c r="AC320" s="253">
        <f t="shared" si="69"/>
        <v>0</v>
      </c>
    </row>
    <row r="321" spans="1:29" ht="15.6" hidden="1" customHeight="1" x14ac:dyDescent="0.3">
      <c r="A321" s="115"/>
      <c r="B321" s="371"/>
      <c r="C321" s="371"/>
      <c r="D321" s="371"/>
      <c r="E321" s="1169" t="s">
        <v>233</v>
      </c>
      <c r="F321" s="582">
        <f t="shared" si="58"/>
        <v>0</v>
      </c>
      <c r="G321" s="333"/>
      <c r="H321" s="333"/>
      <c r="I321" s="334"/>
      <c r="J321" s="335"/>
      <c r="K321" s="633"/>
      <c r="L321" s="337"/>
      <c r="M321" s="337"/>
      <c r="N321" s="337"/>
      <c r="O321" s="338">
        <f t="shared" si="66"/>
        <v>0</v>
      </c>
      <c r="P321" s="339">
        <f t="shared" si="59"/>
        <v>0</v>
      </c>
      <c r="Q321" s="364"/>
      <c r="R321" s="364"/>
      <c r="S321" s="365"/>
      <c r="T321" s="366"/>
      <c r="U321" s="367"/>
      <c r="V321" s="364"/>
      <c r="W321" s="364"/>
      <c r="X321" s="364"/>
      <c r="Y321" s="1293">
        <f t="shared" si="70"/>
        <v>0</v>
      </c>
      <c r="Z321" s="340"/>
      <c r="AA321" s="491"/>
      <c r="AB321" s="20"/>
      <c r="AC321" s="253">
        <f t="shared" si="69"/>
        <v>0</v>
      </c>
    </row>
    <row r="322" spans="1:29" ht="15.6" hidden="1" customHeight="1" x14ac:dyDescent="0.3">
      <c r="A322" s="115"/>
      <c r="B322" s="371"/>
      <c r="C322" s="371"/>
      <c r="D322" s="371"/>
      <c r="E322" s="1169"/>
      <c r="F322" s="582">
        <f t="shared" si="58"/>
        <v>0</v>
      </c>
      <c r="G322" s="333"/>
      <c r="H322" s="333"/>
      <c r="I322" s="334"/>
      <c r="J322" s="335"/>
      <c r="K322" s="633"/>
      <c r="L322" s="337"/>
      <c r="M322" s="337"/>
      <c r="N322" s="337"/>
      <c r="O322" s="338">
        <f t="shared" si="66"/>
        <v>0</v>
      </c>
      <c r="P322" s="339">
        <f t="shared" si="59"/>
        <v>0</v>
      </c>
      <c r="Q322" s="364"/>
      <c r="R322" s="364"/>
      <c r="S322" s="365"/>
      <c r="T322" s="366"/>
      <c r="U322" s="367"/>
      <c r="V322" s="364"/>
      <c r="W322" s="364"/>
      <c r="X322" s="364"/>
      <c r="Y322" s="1293">
        <f t="shared" si="70"/>
        <v>0</v>
      </c>
      <c r="Z322" s="340"/>
      <c r="AA322" s="491"/>
      <c r="AB322" s="20"/>
      <c r="AC322" s="253">
        <f t="shared" si="69"/>
        <v>0</v>
      </c>
    </row>
    <row r="323" spans="1:29" hidden="1" x14ac:dyDescent="0.3">
      <c r="A323" s="115"/>
      <c r="B323" s="371"/>
      <c r="C323" s="371"/>
      <c r="D323" s="371"/>
      <c r="E323" s="1176" t="s">
        <v>12</v>
      </c>
      <c r="F323" s="582">
        <f t="shared" si="58"/>
        <v>8</v>
      </c>
      <c r="G323" s="333">
        <v>2</v>
      </c>
      <c r="H323" s="333">
        <v>2</v>
      </c>
      <c r="I323" s="334">
        <v>2</v>
      </c>
      <c r="J323" s="335">
        <v>2</v>
      </c>
      <c r="K323" s="633"/>
      <c r="L323" s="337"/>
      <c r="M323" s="337"/>
      <c r="N323" s="337"/>
      <c r="O323" s="338">
        <f t="shared" si="66"/>
        <v>0</v>
      </c>
      <c r="P323" s="339">
        <f t="shared" ref="P323:P386" si="71">SUM(Q323:T323)</f>
        <v>0</v>
      </c>
      <c r="Q323" s="364"/>
      <c r="R323" s="364"/>
      <c r="S323" s="365"/>
      <c r="T323" s="366"/>
      <c r="U323" s="367"/>
      <c r="V323" s="364"/>
      <c r="W323" s="364"/>
      <c r="X323" s="364"/>
      <c r="Y323" s="1293">
        <f t="shared" si="70"/>
        <v>0</v>
      </c>
      <c r="Z323" s="423" t="s">
        <v>114</v>
      </c>
      <c r="AA323" s="370"/>
      <c r="AB323" s="20"/>
      <c r="AC323" s="253">
        <f t="shared" si="69"/>
        <v>0</v>
      </c>
    </row>
    <row r="324" spans="1:29" ht="15.6" hidden="1" customHeight="1" x14ac:dyDescent="0.3">
      <c r="A324" s="115"/>
      <c r="B324" s="371"/>
      <c r="C324" s="371"/>
      <c r="D324" s="371"/>
      <c r="E324" s="1176" t="s">
        <v>434</v>
      </c>
      <c r="F324" s="582">
        <f t="shared" si="58"/>
        <v>0</v>
      </c>
      <c r="G324" s="333"/>
      <c r="H324" s="333"/>
      <c r="I324" s="334"/>
      <c r="J324" s="335"/>
      <c r="K324" s="633"/>
      <c r="L324" s="337"/>
      <c r="M324" s="337"/>
      <c r="N324" s="337"/>
      <c r="O324" s="338">
        <f t="shared" si="66"/>
        <v>0</v>
      </c>
      <c r="P324" s="339">
        <f t="shared" si="71"/>
        <v>0</v>
      </c>
      <c r="Q324" s="364"/>
      <c r="R324" s="364"/>
      <c r="S324" s="365"/>
      <c r="T324" s="366"/>
      <c r="U324" s="367"/>
      <c r="V324" s="364"/>
      <c r="W324" s="364"/>
      <c r="X324" s="364"/>
      <c r="Y324" s="1293">
        <f t="shared" si="70"/>
        <v>0</v>
      </c>
      <c r="Z324" s="340"/>
      <c r="AA324" s="370"/>
      <c r="AB324" s="20"/>
      <c r="AC324" s="253">
        <f t="shared" si="69"/>
        <v>0</v>
      </c>
    </row>
    <row r="325" spans="1:29" ht="15.6" hidden="1" customHeight="1" x14ac:dyDescent="0.3">
      <c r="A325" s="115"/>
      <c r="B325" s="371"/>
      <c r="C325" s="371"/>
      <c r="D325" s="371"/>
      <c r="E325" s="1176" t="s">
        <v>435</v>
      </c>
      <c r="F325" s="582">
        <f t="shared" si="58"/>
        <v>0</v>
      </c>
      <c r="G325" s="333"/>
      <c r="H325" s="333"/>
      <c r="I325" s="334"/>
      <c r="J325" s="335"/>
      <c r="K325" s="633"/>
      <c r="L325" s="337"/>
      <c r="M325" s="337"/>
      <c r="N325" s="337"/>
      <c r="O325" s="338">
        <f t="shared" si="66"/>
        <v>0</v>
      </c>
      <c r="P325" s="339">
        <f t="shared" si="71"/>
        <v>0</v>
      </c>
      <c r="Q325" s="364"/>
      <c r="R325" s="364"/>
      <c r="S325" s="365"/>
      <c r="T325" s="366"/>
      <c r="U325" s="367"/>
      <c r="V325" s="364"/>
      <c r="W325" s="364"/>
      <c r="X325" s="364"/>
      <c r="Y325" s="1293">
        <f t="shared" si="70"/>
        <v>0</v>
      </c>
      <c r="Z325" s="340"/>
      <c r="AA325" s="370"/>
      <c r="AB325" s="20"/>
      <c r="AC325" s="253">
        <f t="shared" si="69"/>
        <v>0</v>
      </c>
    </row>
    <row r="326" spans="1:29" ht="15.6" hidden="1" customHeight="1" x14ac:dyDescent="0.3">
      <c r="A326" s="115"/>
      <c r="B326" s="371"/>
      <c r="C326" s="371"/>
      <c r="D326" s="371"/>
      <c r="E326" s="1176" t="s">
        <v>436</v>
      </c>
      <c r="F326" s="582">
        <f t="shared" ref="F326:F405" si="72">SUM(G326:J326)</f>
        <v>0</v>
      </c>
      <c r="G326" s="333"/>
      <c r="H326" s="333"/>
      <c r="I326" s="334"/>
      <c r="J326" s="335"/>
      <c r="K326" s="633"/>
      <c r="L326" s="337"/>
      <c r="M326" s="337"/>
      <c r="N326" s="337"/>
      <c r="O326" s="338">
        <f t="shared" si="66"/>
        <v>0</v>
      </c>
      <c r="P326" s="339">
        <f t="shared" si="71"/>
        <v>0</v>
      </c>
      <c r="Q326" s="364"/>
      <c r="R326" s="364"/>
      <c r="S326" s="365"/>
      <c r="T326" s="366"/>
      <c r="U326" s="367"/>
      <c r="V326" s="364"/>
      <c r="W326" s="364"/>
      <c r="X326" s="364"/>
      <c r="Y326" s="1293">
        <f t="shared" si="70"/>
        <v>0</v>
      </c>
      <c r="Z326" s="340"/>
      <c r="AA326" s="370"/>
      <c r="AB326" s="20"/>
      <c r="AC326" s="253">
        <f t="shared" si="69"/>
        <v>0</v>
      </c>
    </row>
    <row r="327" spans="1:29" ht="15.6" hidden="1" customHeight="1" x14ac:dyDescent="0.3">
      <c r="A327" s="115"/>
      <c r="B327" s="371"/>
      <c r="C327" s="371"/>
      <c r="D327" s="371"/>
      <c r="E327" s="1169" t="s">
        <v>437</v>
      </c>
      <c r="F327" s="582">
        <f t="shared" si="72"/>
        <v>0</v>
      </c>
      <c r="G327" s="333"/>
      <c r="H327" s="333"/>
      <c r="I327" s="334"/>
      <c r="J327" s="335"/>
      <c r="K327" s="633"/>
      <c r="L327" s="337"/>
      <c r="M327" s="337"/>
      <c r="N327" s="337"/>
      <c r="O327" s="338">
        <f t="shared" si="66"/>
        <v>0</v>
      </c>
      <c r="P327" s="339">
        <f t="shared" si="71"/>
        <v>0</v>
      </c>
      <c r="Q327" s="364"/>
      <c r="R327" s="364"/>
      <c r="S327" s="365"/>
      <c r="T327" s="366"/>
      <c r="U327" s="367"/>
      <c r="V327" s="364"/>
      <c r="W327" s="364"/>
      <c r="X327" s="364"/>
      <c r="Y327" s="1293">
        <f t="shared" si="70"/>
        <v>0</v>
      </c>
      <c r="Z327" s="340"/>
      <c r="AA327" s="370"/>
      <c r="AB327" s="20"/>
      <c r="AC327" s="253">
        <f t="shared" si="69"/>
        <v>0</v>
      </c>
    </row>
    <row r="328" spans="1:29" ht="15.6" hidden="1" customHeight="1" x14ac:dyDescent="0.3">
      <c r="A328" s="115"/>
      <c r="B328" s="371"/>
      <c r="C328" s="371"/>
      <c r="D328" s="371"/>
      <c r="E328" s="1169" t="s">
        <v>233</v>
      </c>
      <c r="F328" s="582">
        <f t="shared" si="72"/>
        <v>0</v>
      </c>
      <c r="G328" s="333"/>
      <c r="H328" s="333"/>
      <c r="I328" s="334"/>
      <c r="J328" s="335"/>
      <c r="K328" s="633"/>
      <c r="L328" s="337"/>
      <c r="M328" s="337"/>
      <c r="N328" s="337"/>
      <c r="O328" s="338">
        <f t="shared" si="66"/>
        <v>0</v>
      </c>
      <c r="P328" s="339">
        <f t="shared" si="71"/>
        <v>0</v>
      </c>
      <c r="Q328" s="364"/>
      <c r="R328" s="364"/>
      <c r="S328" s="365"/>
      <c r="T328" s="366"/>
      <c r="U328" s="367"/>
      <c r="V328" s="364"/>
      <c r="W328" s="364"/>
      <c r="X328" s="364"/>
      <c r="Y328" s="1293">
        <f t="shared" si="70"/>
        <v>0</v>
      </c>
      <c r="Z328" s="340"/>
      <c r="AA328" s="370"/>
      <c r="AB328" s="20"/>
      <c r="AC328" s="253">
        <f t="shared" si="69"/>
        <v>0</v>
      </c>
    </row>
    <row r="329" spans="1:29" ht="15.6" hidden="1" customHeight="1" x14ac:dyDescent="0.3">
      <c r="A329" s="115"/>
      <c r="B329" s="371"/>
      <c r="C329" s="371"/>
      <c r="D329" s="371"/>
      <c r="E329" s="1169" t="s">
        <v>438</v>
      </c>
      <c r="F329" s="582">
        <f t="shared" si="72"/>
        <v>0</v>
      </c>
      <c r="G329" s="333"/>
      <c r="H329" s="333"/>
      <c r="I329" s="334"/>
      <c r="J329" s="335"/>
      <c r="K329" s="633"/>
      <c r="L329" s="337"/>
      <c r="M329" s="337"/>
      <c r="N329" s="337"/>
      <c r="O329" s="338">
        <f t="shared" si="66"/>
        <v>0</v>
      </c>
      <c r="P329" s="339">
        <f t="shared" si="71"/>
        <v>0</v>
      </c>
      <c r="Q329" s="364"/>
      <c r="R329" s="364"/>
      <c r="S329" s="365"/>
      <c r="T329" s="366"/>
      <c r="U329" s="367"/>
      <c r="V329" s="364"/>
      <c r="W329" s="364"/>
      <c r="X329" s="364"/>
      <c r="Y329" s="1293">
        <f t="shared" si="70"/>
        <v>0</v>
      </c>
      <c r="Z329" s="340"/>
      <c r="AA329" s="370"/>
      <c r="AB329" s="20"/>
      <c r="AC329" s="253">
        <f t="shared" si="69"/>
        <v>0</v>
      </c>
    </row>
    <row r="330" spans="1:29" ht="15.6" hidden="1" customHeight="1" x14ac:dyDescent="0.3">
      <c r="A330" s="115"/>
      <c r="B330" s="371"/>
      <c r="C330" s="371"/>
      <c r="D330" s="371"/>
      <c r="E330" s="1176"/>
      <c r="F330" s="582">
        <f t="shared" si="72"/>
        <v>0</v>
      </c>
      <c r="G330" s="333"/>
      <c r="H330" s="333"/>
      <c r="I330" s="334"/>
      <c r="J330" s="335"/>
      <c r="K330" s="633"/>
      <c r="L330" s="337"/>
      <c r="M330" s="337"/>
      <c r="N330" s="337"/>
      <c r="O330" s="338">
        <f t="shared" si="66"/>
        <v>0</v>
      </c>
      <c r="P330" s="339">
        <f t="shared" si="71"/>
        <v>0</v>
      </c>
      <c r="Q330" s="364"/>
      <c r="R330" s="364"/>
      <c r="S330" s="365"/>
      <c r="T330" s="366"/>
      <c r="U330" s="367"/>
      <c r="V330" s="364"/>
      <c r="W330" s="364"/>
      <c r="X330" s="364"/>
      <c r="Y330" s="1293">
        <f t="shared" si="70"/>
        <v>0</v>
      </c>
      <c r="Z330" s="340"/>
      <c r="AA330" s="370"/>
      <c r="AB330" s="20"/>
      <c r="AC330" s="253">
        <f t="shared" si="69"/>
        <v>0</v>
      </c>
    </row>
    <row r="331" spans="1:29" hidden="1" x14ac:dyDescent="0.3">
      <c r="A331" s="115"/>
      <c r="B331" s="371"/>
      <c r="C331" s="371"/>
      <c r="D331" s="371"/>
      <c r="E331" s="1176" t="s">
        <v>228</v>
      </c>
      <c r="F331" s="582">
        <f t="shared" si="72"/>
        <v>4</v>
      </c>
      <c r="G331" s="333">
        <v>1</v>
      </c>
      <c r="H331" s="333">
        <v>1</v>
      </c>
      <c r="I331" s="334">
        <v>1</v>
      </c>
      <c r="J331" s="335">
        <v>1</v>
      </c>
      <c r="K331" s="633">
        <v>5</v>
      </c>
      <c r="L331" s="337"/>
      <c r="M331" s="337"/>
      <c r="N331" s="337"/>
      <c r="O331" s="338">
        <f t="shared" si="66"/>
        <v>5</v>
      </c>
      <c r="P331" s="339">
        <f t="shared" si="71"/>
        <v>0</v>
      </c>
      <c r="Q331" s="364"/>
      <c r="R331" s="364"/>
      <c r="S331" s="365"/>
      <c r="T331" s="366"/>
      <c r="U331" s="367"/>
      <c r="V331" s="364"/>
      <c r="W331" s="364"/>
      <c r="X331" s="364"/>
      <c r="Y331" s="1293">
        <f t="shared" si="70"/>
        <v>0</v>
      </c>
      <c r="Z331" s="423" t="s">
        <v>114</v>
      </c>
      <c r="AA331" s="431"/>
      <c r="AB331" s="20"/>
      <c r="AC331" s="253">
        <f t="shared" si="69"/>
        <v>0</v>
      </c>
    </row>
    <row r="332" spans="1:29" ht="15.6" hidden="1" customHeight="1" x14ac:dyDescent="0.3">
      <c r="A332" s="115"/>
      <c r="B332" s="371"/>
      <c r="C332" s="371"/>
      <c r="D332" s="371"/>
      <c r="E332" s="1169" t="s">
        <v>233</v>
      </c>
      <c r="F332" s="582">
        <f t="shared" si="72"/>
        <v>0</v>
      </c>
      <c r="G332" s="333"/>
      <c r="H332" s="333"/>
      <c r="I332" s="334"/>
      <c r="J332" s="335"/>
      <c r="K332" s="633"/>
      <c r="L332" s="337"/>
      <c r="M332" s="337"/>
      <c r="N332" s="337"/>
      <c r="O332" s="338">
        <f t="shared" si="66"/>
        <v>0</v>
      </c>
      <c r="P332" s="339">
        <f t="shared" si="71"/>
        <v>0</v>
      </c>
      <c r="Q332" s="364"/>
      <c r="R332" s="364"/>
      <c r="S332" s="365"/>
      <c r="T332" s="366"/>
      <c r="U332" s="367"/>
      <c r="V332" s="364"/>
      <c r="W332" s="364"/>
      <c r="X332" s="364"/>
      <c r="Y332" s="1293">
        <f t="shared" si="70"/>
        <v>0</v>
      </c>
      <c r="Z332" s="423" t="s">
        <v>441</v>
      </c>
      <c r="AA332" s="431"/>
      <c r="AB332" s="20"/>
      <c r="AC332" s="253">
        <f t="shared" si="69"/>
        <v>0</v>
      </c>
    </row>
    <row r="333" spans="1:29" ht="15.6" hidden="1" customHeight="1" x14ac:dyDescent="0.3">
      <c r="A333" s="115"/>
      <c r="B333" s="371"/>
      <c r="C333" s="371"/>
      <c r="D333" s="371"/>
      <c r="E333" s="1168" t="s">
        <v>440</v>
      </c>
      <c r="F333" s="582">
        <f t="shared" si="72"/>
        <v>0</v>
      </c>
      <c r="G333" s="333"/>
      <c r="H333" s="333"/>
      <c r="I333" s="334"/>
      <c r="J333" s="335"/>
      <c r="K333" s="633"/>
      <c r="L333" s="337"/>
      <c r="M333" s="337"/>
      <c r="N333" s="337"/>
      <c r="O333" s="338">
        <f t="shared" si="66"/>
        <v>0</v>
      </c>
      <c r="P333" s="339">
        <f t="shared" si="71"/>
        <v>0</v>
      </c>
      <c r="Q333" s="364"/>
      <c r="R333" s="364"/>
      <c r="S333" s="365"/>
      <c r="T333" s="366"/>
      <c r="U333" s="367"/>
      <c r="V333" s="364"/>
      <c r="W333" s="364"/>
      <c r="X333" s="364"/>
      <c r="Y333" s="1293">
        <f t="shared" si="70"/>
        <v>0</v>
      </c>
      <c r="Z333" s="423" t="s">
        <v>442</v>
      </c>
      <c r="AA333" s="431"/>
      <c r="AB333" s="20"/>
      <c r="AC333" s="253">
        <f t="shared" si="69"/>
        <v>0</v>
      </c>
    </row>
    <row r="334" spans="1:29" ht="15.6" hidden="1" customHeight="1" x14ac:dyDescent="0.3">
      <c r="A334" s="115"/>
      <c r="B334" s="371"/>
      <c r="C334" s="371"/>
      <c r="D334" s="371"/>
      <c r="E334" s="1176"/>
      <c r="F334" s="582">
        <f t="shared" si="72"/>
        <v>0</v>
      </c>
      <c r="G334" s="333"/>
      <c r="H334" s="333"/>
      <c r="I334" s="334"/>
      <c r="J334" s="335"/>
      <c r="K334" s="633"/>
      <c r="L334" s="337"/>
      <c r="M334" s="337"/>
      <c r="N334" s="337"/>
      <c r="O334" s="338">
        <f t="shared" si="66"/>
        <v>0</v>
      </c>
      <c r="P334" s="339">
        <f t="shared" si="71"/>
        <v>0</v>
      </c>
      <c r="Q334" s="364"/>
      <c r="R334" s="364"/>
      <c r="S334" s="365"/>
      <c r="T334" s="366"/>
      <c r="U334" s="367"/>
      <c r="V334" s="364"/>
      <c r="W334" s="364"/>
      <c r="X334" s="364"/>
      <c r="Y334" s="1293">
        <f t="shared" si="70"/>
        <v>0</v>
      </c>
      <c r="Z334" s="423"/>
      <c r="AA334" s="431"/>
      <c r="AB334" s="20"/>
      <c r="AC334" s="253">
        <f t="shared" si="69"/>
        <v>0</v>
      </c>
    </row>
    <row r="335" spans="1:29" hidden="1" x14ac:dyDescent="0.3">
      <c r="A335" s="115"/>
      <c r="B335" s="371"/>
      <c r="C335" s="371"/>
      <c r="D335" s="371"/>
      <c r="E335" s="1176" t="s">
        <v>13</v>
      </c>
      <c r="F335" s="582">
        <f t="shared" si="72"/>
        <v>12</v>
      </c>
      <c r="G335" s="333">
        <v>3</v>
      </c>
      <c r="H335" s="333">
        <v>3</v>
      </c>
      <c r="I335" s="334">
        <v>3</v>
      </c>
      <c r="J335" s="335">
        <v>3</v>
      </c>
      <c r="K335" s="633">
        <v>9</v>
      </c>
      <c r="L335" s="337">
        <v>8</v>
      </c>
      <c r="M335" s="337"/>
      <c r="N335" s="337"/>
      <c r="O335" s="338">
        <f t="shared" si="66"/>
        <v>17</v>
      </c>
      <c r="P335" s="339">
        <f t="shared" si="71"/>
        <v>0</v>
      </c>
      <c r="Q335" s="364"/>
      <c r="R335" s="364"/>
      <c r="S335" s="365"/>
      <c r="T335" s="366"/>
      <c r="U335" s="367"/>
      <c r="V335" s="364"/>
      <c r="W335" s="364"/>
      <c r="X335" s="364"/>
      <c r="Y335" s="1293">
        <f t="shared" si="70"/>
        <v>0</v>
      </c>
      <c r="Z335" s="423" t="s">
        <v>114</v>
      </c>
      <c r="AA335" s="431"/>
      <c r="AB335" s="20"/>
      <c r="AC335" s="253">
        <f t="shared" si="69"/>
        <v>0</v>
      </c>
    </row>
    <row r="336" spans="1:29" ht="15.6" hidden="1" customHeight="1" x14ac:dyDescent="0.3">
      <c r="A336" s="115"/>
      <c r="B336" s="371"/>
      <c r="C336" s="371"/>
      <c r="D336" s="371"/>
      <c r="E336" s="1176" t="s">
        <v>435</v>
      </c>
      <c r="F336" s="582">
        <f t="shared" si="72"/>
        <v>0</v>
      </c>
      <c r="G336" s="333"/>
      <c r="H336" s="333"/>
      <c r="I336" s="334"/>
      <c r="J336" s="335"/>
      <c r="K336" s="633"/>
      <c r="L336" s="337"/>
      <c r="M336" s="337"/>
      <c r="N336" s="337"/>
      <c r="O336" s="338">
        <f t="shared" si="66"/>
        <v>0</v>
      </c>
      <c r="P336" s="339">
        <f t="shared" si="71"/>
        <v>0</v>
      </c>
      <c r="Q336" s="364"/>
      <c r="R336" s="364"/>
      <c r="S336" s="365"/>
      <c r="T336" s="366"/>
      <c r="U336" s="367"/>
      <c r="V336" s="364"/>
      <c r="W336" s="364"/>
      <c r="X336" s="364"/>
      <c r="Y336" s="1293">
        <f t="shared" si="70"/>
        <v>0</v>
      </c>
      <c r="Z336" s="423"/>
      <c r="AA336" s="431"/>
      <c r="AB336" s="20"/>
      <c r="AC336" s="253">
        <f t="shared" si="69"/>
        <v>0</v>
      </c>
    </row>
    <row r="337" spans="1:29" ht="15.6" hidden="1" customHeight="1" x14ac:dyDescent="0.3">
      <c r="A337" s="115"/>
      <c r="B337" s="371"/>
      <c r="C337" s="371"/>
      <c r="D337" s="371"/>
      <c r="E337" s="1169" t="s">
        <v>233</v>
      </c>
      <c r="F337" s="582">
        <f t="shared" si="72"/>
        <v>0</v>
      </c>
      <c r="G337" s="333"/>
      <c r="H337" s="333"/>
      <c r="I337" s="334"/>
      <c r="J337" s="335"/>
      <c r="K337" s="633"/>
      <c r="L337" s="337"/>
      <c r="M337" s="337"/>
      <c r="N337" s="337"/>
      <c r="O337" s="338">
        <f t="shared" si="66"/>
        <v>0</v>
      </c>
      <c r="P337" s="339">
        <f t="shared" si="71"/>
        <v>0</v>
      </c>
      <c r="Q337" s="364"/>
      <c r="R337" s="364"/>
      <c r="S337" s="365"/>
      <c r="T337" s="366"/>
      <c r="U337" s="367"/>
      <c r="V337" s="364"/>
      <c r="W337" s="364"/>
      <c r="X337" s="364"/>
      <c r="Y337" s="1293">
        <f t="shared" si="70"/>
        <v>0</v>
      </c>
      <c r="Z337" s="423" t="s">
        <v>443</v>
      </c>
      <c r="AA337" s="431"/>
      <c r="AB337" s="20"/>
      <c r="AC337" s="253">
        <f t="shared" si="69"/>
        <v>0</v>
      </c>
    </row>
    <row r="338" spans="1:29" ht="15.6" hidden="1" customHeight="1" x14ac:dyDescent="0.3">
      <c r="A338" s="115"/>
      <c r="B338" s="371"/>
      <c r="C338" s="371"/>
      <c r="D338" s="371"/>
      <c r="E338" s="1169" t="s">
        <v>440</v>
      </c>
      <c r="F338" s="582">
        <f t="shared" si="72"/>
        <v>0</v>
      </c>
      <c r="G338" s="333"/>
      <c r="H338" s="333"/>
      <c r="I338" s="334"/>
      <c r="J338" s="335"/>
      <c r="K338" s="633"/>
      <c r="L338" s="337"/>
      <c r="M338" s="337"/>
      <c r="N338" s="337"/>
      <c r="O338" s="338">
        <f t="shared" si="66"/>
        <v>0</v>
      </c>
      <c r="P338" s="339">
        <f t="shared" si="71"/>
        <v>0</v>
      </c>
      <c r="Q338" s="364"/>
      <c r="R338" s="364"/>
      <c r="S338" s="365"/>
      <c r="T338" s="366"/>
      <c r="U338" s="367"/>
      <c r="V338" s="364"/>
      <c r="W338" s="364"/>
      <c r="X338" s="364"/>
      <c r="Y338" s="1293">
        <f t="shared" si="70"/>
        <v>0</v>
      </c>
      <c r="Z338" s="423"/>
      <c r="AA338" s="431"/>
      <c r="AB338" s="20"/>
      <c r="AC338" s="253">
        <f t="shared" si="69"/>
        <v>0</v>
      </c>
    </row>
    <row r="339" spans="1:29" ht="15.6" hidden="1" customHeight="1" x14ac:dyDescent="0.3">
      <c r="A339" s="115"/>
      <c r="B339" s="371"/>
      <c r="C339" s="371"/>
      <c r="D339" s="371"/>
      <c r="E339" s="1176"/>
      <c r="F339" s="582">
        <f t="shared" si="72"/>
        <v>0</v>
      </c>
      <c r="G339" s="333"/>
      <c r="H339" s="333"/>
      <c r="I339" s="334"/>
      <c r="J339" s="335"/>
      <c r="K339" s="633"/>
      <c r="L339" s="337"/>
      <c r="M339" s="337"/>
      <c r="N339" s="337"/>
      <c r="O339" s="338">
        <f t="shared" si="66"/>
        <v>0</v>
      </c>
      <c r="P339" s="339">
        <f t="shared" si="71"/>
        <v>0</v>
      </c>
      <c r="Q339" s="364"/>
      <c r="R339" s="364"/>
      <c r="S339" s="365"/>
      <c r="T339" s="366"/>
      <c r="U339" s="367"/>
      <c r="V339" s="364"/>
      <c r="W339" s="364"/>
      <c r="X339" s="364"/>
      <c r="Y339" s="1293">
        <f t="shared" si="70"/>
        <v>0</v>
      </c>
      <c r="Z339" s="423"/>
      <c r="AA339" s="431"/>
      <c r="AB339" s="20"/>
      <c r="AC339" s="253">
        <f t="shared" si="69"/>
        <v>0</v>
      </c>
    </row>
    <row r="340" spans="1:29" s="9" customFormat="1" hidden="1" x14ac:dyDescent="0.3">
      <c r="A340" s="115"/>
      <c r="B340" s="371"/>
      <c r="C340" s="371"/>
      <c r="D340" s="371"/>
      <c r="E340" s="1176" t="s">
        <v>14</v>
      </c>
      <c r="F340" s="582">
        <f t="shared" si="72"/>
        <v>16</v>
      </c>
      <c r="G340" s="333">
        <v>4</v>
      </c>
      <c r="H340" s="333">
        <v>4</v>
      </c>
      <c r="I340" s="334">
        <v>4</v>
      </c>
      <c r="J340" s="335">
        <v>4</v>
      </c>
      <c r="K340" s="633">
        <v>31</v>
      </c>
      <c r="L340" s="344">
        <v>5</v>
      </c>
      <c r="M340" s="344"/>
      <c r="N340" s="344"/>
      <c r="O340" s="338">
        <f t="shared" si="66"/>
        <v>36</v>
      </c>
      <c r="P340" s="339">
        <f t="shared" si="71"/>
        <v>0</v>
      </c>
      <c r="Q340" s="364"/>
      <c r="R340" s="364"/>
      <c r="S340" s="365"/>
      <c r="T340" s="366"/>
      <c r="U340" s="367"/>
      <c r="V340" s="364"/>
      <c r="W340" s="364"/>
      <c r="X340" s="364"/>
      <c r="Y340" s="1293">
        <f t="shared" si="70"/>
        <v>0</v>
      </c>
      <c r="Z340" s="423" t="s">
        <v>114</v>
      </c>
      <c r="AA340" s="431"/>
      <c r="AB340" s="20"/>
      <c r="AC340" s="253">
        <f t="shared" si="69"/>
        <v>0</v>
      </c>
    </row>
    <row r="341" spans="1:29" s="9" customFormat="1" ht="15.6" hidden="1" customHeight="1" x14ac:dyDescent="0.3">
      <c r="A341" s="115"/>
      <c r="B341" s="371"/>
      <c r="C341" s="371"/>
      <c r="D341" s="371"/>
      <c r="E341" s="1176" t="s">
        <v>434</v>
      </c>
      <c r="F341" s="582">
        <f t="shared" si="72"/>
        <v>0</v>
      </c>
      <c r="G341" s="333"/>
      <c r="H341" s="333"/>
      <c r="I341" s="334"/>
      <c r="J341" s="335"/>
      <c r="K341" s="633"/>
      <c r="L341" s="344"/>
      <c r="M341" s="344"/>
      <c r="N341" s="344"/>
      <c r="O341" s="338">
        <f t="shared" si="66"/>
        <v>0</v>
      </c>
      <c r="P341" s="339">
        <f t="shared" si="71"/>
        <v>0</v>
      </c>
      <c r="Q341" s="364"/>
      <c r="R341" s="364"/>
      <c r="S341" s="365"/>
      <c r="T341" s="366"/>
      <c r="U341" s="367"/>
      <c r="V341" s="364"/>
      <c r="W341" s="364"/>
      <c r="X341" s="364"/>
      <c r="Y341" s="1293">
        <f t="shared" si="70"/>
        <v>0</v>
      </c>
      <c r="Z341" s="340"/>
      <c r="AA341" s="370"/>
      <c r="AB341" s="20"/>
      <c r="AC341" s="253">
        <f t="shared" si="69"/>
        <v>0</v>
      </c>
    </row>
    <row r="342" spans="1:29" s="9" customFormat="1" ht="15.6" hidden="1" customHeight="1" x14ac:dyDescent="0.3">
      <c r="A342" s="115"/>
      <c r="B342" s="371"/>
      <c r="C342" s="371"/>
      <c r="D342" s="371"/>
      <c r="E342" s="1176" t="s">
        <v>435</v>
      </c>
      <c r="F342" s="582">
        <f t="shared" si="72"/>
        <v>0</v>
      </c>
      <c r="G342" s="333"/>
      <c r="H342" s="333"/>
      <c r="I342" s="334"/>
      <c r="J342" s="335"/>
      <c r="K342" s="633"/>
      <c r="L342" s="344"/>
      <c r="M342" s="344"/>
      <c r="N342" s="344"/>
      <c r="O342" s="338">
        <f t="shared" si="66"/>
        <v>0</v>
      </c>
      <c r="P342" s="339">
        <f t="shared" si="71"/>
        <v>0</v>
      </c>
      <c r="Q342" s="364"/>
      <c r="R342" s="364"/>
      <c r="S342" s="365"/>
      <c r="T342" s="366"/>
      <c r="U342" s="367"/>
      <c r="V342" s="364"/>
      <c r="W342" s="364"/>
      <c r="X342" s="364"/>
      <c r="Y342" s="1293">
        <f t="shared" si="70"/>
        <v>0</v>
      </c>
      <c r="Z342" s="340"/>
      <c r="AA342" s="370"/>
      <c r="AB342" s="20"/>
      <c r="AC342" s="253">
        <f t="shared" si="69"/>
        <v>0</v>
      </c>
    </row>
    <row r="343" spans="1:29" s="9" customFormat="1" ht="15.6" hidden="1" customHeight="1" x14ac:dyDescent="0.3">
      <c r="A343" s="115"/>
      <c r="B343" s="371"/>
      <c r="C343" s="371"/>
      <c r="D343" s="371"/>
      <c r="E343" s="1176" t="s">
        <v>436</v>
      </c>
      <c r="F343" s="582">
        <f t="shared" si="72"/>
        <v>0</v>
      </c>
      <c r="G343" s="333"/>
      <c r="H343" s="333"/>
      <c r="I343" s="334"/>
      <c r="J343" s="335"/>
      <c r="K343" s="633"/>
      <c r="L343" s="344"/>
      <c r="M343" s="344"/>
      <c r="N343" s="344"/>
      <c r="O343" s="338">
        <f t="shared" si="66"/>
        <v>0</v>
      </c>
      <c r="P343" s="339">
        <f t="shared" si="71"/>
        <v>0</v>
      </c>
      <c r="Q343" s="364"/>
      <c r="R343" s="364"/>
      <c r="S343" s="365"/>
      <c r="T343" s="366"/>
      <c r="U343" s="367"/>
      <c r="V343" s="364"/>
      <c r="W343" s="364"/>
      <c r="X343" s="364"/>
      <c r="Y343" s="1293">
        <f t="shared" si="70"/>
        <v>0</v>
      </c>
      <c r="Z343" s="340"/>
      <c r="AA343" s="370"/>
      <c r="AB343" s="20"/>
      <c r="AC343" s="253">
        <f t="shared" si="69"/>
        <v>0</v>
      </c>
    </row>
    <row r="344" spans="1:29" s="9" customFormat="1" ht="15.6" hidden="1" customHeight="1" x14ac:dyDescent="0.3">
      <c r="A344" s="115"/>
      <c r="B344" s="371"/>
      <c r="C344" s="371"/>
      <c r="D344" s="371"/>
      <c r="E344" s="1169" t="s">
        <v>233</v>
      </c>
      <c r="F344" s="582">
        <f t="shared" si="72"/>
        <v>0</v>
      </c>
      <c r="G344" s="333"/>
      <c r="H344" s="333"/>
      <c r="I344" s="334"/>
      <c r="J344" s="335"/>
      <c r="K344" s="633"/>
      <c r="L344" s="344"/>
      <c r="M344" s="344"/>
      <c r="N344" s="344"/>
      <c r="O344" s="338">
        <f t="shared" si="66"/>
        <v>0</v>
      </c>
      <c r="P344" s="339">
        <f t="shared" si="71"/>
        <v>0</v>
      </c>
      <c r="Q344" s="364"/>
      <c r="R344" s="364"/>
      <c r="S344" s="365"/>
      <c r="T344" s="366"/>
      <c r="U344" s="367"/>
      <c r="V344" s="364"/>
      <c r="W344" s="364"/>
      <c r="X344" s="364"/>
      <c r="Y344" s="1293">
        <f t="shared" si="70"/>
        <v>0</v>
      </c>
      <c r="Z344" s="340"/>
      <c r="AA344" s="370"/>
      <c r="AB344" s="20"/>
      <c r="AC344" s="253">
        <f t="shared" si="69"/>
        <v>0</v>
      </c>
    </row>
    <row r="345" spans="1:29" s="9" customFormat="1" ht="15.6" hidden="1" customHeight="1" x14ac:dyDescent="0.3">
      <c r="A345" s="115"/>
      <c r="B345" s="371"/>
      <c r="C345" s="371"/>
      <c r="D345" s="371"/>
      <c r="E345" s="1169" t="s">
        <v>440</v>
      </c>
      <c r="F345" s="582">
        <f t="shared" si="72"/>
        <v>0</v>
      </c>
      <c r="G345" s="333"/>
      <c r="H345" s="333"/>
      <c r="I345" s="334"/>
      <c r="J345" s="335"/>
      <c r="K345" s="633"/>
      <c r="L345" s="344"/>
      <c r="M345" s="344"/>
      <c r="N345" s="344"/>
      <c r="O345" s="338">
        <f t="shared" si="66"/>
        <v>0</v>
      </c>
      <c r="P345" s="339">
        <f t="shared" si="71"/>
        <v>0</v>
      </c>
      <c r="Q345" s="364"/>
      <c r="R345" s="364"/>
      <c r="S345" s="365"/>
      <c r="T345" s="366"/>
      <c r="U345" s="367"/>
      <c r="V345" s="364"/>
      <c r="W345" s="364"/>
      <c r="X345" s="364"/>
      <c r="Y345" s="1293">
        <f t="shared" si="70"/>
        <v>0</v>
      </c>
      <c r="Z345" s="340"/>
      <c r="AA345" s="370"/>
      <c r="AB345" s="20"/>
      <c r="AC345" s="253">
        <f t="shared" si="69"/>
        <v>0</v>
      </c>
    </row>
    <row r="346" spans="1:29" s="9" customFormat="1" ht="15.6" hidden="1" customHeight="1" x14ac:dyDescent="0.3">
      <c r="A346" s="115"/>
      <c r="B346" s="371"/>
      <c r="C346" s="371"/>
      <c r="D346" s="371"/>
      <c r="E346" s="1176"/>
      <c r="F346" s="582">
        <f t="shared" si="72"/>
        <v>0</v>
      </c>
      <c r="G346" s="333"/>
      <c r="H346" s="333"/>
      <c r="I346" s="334"/>
      <c r="J346" s="335"/>
      <c r="K346" s="633"/>
      <c r="L346" s="344"/>
      <c r="M346" s="344"/>
      <c r="N346" s="344"/>
      <c r="O346" s="338">
        <f t="shared" si="66"/>
        <v>0</v>
      </c>
      <c r="P346" s="339">
        <f t="shared" si="71"/>
        <v>0</v>
      </c>
      <c r="Q346" s="364"/>
      <c r="R346" s="364"/>
      <c r="S346" s="365"/>
      <c r="T346" s="366"/>
      <c r="U346" s="367"/>
      <c r="V346" s="364"/>
      <c r="W346" s="364"/>
      <c r="X346" s="364"/>
      <c r="Y346" s="1293">
        <f t="shared" si="70"/>
        <v>0</v>
      </c>
      <c r="Z346" s="340"/>
      <c r="AA346" s="370"/>
      <c r="AB346" s="20"/>
      <c r="AC346" s="253">
        <f t="shared" si="69"/>
        <v>0</v>
      </c>
    </row>
    <row r="347" spans="1:29" s="9" customFormat="1" ht="15.6" hidden="1" customHeight="1" x14ac:dyDescent="0.3">
      <c r="A347" s="115"/>
      <c r="B347" s="371"/>
      <c r="C347" s="371"/>
      <c r="D347" s="371"/>
      <c r="E347" s="1176"/>
      <c r="F347" s="582">
        <f t="shared" si="72"/>
        <v>0</v>
      </c>
      <c r="G347" s="333"/>
      <c r="H347" s="333"/>
      <c r="I347" s="334"/>
      <c r="J347" s="335"/>
      <c r="K347" s="633"/>
      <c r="L347" s="344"/>
      <c r="M347" s="344"/>
      <c r="N347" s="344"/>
      <c r="O347" s="338">
        <f t="shared" si="66"/>
        <v>0</v>
      </c>
      <c r="P347" s="339">
        <f t="shared" si="71"/>
        <v>0</v>
      </c>
      <c r="Q347" s="364"/>
      <c r="R347" s="364"/>
      <c r="S347" s="365"/>
      <c r="T347" s="366"/>
      <c r="U347" s="367"/>
      <c r="V347" s="364"/>
      <c r="W347" s="364"/>
      <c r="X347" s="364"/>
      <c r="Y347" s="1293">
        <f t="shared" si="70"/>
        <v>0</v>
      </c>
      <c r="Z347" s="340"/>
      <c r="AA347" s="370"/>
      <c r="AB347" s="20"/>
      <c r="AC347" s="253">
        <f t="shared" si="69"/>
        <v>0</v>
      </c>
    </row>
    <row r="348" spans="1:29" s="9" customFormat="1" hidden="1" x14ac:dyDescent="0.3">
      <c r="A348" s="115"/>
      <c r="B348" s="371"/>
      <c r="C348" s="371"/>
      <c r="D348" s="371"/>
      <c r="E348" s="1176" t="s">
        <v>15</v>
      </c>
      <c r="F348" s="582">
        <f t="shared" si="72"/>
        <v>12</v>
      </c>
      <c r="G348" s="333">
        <v>3</v>
      </c>
      <c r="H348" s="333">
        <v>3</v>
      </c>
      <c r="I348" s="334">
        <v>3</v>
      </c>
      <c r="J348" s="335">
        <v>3</v>
      </c>
      <c r="K348" s="633">
        <v>6</v>
      </c>
      <c r="L348" s="344">
        <v>2</v>
      </c>
      <c r="M348" s="344"/>
      <c r="N348" s="344"/>
      <c r="O348" s="338">
        <f t="shared" si="66"/>
        <v>8</v>
      </c>
      <c r="P348" s="339">
        <f t="shared" si="71"/>
        <v>0</v>
      </c>
      <c r="Q348" s="364"/>
      <c r="R348" s="364"/>
      <c r="S348" s="365"/>
      <c r="T348" s="366"/>
      <c r="U348" s="367"/>
      <c r="V348" s="364"/>
      <c r="W348" s="364"/>
      <c r="X348" s="364"/>
      <c r="Y348" s="1293">
        <f t="shared" si="70"/>
        <v>0</v>
      </c>
      <c r="Z348" s="423" t="s">
        <v>114</v>
      </c>
      <c r="AA348" s="370"/>
      <c r="AB348" s="20"/>
      <c r="AC348" s="253">
        <f t="shared" si="69"/>
        <v>0</v>
      </c>
    </row>
    <row r="349" spans="1:29" s="9" customFormat="1" ht="15.6" hidden="1" customHeight="1" x14ac:dyDescent="0.3">
      <c r="A349" s="115"/>
      <c r="B349" s="371"/>
      <c r="C349" s="371"/>
      <c r="D349" s="371"/>
      <c r="E349" s="1176" t="s">
        <v>435</v>
      </c>
      <c r="F349" s="582">
        <f t="shared" si="72"/>
        <v>0</v>
      </c>
      <c r="G349" s="333"/>
      <c r="H349" s="333"/>
      <c r="I349" s="334"/>
      <c r="J349" s="335"/>
      <c r="K349" s="633"/>
      <c r="L349" s="344"/>
      <c r="M349" s="344"/>
      <c r="N349" s="344"/>
      <c r="O349" s="338">
        <f t="shared" si="66"/>
        <v>0</v>
      </c>
      <c r="P349" s="339">
        <f t="shared" si="71"/>
        <v>0</v>
      </c>
      <c r="Q349" s="364"/>
      <c r="R349" s="364"/>
      <c r="S349" s="365"/>
      <c r="T349" s="366"/>
      <c r="U349" s="367"/>
      <c r="V349" s="364"/>
      <c r="W349" s="364"/>
      <c r="X349" s="364"/>
      <c r="Y349" s="1293">
        <f t="shared" si="70"/>
        <v>0</v>
      </c>
      <c r="Z349" s="423" t="s">
        <v>114</v>
      </c>
      <c r="AA349" s="370"/>
      <c r="AB349" s="20"/>
      <c r="AC349" s="253">
        <f t="shared" si="69"/>
        <v>0</v>
      </c>
    </row>
    <row r="350" spans="1:29" s="9" customFormat="1" ht="15.6" hidden="1" customHeight="1" x14ac:dyDescent="0.3">
      <c r="A350" s="115"/>
      <c r="B350" s="371"/>
      <c r="C350" s="371"/>
      <c r="D350" s="371"/>
      <c r="E350" s="1176" t="s">
        <v>434</v>
      </c>
      <c r="F350" s="582">
        <f t="shared" si="72"/>
        <v>0</v>
      </c>
      <c r="G350" s="333"/>
      <c r="H350" s="333"/>
      <c r="I350" s="334"/>
      <c r="J350" s="335"/>
      <c r="K350" s="633"/>
      <c r="L350" s="344"/>
      <c r="M350" s="344"/>
      <c r="N350" s="344"/>
      <c r="O350" s="338">
        <f t="shared" ref="O350:O397" si="73">SUM(K350:N350)</f>
        <v>0</v>
      </c>
      <c r="P350" s="339">
        <f t="shared" si="71"/>
        <v>0</v>
      </c>
      <c r="Q350" s="364"/>
      <c r="R350" s="364"/>
      <c r="S350" s="365"/>
      <c r="T350" s="366"/>
      <c r="U350" s="367"/>
      <c r="V350" s="364"/>
      <c r="W350" s="364"/>
      <c r="X350" s="364"/>
      <c r="Y350" s="1293">
        <f t="shared" si="70"/>
        <v>0</v>
      </c>
      <c r="Z350" s="423" t="s">
        <v>114</v>
      </c>
      <c r="AA350" s="370"/>
      <c r="AB350" s="20"/>
      <c r="AC350" s="253">
        <f t="shared" si="69"/>
        <v>0</v>
      </c>
    </row>
    <row r="351" spans="1:29" s="9" customFormat="1" ht="15.6" hidden="1" customHeight="1" x14ac:dyDescent="0.3">
      <c r="A351" s="115"/>
      <c r="B351" s="371"/>
      <c r="C351" s="371"/>
      <c r="D351" s="371"/>
      <c r="E351" s="1169" t="s">
        <v>233</v>
      </c>
      <c r="F351" s="582">
        <f t="shared" si="72"/>
        <v>0</v>
      </c>
      <c r="G351" s="333"/>
      <c r="H351" s="333"/>
      <c r="I351" s="334"/>
      <c r="J351" s="335"/>
      <c r="K351" s="633"/>
      <c r="L351" s="344"/>
      <c r="M351" s="344"/>
      <c r="N351" s="344"/>
      <c r="O351" s="338">
        <f t="shared" si="73"/>
        <v>0</v>
      </c>
      <c r="P351" s="339">
        <f t="shared" si="71"/>
        <v>0</v>
      </c>
      <c r="Q351" s="364"/>
      <c r="R351" s="364"/>
      <c r="S351" s="365"/>
      <c r="T351" s="366"/>
      <c r="U351" s="367"/>
      <c r="V351" s="364"/>
      <c r="W351" s="364"/>
      <c r="X351" s="364"/>
      <c r="Y351" s="1293">
        <f t="shared" si="70"/>
        <v>0</v>
      </c>
      <c r="Z351" s="423" t="s">
        <v>114</v>
      </c>
      <c r="AA351" s="370"/>
      <c r="AB351" s="20"/>
      <c r="AC351" s="253">
        <f t="shared" si="69"/>
        <v>0</v>
      </c>
    </row>
    <row r="352" spans="1:29" s="9" customFormat="1" ht="15.6" hidden="1" customHeight="1" x14ac:dyDescent="0.3">
      <c r="A352" s="115"/>
      <c r="B352" s="371"/>
      <c r="C352" s="371"/>
      <c r="D352" s="371"/>
      <c r="E352" s="1176"/>
      <c r="F352" s="582">
        <f t="shared" si="72"/>
        <v>0</v>
      </c>
      <c r="G352" s="333"/>
      <c r="H352" s="333"/>
      <c r="I352" s="334"/>
      <c r="J352" s="335"/>
      <c r="K352" s="633"/>
      <c r="L352" s="344"/>
      <c r="M352" s="344"/>
      <c r="N352" s="344"/>
      <c r="O352" s="338">
        <f t="shared" si="73"/>
        <v>0</v>
      </c>
      <c r="P352" s="339">
        <f t="shared" si="71"/>
        <v>0</v>
      </c>
      <c r="Q352" s="364"/>
      <c r="R352" s="364"/>
      <c r="S352" s="365"/>
      <c r="T352" s="366"/>
      <c r="U352" s="367"/>
      <c r="V352" s="364"/>
      <c r="W352" s="364"/>
      <c r="X352" s="364"/>
      <c r="Y352" s="1293">
        <f t="shared" si="70"/>
        <v>0</v>
      </c>
      <c r="Z352" s="423" t="s">
        <v>114</v>
      </c>
      <c r="AA352" s="370"/>
      <c r="AB352" s="20"/>
      <c r="AC352" s="253">
        <f t="shared" si="69"/>
        <v>0</v>
      </c>
    </row>
    <row r="353" spans="1:29" hidden="1" x14ac:dyDescent="0.3">
      <c r="A353" s="115"/>
      <c r="B353" s="371"/>
      <c r="C353" s="371"/>
      <c r="D353" s="371"/>
      <c r="E353" s="1176" t="s">
        <v>305</v>
      </c>
      <c r="F353" s="582">
        <f t="shared" si="72"/>
        <v>9</v>
      </c>
      <c r="G353" s="333">
        <v>3</v>
      </c>
      <c r="H353" s="333">
        <v>3</v>
      </c>
      <c r="I353" s="334">
        <v>1</v>
      </c>
      <c r="J353" s="335">
        <v>2</v>
      </c>
      <c r="K353" s="633"/>
      <c r="L353" s="337"/>
      <c r="M353" s="337"/>
      <c r="N353" s="337"/>
      <c r="O353" s="338">
        <f t="shared" si="73"/>
        <v>0</v>
      </c>
      <c r="P353" s="339">
        <f t="shared" si="71"/>
        <v>0</v>
      </c>
      <c r="Q353" s="364"/>
      <c r="R353" s="364"/>
      <c r="S353" s="365"/>
      <c r="T353" s="366"/>
      <c r="U353" s="367"/>
      <c r="V353" s="364"/>
      <c r="W353" s="364"/>
      <c r="X353" s="364"/>
      <c r="Y353" s="1293">
        <f t="shared" si="70"/>
        <v>0</v>
      </c>
      <c r="Z353" s="423" t="s">
        <v>114</v>
      </c>
      <c r="AA353" s="370"/>
      <c r="AB353" s="20"/>
      <c r="AC353" s="253">
        <f t="shared" si="69"/>
        <v>0</v>
      </c>
    </row>
    <row r="354" spans="1:29" hidden="1" x14ac:dyDescent="0.3">
      <c r="A354" s="115"/>
      <c r="B354" s="371"/>
      <c r="C354" s="371"/>
      <c r="D354" s="371"/>
      <c r="E354" s="1176" t="s">
        <v>306</v>
      </c>
      <c r="F354" s="582">
        <f t="shared" si="72"/>
        <v>0</v>
      </c>
      <c r="G354" s="333"/>
      <c r="H354" s="333"/>
      <c r="I354" s="334"/>
      <c r="J354" s="335"/>
      <c r="K354" s="633"/>
      <c r="L354" s="337"/>
      <c r="M354" s="337"/>
      <c r="N354" s="337"/>
      <c r="O354" s="338">
        <f t="shared" si="73"/>
        <v>0</v>
      </c>
      <c r="P354" s="339">
        <f t="shared" si="71"/>
        <v>0</v>
      </c>
      <c r="Q354" s="364"/>
      <c r="R354" s="364"/>
      <c r="S354" s="365"/>
      <c r="T354" s="366"/>
      <c r="U354" s="367"/>
      <c r="V354" s="364"/>
      <c r="W354" s="364"/>
      <c r="X354" s="364"/>
      <c r="Y354" s="1293">
        <f t="shared" si="70"/>
        <v>0</v>
      </c>
      <c r="Z354" s="423" t="s">
        <v>114</v>
      </c>
      <c r="AA354" s="370"/>
      <c r="AB354" s="20"/>
      <c r="AC354" s="253">
        <f t="shared" si="69"/>
        <v>0</v>
      </c>
    </row>
    <row r="355" spans="1:29" s="9" customFormat="1" ht="15.6" hidden="1" customHeight="1" x14ac:dyDescent="0.3">
      <c r="A355" s="115"/>
      <c r="B355" s="371"/>
      <c r="C355" s="371"/>
      <c r="D355" s="371"/>
      <c r="E355" s="1176" t="s">
        <v>434</v>
      </c>
      <c r="F355" s="582">
        <f t="shared" si="72"/>
        <v>0</v>
      </c>
      <c r="G355" s="333"/>
      <c r="H355" s="333"/>
      <c r="I355" s="334"/>
      <c r="J355" s="335"/>
      <c r="K355" s="633"/>
      <c r="L355" s="344"/>
      <c r="M355" s="344"/>
      <c r="N355" s="344"/>
      <c r="O355" s="338">
        <f t="shared" si="73"/>
        <v>0</v>
      </c>
      <c r="P355" s="339">
        <f t="shared" si="71"/>
        <v>0</v>
      </c>
      <c r="Q355" s="364"/>
      <c r="R355" s="364"/>
      <c r="S355" s="365"/>
      <c r="T355" s="366"/>
      <c r="U355" s="367"/>
      <c r="V355" s="364"/>
      <c r="W355" s="364"/>
      <c r="X355" s="364"/>
      <c r="Y355" s="1293">
        <f t="shared" si="70"/>
        <v>0</v>
      </c>
      <c r="Z355" s="340"/>
      <c r="AA355" s="370"/>
      <c r="AB355" s="20"/>
      <c r="AC355" s="253">
        <f t="shared" si="69"/>
        <v>0</v>
      </c>
    </row>
    <row r="356" spans="1:29" s="9" customFormat="1" ht="15.6" hidden="1" customHeight="1" x14ac:dyDescent="0.3">
      <c r="A356" s="115"/>
      <c r="B356" s="371"/>
      <c r="C356" s="371"/>
      <c r="D356" s="371"/>
      <c r="E356" s="1176" t="s">
        <v>435</v>
      </c>
      <c r="F356" s="582">
        <f t="shared" si="72"/>
        <v>0</v>
      </c>
      <c r="G356" s="333"/>
      <c r="H356" s="333"/>
      <c r="I356" s="334"/>
      <c r="J356" s="335"/>
      <c r="K356" s="633"/>
      <c r="L356" s="344"/>
      <c r="M356" s="344"/>
      <c r="N356" s="344"/>
      <c r="O356" s="338">
        <f t="shared" si="73"/>
        <v>0</v>
      </c>
      <c r="P356" s="339">
        <f t="shared" si="71"/>
        <v>0</v>
      </c>
      <c r="Q356" s="364"/>
      <c r="R356" s="364"/>
      <c r="S356" s="365"/>
      <c r="T356" s="366"/>
      <c r="U356" s="367"/>
      <c r="V356" s="364"/>
      <c r="W356" s="364"/>
      <c r="X356" s="364"/>
      <c r="Y356" s="1293">
        <f t="shared" si="70"/>
        <v>0</v>
      </c>
      <c r="Z356" s="340"/>
      <c r="AA356" s="370"/>
      <c r="AB356" s="20"/>
      <c r="AC356" s="253">
        <f t="shared" si="69"/>
        <v>0</v>
      </c>
    </row>
    <row r="357" spans="1:29" s="9" customFormat="1" ht="15.6" hidden="1" customHeight="1" x14ac:dyDescent="0.3">
      <c r="A357" s="115"/>
      <c r="B357" s="371"/>
      <c r="C357" s="371"/>
      <c r="D357" s="371"/>
      <c r="E357" s="1176" t="s">
        <v>436</v>
      </c>
      <c r="F357" s="582">
        <f t="shared" si="72"/>
        <v>0</v>
      </c>
      <c r="G357" s="333"/>
      <c r="H357" s="333"/>
      <c r="I357" s="334"/>
      <c r="J357" s="335"/>
      <c r="K357" s="633"/>
      <c r="L357" s="344"/>
      <c r="M357" s="344"/>
      <c r="N357" s="344"/>
      <c r="O357" s="338">
        <f t="shared" si="73"/>
        <v>0</v>
      </c>
      <c r="P357" s="339">
        <f t="shared" si="71"/>
        <v>0</v>
      </c>
      <c r="Q357" s="364"/>
      <c r="R357" s="364"/>
      <c r="S357" s="365"/>
      <c r="T357" s="366"/>
      <c r="U357" s="367"/>
      <c r="V357" s="364"/>
      <c r="W357" s="364"/>
      <c r="X357" s="364"/>
      <c r="Y357" s="1293">
        <f t="shared" si="70"/>
        <v>0</v>
      </c>
      <c r="Z357" s="340"/>
      <c r="AA357" s="370"/>
      <c r="AB357" s="20"/>
      <c r="AC357" s="253">
        <f t="shared" si="69"/>
        <v>0</v>
      </c>
    </row>
    <row r="358" spans="1:29" s="9" customFormat="1" ht="15.6" hidden="1" customHeight="1" x14ac:dyDescent="0.3">
      <c r="A358" s="115"/>
      <c r="B358" s="371"/>
      <c r="C358" s="371"/>
      <c r="D358" s="371"/>
      <c r="E358" s="1169" t="s">
        <v>233</v>
      </c>
      <c r="F358" s="582">
        <f t="shared" si="72"/>
        <v>0</v>
      </c>
      <c r="G358" s="333"/>
      <c r="H358" s="333"/>
      <c r="I358" s="334"/>
      <c r="J358" s="335"/>
      <c r="K358" s="633"/>
      <c r="L358" s="344"/>
      <c r="M358" s="344"/>
      <c r="N358" s="344"/>
      <c r="O358" s="338">
        <f t="shared" si="73"/>
        <v>0</v>
      </c>
      <c r="P358" s="339">
        <f t="shared" si="71"/>
        <v>0</v>
      </c>
      <c r="Q358" s="364"/>
      <c r="R358" s="364"/>
      <c r="S358" s="365"/>
      <c r="T358" s="366"/>
      <c r="U358" s="367"/>
      <c r="V358" s="364"/>
      <c r="W358" s="364"/>
      <c r="X358" s="364"/>
      <c r="Y358" s="1293">
        <f t="shared" si="70"/>
        <v>0</v>
      </c>
      <c r="Z358" s="340"/>
      <c r="AA358" s="370"/>
      <c r="AB358" s="20"/>
      <c r="AC358" s="253">
        <f t="shared" si="69"/>
        <v>0</v>
      </c>
    </row>
    <row r="359" spans="1:29" s="9" customFormat="1" ht="15.6" hidden="1" customHeight="1" x14ac:dyDescent="0.3">
      <c r="A359" s="115"/>
      <c r="B359" s="371"/>
      <c r="C359" s="371"/>
      <c r="D359" s="371"/>
      <c r="E359" s="1169" t="s">
        <v>440</v>
      </c>
      <c r="F359" s="582">
        <f t="shared" si="72"/>
        <v>0</v>
      </c>
      <c r="G359" s="333"/>
      <c r="H359" s="333"/>
      <c r="I359" s="334"/>
      <c r="J359" s="335"/>
      <c r="K359" s="633"/>
      <c r="L359" s="344"/>
      <c r="M359" s="344"/>
      <c r="N359" s="344"/>
      <c r="O359" s="338">
        <f t="shared" si="73"/>
        <v>0</v>
      </c>
      <c r="P359" s="339">
        <f t="shared" si="71"/>
        <v>0</v>
      </c>
      <c r="Q359" s="364"/>
      <c r="R359" s="364"/>
      <c r="S359" s="365"/>
      <c r="T359" s="366"/>
      <c r="U359" s="367"/>
      <c r="V359" s="364"/>
      <c r="W359" s="364"/>
      <c r="X359" s="364"/>
      <c r="Y359" s="1293">
        <f t="shared" si="70"/>
        <v>0</v>
      </c>
      <c r="Z359" s="340"/>
      <c r="AA359" s="370"/>
      <c r="AB359" s="20"/>
      <c r="AC359" s="253">
        <f t="shared" si="69"/>
        <v>0</v>
      </c>
    </row>
    <row r="360" spans="1:29" s="9" customFormat="1" ht="15.6" hidden="1" customHeight="1" x14ac:dyDescent="0.3">
      <c r="A360" s="115"/>
      <c r="B360" s="371"/>
      <c r="C360" s="371"/>
      <c r="D360" s="371"/>
      <c r="E360" s="1169"/>
      <c r="F360" s="582">
        <f t="shared" si="72"/>
        <v>0</v>
      </c>
      <c r="G360" s="333"/>
      <c r="H360" s="333"/>
      <c r="I360" s="334"/>
      <c r="J360" s="335"/>
      <c r="K360" s="633"/>
      <c r="L360" s="344"/>
      <c r="M360" s="344"/>
      <c r="N360" s="344"/>
      <c r="O360" s="338">
        <f t="shared" si="73"/>
        <v>0</v>
      </c>
      <c r="P360" s="339">
        <f t="shared" si="71"/>
        <v>0</v>
      </c>
      <c r="Q360" s="364"/>
      <c r="R360" s="364"/>
      <c r="S360" s="365"/>
      <c r="T360" s="366"/>
      <c r="U360" s="367"/>
      <c r="V360" s="364"/>
      <c r="W360" s="364"/>
      <c r="X360" s="364"/>
      <c r="Y360" s="1293">
        <f t="shared" si="70"/>
        <v>0</v>
      </c>
      <c r="Z360" s="340"/>
      <c r="AA360" s="370"/>
      <c r="AB360" s="20"/>
      <c r="AC360" s="253">
        <f t="shared" ref="AC360:AC434" si="74">P360+Y360</f>
        <v>0</v>
      </c>
    </row>
    <row r="361" spans="1:29" hidden="1" x14ac:dyDescent="0.3">
      <c r="A361" s="115"/>
      <c r="B361" s="371"/>
      <c r="C361" s="371"/>
      <c r="D361" s="371"/>
      <c r="E361" s="1176" t="s">
        <v>16</v>
      </c>
      <c r="F361" s="582">
        <f t="shared" si="72"/>
        <v>9</v>
      </c>
      <c r="G361" s="333">
        <v>1</v>
      </c>
      <c r="H361" s="333">
        <v>2</v>
      </c>
      <c r="I361" s="334">
        <v>5</v>
      </c>
      <c r="J361" s="335">
        <v>1</v>
      </c>
      <c r="K361" s="633">
        <v>104</v>
      </c>
      <c r="L361" s="337"/>
      <c r="M361" s="337"/>
      <c r="N361" s="337"/>
      <c r="O361" s="338">
        <f t="shared" si="73"/>
        <v>104</v>
      </c>
      <c r="P361" s="339">
        <f t="shared" si="71"/>
        <v>0</v>
      </c>
      <c r="Q361" s="364"/>
      <c r="R361" s="364"/>
      <c r="S361" s="365"/>
      <c r="T361" s="366"/>
      <c r="U361" s="367"/>
      <c r="V361" s="364"/>
      <c r="W361" s="364"/>
      <c r="X361" s="364"/>
      <c r="Y361" s="1293">
        <f t="shared" si="70"/>
        <v>0</v>
      </c>
      <c r="Z361" s="340" t="s">
        <v>116</v>
      </c>
      <c r="AA361" s="370"/>
      <c r="AB361" s="20"/>
      <c r="AC361" s="253">
        <f t="shared" si="74"/>
        <v>0</v>
      </c>
    </row>
    <row r="362" spans="1:29" ht="15.6" hidden="1" customHeight="1" x14ac:dyDescent="0.3">
      <c r="A362" s="115"/>
      <c r="B362" s="371"/>
      <c r="C362" s="371"/>
      <c r="D362" s="371"/>
      <c r="E362" s="1176"/>
      <c r="F362" s="582">
        <f t="shared" si="72"/>
        <v>0</v>
      </c>
      <c r="G362" s="333"/>
      <c r="H362" s="333"/>
      <c r="I362" s="334"/>
      <c r="J362" s="335"/>
      <c r="K362" s="633"/>
      <c r="L362" s="337"/>
      <c r="M362" s="337"/>
      <c r="N362" s="337"/>
      <c r="O362" s="338">
        <f t="shared" si="73"/>
        <v>0</v>
      </c>
      <c r="P362" s="339">
        <f t="shared" si="71"/>
        <v>0</v>
      </c>
      <c r="Q362" s="364"/>
      <c r="R362" s="364"/>
      <c r="S362" s="365"/>
      <c r="T362" s="366"/>
      <c r="U362" s="367"/>
      <c r="V362" s="364"/>
      <c r="W362" s="364"/>
      <c r="X362" s="364"/>
      <c r="Y362" s="1293">
        <f t="shared" si="70"/>
        <v>0</v>
      </c>
      <c r="Z362" s="340"/>
      <c r="AA362" s="370"/>
      <c r="AB362" s="20"/>
      <c r="AC362" s="253">
        <f t="shared" si="74"/>
        <v>0</v>
      </c>
    </row>
    <row r="363" spans="1:29" ht="15.6" hidden="1" customHeight="1" x14ac:dyDescent="0.3">
      <c r="A363" s="115"/>
      <c r="B363" s="371"/>
      <c r="C363" s="371"/>
      <c r="D363" s="371"/>
      <c r="E363" s="1176"/>
      <c r="F363" s="582">
        <f t="shared" si="72"/>
        <v>0</v>
      </c>
      <c r="G363" s="333"/>
      <c r="H363" s="333"/>
      <c r="I363" s="334"/>
      <c r="J363" s="335"/>
      <c r="K363" s="633"/>
      <c r="L363" s="337"/>
      <c r="M363" s="337"/>
      <c r="N363" s="337"/>
      <c r="O363" s="338">
        <f t="shared" si="73"/>
        <v>0</v>
      </c>
      <c r="P363" s="339">
        <f t="shared" si="71"/>
        <v>0</v>
      </c>
      <c r="Q363" s="364"/>
      <c r="R363" s="364"/>
      <c r="S363" s="365"/>
      <c r="T363" s="366"/>
      <c r="U363" s="367"/>
      <c r="V363" s="364"/>
      <c r="W363" s="364"/>
      <c r="X363" s="364"/>
      <c r="Y363" s="1293">
        <f t="shared" si="70"/>
        <v>0</v>
      </c>
      <c r="Z363" s="340"/>
      <c r="AA363" s="370"/>
      <c r="AB363" s="20"/>
      <c r="AC363" s="253">
        <f t="shared" si="74"/>
        <v>0</v>
      </c>
    </row>
    <row r="364" spans="1:29" ht="15.6" hidden="1" customHeight="1" x14ac:dyDescent="0.3">
      <c r="A364" s="115"/>
      <c r="B364" s="371"/>
      <c r="C364" s="371"/>
      <c r="D364" s="371"/>
      <c r="E364" s="1176"/>
      <c r="F364" s="582">
        <f t="shared" si="72"/>
        <v>0</v>
      </c>
      <c r="G364" s="333"/>
      <c r="H364" s="333"/>
      <c r="I364" s="334"/>
      <c r="J364" s="335"/>
      <c r="K364" s="633"/>
      <c r="L364" s="337"/>
      <c r="M364" s="337"/>
      <c r="N364" s="337"/>
      <c r="O364" s="338">
        <f t="shared" si="73"/>
        <v>0</v>
      </c>
      <c r="P364" s="339">
        <f t="shared" si="71"/>
        <v>0</v>
      </c>
      <c r="Q364" s="364"/>
      <c r="R364" s="364"/>
      <c r="S364" s="365"/>
      <c r="T364" s="366"/>
      <c r="U364" s="367"/>
      <c r="V364" s="364"/>
      <c r="W364" s="364"/>
      <c r="X364" s="364"/>
      <c r="Y364" s="1293">
        <f t="shared" si="70"/>
        <v>0</v>
      </c>
      <c r="Z364" s="340"/>
      <c r="AA364" s="370"/>
      <c r="AB364" s="20"/>
      <c r="AC364" s="253">
        <f t="shared" si="74"/>
        <v>0</v>
      </c>
    </row>
    <row r="365" spans="1:29" ht="15.6" hidden="1" customHeight="1" x14ac:dyDescent="0.3">
      <c r="A365" s="115"/>
      <c r="B365" s="371"/>
      <c r="C365" s="371"/>
      <c r="D365" s="371"/>
      <c r="E365" s="1176" t="s">
        <v>434</v>
      </c>
      <c r="F365" s="582">
        <f t="shared" si="72"/>
        <v>0</v>
      </c>
      <c r="G365" s="333"/>
      <c r="H365" s="333"/>
      <c r="I365" s="334"/>
      <c r="J365" s="335"/>
      <c r="K365" s="633"/>
      <c r="L365" s="337"/>
      <c r="M365" s="337"/>
      <c r="N365" s="337"/>
      <c r="O365" s="338">
        <f t="shared" si="73"/>
        <v>0</v>
      </c>
      <c r="P365" s="339">
        <f t="shared" si="71"/>
        <v>0</v>
      </c>
      <c r="Q365" s="364"/>
      <c r="R365" s="364"/>
      <c r="S365" s="365"/>
      <c r="T365" s="366"/>
      <c r="U365" s="367"/>
      <c r="V365" s="364"/>
      <c r="W365" s="364"/>
      <c r="X365" s="364"/>
      <c r="Y365" s="1293">
        <f t="shared" si="70"/>
        <v>0</v>
      </c>
      <c r="Z365" s="340"/>
      <c r="AA365" s="370"/>
      <c r="AB365" s="20"/>
      <c r="AC365" s="253">
        <f t="shared" si="74"/>
        <v>0</v>
      </c>
    </row>
    <row r="366" spans="1:29" ht="15.6" hidden="1" customHeight="1" x14ac:dyDescent="0.3">
      <c r="A366" s="115"/>
      <c r="B366" s="371"/>
      <c r="C366" s="371"/>
      <c r="D366" s="371"/>
      <c r="E366" s="1176" t="s">
        <v>435</v>
      </c>
      <c r="F366" s="582">
        <f t="shared" si="72"/>
        <v>0</v>
      </c>
      <c r="G366" s="333"/>
      <c r="H366" s="333"/>
      <c r="I366" s="334"/>
      <c r="J366" s="335"/>
      <c r="K366" s="633"/>
      <c r="L366" s="337"/>
      <c r="M366" s="337"/>
      <c r="N366" s="337"/>
      <c r="O366" s="338">
        <f t="shared" si="73"/>
        <v>0</v>
      </c>
      <c r="P366" s="339">
        <f t="shared" si="71"/>
        <v>0</v>
      </c>
      <c r="Q366" s="364"/>
      <c r="R366" s="364"/>
      <c r="S366" s="365"/>
      <c r="T366" s="366"/>
      <c r="U366" s="367"/>
      <c r="V366" s="364"/>
      <c r="W366" s="364"/>
      <c r="X366" s="364"/>
      <c r="Y366" s="1293">
        <f t="shared" si="70"/>
        <v>0</v>
      </c>
      <c r="Z366" s="340"/>
      <c r="AA366" s="370"/>
      <c r="AB366" s="20"/>
      <c r="AC366" s="253">
        <f t="shared" si="74"/>
        <v>0</v>
      </c>
    </row>
    <row r="367" spans="1:29" ht="15.6" hidden="1" customHeight="1" x14ac:dyDescent="0.3">
      <c r="A367" s="115"/>
      <c r="B367" s="371"/>
      <c r="C367" s="371"/>
      <c r="D367" s="371"/>
      <c r="E367" s="1176" t="s">
        <v>436</v>
      </c>
      <c r="F367" s="582">
        <f t="shared" si="72"/>
        <v>0</v>
      </c>
      <c r="G367" s="333"/>
      <c r="H367" s="333"/>
      <c r="I367" s="334"/>
      <c r="J367" s="335"/>
      <c r="K367" s="633"/>
      <c r="L367" s="337"/>
      <c r="M367" s="337"/>
      <c r="N367" s="337"/>
      <c r="O367" s="338">
        <f t="shared" si="73"/>
        <v>0</v>
      </c>
      <c r="P367" s="339">
        <f t="shared" si="71"/>
        <v>0</v>
      </c>
      <c r="Q367" s="364"/>
      <c r="R367" s="364"/>
      <c r="S367" s="365"/>
      <c r="T367" s="366"/>
      <c r="U367" s="367"/>
      <c r="V367" s="364"/>
      <c r="W367" s="364"/>
      <c r="X367" s="364"/>
      <c r="Y367" s="1293">
        <f t="shared" si="70"/>
        <v>0</v>
      </c>
      <c r="Z367" s="340"/>
      <c r="AA367" s="370"/>
      <c r="AB367" s="20"/>
      <c r="AC367" s="253">
        <f t="shared" si="74"/>
        <v>0</v>
      </c>
    </row>
    <row r="368" spans="1:29" ht="15.6" hidden="1" customHeight="1" x14ac:dyDescent="0.3">
      <c r="A368" s="115"/>
      <c r="B368" s="371"/>
      <c r="C368" s="371"/>
      <c r="D368" s="371"/>
      <c r="E368" s="1176"/>
      <c r="F368" s="582">
        <f t="shared" si="72"/>
        <v>0</v>
      </c>
      <c r="G368" s="333"/>
      <c r="H368" s="333"/>
      <c r="I368" s="334"/>
      <c r="J368" s="335"/>
      <c r="K368" s="633"/>
      <c r="L368" s="337"/>
      <c r="M368" s="337"/>
      <c r="N368" s="337"/>
      <c r="O368" s="338">
        <f t="shared" si="73"/>
        <v>0</v>
      </c>
      <c r="P368" s="339">
        <f t="shared" si="71"/>
        <v>0</v>
      </c>
      <c r="Q368" s="364"/>
      <c r="R368" s="364"/>
      <c r="S368" s="365"/>
      <c r="T368" s="366"/>
      <c r="U368" s="367"/>
      <c r="V368" s="364"/>
      <c r="W368" s="364"/>
      <c r="X368" s="364"/>
      <c r="Y368" s="1293">
        <f t="shared" si="70"/>
        <v>0</v>
      </c>
      <c r="Z368" s="340"/>
      <c r="AA368" s="370"/>
      <c r="AB368" s="20"/>
      <c r="AC368" s="253">
        <f t="shared" si="74"/>
        <v>0</v>
      </c>
    </row>
    <row r="369" spans="1:29" ht="15.6" hidden="1" customHeight="1" x14ac:dyDescent="0.3">
      <c r="A369" s="115"/>
      <c r="B369" s="371"/>
      <c r="C369" s="371"/>
      <c r="D369" s="371"/>
      <c r="E369" s="1169" t="s">
        <v>437</v>
      </c>
      <c r="F369" s="582">
        <f t="shared" si="72"/>
        <v>0</v>
      </c>
      <c r="G369" s="333"/>
      <c r="H369" s="333"/>
      <c r="I369" s="334"/>
      <c r="J369" s="335"/>
      <c r="K369" s="633"/>
      <c r="L369" s="337"/>
      <c r="M369" s="337"/>
      <c r="N369" s="337"/>
      <c r="O369" s="338">
        <f t="shared" si="73"/>
        <v>0</v>
      </c>
      <c r="P369" s="339">
        <f t="shared" si="71"/>
        <v>0</v>
      </c>
      <c r="Q369" s="364"/>
      <c r="R369" s="364"/>
      <c r="S369" s="365"/>
      <c r="T369" s="366"/>
      <c r="U369" s="367"/>
      <c r="V369" s="364"/>
      <c r="W369" s="364"/>
      <c r="X369" s="364"/>
      <c r="Y369" s="1293">
        <f t="shared" si="70"/>
        <v>0</v>
      </c>
      <c r="Z369" s="340"/>
      <c r="AA369" s="370"/>
      <c r="AB369" s="20"/>
      <c r="AC369" s="253">
        <f t="shared" si="74"/>
        <v>0</v>
      </c>
    </row>
    <row r="370" spans="1:29" ht="15.6" hidden="1" customHeight="1" x14ac:dyDescent="0.3">
      <c r="A370" s="115"/>
      <c r="B370" s="371"/>
      <c r="C370" s="371"/>
      <c r="D370" s="371"/>
      <c r="E370" s="1168" t="s">
        <v>440</v>
      </c>
      <c r="F370" s="582">
        <f t="shared" si="72"/>
        <v>0</v>
      </c>
      <c r="G370" s="333"/>
      <c r="H370" s="333"/>
      <c r="I370" s="334"/>
      <c r="J370" s="335"/>
      <c r="K370" s="633"/>
      <c r="L370" s="337"/>
      <c r="M370" s="337"/>
      <c r="N370" s="337"/>
      <c r="O370" s="338">
        <f t="shared" si="73"/>
        <v>0</v>
      </c>
      <c r="P370" s="339">
        <f t="shared" si="71"/>
        <v>0</v>
      </c>
      <c r="Q370" s="364"/>
      <c r="R370" s="364"/>
      <c r="S370" s="365"/>
      <c r="T370" s="366"/>
      <c r="U370" s="367"/>
      <c r="V370" s="364"/>
      <c r="W370" s="364"/>
      <c r="X370" s="364"/>
      <c r="Y370" s="1293">
        <f t="shared" si="70"/>
        <v>0</v>
      </c>
      <c r="Z370" s="340"/>
      <c r="AA370" s="370"/>
      <c r="AB370" s="20"/>
      <c r="AC370" s="253">
        <f t="shared" si="74"/>
        <v>0</v>
      </c>
    </row>
    <row r="371" spans="1:29" ht="15.6" hidden="1" customHeight="1" x14ac:dyDescent="0.3">
      <c r="A371" s="115"/>
      <c r="B371" s="371"/>
      <c r="C371" s="371"/>
      <c r="D371" s="371"/>
      <c r="E371" s="1176"/>
      <c r="F371" s="582">
        <f t="shared" si="72"/>
        <v>0</v>
      </c>
      <c r="G371" s="333"/>
      <c r="H371" s="333"/>
      <c r="I371" s="334"/>
      <c r="J371" s="335"/>
      <c r="K371" s="633"/>
      <c r="L371" s="337"/>
      <c r="M371" s="337"/>
      <c r="N371" s="337"/>
      <c r="O371" s="338">
        <f t="shared" si="73"/>
        <v>0</v>
      </c>
      <c r="P371" s="339">
        <f t="shared" si="71"/>
        <v>0</v>
      </c>
      <c r="Q371" s="364"/>
      <c r="R371" s="364"/>
      <c r="S371" s="365"/>
      <c r="T371" s="366"/>
      <c r="U371" s="367"/>
      <c r="V371" s="364"/>
      <c r="W371" s="364"/>
      <c r="X371" s="364"/>
      <c r="Y371" s="1293">
        <f t="shared" si="70"/>
        <v>0</v>
      </c>
      <c r="Z371" s="340"/>
      <c r="AA371" s="370"/>
      <c r="AB371" s="20"/>
      <c r="AC371" s="253">
        <f t="shared" si="74"/>
        <v>0</v>
      </c>
    </row>
    <row r="372" spans="1:29" hidden="1" x14ac:dyDescent="0.3">
      <c r="A372" s="115"/>
      <c r="B372" s="371"/>
      <c r="C372" s="371"/>
      <c r="D372" s="371"/>
      <c r="E372" s="1176" t="s">
        <v>110</v>
      </c>
      <c r="F372" s="582">
        <f t="shared" si="72"/>
        <v>4</v>
      </c>
      <c r="G372" s="333">
        <v>1</v>
      </c>
      <c r="H372" s="333">
        <v>1</v>
      </c>
      <c r="I372" s="334">
        <v>1</v>
      </c>
      <c r="J372" s="335">
        <v>1</v>
      </c>
      <c r="K372" s="633">
        <v>1</v>
      </c>
      <c r="L372" s="337">
        <v>4</v>
      </c>
      <c r="M372" s="337"/>
      <c r="N372" s="337"/>
      <c r="O372" s="338">
        <f t="shared" si="73"/>
        <v>5</v>
      </c>
      <c r="P372" s="339">
        <f t="shared" si="71"/>
        <v>0</v>
      </c>
      <c r="Q372" s="364"/>
      <c r="R372" s="364"/>
      <c r="S372" s="365"/>
      <c r="T372" s="366"/>
      <c r="U372" s="367"/>
      <c r="V372" s="364"/>
      <c r="W372" s="364"/>
      <c r="X372" s="364"/>
      <c r="Y372" s="1293">
        <f t="shared" si="70"/>
        <v>0</v>
      </c>
      <c r="Z372" s="340" t="s">
        <v>116</v>
      </c>
      <c r="AA372" s="370"/>
      <c r="AB372" s="20"/>
      <c r="AC372" s="253">
        <f t="shared" si="74"/>
        <v>0</v>
      </c>
    </row>
    <row r="373" spans="1:29" ht="15.6" hidden="1" customHeight="1" x14ac:dyDescent="0.3">
      <c r="A373" s="115"/>
      <c r="B373" s="371"/>
      <c r="C373" s="371"/>
      <c r="D373" s="371"/>
      <c r="E373" s="1176" t="s">
        <v>436</v>
      </c>
      <c r="F373" s="582">
        <f t="shared" si="72"/>
        <v>0</v>
      </c>
      <c r="G373" s="333"/>
      <c r="H373" s="333"/>
      <c r="I373" s="334"/>
      <c r="J373" s="335"/>
      <c r="K373" s="633"/>
      <c r="L373" s="337"/>
      <c r="M373" s="337"/>
      <c r="N373" s="337"/>
      <c r="O373" s="338">
        <f t="shared" si="73"/>
        <v>0</v>
      </c>
      <c r="P373" s="339">
        <f t="shared" si="71"/>
        <v>0</v>
      </c>
      <c r="Q373" s="364"/>
      <c r="R373" s="364"/>
      <c r="S373" s="365"/>
      <c r="T373" s="366"/>
      <c r="U373" s="367"/>
      <c r="V373" s="364"/>
      <c r="W373" s="364"/>
      <c r="X373" s="364"/>
      <c r="Y373" s="1293">
        <f t="shared" si="70"/>
        <v>0</v>
      </c>
      <c r="Z373" s="340"/>
      <c r="AA373" s="370"/>
      <c r="AB373" s="20"/>
      <c r="AC373" s="253">
        <f t="shared" si="74"/>
        <v>0</v>
      </c>
    </row>
    <row r="374" spans="1:29" ht="15.6" hidden="1" customHeight="1" x14ac:dyDescent="0.3">
      <c r="A374" s="115"/>
      <c r="B374" s="371"/>
      <c r="C374" s="371"/>
      <c r="D374" s="371"/>
      <c r="E374" s="1169" t="s">
        <v>233</v>
      </c>
      <c r="F374" s="582">
        <f t="shared" si="72"/>
        <v>0</v>
      </c>
      <c r="G374" s="333"/>
      <c r="H374" s="333"/>
      <c r="I374" s="334"/>
      <c r="J374" s="335"/>
      <c r="K374" s="633"/>
      <c r="L374" s="337"/>
      <c r="M374" s="337"/>
      <c r="N374" s="337"/>
      <c r="O374" s="338">
        <f t="shared" si="73"/>
        <v>0</v>
      </c>
      <c r="P374" s="339">
        <f t="shared" si="71"/>
        <v>0</v>
      </c>
      <c r="Q374" s="364"/>
      <c r="R374" s="364"/>
      <c r="S374" s="365"/>
      <c r="T374" s="366"/>
      <c r="U374" s="367"/>
      <c r="V374" s="364"/>
      <c r="W374" s="364"/>
      <c r="X374" s="364"/>
      <c r="Y374" s="1293">
        <f t="shared" si="70"/>
        <v>0</v>
      </c>
      <c r="Z374" s="340"/>
      <c r="AA374" s="370"/>
      <c r="AB374" s="20"/>
      <c r="AC374" s="253">
        <f t="shared" si="74"/>
        <v>0</v>
      </c>
    </row>
    <row r="375" spans="1:29" ht="15.6" hidden="1" customHeight="1" x14ac:dyDescent="0.3">
      <c r="A375" s="115"/>
      <c r="B375" s="371"/>
      <c r="C375" s="371"/>
      <c r="D375" s="371"/>
      <c r="E375" s="1179" t="s">
        <v>385</v>
      </c>
      <c r="F375" s="582">
        <f t="shared" si="72"/>
        <v>12</v>
      </c>
      <c r="G375" s="333">
        <v>1</v>
      </c>
      <c r="H375" s="333">
        <v>1</v>
      </c>
      <c r="I375" s="334">
        <v>5</v>
      </c>
      <c r="J375" s="335">
        <v>5</v>
      </c>
      <c r="K375" s="633"/>
      <c r="L375" s="337">
        <v>16</v>
      </c>
      <c r="M375" s="337"/>
      <c r="N375" s="337"/>
      <c r="O375" s="338">
        <f t="shared" si="73"/>
        <v>16</v>
      </c>
      <c r="P375" s="339">
        <f t="shared" si="71"/>
        <v>0</v>
      </c>
      <c r="Q375" s="364"/>
      <c r="R375" s="364"/>
      <c r="S375" s="365"/>
      <c r="T375" s="366"/>
      <c r="U375" s="367"/>
      <c r="V375" s="364"/>
      <c r="W375" s="364"/>
      <c r="X375" s="364"/>
      <c r="Y375" s="1293">
        <f t="shared" si="70"/>
        <v>0</v>
      </c>
      <c r="Z375" s="490" t="s">
        <v>380</v>
      </c>
      <c r="AA375" s="431"/>
      <c r="AB375" s="20"/>
      <c r="AC375" s="253">
        <f t="shared" si="74"/>
        <v>0</v>
      </c>
    </row>
    <row r="376" spans="1:29" ht="15.6" hidden="1" customHeight="1" x14ac:dyDescent="0.3">
      <c r="A376" s="115"/>
      <c r="B376" s="371"/>
      <c r="C376" s="371"/>
      <c r="D376" s="371"/>
      <c r="E376" s="1176" t="s">
        <v>434</v>
      </c>
      <c r="F376" s="582">
        <f t="shared" si="72"/>
        <v>0</v>
      </c>
      <c r="G376" s="333"/>
      <c r="H376" s="333"/>
      <c r="I376" s="334"/>
      <c r="J376" s="335"/>
      <c r="K376" s="633"/>
      <c r="L376" s="337"/>
      <c r="M376" s="337"/>
      <c r="N376" s="337"/>
      <c r="O376" s="338">
        <f t="shared" si="73"/>
        <v>0</v>
      </c>
      <c r="P376" s="339">
        <f t="shared" si="71"/>
        <v>0</v>
      </c>
      <c r="Q376" s="364"/>
      <c r="R376" s="364"/>
      <c r="S376" s="365"/>
      <c r="T376" s="366"/>
      <c r="U376" s="367"/>
      <c r="V376" s="364"/>
      <c r="W376" s="364"/>
      <c r="X376" s="364"/>
      <c r="Y376" s="1293">
        <f t="shared" si="70"/>
        <v>0</v>
      </c>
      <c r="Z376" s="490"/>
      <c r="AA376" s="431"/>
      <c r="AB376" s="20"/>
      <c r="AC376" s="253">
        <f t="shared" si="74"/>
        <v>0</v>
      </c>
    </row>
    <row r="377" spans="1:29" ht="15.6" hidden="1" customHeight="1" x14ac:dyDescent="0.3">
      <c r="A377" s="115"/>
      <c r="B377" s="371"/>
      <c r="C377" s="371"/>
      <c r="D377" s="371"/>
      <c r="E377" s="1169" t="s">
        <v>233</v>
      </c>
      <c r="F377" s="582">
        <f t="shared" si="72"/>
        <v>0</v>
      </c>
      <c r="G377" s="333"/>
      <c r="H377" s="333"/>
      <c r="I377" s="334"/>
      <c r="J377" s="335"/>
      <c r="K377" s="633"/>
      <c r="L377" s="337"/>
      <c r="M377" s="337"/>
      <c r="N377" s="337"/>
      <c r="O377" s="338">
        <f t="shared" si="73"/>
        <v>0</v>
      </c>
      <c r="P377" s="339">
        <f t="shared" si="71"/>
        <v>0</v>
      </c>
      <c r="Q377" s="364"/>
      <c r="R377" s="364"/>
      <c r="S377" s="365"/>
      <c r="T377" s="366"/>
      <c r="U377" s="367"/>
      <c r="V377" s="364"/>
      <c r="W377" s="364"/>
      <c r="X377" s="364"/>
      <c r="Y377" s="1293">
        <f t="shared" si="70"/>
        <v>0</v>
      </c>
      <c r="Z377" s="423" t="s">
        <v>444</v>
      </c>
      <c r="AA377" s="431"/>
      <c r="AB377" s="20"/>
      <c r="AC377" s="253">
        <f t="shared" si="74"/>
        <v>0</v>
      </c>
    </row>
    <row r="378" spans="1:29" ht="15.6" hidden="1" customHeight="1" x14ac:dyDescent="0.3">
      <c r="A378" s="115"/>
      <c r="B378" s="371"/>
      <c r="C378" s="371"/>
      <c r="D378" s="371"/>
      <c r="E378" s="1179"/>
      <c r="F378" s="582">
        <f t="shared" si="72"/>
        <v>0</v>
      </c>
      <c r="G378" s="333"/>
      <c r="H378" s="333"/>
      <c r="I378" s="334"/>
      <c r="J378" s="335"/>
      <c r="K378" s="633"/>
      <c r="L378" s="337"/>
      <c r="M378" s="337"/>
      <c r="N378" s="337"/>
      <c r="O378" s="338">
        <f t="shared" si="73"/>
        <v>0</v>
      </c>
      <c r="P378" s="339">
        <f t="shared" si="71"/>
        <v>0</v>
      </c>
      <c r="Q378" s="364"/>
      <c r="R378" s="364"/>
      <c r="S378" s="365"/>
      <c r="T378" s="366"/>
      <c r="U378" s="367"/>
      <c r="V378" s="364"/>
      <c r="W378" s="364"/>
      <c r="X378" s="364"/>
      <c r="Y378" s="1293">
        <f t="shared" si="70"/>
        <v>0</v>
      </c>
      <c r="Z378" s="490"/>
      <c r="AA378" s="431"/>
      <c r="AB378" s="20"/>
      <c r="AC378" s="253">
        <f t="shared" si="74"/>
        <v>0</v>
      </c>
    </row>
    <row r="379" spans="1:29" ht="15.6" hidden="1" customHeight="1" x14ac:dyDescent="0.3">
      <c r="A379" s="115"/>
      <c r="B379" s="371"/>
      <c r="C379" s="371"/>
      <c r="D379" s="371"/>
      <c r="E379" s="1179" t="s">
        <v>386</v>
      </c>
      <c r="F379" s="582">
        <f t="shared" si="72"/>
        <v>4</v>
      </c>
      <c r="G379" s="333">
        <v>1</v>
      </c>
      <c r="H379" s="333">
        <v>1</v>
      </c>
      <c r="I379" s="334">
        <v>1</v>
      </c>
      <c r="J379" s="335">
        <v>1</v>
      </c>
      <c r="K379" s="633">
        <v>121</v>
      </c>
      <c r="L379" s="337">
        <v>123</v>
      </c>
      <c r="M379" s="337"/>
      <c r="N379" s="337"/>
      <c r="O379" s="338">
        <f t="shared" si="73"/>
        <v>244</v>
      </c>
      <c r="P379" s="339">
        <f t="shared" si="71"/>
        <v>0</v>
      </c>
      <c r="Q379" s="364"/>
      <c r="R379" s="364"/>
      <c r="S379" s="365"/>
      <c r="T379" s="366"/>
      <c r="U379" s="367"/>
      <c r="V379" s="364"/>
      <c r="W379" s="364"/>
      <c r="X379" s="364"/>
      <c r="Y379" s="1293">
        <f t="shared" si="70"/>
        <v>0</v>
      </c>
      <c r="Z379" s="490" t="s">
        <v>380</v>
      </c>
      <c r="AA379" s="431"/>
      <c r="AB379" s="20"/>
      <c r="AC379" s="253">
        <f t="shared" si="74"/>
        <v>0</v>
      </c>
    </row>
    <row r="380" spans="1:29" ht="15.6" hidden="1" customHeight="1" x14ac:dyDescent="0.3">
      <c r="A380" s="115"/>
      <c r="B380" s="371"/>
      <c r="C380" s="371"/>
      <c r="D380" s="371"/>
      <c r="E380" s="1169" t="s">
        <v>437</v>
      </c>
      <c r="F380" s="582">
        <f t="shared" si="72"/>
        <v>0</v>
      </c>
      <c r="G380" s="333"/>
      <c r="H380" s="333"/>
      <c r="I380" s="334"/>
      <c r="J380" s="335"/>
      <c r="K380" s="633"/>
      <c r="L380" s="337"/>
      <c r="M380" s="337"/>
      <c r="N380" s="337"/>
      <c r="O380" s="338">
        <f t="shared" si="73"/>
        <v>0</v>
      </c>
      <c r="P380" s="339">
        <f t="shared" si="71"/>
        <v>0</v>
      </c>
      <c r="Q380" s="364"/>
      <c r="R380" s="364"/>
      <c r="S380" s="365"/>
      <c r="T380" s="366"/>
      <c r="U380" s="367"/>
      <c r="V380" s="364"/>
      <c r="W380" s="364"/>
      <c r="X380" s="364"/>
      <c r="Y380" s="1293">
        <f t="shared" si="70"/>
        <v>0</v>
      </c>
      <c r="Z380" s="340"/>
      <c r="AA380" s="492"/>
      <c r="AB380" s="20"/>
      <c r="AC380" s="253">
        <f t="shared" si="74"/>
        <v>0</v>
      </c>
    </row>
    <row r="381" spans="1:29" ht="15.6" hidden="1" customHeight="1" x14ac:dyDescent="0.3">
      <c r="A381" s="115"/>
      <c r="B381" s="371"/>
      <c r="C381" s="371"/>
      <c r="D381" s="371"/>
      <c r="E381" s="1169" t="s">
        <v>233</v>
      </c>
      <c r="F381" s="582">
        <f t="shared" si="72"/>
        <v>0</v>
      </c>
      <c r="G381" s="333"/>
      <c r="H381" s="333"/>
      <c r="I381" s="334"/>
      <c r="J381" s="335"/>
      <c r="K381" s="633"/>
      <c r="L381" s="337"/>
      <c r="M381" s="337"/>
      <c r="N381" s="337"/>
      <c r="O381" s="338">
        <f t="shared" si="73"/>
        <v>0</v>
      </c>
      <c r="P381" s="339">
        <f t="shared" si="71"/>
        <v>0</v>
      </c>
      <c r="Q381" s="364"/>
      <c r="R381" s="364"/>
      <c r="S381" s="365"/>
      <c r="T381" s="366"/>
      <c r="U381" s="367"/>
      <c r="V381" s="364"/>
      <c r="W381" s="364"/>
      <c r="X381" s="364"/>
      <c r="Y381" s="1293">
        <f t="shared" si="70"/>
        <v>0</v>
      </c>
      <c r="Z381" s="340"/>
      <c r="AA381" s="492"/>
      <c r="AB381" s="20"/>
      <c r="AC381" s="253">
        <f t="shared" si="74"/>
        <v>0</v>
      </c>
    </row>
    <row r="382" spans="1:29" ht="15.6" hidden="1" customHeight="1" x14ac:dyDescent="0.3">
      <c r="A382" s="115"/>
      <c r="B382" s="371"/>
      <c r="C382" s="371"/>
      <c r="D382" s="371"/>
      <c r="E382" s="1179"/>
      <c r="F382" s="582">
        <f t="shared" si="72"/>
        <v>0</v>
      </c>
      <c r="G382" s="333"/>
      <c r="H382" s="333"/>
      <c r="I382" s="334"/>
      <c r="J382" s="335"/>
      <c r="K382" s="942"/>
      <c r="L382" s="337"/>
      <c r="M382" s="337"/>
      <c r="N382" s="337"/>
      <c r="O382" s="338">
        <f t="shared" si="73"/>
        <v>0</v>
      </c>
      <c r="P382" s="339">
        <f t="shared" si="71"/>
        <v>0</v>
      </c>
      <c r="Q382" s="364"/>
      <c r="R382" s="364"/>
      <c r="S382" s="365"/>
      <c r="T382" s="366"/>
      <c r="U382" s="367"/>
      <c r="V382" s="364"/>
      <c r="W382" s="364"/>
      <c r="X382" s="364"/>
      <c r="Y382" s="1293">
        <f t="shared" si="70"/>
        <v>0</v>
      </c>
      <c r="Z382" s="340"/>
      <c r="AA382" s="492"/>
      <c r="AB382" s="20"/>
      <c r="AC382" s="253">
        <f t="shared" si="74"/>
        <v>0</v>
      </c>
    </row>
    <row r="383" spans="1:29" ht="15.6" hidden="1" customHeight="1" thickBot="1" x14ac:dyDescent="0.35">
      <c r="A383" s="115"/>
      <c r="B383" s="371"/>
      <c r="C383" s="371"/>
      <c r="D383" s="371"/>
      <c r="E383" s="1179"/>
      <c r="F383" s="885"/>
      <c r="G383" s="378"/>
      <c r="H383" s="378"/>
      <c r="I383" s="379"/>
      <c r="J383" s="380"/>
      <c r="K383" s="944"/>
      <c r="L383" s="425"/>
      <c r="M383" s="425"/>
      <c r="N383" s="425"/>
      <c r="O383" s="382"/>
      <c r="P383" s="481">
        <f t="shared" si="71"/>
        <v>0</v>
      </c>
      <c r="Q383" s="383"/>
      <c r="R383" s="383"/>
      <c r="S383" s="384"/>
      <c r="T383" s="385"/>
      <c r="U383" s="386"/>
      <c r="V383" s="383"/>
      <c r="W383" s="383"/>
      <c r="X383" s="383"/>
      <c r="Y383" s="1305">
        <f t="shared" si="70"/>
        <v>0</v>
      </c>
      <c r="Z383" s="387"/>
      <c r="AA383" s="493"/>
      <c r="AB383" s="20"/>
      <c r="AC383" s="253">
        <f t="shared" si="74"/>
        <v>0</v>
      </c>
    </row>
    <row r="384" spans="1:29" ht="15.6" hidden="1" customHeight="1" x14ac:dyDescent="0.3">
      <c r="A384" s="213"/>
      <c r="B384" s="508" t="s">
        <v>999</v>
      </c>
      <c r="C384" s="508"/>
      <c r="D384" s="508"/>
      <c r="E384" s="599"/>
      <c r="F384" s="886"/>
      <c r="G384" s="950"/>
      <c r="H384" s="950"/>
      <c r="I384" s="390"/>
      <c r="J384" s="391"/>
      <c r="K384" s="495"/>
      <c r="L384" s="496"/>
      <c r="M384" s="497"/>
      <c r="N384" s="497"/>
      <c r="O384" s="498"/>
      <c r="P384" s="483">
        <f t="shared" si="71"/>
        <v>0</v>
      </c>
      <c r="Q384" s="499"/>
      <c r="R384" s="499"/>
      <c r="S384" s="500"/>
      <c r="T384" s="501"/>
      <c r="U384" s="502"/>
      <c r="V384" s="499"/>
      <c r="W384" s="499"/>
      <c r="X384" s="499"/>
      <c r="Y384" s="1306">
        <f t="shared" si="70"/>
        <v>0</v>
      </c>
      <c r="Z384" s="503"/>
      <c r="AA384" s="504"/>
      <c r="AB384" s="20"/>
      <c r="AC384" s="253">
        <f t="shared" si="74"/>
        <v>0</v>
      </c>
    </row>
    <row r="385" spans="1:29" ht="15.6" hidden="1" customHeight="1" x14ac:dyDescent="0.3">
      <c r="A385" s="213"/>
      <c r="B385" s="409"/>
      <c r="C385" s="486" t="s">
        <v>264</v>
      </c>
      <c r="D385" s="486"/>
      <c r="E385" s="599"/>
      <c r="F385" s="582"/>
      <c r="G385" s="287"/>
      <c r="H385" s="287"/>
      <c r="I385" s="334"/>
      <c r="J385" s="335"/>
      <c r="K385" s="507"/>
      <c r="L385" s="416"/>
      <c r="M385" s="425"/>
      <c r="N385" s="425"/>
      <c r="O385" s="382"/>
      <c r="P385" s="339">
        <f t="shared" si="71"/>
        <v>29100</v>
      </c>
      <c r="Q385" s="290">
        <f>SUM(Q387:Q398)</f>
        <v>29100</v>
      </c>
      <c r="R385" s="290">
        <f t="shared" ref="R385:X385" si="75">SUM(R387:R398)</f>
        <v>0</v>
      </c>
      <c r="S385" s="290">
        <f t="shared" si="75"/>
        <v>0</v>
      </c>
      <c r="T385" s="514">
        <f t="shared" si="75"/>
        <v>0</v>
      </c>
      <c r="U385" s="1373">
        <f t="shared" si="75"/>
        <v>29084</v>
      </c>
      <c r="V385" s="290">
        <f t="shared" si="75"/>
        <v>0</v>
      </c>
      <c r="W385" s="1259">
        <f t="shared" si="75"/>
        <v>0</v>
      </c>
      <c r="X385" s="304">
        <f t="shared" si="75"/>
        <v>0</v>
      </c>
      <c r="Y385" s="1293">
        <f t="shared" si="70"/>
        <v>29084</v>
      </c>
      <c r="Z385" s="304">
        <f>SUM(Z387:Z398)</f>
        <v>0</v>
      </c>
      <c r="AA385" s="493"/>
      <c r="AB385" s="20"/>
      <c r="AC385" s="253">
        <f t="shared" si="74"/>
        <v>58184</v>
      </c>
    </row>
    <row r="386" spans="1:29" ht="15.6" hidden="1" customHeight="1" x14ac:dyDescent="0.3">
      <c r="A386" s="213"/>
      <c r="B386" s="486"/>
      <c r="C386" s="486"/>
      <c r="D386" s="486"/>
      <c r="E386" s="599"/>
      <c r="F386" s="582"/>
      <c r="G386" s="287"/>
      <c r="H386" s="287"/>
      <c r="I386" s="334"/>
      <c r="J386" s="335"/>
      <c r="K386" s="507"/>
      <c r="L386" s="416"/>
      <c r="M386" s="425"/>
      <c r="N386" s="425"/>
      <c r="O386" s="382"/>
      <c r="P386" s="339">
        <f t="shared" si="71"/>
        <v>0</v>
      </c>
      <c r="Q386" s="290"/>
      <c r="R386" s="290"/>
      <c r="S386" s="365"/>
      <c r="T386" s="366"/>
      <c r="U386" s="297"/>
      <c r="V386" s="290"/>
      <c r="W386" s="383"/>
      <c r="X386" s="383"/>
      <c r="Y386" s="1293">
        <f t="shared" si="70"/>
        <v>0</v>
      </c>
      <c r="Z386" s="387"/>
      <c r="AA386" s="493"/>
      <c r="AB386" s="20"/>
      <c r="AC386" s="253">
        <f t="shared" si="74"/>
        <v>0</v>
      </c>
    </row>
    <row r="387" spans="1:29" ht="15.6" hidden="1" customHeight="1" x14ac:dyDescent="0.3">
      <c r="A387" s="207"/>
      <c r="B387" s="441"/>
      <c r="C387" s="508" t="s">
        <v>1000</v>
      </c>
      <c r="D387" s="409"/>
      <c r="E387" s="523"/>
      <c r="F387" s="582"/>
      <c r="G387" s="287"/>
      <c r="H387" s="287"/>
      <c r="I387" s="334"/>
      <c r="J387" s="335"/>
      <c r="K387" s="507"/>
      <c r="L387" s="416"/>
      <c r="M387" s="425"/>
      <c r="N387" s="425"/>
      <c r="O387" s="382"/>
      <c r="P387" s="339">
        <f t="shared" ref="P387:P461" si="76">SUM(Q387:T387)</f>
        <v>0</v>
      </c>
      <c r="Q387" s="290"/>
      <c r="R387" s="290"/>
      <c r="S387" s="365"/>
      <c r="T387" s="366"/>
      <c r="U387" s="297"/>
      <c r="V387" s="417"/>
      <c r="W387" s="383"/>
      <c r="X387" s="383"/>
      <c r="Y387" s="1293">
        <f t="shared" si="70"/>
        <v>0</v>
      </c>
      <c r="Z387" s="387"/>
      <c r="AA387" s="493"/>
      <c r="AB387" s="20"/>
      <c r="AC387" s="253">
        <f t="shared" si="74"/>
        <v>0</v>
      </c>
    </row>
    <row r="388" spans="1:29" ht="15.6" hidden="1" customHeight="1" x14ac:dyDescent="0.3">
      <c r="A388" s="207"/>
      <c r="B388" s="409"/>
      <c r="C388" s="409"/>
      <c r="D388" s="409"/>
      <c r="E388" s="600" t="s">
        <v>21</v>
      </c>
      <c r="F388" s="582">
        <v>1</v>
      </c>
      <c r="G388" s="287">
        <v>1</v>
      </c>
      <c r="H388" s="287"/>
      <c r="I388" s="334"/>
      <c r="J388" s="335"/>
      <c r="K388" s="295">
        <v>1</v>
      </c>
      <c r="L388" s="416">
        <v>1</v>
      </c>
      <c r="M388" s="425"/>
      <c r="N388" s="425"/>
      <c r="O388" s="338">
        <f t="shared" si="73"/>
        <v>2</v>
      </c>
      <c r="P388" s="339">
        <f t="shared" si="76"/>
        <v>23100</v>
      </c>
      <c r="Q388" s="290">
        <v>23100</v>
      </c>
      <c r="R388" s="290"/>
      <c r="S388" s="365"/>
      <c r="T388" s="366"/>
      <c r="U388" s="297">
        <v>23084</v>
      </c>
      <c r="V388" s="417"/>
      <c r="W388" s="383"/>
      <c r="X388" s="383"/>
      <c r="Y388" s="1293">
        <f t="shared" ref="Y388:Y462" si="77">SUM(U388:X388)</f>
        <v>23084</v>
      </c>
      <c r="Z388" s="387"/>
      <c r="AA388" s="493"/>
      <c r="AB388" s="20"/>
      <c r="AC388" s="253">
        <f t="shared" si="74"/>
        <v>46184</v>
      </c>
    </row>
    <row r="389" spans="1:29" ht="15.6" hidden="1" customHeight="1" x14ac:dyDescent="0.3">
      <c r="A389" s="207"/>
      <c r="B389" s="409"/>
      <c r="C389" s="409"/>
      <c r="D389" s="409"/>
      <c r="E389" s="600"/>
      <c r="F389" s="582"/>
      <c r="G389" s="287"/>
      <c r="H389" s="287"/>
      <c r="I389" s="334"/>
      <c r="J389" s="335"/>
      <c r="K389" s="295"/>
      <c r="L389" s="416"/>
      <c r="M389" s="425"/>
      <c r="N389" s="425"/>
      <c r="O389" s="338">
        <f t="shared" si="73"/>
        <v>0</v>
      </c>
      <c r="P389" s="339">
        <f t="shared" si="76"/>
        <v>0</v>
      </c>
      <c r="Q389" s="290"/>
      <c r="R389" s="290"/>
      <c r="S389" s="365"/>
      <c r="T389" s="366"/>
      <c r="U389" s="297"/>
      <c r="V389" s="417"/>
      <c r="W389" s="383"/>
      <c r="X389" s="383"/>
      <c r="Y389" s="1293">
        <f t="shared" si="77"/>
        <v>0</v>
      </c>
      <c r="Z389" s="387"/>
      <c r="AA389" s="493"/>
      <c r="AB389" s="20"/>
      <c r="AC389" s="253">
        <f t="shared" si="74"/>
        <v>0</v>
      </c>
    </row>
    <row r="390" spans="1:29" ht="15.6" hidden="1" customHeight="1" x14ac:dyDescent="0.3">
      <c r="A390" s="207"/>
      <c r="B390" s="409"/>
      <c r="C390" s="508" t="s">
        <v>1001</v>
      </c>
      <c r="D390" s="409"/>
      <c r="E390" s="523"/>
      <c r="F390" s="582"/>
      <c r="G390" s="287"/>
      <c r="H390" s="287"/>
      <c r="I390" s="334"/>
      <c r="J390" s="335"/>
      <c r="K390" s="295"/>
      <c r="L390" s="416"/>
      <c r="M390" s="425"/>
      <c r="N390" s="425"/>
      <c r="O390" s="338">
        <f t="shared" si="73"/>
        <v>0</v>
      </c>
      <c r="P390" s="339">
        <f t="shared" si="76"/>
        <v>0</v>
      </c>
      <c r="Q390" s="290"/>
      <c r="R390" s="290"/>
      <c r="S390" s="365"/>
      <c r="T390" s="366"/>
      <c r="U390" s="297"/>
      <c r="V390" s="417"/>
      <c r="W390" s="383"/>
      <c r="X390" s="383"/>
      <c r="Y390" s="1293">
        <f t="shared" si="77"/>
        <v>0</v>
      </c>
      <c r="Z390" s="387"/>
      <c r="AA390" s="493"/>
      <c r="AB390" s="20"/>
      <c r="AC390" s="253">
        <f t="shared" si="74"/>
        <v>0</v>
      </c>
    </row>
    <row r="391" spans="1:29" ht="15.6" hidden="1" customHeight="1" x14ac:dyDescent="0.3">
      <c r="A391" s="207"/>
      <c r="B391" s="409"/>
      <c r="C391" s="508"/>
      <c r="D391" s="409"/>
      <c r="E391" s="600" t="s">
        <v>549</v>
      </c>
      <c r="F391" s="582">
        <v>1</v>
      </c>
      <c r="G391" s="287">
        <v>1</v>
      </c>
      <c r="H391" s="287"/>
      <c r="I391" s="334"/>
      <c r="J391" s="335"/>
      <c r="K391" s="295">
        <v>2</v>
      </c>
      <c r="L391" s="509">
        <v>1</v>
      </c>
      <c r="M391" s="425"/>
      <c r="N391" s="425"/>
      <c r="O391" s="338">
        <f t="shared" si="73"/>
        <v>3</v>
      </c>
      <c r="P391" s="339">
        <f t="shared" si="76"/>
        <v>6000</v>
      </c>
      <c r="Q391" s="290">
        <v>6000</v>
      </c>
      <c r="R391" s="290"/>
      <c r="S391" s="365"/>
      <c r="T391" s="366"/>
      <c r="U391" s="297">
        <v>6000</v>
      </c>
      <c r="V391" s="417"/>
      <c r="W391" s="383"/>
      <c r="X391" s="383"/>
      <c r="Y391" s="1293">
        <f t="shared" si="77"/>
        <v>6000</v>
      </c>
      <c r="Z391" s="387"/>
      <c r="AA391" s="493"/>
      <c r="AB391" s="20"/>
      <c r="AC391" s="253">
        <f t="shared" si="74"/>
        <v>12000</v>
      </c>
    </row>
    <row r="392" spans="1:29" ht="15.6" hidden="1" customHeight="1" x14ac:dyDescent="0.3">
      <c r="A392" s="207"/>
      <c r="B392" s="441"/>
      <c r="C392" s="409"/>
      <c r="D392" s="409"/>
      <c r="E392" s="1180"/>
      <c r="F392" s="582"/>
      <c r="G392" s="287"/>
      <c r="H392" s="287"/>
      <c r="I392" s="334"/>
      <c r="J392" s="335"/>
      <c r="K392" s="507"/>
      <c r="L392" s="416"/>
      <c r="M392" s="425"/>
      <c r="N392" s="425"/>
      <c r="O392" s="338">
        <f t="shared" si="73"/>
        <v>0</v>
      </c>
      <c r="P392" s="339">
        <f t="shared" si="76"/>
        <v>0</v>
      </c>
      <c r="Q392" s="290"/>
      <c r="R392" s="290"/>
      <c r="S392" s="365"/>
      <c r="T392" s="366"/>
      <c r="U392" s="386"/>
      <c r="V392" s="383"/>
      <c r="W392" s="383"/>
      <c r="X392" s="383"/>
      <c r="Y392" s="1293">
        <f t="shared" si="77"/>
        <v>0</v>
      </c>
      <c r="Z392" s="387"/>
      <c r="AA392" s="493"/>
      <c r="AB392" s="20"/>
      <c r="AC392" s="253">
        <f t="shared" si="74"/>
        <v>0</v>
      </c>
    </row>
    <row r="393" spans="1:29" ht="15.6" hidden="1" customHeight="1" x14ac:dyDescent="0.3">
      <c r="A393" s="207"/>
      <c r="B393" s="441"/>
      <c r="C393" s="508" t="s">
        <v>1002</v>
      </c>
      <c r="D393" s="409"/>
      <c r="E393" s="523"/>
      <c r="F393" s="582"/>
      <c r="G393" s="287"/>
      <c r="H393" s="287"/>
      <c r="I393" s="334"/>
      <c r="J393" s="335"/>
      <c r="K393" s="507"/>
      <c r="L393" s="416"/>
      <c r="M393" s="425"/>
      <c r="N393" s="425"/>
      <c r="O393" s="338">
        <f t="shared" si="73"/>
        <v>0</v>
      </c>
      <c r="P393" s="339">
        <f t="shared" si="76"/>
        <v>0</v>
      </c>
      <c r="Q393" s="1372"/>
      <c r="R393" s="290"/>
      <c r="S393" s="365"/>
      <c r="T393" s="366"/>
      <c r="U393" s="386"/>
      <c r="V393" s="383"/>
      <c r="W393" s="383"/>
      <c r="X393" s="383"/>
      <c r="Y393" s="1293">
        <f t="shared" si="77"/>
        <v>0</v>
      </c>
      <c r="Z393" s="387"/>
      <c r="AA393" s="493"/>
      <c r="AB393" s="20"/>
      <c r="AC393" s="253">
        <f t="shared" si="74"/>
        <v>0</v>
      </c>
    </row>
    <row r="394" spans="1:29" ht="15.6" hidden="1" customHeight="1" x14ac:dyDescent="0.3">
      <c r="A394" s="207"/>
      <c r="B394" s="441"/>
      <c r="C394" s="409"/>
      <c r="D394" s="409"/>
      <c r="E394" s="600" t="s">
        <v>1003</v>
      </c>
      <c r="F394" s="1251" t="s">
        <v>1004</v>
      </c>
      <c r="G394" s="287"/>
      <c r="H394" s="510" t="s">
        <v>1004</v>
      </c>
      <c r="I394" s="334"/>
      <c r="J394" s="335"/>
      <c r="K394" s="507"/>
      <c r="L394" s="511" t="s">
        <v>1004</v>
      </c>
      <c r="M394" s="425"/>
      <c r="N394" s="425"/>
      <c r="O394" s="1270" t="s">
        <v>1004</v>
      </c>
      <c r="P394" s="339">
        <f t="shared" si="76"/>
        <v>0</v>
      </c>
      <c r="Q394" s="290"/>
      <c r="R394" s="290"/>
      <c r="S394" s="365"/>
      <c r="T394" s="366"/>
      <c r="U394" s="386"/>
      <c r="V394" s="383"/>
      <c r="W394" s="383"/>
      <c r="X394" s="383"/>
      <c r="Y394" s="1293">
        <f t="shared" si="77"/>
        <v>0</v>
      </c>
      <c r="Z394" s="387"/>
      <c r="AA394" s="493"/>
      <c r="AB394" s="20"/>
      <c r="AC394" s="253">
        <f t="shared" si="74"/>
        <v>0</v>
      </c>
    </row>
    <row r="395" spans="1:29" ht="15.6" hidden="1" customHeight="1" x14ac:dyDescent="0.3">
      <c r="A395" s="115"/>
      <c r="B395" s="371"/>
      <c r="C395" s="371"/>
      <c r="D395" s="371"/>
      <c r="E395" s="1179"/>
      <c r="F395" s="582"/>
      <c r="G395" s="287"/>
      <c r="H395" s="510"/>
      <c r="I395" s="334"/>
      <c r="J395" s="335"/>
      <c r="K395" s="507"/>
      <c r="L395" s="416"/>
      <c r="M395" s="425"/>
      <c r="N395" s="425"/>
      <c r="O395" s="338">
        <f t="shared" si="73"/>
        <v>0</v>
      </c>
      <c r="P395" s="339">
        <f t="shared" si="76"/>
        <v>0</v>
      </c>
      <c r="Q395" s="290"/>
      <c r="R395" s="290"/>
      <c r="S395" s="365"/>
      <c r="T395" s="366"/>
      <c r="U395" s="386"/>
      <c r="V395" s="383"/>
      <c r="W395" s="383"/>
      <c r="X395" s="383"/>
      <c r="Y395" s="1293">
        <f t="shared" si="77"/>
        <v>0</v>
      </c>
      <c r="Z395" s="387"/>
      <c r="AA395" s="493"/>
      <c r="AB395" s="20"/>
      <c r="AC395" s="253">
        <f t="shared" si="74"/>
        <v>0</v>
      </c>
    </row>
    <row r="396" spans="1:29" ht="15.6" hidden="1" customHeight="1" x14ac:dyDescent="0.3">
      <c r="A396" s="207"/>
      <c r="B396" s="441"/>
      <c r="C396" s="508" t="s">
        <v>1005</v>
      </c>
      <c r="D396" s="409"/>
      <c r="E396" s="523"/>
      <c r="F396" s="582"/>
      <c r="G396" s="333"/>
      <c r="H396" s="333"/>
      <c r="I396" s="334"/>
      <c r="J396" s="335"/>
      <c r="K396" s="507"/>
      <c r="L396" s="273"/>
      <c r="M396" s="425"/>
      <c r="N396" s="425"/>
      <c r="O396" s="338">
        <f t="shared" si="73"/>
        <v>0</v>
      </c>
      <c r="P396" s="339">
        <f t="shared" si="76"/>
        <v>0</v>
      </c>
      <c r="Q396" s="383"/>
      <c r="R396" s="383"/>
      <c r="S396" s="384"/>
      <c r="T396" s="385"/>
      <c r="U396" s="386"/>
      <c r="V396" s="383"/>
      <c r="W396" s="383"/>
      <c r="X396" s="383"/>
      <c r="Y396" s="1293">
        <f t="shared" si="77"/>
        <v>0</v>
      </c>
      <c r="Z396" s="387"/>
      <c r="AA396" s="493"/>
      <c r="AB396" s="20"/>
      <c r="AC396" s="253">
        <f t="shared" si="74"/>
        <v>0</v>
      </c>
    </row>
    <row r="397" spans="1:29" ht="15.6" hidden="1" customHeight="1" x14ac:dyDescent="0.3">
      <c r="A397" s="207"/>
      <c r="B397" s="441"/>
      <c r="C397" s="409"/>
      <c r="D397" s="409"/>
      <c r="E397" s="600" t="s">
        <v>21</v>
      </c>
      <c r="F397" s="582"/>
      <c r="G397" s="333"/>
      <c r="H397" s="333"/>
      <c r="I397" s="334"/>
      <c r="J397" s="335"/>
      <c r="K397" s="944"/>
      <c r="L397" s="425">
        <v>1</v>
      </c>
      <c r="M397" s="425"/>
      <c r="N397" s="425"/>
      <c r="O397" s="338">
        <f t="shared" si="73"/>
        <v>1</v>
      </c>
      <c r="P397" s="339">
        <f t="shared" si="76"/>
        <v>0</v>
      </c>
      <c r="Q397" s="383"/>
      <c r="R397" s="383"/>
      <c r="S397" s="384"/>
      <c r="T397" s="385"/>
      <c r="U397" s="386"/>
      <c r="V397" s="383"/>
      <c r="W397" s="383"/>
      <c r="X397" s="383"/>
      <c r="Y397" s="1293">
        <f t="shared" si="77"/>
        <v>0</v>
      </c>
      <c r="Z397" s="387"/>
      <c r="AA397" s="493"/>
      <c r="AB397" s="20"/>
      <c r="AC397" s="253">
        <f t="shared" si="74"/>
        <v>0</v>
      </c>
    </row>
    <row r="398" spans="1:29" ht="16.2" thickBot="1" x14ac:dyDescent="0.35">
      <c r="A398" s="121"/>
      <c r="B398" s="377"/>
      <c r="C398" s="377"/>
      <c r="D398" s="377"/>
      <c r="E398" s="1374"/>
      <c r="F398" s="885">
        <f t="shared" si="72"/>
        <v>0</v>
      </c>
      <c r="G398" s="378"/>
      <c r="H398" s="378"/>
      <c r="I398" s="379"/>
      <c r="J398" s="380"/>
      <c r="K398" s="944"/>
      <c r="L398" s="425"/>
      <c r="M398" s="425"/>
      <c r="N398" s="425"/>
      <c r="O398" s="382"/>
      <c r="P398" s="481">
        <f t="shared" si="76"/>
        <v>0</v>
      </c>
      <c r="Q398" s="383"/>
      <c r="R398" s="383"/>
      <c r="S398" s="384"/>
      <c r="T398" s="385"/>
      <c r="U398" s="386"/>
      <c r="V398" s="383"/>
      <c r="W398" s="383"/>
      <c r="X398" s="383"/>
      <c r="Y398" s="1305">
        <f t="shared" si="77"/>
        <v>0</v>
      </c>
      <c r="Z398" s="387"/>
      <c r="AA398" s="482"/>
      <c r="AB398" s="20"/>
      <c r="AC398" s="253">
        <f t="shared" si="74"/>
        <v>0</v>
      </c>
    </row>
    <row r="399" spans="1:29" ht="16.2" customHeight="1" x14ac:dyDescent="0.3">
      <c r="A399" s="206"/>
      <c r="B399" s="1375" t="s">
        <v>1126</v>
      </c>
      <c r="C399" s="1375"/>
      <c r="D399" s="1375"/>
      <c r="E399" s="1376"/>
      <c r="F399" s="886">
        <f t="shared" si="72"/>
        <v>0</v>
      </c>
      <c r="G399" s="389"/>
      <c r="H399" s="389"/>
      <c r="I399" s="390"/>
      <c r="J399" s="391"/>
      <c r="K399" s="945"/>
      <c r="L399" s="447"/>
      <c r="M399" s="447"/>
      <c r="N399" s="447"/>
      <c r="O399" s="394"/>
      <c r="P399" s="483">
        <f t="shared" si="76"/>
        <v>0</v>
      </c>
      <c r="Q399" s="395"/>
      <c r="R399" s="395"/>
      <c r="S399" s="478"/>
      <c r="T399" s="479"/>
      <c r="U399" s="398"/>
      <c r="V399" s="395"/>
      <c r="W399" s="395"/>
      <c r="X399" s="395"/>
      <c r="Y399" s="1306">
        <f t="shared" si="77"/>
        <v>0</v>
      </c>
      <c r="Z399" s="565" t="s">
        <v>116</v>
      </c>
      <c r="AA399" s="449"/>
      <c r="AB399" s="20"/>
      <c r="AC399" s="253">
        <f t="shared" si="74"/>
        <v>0</v>
      </c>
    </row>
    <row r="400" spans="1:29" ht="16.2" customHeight="1" x14ac:dyDescent="0.3">
      <c r="A400" s="117"/>
      <c r="B400" s="513"/>
      <c r="C400" s="513" t="s">
        <v>869</v>
      </c>
      <c r="D400" s="513"/>
      <c r="E400" s="1181"/>
      <c r="F400" s="582"/>
      <c r="G400" s="333"/>
      <c r="H400" s="333"/>
      <c r="I400" s="334"/>
      <c r="J400" s="335"/>
      <c r="K400" s="942"/>
      <c r="L400" s="337"/>
      <c r="M400" s="337"/>
      <c r="N400" s="337"/>
      <c r="O400" s="338"/>
      <c r="P400" s="339">
        <f t="shared" si="76"/>
        <v>0</v>
      </c>
      <c r="Q400" s="364"/>
      <c r="R400" s="364"/>
      <c r="S400" s="365"/>
      <c r="T400" s="366"/>
      <c r="U400" s="367"/>
      <c r="V400" s="364"/>
      <c r="W400" s="364"/>
      <c r="X400" s="364"/>
      <c r="Y400" s="1293">
        <f t="shared" si="77"/>
        <v>0</v>
      </c>
      <c r="Z400" s="340"/>
      <c r="AA400" s="370"/>
      <c r="AB400" s="20"/>
      <c r="AC400" s="253">
        <f t="shared" si="74"/>
        <v>0</v>
      </c>
    </row>
    <row r="401" spans="1:29" s="34" customFormat="1" x14ac:dyDescent="0.3">
      <c r="A401" s="118"/>
      <c r="B401" s="331" t="s">
        <v>271</v>
      </c>
      <c r="C401" s="331"/>
      <c r="D401" s="331"/>
      <c r="E401" s="1166"/>
      <c r="F401" s="582">
        <f t="shared" si="72"/>
        <v>0</v>
      </c>
      <c r="G401" s="583"/>
      <c r="H401" s="583"/>
      <c r="I401" s="584"/>
      <c r="J401" s="585"/>
      <c r="K401" s="336"/>
      <c r="L401" s="586"/>
      <c r="M401" s="586"/>
      <c r="N401" s="586"/>
      <c r="O401" s="338"/>
      <c r="P401" s="1359">
        <f>SUM(P403:P423)</f>
        <v>4800000</v>
      </c>
      <c r="Q401" s="401">
        <f t="shared" ref="Q401:Y401" si="78">SUM(Q403:Q423)</f>
        <v>0</v>
      </c>
      <c r="R401" s="401">
        <f t="shared" si="78"/>
        <v>0</v>
      </c>
      <c r="S401" s="401">
        <f t="shared" si="78"/>
        <v>4650000</v>
      </c>
      <c r="T401" s="1262">
        <f t="shared" si="78"/>
        <v>150000</v>
      </c>
      <c r="U401" s="1359">
        <f t="shared" si="78"/>
        <v>0</v>
      </c>
      <c r="V401" s="401">
        <f t="shared" si="78"/>
        <v>0</v>
      </c>
      <c r="W401" s="1260">
        <f t="shared" si="78"/>
        <v>0</v>
      </c>
      <c r="X401" s="339">
        <f t="shared" si="78"/>
        <v>0</v>
      </c>
      <c r="Y401" s="1286">
        <f t="shared" si="78"/>
        <v>0</v>
      </c>
      <c r="Z401" s="438"/>
      <c r="AA401" s="480"/>
      <c r="AB401" s="20"/>
      <c r="AC401" s="260">
        <f t="shared" si="74"/>
        <v>4800000</v>
      </c>
    </row>
    <row r="402" spans="1:29" x14ac:dyDescent="0.3">
      <c r="A402" s="118"/>
      <c r="B402" s="331"/>
      <c r="C402" s="331"/>
      <c r="D402" s="331"/>
      <c r="E402" s="1164"/>
      <c r="F402" s="582">
        <f t="shared" si="72"/>
        <v>0</v>
      </c>
      <c r="G402" s="333"/>
      <c r="H402" s="333"/>
      <c r="I402" s="334"/>
      <c r="J402" s="335"/>
      <c r="K402" s="942"/>
      <c r="L402" s="337"/>
      <c r="M402" s="337"/>
      <c r="N402" s="337"/>
      <c r="O402" s="338"/>
      <c r="P402" s="339">
        <f t="shared" si="76"/>
        <v>0</v>
      </c>
      <c r="Q402" s="364"/>
      <c r="R402" s="364"/>
      <c r="S402" s="365"/>
      <c r="T402" s="366"/>
      <c r="U402" s="367"/>
      <c r="V402" s="364"/>
      <c r="W402" s="364"/>
      <c r="X402" s="364"/>
      <c r="Y402" s="1293">
        <f t="shared" si="77"/>
        <v>0</v>
      </c>
      <c r="Z402" s="340"/>
      <c r="AA402" s="480"/>
      <c r="AB402" s="20"/>
      <c r="AC402" s="253">
        <f t="shared" si="74"/>
        <v>0</v>
      </c>
    </row>
    <row r="403" spans="1:29" x14ac:dyDescent="0.3">
      <c r="A403" s="124"/>
      <c r="B403" s="441"/>
      <c r="C403" s="513" t="s">
        <v>712</v>
      </c>
      <c r="D403" s="441"/>
      <c r="E403" s="1178"/>
      <c r="F403" s="582">
        <f t="shared" si="72"/>
        <v>0</v>
      </c>
      <c r="G403" s="333"/>
      <c r="H403" s="333"/>
      <c r="I403" s="334"/>
      <c r="J403" s="335"/>
      <c r="K403" s="942"/>
      <c r="L403" s="337"/>
      <c r="M403" s="337"/>
      <c r="N403" s="337"/>
      <c r="O403" s="338"/>
      <c r="P403" s="339">
        <f t="shared" si="76"/>
        <v>0</v>
      </c>
      <c r="Q403" s="364"/>
      <c r="R403" s="364"/>
      <c r="S403" s="365"/>
      <c r="T403" s="366"/>
      <c r="U403" s="367"/>
      <c r="V403" s="364"/>
      <c r="W403" s="364"/>
      <c r="X403" s="364"/>
      <c r="Y403" s="1293">
        <f t="shared" si="77"/>
        <v>0</v>
      </c>
      <c r="Z403" s="340"/>
      <c r="AA403" s="370" t="s">
        <v>833</v>
      </c>
      <c r="AB403" s="20"/>
      <c r="AC403" s="253">
        <f t="shared" si="74"/>
        <v>0</v>
      </c>
    </row>
    <row r="404" spans="1:29" x14ac:dyDescent="0.3">
      <c r="A404" s="124"/>
      <c r="B404" s="441"/>
      <c r="C404" s="441"/>
      <c r="D404" s="441"/>
      <c r="E404" s="1182" t="s">
        <v>713</v>
      </c>
      <c r="F404" s="582">
        <f t="shared" si="72"/>
        <v>1</v>
      </c>
      <c r="G404" s="333"/>
      <c r="H404" s="333"/>
      <c r="I404" s="334">
        <v>1</v>
      </c>
      <c r="J404" s="335"/>
      <c r="K404" s="633"/>
      <c r="L404" s="337"/>
      <c r="M404" s="337"/>
      <c r="N404" s="337"/>
      <c r="O404" s="338"/>
      <c r="P404" s="339">
        <f t="shared" si="76"/>
        <v>150000</v>
      </c>
      <c r="Q404" s="364"/>
      <c r="R404" s="364"/>
      <c r="S404" s="365">
        <v>100000</v>
      </c>
      <c r="T404" s="366">
        <v>50000</v>
      </c>
      <c r="U404" s="367"/>
      <c r="V404" s="364"/>
      <c r="W404" s="364"/>
      <c r="X404" s="364"/>
      <c r="Y404" s="1293">
        <f t="shared" si="77"/>
        <v>0</v>
      </c>
      <c r="Z404" s="340"/>
      <c r="AA404" s="370"/>
      <c r="AB404" s="20"/>
      <c r="AC404" s="253">
        <f t="shared" si="74"/>
        <v>150000</v>
      </c>
    </row>
    <row r="405" spans="1:29" x14ac:dyDescent="0.3">
      <c r="A405" s="115"/>
      <c r="B405" s="332"/>
      <c r="C405" s="332"/>
      <c r="D405" s="332"/>
      <c r="E405" s="1182"/>
      <c r="F405" s="582">
        <f t="shared" si="72"/>
        <v>0</v>
      </c>
      <c r="G405" s="333"/>
      <c r="H405" s="333"/>
      <c r="I405" s="334"/>
      <c r="J405" s="335"/>
      <c r="K405" s="942"/>
      <c r="L405" s="337"/>
      <c r="M405" s="337"/>
      <c r="N405" s="337"/>
      <c r="O405" s="338"/>
      <c r="P405" s="339">
        <f t="shared" si="76"/>
        <v>0</v>
      </c>
      <c r="Q405" s="364"/>
      <c r="R405" s="364"/>
      <c r="S405" s="365"/>
      <c r="T405" s="366"/>
      <c r="U405" s="367"/>
      <c r="V405" s="364"/>
      <c r="W405" s="364"/>
      <c r="X405" s="364"/>
      <c r="Y405" s="1293">
        <f t="shared" si="77"/>
        <v>0</v>
      </c>
      <c r="Z405" s="340"/>
      <c r="AA405" s="370"/>
      <c r="AB405" s="20"/>
      <c r="AC405" s="253">
        <f t="shared" si="74"/>
        <v>0</v>
      </c>
    </row>
    <row r="406" spans="1:29" x14ac:dyDescent="0.3">
      <c r="A406" s="207"/>
      <c r="B406" s="409"/>
      <c r="C406" s="508" t="s">
        <v>929</v>
      </c>
      <c r="D406" s="409"/>
      <c r="E406" s="523"/>
      <c r="F406" s="880">
        <f t="shared" ref="F406:F483" si="79">SUM(G406:J406)</f>
        <v>0</v>
      </c>
      <c r="G406" s="270"/>
      <c r="H406" s="270"/>
      <c r="I406" s="287"/>
      <c r="J406" s="288"/>
      <c r="K406" s="507"/>
      <c r="L406" s="273"/>
      <c r="M406" s="273"/>
      <c r="N406" s="273"/>
      <c r="O406" s="338"/>
      <c r="P406" s="304">
        <f t="shared" si="76"/>
        <v>1500000</v>
      </c>
      <c r="Q406" s="413"/>
      <c r="R406" s="413"/>
      <c r="S406" s="290">
        <v>1500000</v>
      </c>
      <c r="T406" s="514"/>
      <c r="U406" s="515"/>
      <c r="V406" s="413"/>
      <c r="W406" s="413"/>
      <c r="X406" s="413"/>
      <c r="Y406" s="299">
        <f t="shared" si="77"/>
        <v>0</v>
      </c>
      <c r="Z406" s="291"/>
      <c r="AA406" s="516" t="s">
        <v>760</v>
      </c>
      <c r="AB406" s="20"/>
      <c r="AC406" s="253">
        <f t="shared" si="74"/>
        <v>1500000</v>
      </c>
    </row>
    <row r="407" spans="1:29" x14ac:dyDescent="0.3">
      <c r="A407" s="207"/>
      <c r="B407" s="409"/>
      <c r="C407" s="508"/>
      <c r="D407" s="508" t="s">
        <v>930</v>
      </c>
      <c r="E407" s="523"/>
      <c r="F407" s="880">
        <f t="shared" si="79"/>
        <v>0</v>
      </c>
      <c r="G407" s="270"/>
      <c r="H407" s="270"/>
      <c r="I407" s="287"/>
      <c r="J407" s="288"/>
      <c r="K407" s="507"/>
      <c r="L407" s="273"/>
      <c r="M407" s="273"/>
      <c r="N407" s="273"/>
      <c r="O407" s="338"/>
      <c r="P407" s="304">
        <f t="shared" si="76"/>
        <v>0</v>
      </c>
      <c r="Q407" s="413"/>
      <c r="R407" s="413"/>
      <c r="S407" s="290"/>
      <c r="T407" s="514"/>
      <c r="U407" s="515"/>
      <c r="V407" s="413"/>
      <c r="W407" s="413"/>
      <c r="X407" s="413"/>
      <c r="Y407" s="299">
        <f t="shared" si="77"/>
        <v>0</v>
      </c>
      <c r="Z407" s="291"/>
      <c r="AA407" s="516"/>
      <c r="AB407" s="20"/>
      <c r="AC407" s="253">
        <f t="shared" si="74"/>
        <v>0</v>
      </c>
    </row>
    <row r="408" spans="1:29" x14ac:dyDescent="0.3">
      <c r="A408" s="207"/>
      <c r="B408" s="409"/>
      <c r="C408" s="508"/>
      <c r="D408" s="508" t="s">
        <v>931</v>
      </c>
      <c r="E408" s="523"/>
      <c r="F408" s="880">
        <f t="shared" si="79"/>
        <v>0</v>
      </c>
      <c r="G408" s="270"/>
      <c r="H408" s="270"/>
      <c r="I408" s="287"/>
      <c r="J408" s="288"/>
      <c r="K408" s="507"/>
      <c r="L408" s="273"/>
      <c r="M408" s="273"/>
      <c r="N408" s="273"/>
      <c r="O408" s="338"/>
      <c r="P408" s="304">
        <f t="shared" si="76"/>
        <v>0</v>
      </c>
      <c r="Q408" s="413"/>
      <c r="R408" s="413"/>
      <c r="S408" s="290"/>
      <c r="T408" s="514"/>
      <c r="U408" s="515"/>
      <c r="V408" s="413"/>
      <c r="W408" s="413"/>
      <c r="X408" s="413"/>
      <c r="Y408" s="299">
        <f t="shared" si="77"/>
        <v>0</v>
      </c>
      <c r="Z408" s="291"/>
      <c r="AA408" s="516"/>
      <c r="AB408" s="20"/>
      <c r="AC408" s="253">
        <f t="shared" si="74"/>
        <v>0</v>
      </c>
    </row>
    <row r="409" spans="1:29" x14ac:dyDescent="0.3">
      <c r="A409" s="207"/>
      <c r="B409" s="409"/>
      <c r="C409" s="508"/>
      <c r="D409" s="508" t="s">
        <v>932</v>
      </c>
      <c r="E409" s="523"/>
      <c r="F409" s="880">
        <f t="shared" si="79"/>
        <v>0</v>
      </c>
      <c r="G409" s="270"/>
      <c r="H409" s="270"/>
      <c r="I409" s="287"/>
      <c r="J409" s="288"/>
      <c r="K409" s="507"/>
      <c r="L409" s="273"/>
      <c r="M409" s="273"/>
      <c r="N409" s="273"/>
      <c r="O409" s="338"/>
      <c r="P409" s="304">
        <f t="shared" si="76"/>
        <v>0</v>
      </c>
      <c r="Q409" s="413"/>
      <c r="R409" s="413"/>
      <c r="S409" s="290"/>
      <c r="T409" s="514"/>
      <c r="U409" s="515"/>
      <c r="V409" s="413"/>
      <c r="W409" s="413"/>
      <c r="X409" s="413"/>
      <c r="Y409" s="299">
        <f t="shared" si="77"/>
        <v>0</v>
      </c>
      <c r="Z409" s="291"/>
      <c r="AA409" s="516"/>
      <c r="AB409" s="20"/>
      <c r="AC409" s="253">
        <f t="shared" si="74"/>
        <v>0</v>
      </c>
    </row>
    <row r="410" spans="1:29" x14ac:dyDescent="0.3">
      <c r="A410" s="207"/>
      <c r="B410" s="409"/>
      <c r="C410" s="508"/>
      <c r="D410" s="508" t="s">
        <v>933</v>
      </c>
      <c r="E410" s="523"/>
      <c r="F410" s="880">
        <f t="shared" si="79"/>
        <v>0</v>
      </c>
      <c r="G410" s="270"/>
      <c r="H410" s="270"/>
      <c r="I410" s="287"/>
      <c r="J410" s="288"/>
      <c r="K410" s="507"/>
      <c r="L410" s="273"/>
      <c r="M410" s="273"/>
      <c r="N410" s="273"/>
      <c r="O410" s="338"/>
      <c r="P410" s="304">
        <f t="shared" si="76"/>
        <v>0</v>
      </c>
      <c r="Q410" s="413"/>
      <c r="R410" s="413"/>
      <c r="S410" s="290"/>
      <c r="T410" s="514"/>
      <c r="U410" s="515"/>
      <c r="V410" s="413"/>
      <c r="W410" s="413"/>
      <c r="X410" s="413"/>
      <c r="Y410" s="299">
        <f t="shared" si="77"/>
        <v>0</v>
      </c>
      <c r="Z410" s="291"/>
      <c r="AA410" s="516"/>
      <c r="AB410" s="20"/>
      <c r="AC410" s="253">
        <f t="shared" si="74"/>
        <v>0</v>
      </c>
    </row>
    <row r="411" spans="1:29" x14ac:dyDescent="0.3">
      <c r="A411" s="207"/>
      <c r="B411" s="409"/>
      <c r="C411" s="508"/>
      <c r="D411" s="508" t="s">
        <v>934</v>
      </c>
      <c r="E411" s="523"/>
      <c r="F411" s="880">
        <f t="shared" si="79"/>
        <v>0</v>
      </c>
      <c r="G411" s="270"/>
      <c r="H411" s="270"/>
      <c r="I411" s="287"/>
      <c r="J411" s="288"/>
      <c r="K411" s="507"/>
      <c r="L411" s="273"/>
      <c r="M411" s="273"/>
      <c r="N411" s="273"/>
      <c r="O411" s="338"/>
      <c r="P411" s="304">
        <f t="shared" si="76"/>
        <v>0</v>
      </c>
      <c r="Q411" s="413"/>
      <c r="R411" s="413"/>
      <c r="S411" s="290"/>
      <c r="T411" s="514"/>
      <c r="U411" s="515"/>
      <c r="V411" s="413"/>
      <c r="W411" s="413"/>
      <c r="X411" s="413"/>
      <c r="Y411" s="299">
        <f t="shared" si="77"/>
        <v>0</v>
      </c>
      <c r="Z411" s="291"/>
      <c r="AA411" s="516"/>
      <c r="AB411" s="20"/>
      <c r="AC411" s="253">
        <f t="shared" si="74"/>
        <v>0</v>
      </c>
    </row>
    <row r="412" spans="1:29" x14ac:dyDescent="0.3">
      <c r="A412" s="207"/>
      <c r="B412" s="409"/>
      <c r="C412" s="409"/>
      <c r="D412" s="409"/>
      <c r="E412" s="600" t="s">
        <v>21</v>
      </c>
      <c r="F412" s="880">
        <f t="shared" si="79"/>
        <v>1</v>
      </c>
      <c r="G412" s="270"/>
      <c r="H412" s="270"/>
      <c r="I412" s="287">
        <v>1</v>
      </c>
      <c r="J412" s="288"/>
      <c r="K412" s="951"/>
      <c r="L412" s="273"/>
      <c r="M412" s="273"/>
      <c r="N412" s="273"/>
      <c r="O412" s="338"/>
      <c r="P412" s="304">
        <f t="shared" si="76"/>
        <v>0</v>
      </c>
      <c r="Q412" s="413"/>
      <c r="R412" s="413"/>
      <c r="S412" s="290"/>
      <c r="T412" s="514"/>
      <c r="U412" s="515"/>
      <c r="V412" s="413"/>
      <c r="W412" s="413"/>
      <c r="X412" s="413"/>
      <c r="Y412" s="299">
        <f t="shared" si="77"/>
        <v>0</v>
      </c>
      <c r="Z412" s="291"/>
      <c r="AA412" s="516"/>
      <c r="AB412" s="20"/>
      <c r="AC412" s="253">
        <f t="shared" si="74"/>
        <v>0</v>
      </c>
    </row>
    <row r="413" spans="1:29" x14ac:dyDescent="0.3">
      <c r="A413" s="207"/>
      <c r="B413" s="409"/>
      <c r="C413" s="409"/>
      <c r="D413" s="409"/>
      <c r="E413" s="600"/>
      <c r="F413" s="880"/>
      <c r="G413" s="270"/>
      <c r="H413" s="270"/>
      <c r="I413" s="287"/>
      <c r="J413" s="288"/>
      <c r="K413" s="951"/>
      <c r="L413" s="273"/>
      <c r="M413" s="273"/>
      <c r="N413" s="273"/>
      <c r="O413" s="338"/>
      <c r="P413" s="304"/>
      <c r="Q413" s="413"/>
      <c r="R413" s="413"/>
      <c r="S413" s="290"/>
      <c r="T413" s="514"/>
      <c r="U413" s="515"/>
      <c r="V413" s="413"/>
      <c r="W413" s="413"/>
      <c r="X413" s="413"/>
      <c r="Y413" s="299"/>
      <c r="Z413" s="291"/>
      <c r="AA413" s="516"/>
      <c r="AB413" s="20"/>
      <c r="AC413" s="253"/>
    </row>
    <row r="414" spans="1:29" x14ac:dyDescent="0.3">
      <c r="A414" s="207"/>
      <c r="B414" s="409"/>
      <c r="C414" s="508" t="s">
        <v>1125</v>
      </c>
      <c r="D414" s="409"/>
      <c r="E414" s="523"/>
      <c r="F414" s="880">
        <f t="shared" ref="F414" si="80">SUM(G414:J414)</f>
        <v>0</v>
      </c>
      <c r="G414" s="270"/>
      <c r="H414" s="270"/>
      <c r="I414" s="287"/>
      <c r="J414" s="288"/>
      <c r="K414" s="507"/>
      <c r="L414" s="273"/>
      <c r="M414" s="273"/>
      <c r="N414" s="273"/>
      <c r="O414" s="338"/>
      <c r="P414" s="304">
        <f t="shared" ref="P414:P416" si="81">SUM(Q414:T414)</f>
        <v>0</v>
      </c>
      <c r="Q414" s="413"/>
      <c r="R414" s="413"/>
      <c r="S414" s="290"/>
      <c r="T414" s="514"/>
      <c r="U414" s="515"/>
      <c r="V414" s="413"/>
      <c r="W414" s="413"/>
      <c r="X414" s="413"/>
      <c r="Y414" s="299">
        <f t="shared" ref="Y414:Y416" si="82">SUM(U414:X414)</f>
        <v>0</v>
      </c>
      <c r="Z414" s="291"/>
      <c r="AA414" s="516" t="s">
        <v>760</v>
      </c>
      <c r="AB414" s="20"/>
      <c r="AC414" s="253">
        <f t="shared" ref="AC414:AC416" si="83">P414+Y414</f>
        <v>0</v>
      </c>
    </row>
    <row r="415" spans="1:29" x14ac:dyDescent="0.3">
      <c r="A415" s="207"/>
      <c r="B415" s="409"/>
      <c r="C415" s="508"/>
      <c r="D415" s="409"/>
      <c r="E415" s="523"/>
      <c r="F415" s="880"/>
      <c r="G415" s="270"/>
      <c r="H415" s="270"/>
      <c r="I415" s="287"/>
      <c r="J415" s="288"/>
      <c r="K415" s="507"/>
      <c r="L415" s="273"/>
      <c r="M415" s="273"/>
      <c r="N415" s="273"/>
      <c r="O415" s="338"/>
      <c r="P415" s="304"/>
      <c r="Q415" s="413"/>
      <c r="R415" s="413"/>
      <c r="S415" s="290"/>
      <c r="T415" s="514"/>
      <c r="U415" s="515"/>
      <c r="V415" s="413"/>
      <c r="W415" s="413"/>
      <c r="X415" s="413"/>
      <c r="Y415" s="299"/>
      <c r="Z415" s="291"/>
      <c r="AA415" s="516"/>
      <c r="AB415" s="20"/>
      <c r="AC415" s="253"/>
    </row>
    <row r="416" spans="1:29" x14ac:dyDescent="0.3">
      <c r="A416" s="207"/>
      <c r="B416" s="409"/>
      <c r="C416" s="409"/>
      <c r="D416" s="409"/>
      <c r="E416" s="600" t="s">
        <v>21</v>
      </c>
      <c r="F416" s="880">
        <v>1</v>
      </c>
      <c r="G416" s="270"/>
      <c r="H416" s="270"/>
      <c r="I416" s="287">
        <v>1</v>
      </c>
      <c r="J416" s="288">
        <v>-1</v>
      </c>
      <c r="K416" s="951"/>
      <c r="L416" s="273"/>
      <c r="M416" s="273"/>
      <c r="N416" s="273"/>
      <c r="O416" s="338"/>
      <c r="P416" s="304">
        <f t="shared" si="81"/>
        <v>700000</v>
      </c>
      <c r="Q416" s="413"/>
      <c r="R416" s="413"/>
      <c r="S416" s="290">
        <v>700000</v>
      </c>
      <c r="T416" s="514"/>
      <c r="U416" s="515"/>
      <c r="V416" s="413"/>
      <c r="W416" s="413"/>
      <c r="X416" s="413"/>
      <c r="Y416" s="299">
        <f t="shared" si="82"/>
        <v>0</v>
      </c>
      <c r="Z416" s="291"/>
      <c r="AA416" s="516"/>
      <c r="AB416" s="20"/>
      <c r="AC416" s="253">
        <f t="shared" si="83"/>
        <v>700000</v>
      </c>
    </row>
    <row r="417" spans="1:36" x14ac:dyDescent="0.3">
      <c r="A417" s="207"/>
      <c r="B417" s="409"/>
      <c r="C417" s="409"/>
      <c r="D417" s="409"/>
      <c r="E417" s="600"/>
      <c r="F417" s="880"/>
      <c r="G417" s="270"/>
      <c r="H417" s="270"/>
      <c r="I417" s="287"/>
      <c r="J417" s="288"/>
      <c r="K417" s="951"/>
      <c r="L417" s="273"/>
      <c r="M417" s="273"/>
      <c r="N417" s="273"/>
      <c r="O417" s="338"/>
      <c r="P417" s="304"/>
      <c r="Q417" s="413"/>
      <c r="R417" s="413"/>
      <c r="S417" s="290"/>
      <c r="T417" s="514"/>
      <c r="U417" s="515"/>
      <c r="V417" s="413"/>
      <c r="W417" s="413"/>
      <c r="X417" s="413"/>
      <c r="Y417" s="299"/>
      <c r="Z417" s="291"/>
      <c r="AA417" s="516"/>
      <c r="AB417" s="20"/>
      <c r="AC417" s="253"/>
    </row>
    <row r="418" spans="1:36" x14ac:dyDescent="0.3">
      <c r="A418" s="207"/>
      <c r="B418" s="409"/>
      <c r="C418" s="508" t="s">
        <v>1127</v>
      </c>
      <c r="D418" s="409"/>
      <c r="E418" s="523"/>
      <c r="F418" s="880">
        <f t="shared" si="79"/>
        <v>0</v>
      </c>
      <c r="G418" s="270"/>
      <c r="H418" s="270"/>
      <c r="I418" s="287"/>
      <c r="J418" s="288"/>
      <c r="K418" s="507"/>
      <c r="L418" s="273"/>
      <c r="M418" s="273"/>
      <c r="N418" s="273"/>
      <c r="O418" s="338"/>
      <c r="P418" s="304">
        <f t="shared" si="76"/>
        <v>0</v>
      </c>
      <c r="Q418" s="413"/>
      <c r="R418" s="413"/>
      <c r="S418" s="290"/>
      <c r="T418" s="514"/>
      <c r="U418" s="515"/>
      <c r="V418" s="413"/>
      <c r="W418" s="413"/>
      <c r="X418" s="413"/>
      <c r="Y418" s="299">
        <f t="shared" si="77"/>
        <v>0</v>
      </c>
      <c r="Z418" s="291"/>
      <c r="AA418" s="516"/>
      <c r="AB418" s="20"/>
      <c r="AC418" s="253">
        <f t="shared" si="74"/>
        <v>0</v>
      </c>
    </row>
    <row r="419" spans="1:36" x14ac:dyDescent="0.3">
      <c r="A419" s="207"/>
      <c r="B419" s="409"/>
      <c r="C419" s="409"/>
      <c r="D419" s="409"/>
      <c r="E419" s="600" t="s">
        <v>21</v>
      </c>
      <c r="F419" s="880">
        <v>1</v>
      </c>
      <c r="G419" s="270"/>
      <c r="H419" s="270"/>
      <c r="I419" s="287">
        <v>1</v>
      </c>
      <c r="J419" s="288">
        <v>-1</v>
      </c>
      <c r="K419" s="951"/>
      <c r="L419" s="273"/>
      <c r="M419" s="273"/>
      <c r="N419" s="273"/>
      <c r="O419" s="338"/>
      <c r="P419" s="304">
        <f t="shared" si="76"/>
        <v>2350000</v>
      </c>
      <c r="Q419" s="413"/>
      <c r="R419" s="413"/>
      <c r="S419" s="290">
        <v>2350000</v>
      </c>
      <c r="T419" s="514"/>
      <c r="U419" s="515"/>
      <c r="V419" s="413"/>
      <c r="W419" s="413"/>
      <c r="X419" s="413"/>
      <c r="Y419" s="299">
        <f t="shared" si="77"/>
        <v>0</v>
      </c>
      <c r="Z419" s="291"/>
      <c r="AA419" s="516"/>
      <c r="AB419" s="20"/>
      <c r="AC419" s="253">
        <f t="shared" si="74"/>
        <v>2350000</v>
      </c>
    </row>
    <row r="420" spans="1:36" x14ac:dyDescent="0.3">
      <c r="A420" s="207"/>
      <c r="B420" s="409"/>
      <c r="C420" s="409"/>
      <c r="D420" s="409"/>
      <c r="E420" s="600"/>
      <c r="F420" s="880"/>
      <c r="G420" s="270"/>
      <c r="H420" s="270"/>
      <c r="I420" s="287"/>
      <c r="J420" s="288"/>
      <c r="K420" s="951"/>
      <c r="L420" s="273"/>
      <c r="M420" s="273"/>
      <c r="N420" s="273"/>
      <c r="O420" s="338"/>
      <c r="P420" s="304"/>
      <c r="Q420" s="413"/>
      <c r="R420" s="413"/>
      <c r="S420" s="290"/>
      <c r="T420" s="514"/>
      <c r="U420" s="515"/>
      <c r="V420" s="413"/>
      <c r="W420" s="413"/>
      <c r="X420" s="413"/>
      <c r="Y420" s="299"/>
      <c r="Z420" s="291"/>
      <c r="AA420" s="516"/>
      <c r="AB420" s="20"/>
      <c r="AC420" s="253"/>
    </row>
    <row r="421" spans="1:36" x14ac:dyDescent="0.3">
      <c r="A421" s="207"/>
      <c r="B421" s="409"/>
      <c r="C421" s="269"/>
      <c r="D421" s="508" t="s">
        <v>1088</v>
      </c>
      <c r="E421" s="523"/>
      <c r="F421" s="880">
        <f t="shared" ref="F421" si="84">SUM(G421:J421)</f>
        <v>0</v>
      </c>
      <c r="G421" s="270"/>
      <c r="H421" s="270"/>
      <c r="I421" s="287"/>
      <c r="J421" s="288"/>
      <c r="K421" s="507"/>
      <c r="L421" s="273"/>
      <c r="M421" s="273"/>
      <c r="N421" s="273"/>
      <c r="O421" s="338"/>
      <c r="P421" s="304">
        <f t="shared" ref="P421" si="85">SUM(Q421:T421)</f>
        <v>0</v>
      </c>
      <c r="Q421" s="413"/>
      <c r="R421" s="413"/>
      <c r="S421" s="290"/>
      <c r="T421" s="514"/>
      <c r="U421" s="515"/>
      <c r="V421" s="413"/>
      <c r="W421" s="413"/>
      <c r="X421" s="413"/>
      <c r="Y421" s="299">
        <f t="shared" ref="Y421:Y422" si="86">SUM(U421:X421)</f>
        <v>0</v>
      </c>
      <c r="Z421" s="291"/>
      <c r="AA421" s="516"/>
      <c r="AB421" s="20"/>
      <c r="AC421" s="253">
        <f t="shared" ref="AC421:AC422" si="87">P421+Y421</f>
        <v>0</v>
      </c>
    </row>
    <row r="422" spans="1:36" x14ac:dyDescent="0.3">
      <c r="A422" s="207"/>
      <c r="B422" s="409"/>
      <c r="C422" s="409"/>
      <c r="D422" s="409"/>
      <c r="E422" s="600" t="s">
        <v>21</v>
      </c>
      <c r="F422" s="880">
        <v>1</v>
      </c>
      <c r="G422" s="270"/>
      <c r="H422" s="270"/>
      <c r="I422" s="270"/>
      <c r="J422" s="288">
        <v>1</v>
      </c>
      <c r="K422" s="951"/>
      <c r="L422" s="273"/>
      <c r="M422" s="273"/>
      <c r="N422" s="273"/>
      <c r="O422" s="338"/>
      <c r="P422" s="304">
        <f>SUM(Q422:T422)</f>
        <v>100000</v>
      </c>
      <c r="Q422" s="413"/>
      <c r="R422" s="413"/>
      <c r="S422" s="414"/>
      <c r="T422" s="514">
        <v>100000</v>
      </c>
      <c r="U422" s="515"/>
      <c r="V422" s="413"/>
      <c r="W422" s="413"/>
      <c r="X422" s="413"/>
      <c r="Y422" s="299">
        <f t="shared" si="86"/>
        <v>0</v>
      </c>
      <c r="Z422" s="291"/>
      <c r="AA422" s="516"/>
      <c r="AB422" s="20"/>
      <c r="AC422" s="253">
        <f t="shared" si="87"/>
        <v>100000</v>
      </c>
    </row>
    <row r="423" spans="1:36" ht="16.2" thickBot="1" x14ac:dyDescent="0.35">
      <c r="A423" s="119"/>
      <c r="B423" s="306"/>
      <c r="C423" s="306"/>
      <c r="D423" s="306"/>
      <c r="E423" s="1377"/>
      <c r="F423" s="881">
        <f t="shared" si="79"/>
        <v>0</v>
      </c>
      <c r="G423" s="307"/>
      <c r="H423" s="307"/>
      <c r="I423" s="308"/>
      <c r="J423" s="309"/>
      <c r="K423" s="941"/>
      <c r="L423" s="310"/>
      <c r="M423" s="310"/>
      <c r="N423" s="310"/>
      <c r="O423" s="311"/>
      <c r="P423" s="484">
        <f t="shared" si="76"/>
        <v>0</v>
      </c>
      <c r="Q423" s="349"/>
      <c r="R423" s="349"/>
      <c r="S423" s="314"/>
      <c r="T423" s="315"/>
      <c r="U423" s="350"/>
      <c r="V423" s="349"/>
      <c r="W423" s="349"/>
      <c r="X423" s="349"/>
      <c r="Y423" s="1307">
        <f t="shared" si="77"/>
        <v>0</v>
      </c>
      <c r="Z423" s="317"/>
      <c r="AA423" s="427"/>
      <c r="AB423" s="20"/>
      <c r="AC423" s="253">
        <f t="shared" si="74"/>
        <v>0</v>
      </c>
    </row>
    <row r="424" spans="1:36" s="1658" customFormat="1" x14ac:dyDescent="0.3">
      <c r="A424" s="1396" t="s">
        <v>56</v>
      </c>
      <c r="B424" s="1397"/>
      <c r="C424" s="1397"/>
      <c r="D424" s="1397"/>
      <c r="E424" s="1398"/>
      <c r="F424" s="1399">
        <f t="shared" si="79"/>
        <v>0</v>
      </c>
      <c r="G424" s="1400"/>
      <c r="H424" s="1400"/>
      <c r="I424" s="1401"/>
      <c r="J424" s="1402"/>
      <c r="K424" s="1403"/>
      <c r="L424" s="1404"/>
      <c r="M424" s="1404"/>
      <c r="N424" s="1404"/>
      <c r="O424" s="1405"/>
      <c r="P424" s="1406">
        <f t="shared" si="76"/>
        <v>0</v>
      </c>
      <c r="Q424" s="1407"/>
      <c r="R424" s="1407"/>
      <c r="S424" s="1408"/>
      <c r="T424" s="1409"/>
      <c r="U424" s="1410"/>
      <c r="V424" s="1408"/>
      <c r="W424" s="1408"/>
      <c r="X424" s="1411"/>
      <c r="Y424" s="1412">
        <f t="shared" si="77"/>
        <v>0</v>
      </c>
      <c r="Z424" s="1410"/>
      <c r="AA424" s="1413"/>
      <c r="AB424" s="1651" t="e">
        <f>#REF!+AA424</f>
        <v>#REF!</v>
      </c>
      <c r="AC424" s="1123">
        <f t="shared" si="74"/>
        <v>0</v>
      </c>
      <c r="AD424" s="1652"/>
      <c r="AE424" s="1652"/>
      <c r="AF424" s="1653">
        <f>+AE424+AD424+AC424+Y424</f>
        <v>0</v>
      </c>
      <c r="AG424" s="1654"/>
      <c r="AH424" s="1655"/>
      <c r="AI424" s="1656"/>
      <c r="AJ424" s="1657"/>
    </row>
    <row r="425" spans="1:36" s="34" customFormat="1" hidden="1" x14ac:dyDescent="0.3">
      <c r="A425" s="17"/>
      <c r="B425" s="293" t="s">
        <v>267</v>
      </c>
      <c r="C425" s="293"/>
      <c r="D425" s="293"/>
      <c r="E425" s="562"/>
      <c r="F425" s="880">
        <f t="shared" si="79"/>
        <v>0</v>
      </c>
      <c r="G425" s="890"/>
      <c r="H425" s="890"/>
      <c r="I425" s="506"/>
      <c r="J425" s="918"/>
      <c r="K425" s="289"/>
      <c r="L425" s="914"/>
      <c r="M425" s="914"/>
      <c r="N425" s="914"/>
      <c r="O425" s="274"/>
      <c r="P425" s="1000">
        <f>P431</f>
        <v>350000</v>
      </c>
      <c r="Q425" s="978">
        <f t="shared" ref="Q425:Y425" si="88">Q431</f>
        <v>67100</v>
      </c>
      <c r="R425" s="978">
        <f t="shared" si="88"/>
        <v>73350</v>
      </c>
      <c r="S425" s="978">
        <f t="shared" si="88"/>
        <v>26000</v>
      </c>
      <c r="T425" s="299">
        <f t="shared" si="88"/>
        <v>183550</v>
      </c>
      <c r="U425" s="1000">
        <f t="shared" si="88"/>
        <v>62039.05</v>
      </c>
      <c r="V425" s="978">
        <f t="shared" si="88"/>
        <v>77238.3</v>
      </c>
      <c r="W425" s="978">
        <f t="shared" si="88"/>
        <v>0</v>
      </c>
      <c r="X425" s="978">
        <f t="shared" si="88"/>
        <v>0</v>
      </c>
      <c r="Y425" s="299">
        <f t="shared" si="88"/>
        <v>131157.35</v>
      </c>
      <c r="Z425" s="517"/>
      <c r="AA425" s="518"/>
      <c r="AB425" s="20"/>
      <c r="AC425" s="260">
        <f t="shared" si="74"/>
        <v>481157.35</v>
      </c>
      <c r="AD425" s="260">
        <f>350000-AC425</f>
        <v>-131157.34999999998</v>
      </c>
    </row>
    <row r="426" spans="1:36" s="34" customFormat="1" x14ac:dyDescent="0.3">
      <c r="A426" s="17"/>
      <c r="B426" s="293" t="s">
        <v>271</v>
      </c>
      <c r="C426" s="293"/>
      <c r="D426" s="293"/>
      <c r="E426" s="562"/>
      <c r="F426" s="880">
        <f t="shared" si="79"/>
        <v>0</v>
      </c>
      <c r="G426" s="890"/>
      <c r="H426" s="890"/>
      <c r="I426" s="506"/>
      <c r="J426" s="918"/>
      <c r="K426" s="289"/>
      <c r="L426" s="280"/>
      <c r="M426" s="280"/>
      <c r="N426" s="280"/>
      <c r="O426" s="274"/>
      <c r="P426" s="1000">
        <f t="shared" ref="P426:Y426" si="89">P432+P510+P604+P558+P577+P612</f>
        <v>19638603.600000001</v>
      </c>
      <c r="Q426" s="978">
        <f t="shared" si="89"/>
        <v>7234538.0700000003</v>
      </c>
      <c r="R426" s="978">
        <f t="shared" si="89"/>
        <v>8494030.9299999997</v>
      </c>
      <c r="S426" s="978">
        <f t="shared" si="89"/>
        <v>2963307.6</v>
      </c>
      <c r="T426" s="299">
        <f t="shared" si="89"/>
        <v>946727</v>
      </c>
      <c r="U426" s="1000">
        <f t="shared" si="89"/>
        <v>0</v>
      </c>
      <c r="V426" s="978">
        <f t="shared" si="89"/>
        <v>15802583</v>
      </c>
      <c r="W426" s="978">
        <f t="shared" si="89"/>
        <v>0</v>
      </c>
      <c r="X426" s="978">
        <f t="shared" si="89"/>
        <v>0</v>
      </c>
      <c r="Y426" s="299">
        <f t="shared" si="89"/>
        <v>15802583</v>
      </c>
      <c r="Z426" s="304"/>
      <c r="AA426" s="518"/>
      <c r="AB426" s="20"/>
      <c r="AC426" s="260">
        <f t="shared" si="74"/>
        <v>35441186.600000001</v>
      </c>
    </row>
    <row r="427" spans="1:36" ht="16.2" thickBot="1" x14ac:dyDescent="0.35">
      <c r="A427" s="119"/>
      <c r="B427" s="306"/>
      <c r="C427" s="306"/>
      <c r="D427" s="306"/>
      <c r="E427" s="1414"/>
      <c r="F427" s="881">
        <f t="shared" si="79"/>
        <v>0</v>
      </c>
      <c r="G427" s="307"/>
      <c r="H427" s="307"/>
      <c r="I427" s="308"/>
      <c r="J427" s="309"/>
      <c r="K427" s="941"/>
      <c r="L427" s="310"/>
      <c r="M427" s="310"/>
      <c r="N427" s="310"/>
      <c r="O427" s="311"/>
      <c r="P427" s="484">
        <f t="shared" si="76"/>
        <v>0</v>
      </c>
      <c r="Q427" s="349"/>
      <c r="R427" s="349"/>
      <c r="S427" s="314"/>
      <c r="T427" s="315"/>
      <c r="U427" s="350"/>
      <c r="V427" s="349"/>
      <c r="W427" s="349"/>
      <c r="X427" s="349"/>
      <c r="Y427" s="1307">
        <f t="shared" si="77"/>
        <v>0</v>
      </c>
      <c r="Z427" s="317"/>
      <c r="AA427" s="318"/>
      <c r="AB427" s="20"/>
      <c r="AC427" s="253">
        <f t="shared" si="74"/>
        <v>0</v>
      </c>
    </row>
    <row r="428" spans="1:36" x14ac:dyDescent="0.3">
      <c r="A428" s="1393"/>
      <c r="B428" s="1047" t="s">
        <v>1128</v>
      </c>
      <c r="C428" s="1047"/>
      <c r="D428" s="1047"/>
      <c r="E428" s="1394"/>
      <c r="F428" s="1041">
        <f t="shared" si="79"/>
        <v>0</v>
      </c>
      <c r="G428" s="551"/>
      <c r="H428" s="551"/>
      <c r="I428" s="1048"/>
      <c r="J428" s="1049"/>
      <c r="K428" s="1057"/>
      <c r="L428" s="552"/>
      <c r="M428" s="552"/>
      <c r="N428" s="552"/>
      <c r="O428" s="1042"/>
      <c r="P428" s="1043">
        <f t="shared" si="76"/>
        <v>0</v>
      </c>
      <c r="Q428" s="1051"/>
      <c r="R428" s="1051"/>
      <c r="S428" s="1052"/>
      <c r="T428" s="1053"/>
      <c r="U428" s="1054"/>
      <c r="V428" s="1051"/>
      <c r="W428" s="1051"/>
      <c r="X428" s="1051"/>
      <c r="Y428" s="1311">
        <f t="shared" si="77"/>
        <v>0</v>
      </c>
      <c r="Z428" s="1055"/>
      <c r="AA428" s="1395"/>
      <c r="AB428" s="20"/>
      <c r="AC428" s="253">
        <f t="shared" si="74"/>
        <v>0</v>
      </c>
    </row>
    <row r="429" spans="1:36" x14ac:dyDescent="0.3">
      <c r="A429" s="215"/>
      <c r="B429" s="278"/>
      <c r="C429" s="278" t="s">
        <v>1304</v>
      </c>
      <c r="D429" s="278"/>
      <c r="E429" s="554"/>
      <c r="F429" s="880">
        <f t="shared" si="79"/>
        <v>0</v>
      </c>
      <c r="G429" s="270"/>
      <c r="H429" s="270"/>
      <c r="I429" s="287"/>
      <c r="J429" s="288"/>
      <c r="K429" s="507"/>
      <c r="L429" s="273"/>
      <c r="M429" s="273"/>
      <c r="N429" s="273"/>
      <c r="O429" s="274"/>
      <c r="P429" s="304">
        <f t="shared" si="76"/>
        <v>0</v>
      </c>
      <c r="Q429" s="413"/>
      <c r="R429" s="413"/>
      <c r="S429" s="290"/>
      <c r="T429" s="514"/>
      <c r="U429" s="515"/>
      <c r="V429" s="413"/>
      <c r="W429" s="413"/>
      <c r="X429" s="413"/>
      <c r="Y429" s="299">
        <f t="shared" si="77"/>
        <v>0</v>
      </c>
      <c r="Z429" s="291"/>
      <c r="AA429" s="1020"/>
      <c r="AB429" s="28"/>
      <c r="AC429" s="253">
        <f t="shared" si="74"/>
        <v>0</v>
      </c>
    </row>
    <row r="430" spans="1:36" x14ac:dyDescent="0.3">
      <c r="A430" s="215"/>
      <c r="B430" s="278"/>
      <c r="C430" s="278" t="s">
        <v>1305</v>
      </c>
      <c r="D430" s="278"/>
      <c r="E430" s="554"/>
      <c r="F430" s="880">
        <f t="shared" si="79"/>
        <v>0</v>
      </c>
      <c r="G430" s="270"/>
      <c r="H430" s="270"/>
      <c r="I430" s="287"/>
      <c r="J430" s="288"/>
      <c r="K430" s="507"/>
      <c r="L430" s="273"/>
      <c r="M430" s="273"/>
      <c r="N430" s="273"/>
      <c r="O430" s="274"/>
      <c r="P430" s="304">
        <f t="shared" si="76"/>
        <v>0</v>
      </c>
      <c r="Q430" s="413"/>
      <c r="R430" s="413"/>
      <c r="S430" s="290"/>
      <c r="T430" s="514"/>
      <c r="U430" s="515"/>
      <c r="V430" s="413"/>
      <c r="W430" s="413"/>
      <c r="X430" s="413"/>
      <c r="Y430" s="299">
        <f t="shared" si="77"/>
        <v>0</v>
      </c>
      <c r="Z430" s="291"/>
      <c r="AA430" s="1020"/>
      <c r="AB430" s="28"/>
      <c r="AC430" s="253">
        <f t="shared" si="74"/>
        <v>0</v>
      </c>
    </row>
    <row r="431" spans="1:36" s="34" customFormat="1" hidden="1" x14ac:dyDescent="0.3">
      <c r="A431" s="17"/>
      <c r="B431" s="293" t="s">
        <v>267</v>
      </c>
      <c r="C431" s="293"/>
      <c r="D431" s="293"/>
      <c r="E431" s="562"/>
      <c r="F431" s="880">
        <f t="shared" si="79"/>
        <v>0</v>
      </c>
      <c r="G431" s="890"/>
      <c r="H431" s="890"/>
      <c r="I431" s="506"/>
      <c r="J431" s="918"/>
      <c r="K431" s="289"/>
      <c r="L431" s="914"/>
      <c r="M431" s="914"/>
      <c r="N431" s="914"/>
      <c r="O431" s="274"/>
      <c r="P431" s="1000">
        <f t="shared" ref="P431:R431" si="90">P436+P499+P502+P503+P504</f>
        <v>350000</v>
      </c>
      <c r="Q431" s="978">
        <f t="shared" si="90"/>
        <v>67100</v>
      </c>
      <c r="R431" s="978">
        <f t="shared" si="90"/>
        <v>73350</v>
      </c>
      <c r="S431" s="978">
        <f>S436+S499+S502+S503+S504</f>
        <v>26000</v>
      </c>
      <c r="T431" s="299">
        <f t="shared" ref="T431:Y431" si="91">T436+T499+T502+T503+T504</f>
        <v>183550</v>
      </c>
      <c r="U431" s="1000">
        <f t="shared" si="91"/>
        <v>62039.05</v>
      </c>
      <c r="V431" s="978">
        <f t="shared" si="91"/>
        <v>77238.3</v>
      </c>
      <c r="W431" s="978">
        <f t="shared" si="91"/>
        <v>0</v>
      </c>
      <c r="X431" s="978">
        <f t="shared" si="91"/>
        <v>0</v>
      </c>
      <c r="Y431" s="299">
        <f t="shared" si="91"/>
        <v>131157.35</v>
      </c>
      <c r="Z431" s="517"/>
      <c r="AA431" s="518"/>
      <c r="AB431" s="20"/>
      <c r="AC431" s="260">
        <f t="shared" si="74"/>
        <v>481157.35</v>
      </c>
      <c r="AD431" s="260">
        <f>350000-AC431</f>
        <v>-131157.34999999998</v>
      </c>
    </row>
    <row r="432" spans="1:36" s="34" customFormat="1" x14ac:dyDescent="0.3">
      <c r="A432" s="17"/>
      <c r="B432" s="293" t="s">
        <v>271</v>
      </c>
      <c r="C432" s="293"/>
      <c r="D432" s="293"/>
      <c r="E432" s="562"/>
      <c r="F432" s="880">
        <f t="shared" si="79"/>
        <v>0</v>
      </c>
      <c r="G432" s="890"/>
      <c r="H432" s="890"/>
      <c r="I432" s="506"/>
      <c r="J432" s="918"/>
      <c r="K432" s="289"/>
      <c r="L432" s="280"/>
      <c r="M432" s="280"/>
      <c r="N432" s="280"/>
      <c r="O432" s="274"/>
      <c r="P432" s="1000">
        <f>P462+P463+P493+P495+P498</f>
        <v>332878</v>
      </c>
      <c r="Q432" s="978">
        <f t="shared" ref="Q432:R432" si="92">Q463+Q493+Q495+Q462</f>
        <v>0</v>
      </c>
      <c r="R432" s="978">
        <f t="shared" si="92"/>
        <v>85378</v>
      </c>
      <c r="S432" s="978">
        <f>S463+S493+S495+S462</f>
        <v>247500</v>
      </c>
      <c r="T432" s="299">
        <f t="shared" ref="T432:Y432" si="93">T463+T493+T495+T462</f>
        <v>0</v>
      </c>
      <c r="U432" s="1000">
        <f t="shared" si="93"/>
        <v>0</v>
      </c>
      <c r="V432" s="978">
        <f t="shared" si="93"/>
        <v>159392</v>
      </c>
      <c r="W432" s="978">
        <f t="shared" si="93"/>
        <v>0</v>
      </c>
      <c r="X432" s="978">
        <f t="shared" si="93"/>
        <v>0</v>
      </c>
      <c r="Y432" s="299">
        <f t="shared" si="93"/>
        <v>159392</v>
      </c>
      <c r="Z432" s="304"/>
      <c r="AA432" s="518"/>
      <c r="AB432" s="20"/>
      <c r="AC432" s="260">
        <f t="shared" si="74"/>
        <v>492270</v>
      </c>
    </row>
    <row r="433" spans="1:29" x14ac:dyDescent="0.3">
      <c r="A433" s="17"/>
      <c r="B433" s="293"/>
      <c r="C433" s="293"/>
      <c r="D433" s="293"/>
      <c r="E433" s="554"/>
      <c r="F433" s="880"/>
      <c r="G433" s="270"/>
      <c r="H433" s="270"/>
      <c r="I433" s="287"/>
      <c r="J433" s="288"/>
      <c r="K433" s="507"/>
      <c r="L433" s="296"/>
      <c r="M433" s="296"/>
      <c r="N433" s="296"/>
      <c r="O433" s="274"/>
      <c r="P433" s="304"/>
      <c r="Q433" s="413"/>
      <c r="R433" s="413"/>
      <c r="S433" s="413"/>
      <c r="T433" s="1290"/>
      <c r="U433" s="515"/>
      <c r="V433" s="413"/>
      <c r="W433" s="413"/>
      <c r="X433" s="413"/>
      <c r="Y433" s="299"/>
      <c r="Z433" s="304"/>
      <c r="AA433" s="518"/>
      <c r="AB433" s="20"/>
      <c r="AC433" s="253"/>
    </row>
    <row r="434" spans="1:29" hidden="1" x14ac:dyDescent="0.3">
      <c r="A434" s="215"/>
      <c r="B434" s="269"/>
      <c r="C434" s="278" t="s">
        <v>935</v>
      </c>
      <c r="D434" s="269"/>
      <c r="E434" s="554"/>
      <c r="F434" s="880">
        <f t="shared" si="79"/>
        <v>0</v>
      </c>
      <c r="G434" s="270"/>
      <c r="H434" s="270"/>
      <c r="I434" s="287"/>
      <c r="J434" s="288"/>
      <c r="K434" s="507"/>
      <c r="L434" s="273"/>
      <c r="M434" s="273"/>
      <c r="N434" s="273"/>
      <c r="O434" s="274"/>
      <c r="P434" s="304">
        <f t="shared" si="76"/>
        <v>0</v>
      </c>
      <c r="Q434" s="413"/>
      <c r="R434" s="413"/>
      <c r="S434" s="290"/>
      <c r="T434" s="514"/>
      <c r="U434" s="515"/>
      <c r="V434" s="413"/>
      <c r="W434" s="413"/>
      <c r="X434" s="413"/>
      <c r="Y434" s="299">
        <f t="shared" si="77"/>
        <v>0</v>
      </c>
      <c r="Z434" s="291"/>
      <c r="AA434" s="1020"/>
      <c r="AB434" s="28"/>
      <c r="AC434" s="253">
        <f t="shared" si="74"/>
        <v>0</v>
      </c>
    </row>
    <row r="435" spans="1:29" hidden="1" x14ac:dyDescent="0.3">
      <c r="A435" s="215"/>
      <c r="B435" s="269"/>
      <c r="C435" s="278"/>
      <c r="D435" s="279" t="s">
        <v>1129</v>
      </c>
      <c r="E435" s="554"/>
      <c r="F435" s="880"/>
      <c r="G435" s="270"/>
      <c r="H435" s="270"/>
      <c r="I435" s="287"/>
      <c r="J435" s="288"/>
      <c r="K435" s="507"/>
      <c r="L435" s="273"/>
      <c r="M435" s="273"/>
      <c r="N435" s="273"/>
      <c r="O435" s="274"/>
      <c r="P435" s="304">
        <f t="shared" si="76"/>
        <v>0</v>
      </c>
      <c r="Q435" s="413"/>
      <c r="R435" s="413"/>
      <c r="S435" s="290"/>
      <c r="T435" s="514"/>
      <c r="U435" s="515"/>
      <c r="V435" s="413"/>
      <c r="W435" s="413"/>
      <c r="X435" s="413"/>
      <c r="Y435" s="299">
        <f t="shared" si="77"/>
        <v>0</v>
      </c>
      <c r="Z435" s="291"/>
      <c r="AA435" s="1020"/>
      <c r="AB435" s="28"/>
      <c r="AC435" s="253">
        <f t="shared" ref="AC435:AC498" si="94">P435+Y435</f>
        <v>0</v>
      </c>
    </row>
    <row r="436" spans="1:29" hidden="1" x14ac:dyDescent="0.3">
      <c r="A436" s="215"/>
      <c r="B436" s="269"/>
      <c r="C436" s="269"/>
      <c r="D436" s="269"/>
      <c r="E436" s="522" t="s">
        <v>21</v>
      </c>
      <c r="F436" s="880">
        <f t="shared" si="79"/>
        <v>4</v>
      </c>
      <c r="G436" s="287">
        <v>1</v>
      </c>
      <c r="H436" s="288">
        <v>1</v>
      </c>
      <c r="I436" s="287">
        <v>1</v>
      </c>
      <c r="J436" s="288">
        <v>1</v>
      </c>
      <c r="K436" s="295">
        <v>1</v>
      </c>
      <c r="L436" s="1021">
        <v>1</v>
      </c>
      <c r="M436" s="273"/>
      <c r="N436" s="273"/>
      <c r="O436" s="274">
        <f t="shared" ref="O436:O495" si="95">SUM(K436:N436)</f>
        <v>2</v>
      </c>
      <c r="P436" s="304">
        <f t="shared" si="76"/>
        <v>40000</v>
      </c>
      <c r="Q436" s="413"/>
      <c r="R436" s="413"/>
      <c r="S436" s="290">
        <v>20000</v>
      </c>
      <c r="T436" s="514">
        <v>20000</v>
      </c>
      <c r="U436" s="515"/>
      <c r="V436" s="413"/>
      <c r="W436" s="413"/>
      <c r="X436" s="413"/>
      <c r="Y436" s="299">
        <f t="shared" si="77"/>
        <v>0</v>
      </c>
      <c r="Z436" s="291" t="s">
        <v>53</v>
      </c>
      <c r="AA436" s="1022"/>
      <c r="AB436" s="28"/>
      <c r="AC436" s="253">
        <f t="shared" si="94"/>
        <v>40000</v>
      </c>
    </row>
    <row r="437" spans="1:29" ht="15.6" hidden="1" customHeight="1" x14ac:dyDescent="0.3">
      <c r="A437" s="215"/>
      <c r="B437" s="269"/>
      <c r="C437" s="269"/>
      <c r="D437" s="269"/>
      <c r="E437" s="522"/>
      <c r="F437" s="880">
        <f t="shared" si="79"/>
        <v>0</v>
      </c>
      <c r="G437" s="270"/>
      <c r="H437" s="270"/>
      <c r="I437" s="287"/>
      <c r="J437" s="288"/>
      <c r="K437" s="951"/>
      <c r="L437" s="273"/>
      <c r="M437" s="273"/>
      <c r="N437" s="273"/>
      <c r="O437" s="274">
        <f t="shared" si="95"/>
        <v>0</v>
      </c>
      <c r="P437" s="304">
        <f t="shared" si="76"/>
        <v>0</v>
      </c>
      <c r="Q437" s="413"/>
      <c r="R437" s="413"/>
      <c r="S437" s="290"/>
      <c r="T437" s="514"/>
      <c r="U437" s="515"/>
      <c r="V437" s="413"/>
      <c r="W437" s="413"/>
      <c r="X437" s="413"/>
      <c r="Y437" s="299">
        <f t="shared" si="77"/>
        <v>0</v>
      </c>
      <c r="Z437" s="291"/>
      <c r="AA437" s="516"/>
      <c r="AB437" s="28"/>
      <c r="AC437" s="253">
        <f t="shared" si="94"/>
        <v>0</v>
      </c>
    </row>
    <row r="438" spans="1:29" ht="15.6" hidden="1" customHeight="1" x14ac:dyDescent="0.3">
      <c r="A438" s="215"/>
      <c r="B438" s="269"/>
      <c r="C438" s="269"/>
      <c r="D438" s="269"/>
      <c r="E438" s="555" t="s">
        <v>231</v>
      </c>
      <c r="F438" s="880">
        <f t="shared" si="79"/>
        <v>0</v>
      </c>
      <c r="G438" s="270"/>
      <c r="H438" s="270"/>
      <c r="I438" s="287"/>
      <c r="J438" s="288"/>
      <c r="K438" s="951"/>
      <c r="L438" s="273"/>
      <c r="M438" s="273"/>
      <c r="N438" s="273"/>
      <c r="O438" s="274">
        <f t="shared" si="95"/>
        <v>0</v>
      </c>
      <c r="P438" s="304">
        <f t="shared" si="76"/>
        <v>0</v>
      </c>
      <c r="Q438" s="413"/>
      <c r="R438" s="413"/>
      <c r="S438" s="290"/>
      <c r="T438" s="514"/>
      <c r="U438" s="515"/>
      <c r="V438" s="413"/>
      <c r="W438" s="413"/>
      <c r="X438" s="413"/>
      <c r="Y438" s="299">
        <f t="shared" si="77"/>
        <v>0</v>
      </c>
      <c r="Z438" s="291"/>
      <c r="AA438" s="516"/>
      <c r="AB438" s="28"/>
      <c r="AC438" s="253">
        <f t="shared" si="94"/>
        <v>0</v>
      </c>
    </row>
    <row r="439" spans="1:29" ht="15.6" hidden="1" customHeight="1" x14ac:dyDescent="0.3">
      <c r="A439" s="215"/>
      <c r="B439" s="269"/>
      <c r="C439" s="269"/>
      <c r="D439" s="269"/>
      <c r="E439" s="555" t="s">
        <v>232</v>
      </c>
      <c r="F439" s="880">
        <f t="shared" si="79"/>
        <v>0</v>
      </c>
      <c r="G439" s="270"/>
      <c r="H439" s="270"/>
      <c r="I439" s="287"/>
      <c r="J439" s="288"/>
      <c r="K439" s="951"/>
      <c r="L439" s="273"/>
      <c r="M439" s="273"/>
      <c r="N439" s="273"/>
      <c r="O439" s="274">
        <f t="shared" si="95"/>
        <v>0</v>
      </c>
      <c r="P439" s="304">
        <f t="shared" si="76"/>
        <v>0</v>
      </c>
      <c r="Q439" s="413"/>
      <c r="R439" s="413"/>
      <c r="S439" s="290"/>
      <c r="T439" s="514"/>
      <c r="U439" s="515"/>
      <c r="V439" s="413"/>
      <c r="W439" s="413"/>
      <c r="X439" s="413"/>
      <c r="Y439" s="299">
        <f t="shared" si="77"/>
        <v>0</v>
      </c>
      <c r="Z439" s="291"/>
      <c r="AA439" s="1020"/>
      <c r="AB439" s="28"/>
      <c r="AC439" s="253">
        <f t="shared" si="94"/>
        <v>0</v>
      </c>
    </row>
    <row r="440" spans="1:29" ht="15.6" hidden="1" customHeight="1" x14ac:dyDescent="0.3">
      <c r="A440" s="215"/>
      <c r="B440" s="269"/>
      <c r="C440" s="269"/>
      <c r="D440" s="269"/>
      <c r="E440" s="555"/>
      <c r="F440" s="880">
        <f t="shared" si="79"/>
        <v>0</v>
      </c>
      <c r="G440" s="270"/>
      <c r="H440" s="270"/>
      <c r="I440" s="287"/>
      <c r="J440" s="288"/>
      <c r="K440" s="951"/>
      <c r="L440" s="273"/>
      <c r="M440" s="273"/>
      <c r="N440" s="273"/>
      <c r="O440" s="274">
        <f t="shared" si="95"/>
        <v>0</v>
      </c>
      <c r="P440" s="304">
        <f t="shared" si="76"/>
        <v>0</v>
      </c>
      <c r="Q440" s="413"/>
      <c r="R440" s="413"/>
      <c r="S440" s="290"/>
      <c r="T440" s="514"/>
      <c r="U440" s="515"/>
      <c r="V440" s="413"/>
      <c r="W440" s="413"/>
      <c r="X440" s="413"/>
      <c r="Y440" s="299">
        <f t="shared" si="77"/>
        <v>0</v>
      </c>
      <c r="Z440" s="291"/>
      <c r="AA440" s="1020"/>
      <c r="AB440" s="4"/>
      <c r="AC440" s="253">
        <f t="shared" si="94"/>
        <v>0</v>
      </c>
    </row>
    <row r="441" spans="1:29" ht="15.6" hidden="1" customHeight="1" x14ac:dyDescent="0.3">
      <c r="A441" s="215"/>
      <c r="B441" s="269"/>
      <c r="C441" s="269"/>
      <c r="D441" s="269"/>
      <c r="E441" s="555" t="s">
        <v>412</v>
      </c>
      <c r="F441" s="880">
        <f t="shared" si="79"/>
        <v>0</v>
      </c>
      <c r="G441" s="270"/>
      <c r="H441" s="270"/>
      <c r="I441" s="287"/>
      <c r="J441" s="288"/>
      <c r="K441" s="951"/>
      <c r="L441" s="273"/>
      <c r="M441" s="273"/>
      <c r="N441" s="273"/>
      <c r="O441" s="274">
        <f t="shared" si="95"/>
        <v>0</v>
      </c>
      <c r="P441" s="304">
        <f t="shared" si="76"/>
        <v>0</v>
      </c>
      <c r="Q441" s="413"/>
      <c r="R441" s="413"/>
      <c r="S441" s="290"/>
      <c r="T441" s="514"/>
      <c r="U441" s="515"/>
      <c r="V441" s="413"/>
      <c r="W441" s="413"/>
      <c r="X441" s="413"/>
      <c r="Y441" s="299">
        <f t="shared" si="77"/>
        <v>0</v>
      </c>
      <c r="Z441" s="291"/>
      <c r="AA441" s="516"/>
      <c r="AB441" s="4"/>
      <c r="AC441" s="253">
        <f t="shared" si="94"/>
        <v>0</v>
      </c>
    </row>
    <row r="442" spans="1:29" ht="15.6" hidden="1" customHeight="1" x14ac:dyDescent="0.3">
      <c r="A442" s="215"/>
      <c r="B442" s="269"/>
      <c r="C442" s="269"/>
      <c r="D442" s="269"/>
      <c r="E442" s="555" t="s">
        <v>413</v>
      </c>
      <c r="F442" s="880">
        <f t="shared" si="79"/>
        <v>0</v>
      </c>
      <c r="G442" s="270"/>
      <c r="H442" s="270"/>
      <c r="I442" s="287"/>
      <c r="J442" s="288"/>
      <c r="K442" s="951"/>
      <c r="L442" s="273"/>
      <c r="M442" s="273"/>
      <c r="N442" s="273"/>
      <c r="O442" s="274">
        <f t="shared" si="95"/>
        <v>0</v>
      </c>
      <c r="P442" s="304">
        <f t="shared" si="76"/>
        <v>0</v>
      </c>
      <c r="Q442" s="413"/>
      <c r="R442" s="413"/>
      <c r="S442" s="290"/>
      <c r="T442" s="514"/>
      <c r="U442" s="515"/>
      <c r="V442" s="413"/>
      <c r="W442" s="413"/>
      <c r="X442" s="413"/>
      <c r="Y442" s="299">
        <f t="shared" si="77"/>
        <v>0</v>
      </c>
      <c r="Z442" s="291"/>
      <c r="AA442" s="516"/>
      <c r="AB442" s="4"/>
      <c r="AC442" s="253">
        <f t="shared" si="94"/>
        <v>0</v>
      </c>
    </row>
    <row r="443" spans="1:29" hidden="1" x14ac:dyDescent="0.3">
      <c r="A443" s="215"/>
      <c r="B443" s="269"/>
      <c r="C443" s="269"/>
      <c r="D443" s="269"/>
      <c r="E443" s="555"/>
      <c r="F443" s="880">
        <f t="shared" si="79"/>
        <v>0</v>
      </c>
      <c r="G443" s="270"/>
      <c r="H443" s="270"/>
      <c r="I443" s="287"/>
      <c r="J443" s="288"/>
      <c r="K443" s="507"/>
      <c r="L443" s="273"/>
      <c r="M443" s="273"/>
      <c r="N443" s="273"/>
      <c r="O443" s="274"/>
      <c r="P443" s="304">
        <f t="shared" si="76"/>
        <v>0</v>
      </c>
      <c r="Q443" s="413"/>
      <c r="R443" s="413"/>
      <c r="S443" s="290"/>
      <c r="T443" s="514"/>
      <c r="U443" s="515"/>
      <c r="V443" s="413"/>
      <c r="W443" s="413"/>
      <c r="X443" s="413"/>
      <c r="Y443" s="299">
        <f t="shared" si="77"/>
        <v>0</v>
      </c>
      <c r="Z443" s="291"/>
      <c r="AA443" s="1022"/>
      <c r="AB443" s="4"/>
      <c r="AC443" s="253">
        <f t="shared" si="94"/>
        <v>0</v>
      </c>
    </row>
    <row r="444" spans="1:29" hidden="1" x14ac:dyDescent="0.3">
      <c r="A444" s="215"/>
      <c r="B444" s="269"/>
      <c r="C444" s="269"/>
      <c r="D444" s="269"/>
      <c r="E444" s="522" t="s">
        <v>18</v>
      </c>
      <c r="F444" s="880">
        <f t="shared" si="79"/>
        <v>0</v>
      </c>
      <c r="G444" s="270"/>
      <c r="H444" s="270"/>
      <c r="I444" s="287"/>
      <c r="J444" s="288"/>
      <c r="K444" s="507"/>
      <c r="L444" s="273"/>
      <c r="M444" s="273"/>
      <c r="N444" s="273"/>
      <c r="O444" s="274"/>
      <c r="P444" s="304">
        <f t="shared" si="76"/>
        <v>0</v>
      </c>
      <c r="Q444" s="413"/>
      <c r="R444" s="413"/>
      <c r="S444" s="290"/>
      <c r="T444" s="514"/>
      <c r="U444" s="515"/>
      <c r="V444" s="413"/>
      <c r="W444" s="413"/>
      <c r="X444" s="413"/>
      <c r="Y444" s="299">
        <f t="shared" si="77"/>
        <v>0</v>
      </c>
      <c r="Z444" s="291"/>
      <c r="AA444" s="1023"/>
      <c r="AB444" s="20"/>
      <c r="AC444" s="253">
        <f t="shared" si="94"/>
        <v>0</v>
      </c>
    </row>
    <row r="445" spans="1:29" hidden="1" x14ac:dyDescent="0.3">
      <c r="A445" s="215"/>
      <c r="B445" s="269"/>
      <c r="C445" s="269"/>
      <c r="D445" s="269"/>
      <c r="E445" s="555" t="s">
        <v>8</v>
      </c>
      <c r="F445" s="505">
        <v>5</v>
      </c>
      <c r="G445" s="270"/>
      <c r="H445" s="270"/>
      <c r="I445" s="287">
        <v>5</v>
      </c>
      <c r="J445" s="288">
        <v>5</v>
      </c>
      <c r="K445" s="295">
        <v>5</v>
      </c>
      <c r="L445" s="295">
        <v>5</v>
      </c>
      <c r="M445" s="273"/>
      <c r="N445" s="273"/>
      <c r="O445" s="1271">
        <v>5</v>
      </c>
      <c r="P445" s="304">
        <f t="shared" si="76"/>
        <v>0</v>
      </c>
      <c r="Q445" s="413"/>
      <c r="R445" s="413"/>
      <c r="S445" s="290"/>
      <c r="T445" s="514"/>
      <c r="U445" s="515"/>
      <c r="V445" s="413"/>
      <c r="W445" s="413"/>
      <c r="X445" s="413"/>
      <c r="Y445" s="299">
        <f t="shared" si="77"/>
        <v>0</v>
      </c>
      <c r="Z445" s="291"/>
      <c r="AA445" s="1023"/>
      <c r="AB445" s="20"/>
      <c r="AC445" s="253">
        <f t="shared" si="94"/>
        <v>0</v>
      </c>
    </row>
    <row r="446" spans="1:29" hidden="1" x14ac:dyDescent="0.3">
      <c r="A446" s="215"/>
      <c r="B446" s="269"/>
      <c r="C446" s="269"/>
      <c r="D446" s="269"/>
      <c r="E446" s="555" t="s">
        <v>9</v>
      </c>
      <c r="F446" s="505">
        <v>19</v>
      </c>
      <c r="G446" s="270"/>
      <c r="H446" s="270"/>
      <c r="I446" s="287">
        <v>19</v>
      </c>
      <c r="J446" s="288">
        <v>19</v>
      </c>
      <c r="K446" s="295">
        <v>19</v>
      </c>
      <c r="L446" s="295">
        <v>19</v>
      </c>
      <c r="M446" s="273"/>
      <c r="N446" s="273"/>
      <c r="O446" s="1271">
        <v>19</v>
      </c>
      <c r="P446" s="304">
        <f t="shared" si="76"/>
        <v>0</v>
      </c>
      <c r="Q446" s="413"/>
      <c r="R446" s="413"/>
      <c r="S446" s="290"/>
      <c r="T446" s="514"/>
      <c r="U446" s="515"/>
      <c r="V446" s="413"/>
      <c r="W446" s="413"/>
      <c r="X446" s="413"/>
      <c r="Y446" s="299">
        <f t="shared" si="77"/>
        <v>0</v>
      </c>
      <c r="Z446" s="291"/>
      <c r="AA446" s="1023"/>
      <c r="AB446" s="20"/>
      <c r="AC446" s="253">
        <f t="shared" si="94"/>
        <v>0</v>
      </c>
    </row>
    <row r="447" spans="1:29" ht="15.6" hidden="1" customHeight="1" x14ac:dyDescent="0.3">
      <c r="A447" s="215"/>
      <c r="B447" s="269"/>
      <c r="C447" s="269"/>
      <c r="D447" s="269"/>
      <c r="E447" s="555" t="s">
        <v>411</v>
      </c>
      <c r="F447" s="505"/>
      <c r="G447" s="270"/>
      <c r="H447" s="270"/>
      <c r="I447" s="287"/>
      <c r="J447" s="288"/>
      <c r="K447" s="295"/>
      <c r="L447" s="295"/>
      <c r="M447" s="273"/>
      <c r="N447" s="273"/>
      <c r="O447" s="1271"/>
      <c r="P447" s="304">
        <f t="shared" si="76"/>
        <v>0</v>
      </c>
      <c r="Q447" s="413"/>
      <c r="R447" s="413"/>
      <c r="S447" s="290"/>
      <c r="T447" s="514"/>
      <c r="U447" s="515"/>
      <c r="V447" s="413"/>
      <c r="W447" s="413"/>
      <c r="X447" s="413"/>
      <c r="Y447" s="299">
        <f t="shared" si="77"/>
        <v>0</v>
      </c>
      <c r="Z447" s="291"/>
      <c r="AA447" s="1023"/>
      <c r="AB447" s="20"/>
      <c r="AC447" s="253">
        <f t="shared" si="94"/>
        <v>0</v>
      </c>
    </row>
    <row r="448" spans="1:29" ht="15.6" hidden="1" customHeight="1" x14ac:dyDescent="0.3">
      <c r="A448" s="215"/>
      <c r="B448" s="269"/>
      <c r="C448" s="269"/>
      <c r="D448" s="269"/>
      <c r="E448" s="555" t="s">
        <v>231</v>
      </c>
      <c r="F448" s="505"/>
      <c r="G448" s="270"/>
      <c r="H448" s="270"/>
      <c r="I448" s="287"/>
      <c r="J448" s="288"/>
      <c r="K448" s="295"/>
      <c r="L448" s="295"/>
      <c r="M448" s="273"/>
      <c r="N448" s="273"/>
      <c r="O448" s="1271"/>
      <c r="P448" s="304">
        <f t="shared" si="76"/>
        <v>0</v>
      </c>
      <c r="Q448" s="413"/>
      <c r="R448" s="413"/>
      <c r="S448" s="290"/>
      <c r="T448" s="514"/>
      <c r="U448" s="515"/>
      <c r="V448" s="413"/>
      <c r="W448" s="413"/>
      <c r="X448" s="413"/>
      <c r="Y448" s="299">
        <f t="shared" si="77"/>
        <v>0</v>
      </c>
      <c r="Z448" s="291"/>
      <c r="AA448" s="516"/>
      <c r="AB448" s="20"/>
      <c r="AC448" s="253">
        <f t="shared" si="94"/>
        <v>0</v>
      </c>
    </row>
    <row r="449" spans="1:29" ht="15.6" hidden="1" customHeight="1" x14ac:dyDescent="0.3">
      <c r="A449" s="215"/>
      <c r="B449" s="269"/>
      <c r="C449" s="269"/>
      <c r="D449" s="269"/>
      <c r="E449" s="555" t="s">
        <v>232</v>
      </c>
      <c r="F449" s="505"/>
      <c r="G449" s="270"/>
      <c r="H449" s="270"/>
      <c r="I449" s="287"/>
      <c r="J449" s="288"/>
      <c r="K449" s="295"/>
      <c r="L449" s="295"/>
      <c r="M449" s="273"/>
      <c r="N449" s="273"/>
      <c r="O449" s="1271"/>
      <c r="P449" s="304">
        <f t="shared" si="76"/>
        <v>0</v>
      </c>
      <c r="Q449" s="413"/>
      <c r="R449" s="413"/>
      <c r="S449" s="290"/>
      <c r="T449" s="514"/>
      <c r="U449" s="515"/>
      <c r="V449" s="413"/>
      <c r="W449" s="413"/>
      <c r="X449" s="413"/>
      <c r="Y449" s="299">
        <f t="shared" si="77"/>
        <v>0</v>
      </c>
      <c r="Z449" s="291"/>
      <c r="AA449" s="1023"/>
      <c r="AB449" s="20"/>
      <c r="AC449" s="253">
        <f t="shared" si="94"/>
        <v>0</v>
      </c>
    </row>
    <row r="450" spans="1:29" ht="15.6" hidden="1" customHeight="1" x14ac:dyDescent="0.3">
      <c r="A450" s="215"/>
      <c r="B450" s="269"/>
      <c r="C450" s="269"/>
      <c r="D450" s="269"/>
      <c r="E450" s="555" t="s">
        <v>412</v>
      </c>
      <c r="F450" s="505"/>
      <c r="G450" s="270"/>
      <c r="H450" s="270"/>
      <c r="I450" s="287"/>
      <c r="J450" s="288"/>
      <c r="K450" s="295"/>
      <c r="L450" s="295"/>
      <c r="M450" s="273"/>
      <c r="N450" s="273"/>
      <c r="O450" s="1271"/>
      <c r="P450" s="304">
        <f t="shared" si="76"/>
        <v>0</v>
      </c>
      <c r="Q450" s="413"/>
      <c r="R450" s="413"/>
      <c r="S450" s="290"/>
      <c r="T450" s="514"/>
      <c r="U450" s="515"/>
      <c r="V450" s="413"/>
      <c r="W450" s="413"/>
      <c r="X450" s="413"/>
      <c r="Y450" s="299">
        <f t="shared" si="77"/>
        <v>0</v>
      </c>
      <c r="Z450" s="291"/>
      <c r="AA450" s="1023"/>
      <c r="AB450" s="20"/>
      <c r="AC450" s="253">
        <f t="shared" si="94"/>
        <v>0</v>
      </c>
    </row>
    <row r="451" spans="1:29" ht="15.6" hidden="1" customHeight="1" x14ac:dyDescent="0.3">
      <c r="A451" s="215"/>
      <c r="B451" s="269"/>
      <c r="C451" s="269"/>
      <c r="D451" s="269"/>
      <c r="E451" s="555" t="s">
        <v>233</v>
      </c>
      <c r="F451" s="505"/>
      <c r="G451" s="270"/>
      <c r="H451" s="270"/>
      <c r="I451" s="287"/>
      <c r="J451" s="288"/>
      <c r="K451" s="295"/>
      <c r="L451" s="295"/>
      <c r="M451" s="273"/>
      <c r="N451" s="273"/>
      <c r="O451" s="1271"/>
      <c r="P451" s="304">
        <f t="shared" si="76"/>
        <v>0</v>
      </c>
      <c r="Q451" s="413"/>
      <c r="R451" s="413"/>
      <c r="S451" s="290"/>
      <c r="T451" s="514"/>
      <c r="U451" s="515"/>
      <c r="V451" s="413"/>
      <c r="W451" s="413"/>
      <c r="X451" s="413"/>
      <c r="Y451" s="299">
        <f t="shared" si="77"/>
        <v>0</v>
      </c>
      <c r="Z451" s="291"/>
      <c r="AA451" s="1023"/>
      <c r="AB451" s="20"/>
      <c r="AC451" s="253">
        <f t="shared" si="94"/>
        <v>0</v>
      </c>
    </row>
    <row r="452" spans="1:29" ht="15.6" hidden="1" customHeight="1" x14ac:dyDescent="0.3">
      <c r="A452" s="215"/>
      <c r="B452" s="269"/>
      <c r="C452" s="269"/>
      <c r="D452" s="269"/>
      <c r="E452" s="555" t="s">
        <v>413</v>
      </c>
      <c r="F452" s="505"/>
      <c r="G452" s="270"/>
      <c r="H452" s="270"/>
      <c r="I452" s="287"/>
      <c r="J452" s="288"/>
      <c r="K452" s="295"/>
      <c r="L452" s="295"/>
      <c r="M452" s="273"/>
      <c r="N452" s="273"/>
      <c r="O452" s="1271"/>
      <c r="P452" s="304">
        <f t="shared" si="76"/>
        <v>0</v>
      </c>
      <c r="Q452" s="413"/>
      <c r="R452" s="413"/>
      <c r="S452" s="290"/>
      <c r="T452" s="514"/>
      <c r="U452" s="515"/>
      <c r="V452" s="413"/>
      <c r="W452" s="413"/>
      <c r="X452" s="413"/>
      <c r="Y452" s="299">
        <f t="shared" si="77"/>
        <v>0</v>
      </c>
      <c r="Z452" s="291"/>
      <c r="AA452" s="1023"/>
      <c r="AB452" s="20"/>
      <c r="AC452" s="253">
        <f t="shared" si="94"/>
        <v>0</v>
      </c>
    </row>
    <row r="453" spans="1:29" ht="15.6" hidden="1" customHeight="1" x14ac:dyDescent="0.3">
      <c r="A453" s="215"/>
      <c r="B453" s="269"/>
      <c r="C453" s="269"/>
      <c r="D453" s="269"/>
      <c r="E453" s="555"/>
      <c r="F453" s="505"/>
      <c r="G453" s="270"/>
      <c r="H453" s="270"/>
      <c r="I453" s="287"/>
      <c r="J453" s="288"/>
      <c r="K453" s="295"/>
      <c r="L453" s="295"/>
      <c r="M453" s="273"/>
      <c r="N453" s="273"/>
      <c r="O453" s="1271"/>
      <c r="P453" s="304">
        <f t="shared" si="76"/>
        <v>0</v>
      </c>
      <c r="Q453" s="413"/>
      <c r="R453" s="413"/>
      <c r="S453" s="290"/>
      <c r="T453" s="514"/>
      <c r="U453" s="515"/>
      <c r="V453" s="413"/>
      <c r="W453" s="413"/>
      <c r="X453" s="413"/>
      <c r="Y453" s="299">
        <f t="shared" si="77"/>
        <v>0</v>
      </c>
      <c r="Z453" s="291"/>
      <c r="AA453" s="1023"/>
      <c r="AB453" s="20"/>
      <c r="AC453" s="253">
        <f t="shared" si="94"/>
        <v>0</v>
      </c>
    </row>
    <row r="454" spans="1:29" hidden="1" x14ac:dyDescent="0.3">
      <c r="A454" s="215"/>
      <c r="B454" s="269"/>
      <c r="C454" s="269"/>
      <c r="D454" s="269"/>
      <c r="E454" s="555" t="s">
        <v>10</v>
      </c>
      <c r="F454" s="505">
        <v>123</v>
      </c>
      <c r="G454" s="270"/>
      <c r="H454" s="270"/>
      <c r="I454" s="287">
        <v>123</v>
      </c>
      <c r="J454" s="288">
        <v>123</v>
      </c>
      <c r="K454" s="295">
        <v>123</v>
      </c>
      <c r="L454" s="295">
        <v>123</v>
      </c>
      <c r="M454" s="273"/>
      <c r="N454" s="273"/>
      <c r="O454" s="1271">
        <v>123</v>
      </c>
      <c r="P454" s="304">
        <f t="shared" si="76"/>
        <v>0</v>
      </c>
      <c r="Q454" s="413"/>
      <c r="R454" s="413"/>
      <c r="S454" s="290"/>
      <c r="T454" s="514"/>
      <c r="U454" s="515"/>
      <c r="V454" s="413"/>
      <c r="W454" s="413"/>
      <c r="X454" s="413"/>
      <c r="Y454" s="299">
        <f t="shared" si="77"/>
        <v>0</v>
      </c>
      <c r="Z454" s="291"/>
      <c r="AA454" s="1023"/>
      <c r="AB454" s="20"/>
      <c r="AC454" s="253">
        <f t="shared" si="94"/>
        <v>0</v>
      </c>
    </row>
    <row r="455" spans="1:29" ht="15.6" hidden="1" customHeight="1" x14ac:dyDescent="0.3">
      <c r="A455" s="215"/>
      <c r="B455" s="269"/>
      <c r="C455" s="269"/>
      <c r="D455" s="269"/>
      <c r="E455" s="555" t="s">
        <v>411</v>
      </c>
      <c r="F455" s="880">
        <f t="shared" si="79"/>
        <v>0</v>
      </c>
      <c r="G455" s="270"/>
      <c r="H455" s="270"/>
      <c r="I455" s="287"/>
      <c r="J455" s="288"/>
      <c r="K455" s="951"/>
      <c r="L455" s="273"/>
      <c r="M455" s="273"/>
      <c r="N455" s="273"/>
      <c r="O455" s="274">
        <f t="shared" si="95"/>
        <v>0</v>
      </c>
      <c r="P455" s="304">
        <f t="shared" si="76"/>
        <v>0</v>
      </c>
      <c r="Q455" s="413"/>
      <c r="R455" s="413"/>
      <c r="S455" s="290"/>
      <c r="T455" s="514"/>
      <c r="U455" s="515"/>
      <c r="V455" s="413"/>
      <c r="W455" s="413"/>
      <c r="X455" s="413"/>
      <c r="Y455" s="299">
        <f t="shared" si="77"/>
        <v>0</v>
      </c>
      <c r="Z455" s="291"/>
      <c r="AA455" s="1023"/>
      <c r="AB455" s="20"/>
      <c r="AC455" s="253">
        <f t="shared" si="94"/>
        <v>0</v>
      </c>
    </row>
    <row r="456" spans="1:29" ht="15.6" hidden="1" customHeight="1" x14ac:dyDescent="0.3">
      <c r="A456" s="215"/>
      <c r="B456" s="269"/>
      <c r="C456" s="269"/>
      <c r="D456" s="269"/>
      <c r="E456" s="555" t="s">
        <v>231</v>
      </c>
      <c r="F456" s="880">
        <f t="shared" si="79"/>
        <v>0</v>
      </c>
      <c r="G456" s="270"/>
      <c r="H456" s="270"/>
      <c r="I456" s="287"/>
      <c r="J456" s="288"/>
      <c r="K456" s="951"/>
      <c r="L456" s="273"/>
      <c r="M456" s="273"/>
      <c r="N456" s="273"/>
      <c r="O456" s="274">
        <f t="shared" si="95"/>
        <v>0</v>
      </c>
      <c r="P456" s="304">
        <f t="shared" si="76"/>
        <v>0</v>
      </c>
      <c r="Q456" s="413"/>
      <c r="R456" s="413"/>
      <c r="S456" s="290"/>
      <c r="T456" s="514"/>
      <c r="U456" s="515"/>
      <c r="V456" s="413"/>
      <c r="W456" s="413"/>
      <c r="X456" s="413"/>
      <c r="Y456" s="299">
        <f t="shared" si="77"/>
        <v>0</v>
      </c>
      <c r="Z456" s="291"/>
      <c r="AA456" s="516"/>
      <c r="AB456" s="20"/>
      <c r="AC456" s="253">
        <f t="shared" si="94"/>
        <v>0</v>
      </c>
    </row>
    <row r="457" spans="1:29" ht="15.6" hidden="1" customHeight="1" x14ac:dyDescent="0.3">
      <c r="A457" s="215"/>
      <c r="B457" s="269"/>
      <c r="C457" s="269"/>
      <c r="D457" s="269"/>
      <c r="E457" s="555" t="s">
        <v>232</v>
      </c>
      <c r="F457" s="880">
        <f t="shared" si="79"/>
        <v>0</v>
      </c>
      <c r="G457" s="270"/>
      <c r="H457" s="270"/>
      <c r="I457" s="287"/>
      <c r="J457" s="288"/>
      <c r="K457" s="951"/>
      <c r="L457" s="273"/>
      <c r="M457" s="273"/>
      <c r="N457" s="273"/>
      <c r="O457" s="274">
        <f t="shared" si="95"/>
        <v>0</v>
      </c>
      <c r="P457" s="304">
        <f t="shared" si="76"/>
        <v>0</v>
      </c>
      <c r="Q457" s="413"/>
      <c r="R457" s="413"/>
      <c r="S457" s="290"/>
      <c r="T457" s="514"/>
      <c r="U457" s="515"/>
      <c r="V457" s="413"/>
      <c r="W457" s="413"/>
      <c r="X457" s="413"/>
      <c r="Y457" s="299">
        <f t="shared" si="77"/>
        <v>0</v>
      </c>
      <c r="Z457" s="291"/>
      <c r="AA457" s="1023"/>
      <c r="AB457" s="20"/>
      <c r="AC457" s="253">
        <f t="shared" si="94"/>
        <v>0</v>
      </c>
    </row>
    <row r="458" spans="1:29" ht="15.6" hidden="1" customHeight="1" x14ac:dyDescent="0.3">
      <c r="A458" s="215"/>
      <c r="B458" s="269"/>
      <c r="C458" s="269"/>
      <c r="D458" s="269"/>
      <c r="E458" s="555" t="s">
        <v>412</v>
      </c>
      <c r="F458" s="880">
        <f t="shared" si="79"/>
        <v>0</v>
      </c>
      <c r="G458" s="270"/>
      <c r="H458" s="270"/>
      <c r="I458" s="287"/>
      <c r="J458" s="288"/>
      <c r="K458" s="951"/>
      <c r="L458" s="273"/>
      <c r="M458" s="273"/>
      <c r="N458" s="273"/>
      <c r="O458" s="274">
        <f t="shared" si="95"/>
        <v>0</v>
      </c>
      <c r="P458" s="304">
        <f t="shared" si="76"/>
        <v>0</v>
      </c>
      <c r="Q458" s="413"/>
      <c r="R458" s="413"/>
      <c r="S458" s="290"/>
      <c r="T458" s="514"/>
      <c r="U458" s="515"/>
      <c r="V458" s="413"/>
      <c r="W458" s="413"/>
      <c r="X458" s="413"/>
      <c r="Y458" s="299">
        <f t="shared" si="77"/>
        <v>0</v>
      </c>
      <c r="Z458" s="291"/>
      <c r="AA458" s="1023"/>
      <c r="AB458" s="20"/>
      <c r="AC458" s="253">
        <f t="shared" si="94"/>
        <v>0</v>
      </c>
    </row>
    <row r="459" spans="1:29" ht="15.6" hidden="1" customHeight="1" x14ac:dyDescent="0.3">
      <c r="A459" s="215"/>
      <c r="B459" s="269"/>
      <c r="C459" s="269"/>
      <c r="D459" s="269"/>
      <c r="E459" s="555" t="s">
        <v>233</v>
      </c>
      <c r="F459" s="880">
        <f t="shared" si="79"/>
        <v>0</v>
      </c>
      <c r="G459" s="270"/>
      <c r="H459" s="270"/>
      <c r="I459" s="287"/>
      <c r="J459" s="288"/>
      <c r="K459" s="951"/>
      <c r="L459" s="273"/>
      <c r="M459" s="273"/>
      <c r="N459" s="273"/>
      <c r="O459" s="274">
        <f t="shared" si="95"/>
        <v>0</v>
      </c>
      <c r="P459" s="304">
        <f t="shared" si="76"/>
        <v>0</v>
      </c>
      <c r="Q459" s="413"/>
      <c r="R459" s="413"/>
      <c r="S459" s="290"/>
      <c r="T459" s="514"/>
      <c r="U459" s="515"/>
      <c r="V459" s="413"/>
      <c r="W459" s="413"/>
      <c r="X459" s="413"/>
      <c r="Y459" s="299">
        <f t="shared" si="77"/>
        <v>0</v>
      </c>
      <c r="Z459" s="291"/>
      <c r="AA459" s="1023"/>
      <c r="AB459" s="20"/>
      <c r="AC459" s="253">
        <f t="shared" si="94"/>
        <v>0</v>
      </c>
    </row>
    <row r="460" spans="1:29" hidden="1" x14ac:dyDescent="0.3">
      <c r="A460" s="215"/>
      <c r="B460" s="269"/>
      <c r="C460" s="269"/>
      <c r="D460" s="269"/>
      <c r="E460" s="554"/>
      <c r="F460" s="880">
        <f t="shared" si="79"/>
        <v>0</v>
      </c>
      <c r="G460" s="270"/>
      <c r="H460" s="270"/>
      <c r="I460" s="287"/>
      <c r="J460" s="288"/>
      <c r="K460" s="507"/>
      <c r="L460" s="273"/>
      <c r="M460" s="273"/>
      <c r="N460" s="273"/>
      <c r="O460" s="274"/>
      <c r="P460" s="304">
        <f t="shared" si="76"/>
        <v>0</v>
      </c>
      <c r="Q460" s="413"/>
      <c r="R460" s="413"/>
      <c r="S460" s="290"/>
      <c r="T460" s="514"/>
      <c r="U460" s="515"/>
      <c r="V460" s="413"/>
      <c r="W460" s="413"/>
      <c r="X460" s="413"/>
      <c r="Y460" s="299">
        <f t="shared" si="77"/>
        <v>0</v>
      </c>
      <c r="Z460" s="291"/>
      <c r="AA460" s="1023"/>
      <c r="AB460" s="20"/>
      <c r="AC460" s="253">
        <f t="shared" si="94"/>
        <v>0</v>
      </c>
    </row>
    <row r="461" spans="1:29" x14ac:dyDescent="0.3">
      <c r="A461" s="215"/>
      <c r="B461" s="269"/>
      <c r="C461" s="282" t="s">
        <v>572</v>
      </c>
      <c r="D461" s="269"/>
      <c r="E461" s="524"/>
      <c r="F461" s="880">
        <f t="shared" si="79"/>
        <v>0</v>
      </c>
      <c r="G461" s="270"/>
      <c r="H461" s="270"/>
      <c r="I461" s="287"/>
      <c r="J461" s="288"/>
      <c r="K461" s="507"/>
      <c r="L461" s="273"/>
      <c r="M461" s="273"/>
      <c r="N461" s="273"/>
      <c r="O461" s="274"/>
      <c r="P461" s="304">
        <f t="shared" si="76"/>
        <v>0</v>
      </c>
      <c r="Q461" s="413"/>
      <c r="R461" s="413"/>
      <c r="S461" s="290"/>
      <c r="T461" s="514"/>
      <c r="U461" s="515"/>
      <c r="V461" s="413"/>
      <c r="W461" s="413"/>
      <c r="X461" s="413"/>
      <c r="Y461" s="299">
        <f t="shared" si="77"/>
        <v>0</v>
      </c>
      <c r="Z461" s="275"/>
      <c r="AA461" s="1020"/>
      <c r="AB461" s="20"/>
      <c r="AC461" s="253">
        <f t="shared" si="94"/>
        <v>0</v>
      </c>
    </row>
    <row r="462" spans="1:29" x14ac:dyDescent="0.3">
      <c r="A462" s="215"/>
      <c r="B462" s="269"/>
      <c r="C462" s="269"/>
      <c r="D462" s="269"/>
      <c r="E462" s="522" t="s">
        <v>17</v>
      </c>
      <c r="F462" s="880">
        <f t="shared" si="79"/>
        <v>4</v>
      </c>
      <c r="G462" s="287">
        <v>1</v>
      </c>
      <c r="H462" s="288">
        <v>1</v>
      </c>
      <c r="I462" s="287">
        <v>1</v>
      </c>
      <c r="J462" s="288">
        <v>1</v>
      </c>
      <c r="K462" s="951">
        <v>1</v>
      </c>
      <c r="L462" s="273">
        <v>2</v>
      </c>
      <c r="M462" s="273"/>
      <c r="N462" s="273"/>
      <c r="O462" s="274">
        <f t="shared" si="95"/>
        <v>3</v>
      </c>
      <c r="P462" s="304">
        <f t="shared" ref="P462:P509" si="96">SUM(Q462:T462)</f>
        <v>200000</v>
      </c>
      <c r="Q462" s="413"/>
      <c r="R462" s="413"/>
      <c r="S462" s="290">
        <v>200000</v>
      </c>
      <c r="T462" s="514"/>
      <c r="U462" s="515"/>
      <c r="V462" s="413"/>
      <c r="W462" s="413"/>
      <c r="X462" s="413"/>
      <c r="Y462" s="299">
        <f t="shared" si="77"/>
        <v>0</v>
      </c>
      <c r="Z462" s="291" t="s">
        <v>32</v>
      </c>
      <c r="AA462" s="516" t="s">
        <v>573</v>
      </c>
      <c r="AB462" s="20"/>
      <c r="AC462" s="253">
        <f t="shared" si="94"/>
        <v>200000</v>
      </c>
    </row>
    <row r="463" spans="1:29" x14ac:dyDescent="0.3">
      <c r="A463" s="215"/>
      <c r="B463" s="269"/>
      <c r="C463" s="269"/>
      <c r="D463" s="269"/>
      <c r="E463" s="555"/>
      <c r="F463" s="880">
        <f t="shared" si="79"/>
        <v>0</v>
      </c>
      <c r="G463" s="270"/>
      <c r="H463" s="270"/>
      <c r="I463" s="287"/>
      <c r="J463" s="288"/>
      <c r="K463" s="507"/>
      <c r="L463" s="296"/>
      <c r="M463" s="296"/>
      <c r="N463" s="296"/>
      <c r="O463" s="274"/>
      <c r="P463" s="304">
        <f t="shared" si="96"/>
        <v>47500</v>
      </c>
      <c r="Q463" s="413"/>
      <c r="R463" s="413"/>
      <c r="S463" s="290">
        <v>47500</v>
      </c>
      <c r="T463" s="514"/>
      <c r="U463" s="515"/>
      <c r="V463" s="413">
        <v>74014</v>
      </c>
      <c r="W463" s="413"/>
      <c r="X463" s="413"/>
      <c r="Y463" s="299">
        <f t="shared" ref="Y463:Y500" si="97">SUM(U463:X463)</f>
        <v>74014</v>
      </c>
      <c r="Z463" s="291" t="s">
        <v>32</v>
      </c>
      <c r="AA463" s="516" t="s">
        <v>1130</v>
      </c>
      <c r="AB463" s="20"/>
      <c r="AC463" s="253">
        <f t="shared" si="94"/>
        <v>121514</v>
      </c>
    </row>
    <row r="464" spans="1:29" x14ac:dyDescent="0.3">
      <c r="A464" s="215"/>
      <c r="B464" s="269"/>
      <c r="C464" s="269"/>
      <c r="D464" s="269"/>
      <c r="E464" s="555"/>
      <c r="F464" s="880">
        <f t="shared" si="79"/>
        <v>0</v>
      </c>
      <c r="G464" s="270"/>
      <c r="H464" s="270"/>
      <c r="I464" s="287"/>
      <c r="J464" s="288"/>
      <c r="K464" s="507"/>
      <c r="L464" s="273"/>
      <c r="M464" s="273"/>
      <c r="N464" s="273"/>
      <c r="O464" s="274"/>
      <c r="P464" s="304">
        <f t="shared" si="96"/>
        <v>0</v>
      </c>
      <c r="Q464" s="413"/>
      <c r="R464" s="413"/>
      <c r="S464" s="290"/>
      <c r="T464" s="514"/>
      <c r="U464" s="515"/>
      <c r="V464" s="413"/>
      <c r="W464" s="413"/>
      <c r="X464" s="413"/>
      <c r="Y464" s="299">
        <f t="shared" si="97"/>
        <v>0</v>
      </c>
      <c r="Z464" s="275"/>
      <c r="AA464" s="516" t="s">
        <v>1131</v>
      </c>
      <c r="AB464" s="20"/>
      <c r="AC464" s="253">
        <f t="shared" si="94"/>
        <v>0</v>
      </c>
    </row>
    <row r="465" spans="1:29" x14ac:dyDescent="0.3">
      <c r="A465" s="215"/>
      <c r="B465" s="269"/>
      <c r="C465" s="269"/>
      <c r="D465" s="269"/>
      <c r="E465" s="555"/>
      <c r="F465" s="880">
        <f t="shared" si="79"/>
        <v>0</v>
      </c>
      <c r="G465" s="270"/>
      <c r="H465" s="270"/>
      <c r="I465" s="287"/>
      <c r="J465" s="288"/>
      <c r="K465" s="507"/>
      <c r="L465" s="273"/>
      <c r="M465" s="273"/>
      <c r="N465" s="273"/>
      <c r="O465" s="274"/>
      <c r="P465" s="304">
        <f t="shared" si="96"/>
        <v>0</v>
      </c>
      <c r="Q465" s="413"/>
      <c r="R465" s="413"/>
      <c r="S465" s="290"/>
      <c r="T465" s="514"/>
      <c r="U465" s="515"/>
      <c r="V465" s="413"/>
      <c r="W465" s="413"/>
      <c r="X465" s="413"/>
      <c r="Y465" s="299">
        <f t="shared" si="97"/>
        <v>0</v>
      </c>
      <c r="Z465" s="275"/>
      <c r="AA465" s="516" t="s">
        <v>1132</v>
      </c>
      <c r="AB465" s="20"/>
      <c r="AC465" s="253">
        <f t="shared" si="94"/>
        <v>0</v>
      </c>
    </row>
    <row r="466" spans="1:29" x14ac:dyDescent="0.3">
      <c r="A466" s="215"/>
      <c r="B466" s="269"/>
      <c r="C466" s="269"/>
      <c r="D466" s="269"/>
      <c r="E466" s="555"/>
      <c r="F466" s="880">
        <f t="shared" si="79"/>
        <v>0</v>
      </c>
      <c r="G466" s="270"/>
      <c r="H466" s="270"/>
      <c r="I466" s="287"/>
      <c r="J466" s="288"/>
      <c r="K466" s="507"/>
      <c r="L466" s="273"/>
      <c r="M466" s="273"/>
      <c r="N466" s="273"/>
      <c r="O466" s="274"/>
      <c r="P466" s="304">
        <f t="shared" si="96"/>
        <v>0</v>
      </c>
      <c r="Q466" s="413"/>
      <c r="R466" s="413"/>
      <c r="S466" s="290"/>
      <c r="T466" s="514"/>
      <c r="U466" s="515"/>
      <c r="V466" s="413"/>
      <c r="W466" s="413"/>
      <c r="X466" s="413"/>
      <c r="Y466" s="299">
        <f t="shared" si="97"/>
        <v>0</v>
      </c>
      <c r="Z466" s="275"/>
      <c r="AA466" s="1020"/>
      <c r="AB466" s="20"/>
      <c r="AC466" s="253">
        <f t="shared" si="94"/>
        <v>0</v>
      </c>
    </row>
    <row r="467" spans="1:29" x14ac:dyDescent="0.3">
      <c r="A467" s="215"/>
      <c r="B467" s="269"/>
      <c r="C467" s="269"/>
      <c r="D467" s="269"/>
      <c r="E467" s="522" t="s">
        <v>19</v>
      </c>
      <c r="F467" s="880">
        <f t="shared" si="79"/>
        <v>0</v>
      </c>
      <c r="G467" s="270"/>
      <c r="H467" s="270"/>
      <c r="I467" s="287"/>
      <c r="J467" s="288"/>
      <c r="K467" s="507"/>
      <c r="L467" s="273"/>
      <c r="M467" s="273"/>
      <c r="N467" s="273"/>
      <c r="O467" s="274"/>
      <c r="P467" s="304">
        <f t="shared" si="96"/>
        <v>0</v>
      </c>
      <c r="Q467" s="413"/>
      <c r="R467" s="413"/>
      <c r="S467" s="290"/>
      <c r="T467" s="514"/>
      <c r="U467" s="515"/>
      <c r="V467" s="413"/>
      <c r="W467" s="413"/>
      <c r="X467" s="413"/>
      <c r="Y467" s="299">
        <f t="shared" si="97"/>
        <v>0</v>
      </c>
      <c r="Z467" s="291"/>
      <c r="AA467" s="1023"/>
      <c r="AB467" s="20"/>
      <c r="AC467" s="253">
        <f t="shared" si="94"/>
        <v>0</v>
      </c>
    </row>
    <row r="468" spans="1:29" x14ac:dyDescent="0.3">
      <c r="A468" s="215"/>
      <c r="B468" s="269"/>
      <c r="C468" s="269"/>
      <c r="D468" s="269"/>
      <c r="E468" s="555" t="s">
        <v>8</v>
      </c>
      <c r="F468" s="505">
        <v>5</v>
      </c>
      <c r="G468" s="270"/>
      <c r="H468" s="270"/>
      <c r="I468" s="287">
        <v>5</v>
      </c>
      <c r="J468" s="288">
        <v>5</v>
      </c>
      <c r="K468" s="295">
        <v>5</v>
      </c>
      <c r="L468" s="295">
        <v>5</v>
      </c>
      <c r="M468" s="273"/>
      <c r="N468" s="273"/>
      <c r="O468" s="1271">
        <v>5</v>
      </c>
      <c r="P468" s="304">
        <f t="shared" si="96"/>
        <v>0</v>
      </c>
      <c r="Q468" s="413"/>
      <c r="R468" s="413"/>
      <c r="S468" s="290"/>
      <c r="T468" s="514"/>
      <c r="U468" s="515"/>
      <c r="V468" s="413"/>
      <c r="W468" s="413"/>
      <c r="X468" s="413"/>
      <c r="Y468" s="299">
        <f t="shared" si="97"/>
        <v>0</v>
      </c>
      <c r="Z468" s="291"/>
      <c r="AA468" s="1023"/>
      <c r="AB468" s="20"/>
      <c r="AC468" s="253">
        <f t="shared" si="94"/>
        <v>0</v>
      </c>
    </row>
    <row r="469" spans="1:29" x14ac:dyDescent="0.3">
      <c r="A469" s="215"/>
      <c r="B469" s="269"/>
      <c r="C469" s="269"/>
      <c r="D469" s="269"/>
      <c r="E469" s="555" t="s">
        <v>9</v>
      </c>
      <c r="F469" s="505">
        <v>19</v>
      </c>
      <c r="G469" s="270"/>
      <c r="H469" s="270"/>
      <c r="I469" s="287">
        <v>19</v>
      </c>
      <c r="J469" s="288">
        <v>19</v>
      </c>
      <c r="K469" s="295">
        <v>19</v>
      </c>
      <c r="L469" s="295">
        <v>19</v>
      </c>
      <c r="M469" s="273"/>
      <c r="N469" s="273"/>
      <c r="O469" s="1271">
        <v>19</v>
      </c>
      <c r="P469" s="304">
        <f t="shared" si="96"/>
        <v>0</v>
      </c>
      <c r="Q469" s="413"/>
      <c r="R469" s="413"/>
      <c r="S469" s="290"/>
      <c r="T469" s="514"/>
      <c r="U469" s="515"/>
      <c r="V469" s="413"/>
      <c r="W469" s="413"/>
      <c r="X469" s="413"/>
      <c r="Y469" s="299">
        <f t="shared" si="97"/>
        <v>0</v>
      </c>
      <c r="Z469" s="291"/>
      <c r="AA469" s="1023"/>
      <c r="AB469" s="20"/>
      <c r="AC469" s="253">
        <f t="shared" si="94"/>
        <v>0</v>
      </c>
    </row>
    <row r="470" spans="1:29" ht="15.6" hidden="1" customHeight="1" x14ac:dyDescent="0.3">
      <c r="A470" s="215"/>
      <c r="B470" s="269"/>
      <c r="C470" s="269"/>
      <c r="D470" s="269"/>
      <c r="E470" s="555" t="s">
        <v>411</v>
      </c>
      <c r="F470" s="505"/>
      <c r="G470" s="270"/>
      <c r="H470" s="270"/>
      <c r="I470" s="287"/>
      <c r="J470" s="288"/>
      <c r="K470" s="295"/>
      <c r="L470" s="295"/>
      <c r="M470" s="273"/>
      <c r="N470" s="273"/>
      <c r="O470" s="1271"/>
      <c r="P470" s="304">
        <f t="shared" si="96"/>
        <v>0</v>
      </c>
      <c r="Q470" s="413"/>
      <c r="R470" s="413"/>
      <c r="S470" s="290"/>
      <c r="T470" s="514"/>
      <c r="U470" s="515"/>
      <c r="V470" s="413"/>
      <c r="W470" s="413"/>
      <c r="X470" s="413"/>
      <c r="Y470" s="299">
        <f t="shared" si="97"/>
        <v>0</v>
      </c>
      <c r="Z470" s="291"/>
      <c r="AA470" s="1023"/>
      <c r="AB470" s="20"/>
      <c r="AC470" s="253">
        <f t="shared" si="94"/>
        <v>0</v>
      </c>
    </row>
    <row r="471" spans="1:29" ht="15.6" hidden="1" customHeight="1" x14ac:dyDescent="0.3">
      <c r="A471" s="215"/>
      <c r="B471" s="269"/>
      <c r="C471" s="269"/>
      <c r="D471" s="269"/>
      <c r="E471" s="555" t="s">
        <v>231</v>
      </c>
      <c r="F471" s="505"/>
      <c r="G471" s="270"/>
      <c r="H471" s="270"/>
      <c r="I471" s="287"/>
      <c r="J471" s="288"/>
      <c r="K471" s="295"/>
      <c r="L471" s="295"/>
      <c r="M471" s="273"/>
      <c r="N471" s="273"/>
      <c r="O471" s="1271"/>
      <c r="P471" s="304">
        <f t="shared" si="96"/>
        <v>0</v>
      </c>
      <c r="Q471" s="413"/>
      <c r="R471" s="413"/>
      <c r="S471" s="290"/>
      <c r="T471" s="514"/>
      <c r="U471" s="515"/>
      <c r="V471" s="413"/>
      <c r="W471" s="413"/>
      <c r="X471" s="413"/>
      <c r="Y471" s="299">
        <f t="shared" si="97"/>
        <v>0</v>
      </c>
      <c r="Z471" s="291"/>
      <c r="AA471" s="1023"/>
      <c r="AB471" s="20"/>
      <c r="AC471" s="253">
        <f t="shared" si="94"/>
        <v>0</v>
      </c>
    </row>
    <row r="472" spans="1:29" ht="15.6" hidden="1" customHeight="1" x14ac:dyDescent="0.3">
      <c r="A472" s="215"/>
      <c r="B472" s="269"/>
      <c r="C472" s="269"/>
      <c r="D472" s="269"/>
      <c r="E472" s="555" t="s">
        <v>232</v>
      </c>
      <c r="F472" s="505"/>
      <c r="G472" s="270"/>
      <c r="H472" s="270"/>
      <c r="I472" s="287"/>
      <c r="J472" s="288"/>
      <c r="K472" s="295"/>
      <c r="L472" s="295"/>
      <c r="M472" s="273"/>
      <c r="N472" s="273"/>
      <c r="O472" s="1271"/>
      <c r="P472" s="304">
        <f t="shared" si="96"/>
        <v>0</v>
      </c>
      <c r="Q472" s="413"/>
      <c r="R472" s="413"/>
      <c r="S472" s="290"/>
      <c r="T472" s="514"/>
      <c r="U472" s="515"/>
      <c r="V472" s="413"/>
      <c r="W472" s="413"/>
      <c r="X472" s="413"/>
      <c r="Y472" s="299">
        <f t="shared" si="97"/>
        <v>0</v>
      </c>
      <c r="Z472" s="291"/>
      <c r="AA472" s="1023"/>
      <c r="AB472" s="20"/>
      <c r="AC472" s="253">
        <f t="shared" si="94"/>
        <v>0</v>
      </c>
    </row>
    <row r="473" spans="1:29" ht="15.6" hidden="1" customHeight="1" x14ac:dyDescent="0.3">
      <c r="A473" s="215"/>
      <c r="B473" s="269"/>
      <c r="C473" s="269"/>
      <c r="D473" s="269"/>
      <c r="E473" s="555" t="s">
        <v>412</v>
      </c>
      <c r="F473" s="505"/>
      <c r="G473" s="270"/>
      <c r="H473" s="270"/>
      <c r="I473" s="287"/>
      <c r="J473" s="288"/>
      <c r="K473" s="295"/>
      <c r="L473" s="295"/>
      <c r="M473" s="273"/>
      <c r="N473" s="273"/>
      <c r="O473" s="1271"/>
      <c r="P473" s="304">
        <f t="shared" si="96"/>
        <v>0</v>
      </c>
      <c r="Q473" s="413"/>
      <c r="R473" s="413"/>
      <c r="S473" s="290"/>
      <c r="T473" s="514"/>
      <c r="U473" s="515"/>
      <c r="V473" s="413"/>
      <c r="W473" s="413"/>
      <c r="X473" s="413"/>
      <c r="Y473" s="299">
        <f t="shared" si="97"/>
        <v>0</v>
      </c>
      <c r="Z473" s="291"/>
      <c r="AA473" s="1023"/>
      <c r="AB473" s="20"/>
      <c r="AC473" s="253">
        <f t="shared" si="94"/>
        <v>0</v>
      </c>
    </row>
    <row r="474" spans="1:29" ht="15.6" hidden="1" customHeight="1" x14ac:dyDescent="0.3">
      <c r="A474" s="215"/>
      <c r="B474" s="269"/>
      <c r="C474" s="269"/>
      <c r="D474" s="269"/>
      <c r="E474" s="555" t="s">
        <v>233</v>
      </c>
      <c r="F474" s="505"/>
      <c r="G474" s="270"/>
      <c r="H474" s="270"/>
      <c r="I474" s="287"/>
      <c r="J474" s="288"/>
      <c r="K474" s="295"/>
      <c r="L474" s="295"/>
      <c r="M474" s="273"/>
      <c r="N474" s="273"/>
      <c r="O474" s="1271"/>
      <c r="P474" s="304">
        <f t="shared" si="96"/>
        <v>0</v>
      </c>
      <c r="Q474" s="413"/>
      <c r="R474" s="413"/>
      <c r="S474" s="290"/>
      <c r="T474" s="514"/>
      <c r="U474" s="515"/>
      <c r="V474" s="413"/>
      <c r="W474" s="413"/>
      <c r="X474" s="413"/>
      <c r="Y474" s="299">
        <f t="shared" si="97"/>
        <v>0</v>
      </c>
      <c r="Z474" s="291"/>
      <c r="AA474" s="1023"/>
      <c r="AB474" s="20"/>
      <c r="AC474" s="253">
        <f t="shared" si="94"/>
        <v>0</v>
      </c>
    </row>
    <row r="475" spans="1:29" ht="15.6" hidden="1" customHeight="1" x14ac:dyDescent="0.3">
      <c r="A475" s="215"/>
      <c r="B475" s="269"/>
      <c r="C475" s="269"/>
      <c r="D475" s="269"/>
      <c r="E475" s="555"/>
      <c r="F475" s="505"/>
      <c r="G475" s="270"/>
      <c r="H475" s="270"/>
      <c r="I475" s="287"/>
      <c r="J475" s="288"/>
      <c r="K475" s="295"/>
      <c r="L475" s="295"/>
      <c r="M475" s="273"/>
      <c r="N475" s="273"/>
      <c r="O475" s="1271"/>
      <c r="P475" s="304">
        <f t="shared" si="96"/>
        <v>0</v>
      </c>
      <c r="Q475" s="413"/>
      <c r="R475" s="413"/>
      <c r="S475" s="290"/>
      <c r="T475" s="514"/>
      <c r="U475" s="515"/>
      <c r="V475" s="413"/>
      <c r="W475" s="413"/>
      <c r="X475" s="413"/>
      <c r="Y475" s="299">
        <f t="shared" si="97"/>
        <v>0</v>
      </c>
      <c r="Z475" s="291"/>
      <c r="AA475" s="1023"/>
      <c r="AB475" s="20"/>
      <c r="AC475" s="253">
        <f t="shared" si="94"/>
        <v>0</v>
      </c>
    </row>
    <row r="476" spans="1:29" x14ac:dyDescent="0.3">
      <c r="A476" s="215"/>
      <c r="B476" s="269"/>
      <c r="C476" s="269"/>
      <c r="D476" s="269"/>
      <c r="E476" s="555" t="s">
        <v>10</v>
      </c>
      <c r="F476" s="505">
        <v>123</v>
      </c>
      <c r="G476" s="270"/>
      <c r="H476" s="270"/>
      <c r="I476" s="287">
        <v>123</v>
      </c>
      <c r="J476" s="288">
        <v>123</v>
      </c>
      <c r="K476" s="295">
        <v>123</v>
      </c>
      <c r="L476" s="295">
        <v>123</v>
      </c>
      <c r="M476" s="273"/>
      <c r="N476" s="273"/>
      <c r="O476" s="1271">
        <v>123</v>
      </c>
      <c r="P476" s="304">
        <f t="shared" si="96"/>
        <v>0</v>
      </c>
      <c r="Q476" s="413"/>
      <c r="R476" s="413"/>
      <c r="S476" s="290"/>
      <c r="T476" s="514"/>
      <c r="U476" s="515"/>
      <c r="V476" s="413"/>
      <c r="W476" s="413"/>
      <c r="X476" s="413"/>
      <c r="Y476" s="299">
        <f t="shared" si="97"/>
        <v>0</v>
      </c>
      <c r="Z476" s="291"/>
      <c r="AA476" s="1023"/>
      <c r="AB476" s="20"/>
      <c r="AC476" s="253">
        <f t="shared" si="94"/>
        <v>0</v>
      </c>
    </row>
    <row r="477" spans="1:29" ht="15.6" hidden="1" customHeight="1" x14ac:dyDescent="0.3">
      <c r="A477" s="215"/>
      <c r="B477" s="269"/>
      <c r="C477" s="269"/>
      <c r="D477" s="269"/>
      <c r="E477" s="555" t="s">
        <v>411</v>
      </c>
      <c r="F477" s="880">
        <f t="shared" si="79"/>
        <v>0</v>
      </c>
      <c r="G477" s="270"/>
      <c r="H477" s="270"/>
      <c r="I477" s="287"/>
      <c r="J477" s="288"/>
      <c r="K477" s="951"/>
      <c r="L477" s="273"/>
      <c r="M477" s="273"/>
      <c r="N477" s="273"/>
      <c r="O477" s="274">
        <f t="shared" si="95"/>
        <v>0</v>
      </c>
      <c r="P477" s="304">
        <f t="shared" si="96"/>
        <v>0</v>
      </c>
      <c r="Q477" s="413"/>
      <c r="R477" s="413"/>
      <c r="S477" s="290"/>
      <c r="T477" s="514"/>
      <c r="U477" s="515"/>
      <c r="V477" s="413"/>
      <c r="W477" s="413"/>
      <c r="X477" s="413"/>
      <c r="Y477" s="299">
        <f t="shared" si="97"/>
        <v>0</v>
      </c>
      <c r="Z477" s="291"/>
      <c r="AA477" s="1023"/>
      <c r="AB477" s="20"/>
      <c r="AC477" s="253">
        <f t="shared" si="94"/>
        <v>0</v>
      </c>
    </row>
    <row r="478" spans="1:29" ht="15.6" hidden="1" customHeight="1" x14ac:dyDescent="0.3">
      <c r="A478" s="215"/>
      <c r="B478" s="269"/>
      <c r="C478" s="269"/>
      <c r="D478" s="269"/>
      <c r="E478" s="555" t="s">
        <v>231</v>
      </c>
      <c r="F478" s="880">
        <f t="shared" si="79"/>
        <v>0</v>
      </c>
      <c r="G478" s="270"/>
      <c r="H478" s="270"/>
      <c r="I478" s="287"/>
      <c r="J478" s="288"/>
      <c r="K478" s="951"/>
      <c r="L478" s="273"/>
      <c r="M478" s="273"/>
      <c r="N478" s="273"/>
      <c r="O478" s="274">
        <f t="shared" si="95"/>
        <v>0</v>
      </c>
      <c r="P478" s="304">
        <f t="shared" si="96"/>
        <v>0</v>
      </c>
      <c r="Q478" s="413"/>
      <c r="R478" s="413"/>
      <c r="S478" s="290"/>
      <c r="T478" s="514"/>
      <c r="U478" s="515"/>
      <c r="V478" s="413"/>
      <c r="W478" s="413"/>
      <c r="X478" s="413"/>
      <c r="Y478" s="299">
        <f t="shared" si="97"/>
        <v>0</v>
      </c>
      <c r="Z478" s="291"/>
      <c r="AA478" s="516" t="s">
        <v>445</v>
      </c>
      <c r="AB478" s="20"/>
      <c r="AC478" s="253">
        <f t="shared" si="94"/>
        <v>0</v>
      </c>
    </row>
    <row r="479" spans="1:29" ht="15.6" hidden="1" customHeight="1" x14ac:dyDescent="0.3">
      <c r="A479" s="215"/>
      <c r="B479" s="269"/>
      <c r="C479" s="269"/>
      <c r="D479" s="269"/>
      <c r="E479" s="555" t="s">
        <v>232</v>
      </c>
      <c r="F479" s="880">
        <f t="shared" si="79"/>
        <v>0</v>
      </c>
      <c r="G479" s="270"/>
      <c r="H479" s="270"/>
      <c r="I479" s="287"/>
      <c r="J479" s="288"/>
      <c r="K479" s="951"/>
      <c r="L479" s="273"/>
      <c r="M479" s="273"/>
      <c r="N479" s="273"/>
      <c r="O479" s="274">
        <f t="shared" si="95"/>
        <v>0</v>
      </c>
      <c r="P479" s="304">
        <f t="shared" si="96"/>
        <v>0</v>
      </c>
      <c r="Q479" s="413"/>
      <c r="R479" s="413"/>
      <c r="S479" s="290"/>
      <c r="T479" s="514"/>
      <c r="U479" s="515"/>
      <c r="V479" s="413"/>
      <c r="W479" s="413"/>
      <c r="X479" s="413"/>
      <c r="Y479" s="299">
        <f t="shared" si="97"/>
        <v>0</v>
      </c>
      <c r="Z479" s="291"/>
      <c r="AA479" s="1023"/>
      <c r="AB479" s="20"/>
      <c r="AC479" s="253">
        <f t="shared" si="94"/>
        <v>0</v>
      </c>
    </row>
    <row r="480" spans="1:29" ht="15.6" hidden="1" customHeight="1" x14ac:dyDescent="0.3">
      <c r="A480" s="215"/>
      <c r="B480" s="269"/>
      <c r="C480" s="269"/>
      <c r="D480" s="269"/>
      <c r="E480" s="555" t="s">
        <v>412</v>
      </c>
      <c r="F480" s="880">
        <f t="shared" si="79"/>
        <v>0</v>
      </c>
      <c r="G480" s="270"/>
      <c r="H480" s="270"/>
      <c r="I480" s="287"/>
      <c r="J480" s="288"/>
      <c r="K480" s="951"/>
      <c r="L480" s="273"/>
      <c r="M480" s="273"/>
      <c r="N480" s="273"/>
      <c r="O480" s="274">
        <f t="shared" si="95"/>
        <v>0</v>
      </c>
      <c r="P480" s="304">
        <f t="shared" si="96"/>
        <v>0</v>
      </c>
      <c r="Q480" s="413"/>
      <c r="R480" s="413"/>
      <c r="S480" s="290"/>
      <c r="T480" s="514"/>
      <c r="U480" s="515"/>
      <c r="V480" s="413"/>
      <c r="W480" s="413"/>
      <c r="X480" s="413"/>
      <c r="Y480" s="299">
        <f t="shared" si="97"/>
        <v>0</v>
      </c>
      <c r="Z480" s="291"/>
      <c r="AA480" s="1023"/>
      <c r="AB480" s="20"/>
      <c r="AC480" s="253">
        <f t="shared" si="94"/>
        <v>0</v>
      </c>
    </row>
    <row r="481" spans="1:29" ht="15.6" hidden="1" customHeight="1" x14ac:dyDescent="0.3">
      <c r="A481" s="215"/>
      <c r="B481" s="269"/>
      <c r="C481" s="269"/>
      <c r="D481" s="269"/>
      <c r="E481" s="555" t="s">
        <v>233</v>
      </c>
      <c r="F481" s="880">
        <f t="shared" si="79"/>
        <v>0</v>
      </c>
      <c r="G481" s="270"/>
      <c r="H481" s="270"/>
      <c r="I481" s="287"/>
      <c r="J481" s="288"/>
      <c r="K481" s="951"/>
      <c r="L481" s="273"/>
      <c r="M481" s="273"/>
      <c r="N481" s="273"/>
      <c r="O481" s="274">
        <f t="shared" si="95"/>
        <v>0</v>
      </c>
      <c r="P481" s="304">
        <f t="shared" si="96"/>
        <v>0</v>
      </c>
      <c r="Q481" s="413"/>
      <c r="R481" s="413"/>
      <c r="S481" s="290"/>
      <c r="T481" s="514"/>
      <c r="U481" s="515"/>
      <c r="V481" s="413"/>
      <c r="W481" s="413"/>
      <c r="X481" s="413"/>
      <c r="Y481" s="299">
        <f t="shared" si="97"/>
        <v>0</v>
      </c>
      <c r="Z481" s="291"/>
      <c r="AA481" s="1023"/>
      <c r="AB481" s="20"/>
      <c r="AC481" s="253">
        <f t="shared" si="94"/>
        <v>0</v>
      </c>
    </row>
    <row r="482" spans="1:29" ht="15.6" hidden="1" customHeight="1" x14ac:dyDescent="0.3">
      <c r="A482" s="215"/>
      <c r="B482" s="269"/>
      <c r="C482" s="269"/>
      <c r="D482" s="269"/>
      <c r="E482" s="555" t="s">
        <v>413</v>
      </c>
      <c r="F482" s="880">
        <f t="shared" si="79"/>
        <v>0</v>
      </c>
      <c r="G482" s="270"/>
      <c r="H482" s="270"/>
      <c r="I482" s="287"/>
      <c r="J482" s="288"/>
      <c r="K482" s="951"/>
      <c r="L482" s="273"/>
      <c r="M482" s="273"/>
      <c r="N482" s="273"/>
      <c r="O482" s="274">
        <f t="shared" si="95"/>
        <v>0</v>
      </c>
      <c r="P482" s="304">
        <f t="shared" si="96"/>
        <v>0</v>
      </c>
      <c r="Q482" s="413"/>
      <c r="R482" s="413"/>
      <c r="S482" s="290"/>
      <c r="T482" s="514"/>
      <c r="U482" s="515"/>
      <c r="V482" s="413"/>
      <c r="W482" s="413"/>
      <c r="X482" s="413"/>
      <c r="Y482" s="299">
        <f t="shared" si="97"/>
        <v>0</v>
      </c>
      <c r="Z482" s="291"/>
      <c r="AA482" s="1023"/>
      <c r="AB482" s="20"/>
      <c r="AC482" s="253">
        <f t="shared" si="94"/>
        <v>0</v>
      </c>
    </row>
    <row r="483" spans="1:29" s="9" customFormat="1" x14ac:dyDescent="0.3">
      <c r="A483" s="215"/>
      <c r="B483" s="269"/>
      <c r="C483" s="269"/>
      <c r="D483" s="269"/>
      <c r="E483" s="555"/>
      <c r="F483" s="880">
        <f t="shared" si="79"/>
        <v>0</v>
      </c>
      <c r="G483" s="270"/>
      <c r="H483" s="270"/>
      <c r="I483" s="287"/>
      <c r="J483" s="288"/>
      <c r="K483" s="507"/>
      <c r="L483" s="296"/>
      <c r="M483" s="296"/>
      <c r="N483" s="296"/>
      <c r="O483" s="274"/>
      <c r="P483" s="304">
        <f t="shared" si="96"/>
        <v>0</v>
      </c>
      <c r="Q483" s="413"/>
      <c r="R483" s="413"/>
      <c r="S483" s="290"/>
      <c r="T483" s="514"/>
      <c r="U483" s="515"/>
      <c r="V483" s="413"/>
      <c r="W483" s="413"/>
      <c r="X483" s="413"/>
      <c r="Y483" s="299">
        <f t="shared" si="97"/>
        <v>0</v>
      </c>
      <c r="Z483" s="291"/>
      <c r="AA483" s="1023"/>
      <c r="AB483" s="20"/>
      <c r="AC483" s="253">
        <f t="shared" si="94"/>
        <v>0</v>
      </c>
    </row>
    <row r="484" spans="1:29" ht="15.6" hidden="1" customHeight="1" x14ac:dyDescent="0.3">
      <c r="A484" s="215"/>
      <c r="B484" s="269"/>
      <c r="C484" s="278" t="s">
        <v>723</v>
      </c>
      <c r="D484" s="412"/>
      <c r="E484" s="554"/>
      <c r="F484" s="880">
        <f t="shared" ref="F484:F579" si="98">SUM(G484:J484)</f>
        <v>0</v>
      </c>
      <c r="G484" s="270"/>
      <c r="H484" s="270"/>
      <c r="I484" s="287"/>
      <c r="J484" s="288"/>
      <c r="K484" s="507"/>
      <c r="L484" s="273"/>
      <c r="M484" s="273"/>
      <c r="N484" s="273"/>
      <c r="O484" s="274"/>
      <c r="P484" s="304">
        <f t="shared" si="96"/>
        <v>0</v>
      </c>
      <c r="Q484" s="413"/>
      <c r="R484" s="413"/>
      <c r="S484" s="290"/>
      <c r="T484" s="514"/>
      <c r="U484" s="515"/>
      <c r="V484" s="413"/>
      <c r="W484" s="413"/>
      <c r="X484" s="413"/>
      <c r="Y484" s="299">
        <f t="shared" si="97"/>
        <v>0</v>
      </c>
      <c r="Z484" s="291"/>
      <c r="AA484" s="1024" t="s">
        <v>582</v>
      </c>
      <c r="AB484" s="20"/>
      <c r="AC484" s="253">
        <f t="shared" si="94"/>
        <v>0</v>
      </c>
    </row>
    <row r="485" spans="1:29" ht="15.6" hidden="1" customHeight="1" x14ac:dyDescent="0.3">
      <c r="A485" s="215"/>
      <c r="B485" s="269"/>
      <c r="C485" s="278"/>
      <c r="D485" s="282" t="s">
        <v>724</v>
      </c>
      <c r="E485" s="554"/>
      <c r="F485" s="880">
        <f t="shared" si="98"/>
        <v>0</v>
      </c>
      <c r="G485" s="270"/>
      <c r="H485" s="270"/>
      <c r="I485" s="287"/>
      <c r="J485" s="288"/>
      <c r="K485" s="507"/>
      <c r="L485" s="273"/>
      <c r="M485" s="273"/>
      <c r="N485" s="273"/>
      <c r="O485" s="274"/>
      <c r="P485" s="304">
        <f t="shared" si="96"/>
        <v>0</v>
      </c>
      <c r="Q485" s="413"/>
      <c r="R485" s="413"/>
      <c r="S485" s="290"/>
      <c r="T485" s="514"/>
      <c r="U485" s="515"/>
      <c r="V485" s="413"/>
      <c r="W485" s="413"/>
      <c r="X485" s="413"/>
      <c r="Y485" s="299">
        <f t="shared" si="97"/>
        <v>0</v>
      </c>
      <c r="Z485" s="291"/>
      <c r="AA485" s="1024" t="s">
        <v>583</v>
      </c>
      <c r="AB485" s="20"/>
      <c r="AC485" s="253">
        <f t="shared" si="94"/>
        <v>0</v>
      </c>
    </row>
    <row r="486" spans="1:29" ht="15.6" hidden="1" customHeight="1" x14ac:dyDescent="0.3">
      <c r="A486" s="215"/>
      <c r="B486" s="269"/>
      <c r="C486" s="269"/>
      <c r="D486" s="278"/>
      <c r="E486" s="522" t="s">
        <v>431</v>
      </c>
      <c r="F486" s="880">
        <f t="shared" si="98"/>
        <v>0</v>
      </c>
      <c r="G486" s="270"/>
      <c r="H486" s="270"/>
      <c r="I486" s="270"/>
      <c r="J486" s="1024"/>
      <c r="K486" s="507"/>
      <c r="L486" s="273"/>
      <c r="M486" s="273"/>
      <c r="N486" s="273"/>
      <c r="O486" s="274"/>
      <c r="P486" s="304">
        <f t="shared" si="96"/>
        <v>0</v>
      </c>
      <c r="Q486" s="413"/>
      <c r="R486" s="413"/>
      <c r="S486" s="290"/>
      <c r="T486" s="514"/>
      <c r="U486" s="515"/>
      <c r="V486" s="413"/>
      <c r="W486" s="413"/>
      <c r="X486" s="413"/>
      <c r="Y486" s="299">
        <f t="shared" si="97"/>
        <v>0</v>
      </c>
      <c r="Z486" s="291"/>
      <c r="AA486" s="1024" t="s">
        <v>584</v>
      </c>
      <c r="AB486" s="20"/>
      <c r="AC486" s="253">
        <f t="shared" si="94"/>
        <v>0</v>
      </c>
    </row>
    <row r="487" spans="1:29" ht="15.6" hidden="1" customHeight="1" x14ac:dyDescent="0.3">
      <c r="A487" s="215"/>
      <c r="B487" s="269"/>
      <c r="C487" s="269"/>
      <c r="D487" s="269"/>
      <c r="E487" s="524"/>
      <c r="F487" s="880">
        <f t="shared" si="98"/>
        <v>0</v>
      </c>
      <c r="G487" s="270"/>
      <c r="H487" s="270"/>
      <c r="I487" s="287"/>
      <c r="J487" s="272"/>
      <c r="K487" s="507"/>
      <c r="L487" s="273"/>
      <c r="M487" s="273"/>
      <c r="N487" s="273"/>
      <c r="O487" s="274"/>
      <c r="P487" s="304">
        <f t="shared" si="96"/>
        <v>0</v>
      </c>
      <c r="Q487" s="413"/>
      <c r="R487" s="413"/>
      <c r="S487" s="290"/>
      <c r="T487" s="514"/>
      <c r="U487" s="515"/>
      <c r="V487" s="413"/>
      <c r="W487" s="413"/>
      <c r="X487" s="413"/>
      <c r="Y487" s="299">
        <f t="shared" si="97"/>
        <v>0</v>
      </c>
      <c r="Z487" s="291"/>
      <c r="AA487" s="1024" t="s">
        <v>585</v>
      </c>
      <c r="AB487" s="20"/>
      <c r="AC487" s="253">
        <f t="shared" si="94"/>
        <v>0</v>
      </c>
    </row>
    <row r="488" spans="1:29" ht="15.6" hidden="1" customHeight="1" x14ac:dyDescent="0.3">
      <c r="A488" s="215"/>
      <c r="B488" s="269"/>
      <c r="C488" s="269"/>
      <c r="D488" s="269"/>
      <c r="E488" s="524"/>
      <c r="F488" s="880">
        <f t="shared" si="98"/>
        <v>0</v>
      </c>
      <c r="G488" s="270"/>
      <c r="H488" s="270"/>
      <c r="I488" s="287"/>
      <c r="J488" s="272"/>
      <c r="K488" s="507"/>
      <c r="L488" s="273"/>
      <c r="M488" s="273"/>
      <c r="N488" s="273"/>
      <c r="O488" s="274"/>
      <c r="P488" s="304">
        <f t="shared" si="96"/>
        <v>0</v>
      </c>
      <c r="Q488" s="413"/>
      <c r="R488" s="413"/>
      <c r="S488" s="290"/>
      <c r="T488" s="514"/>
      <c r="U488" s="515"/>
      <c r="V488" s="413"/>
      <c r="W488" s="413"/>
      <c r="X488" s="413"/>
      <c r="Y488" s="299">
        <f t="shared" si="97"/>
        <v>0</v>
      </c>
      <c r="Z488" s="291"/>
      <c r="AA488" s="1024" t="s">
        <v>586</v>
      </c>
      <c r="AB488" s="20"/>
      <c r="AC488" s="253">
        <f t="shared" si="94"/>
        <v>0</v>
      </c>
    </row>
    <row r="489" spans="1:29" ht="15.6" hidden="1" customHeight="1" x14ac:dyDescent="0.3">
      <c r="A489" s="215"/>
      <c r="B489" s="269"/>
      <c r="C489" s="269"/>
      <c r="D489" s="269"/>
      <c r="E489" s="524"/>
      <c r="F489" s="880">
        <f t="shared" si="98"/>
        <v>0</v>
      </c>
      <c r="G489" s="270"/>
      <c r="H489" s="270"/>
      <c r="I489" s="287"/>
      <c r="J489" s="272"/>
      <c r="K489" s="507"/>
      <c r="L489" s="273"/>
      <c r="M489" s="273"/>
      <c r="N489" s="273"/>
      <c r="O489" s="274"/>
      <c r="P489" s="304">
        <f t="shared" si="96"/>
        <v>0</v>
      </c>
      <c r="Q489" s="413"/>
      <c r="R489" s="413"/>
      <c r="S489" s="290"/>
      <c r="T489" s="514"/>
      <c r="U489" s="515"/>
      <c r="V489" s="413"/>
      <c r="W489" s="413"/>
      <c r="X489" s="413"/>
      <c r="Y489" s="299">
        <f t="shared" si="97"/>
        <v>0</v>
      </c>
      <c r="Z489" s="291"/>
      <c r="AA489" s="1024"/>
      <c r="AB489" s="20"/>
      <c r="AC489" s="253">
        <f t="shared" si="94"/>
        <v>0</v>
      </c>
    </row>
    <row r="490" spans="1:29" ht="15.6" customHeight="1" x14ac:dyDescent="0.3">
      <c r="A490" s="207"/>
      <c r="B490" s="409"/>
      <c r="C490" s="278" t="s">
        <v>835</v>
      </c>
      <c r="D490" s="278"/>
      <c r="E490" s="522"/>
      <c r="F490" s="880">
        <f t="shared" si="98"/>
        <v>0</v>
      </c>
      <c r="G490" s="270"/>
      <c r="H490" s="270"/>
      <c r="I490" s="287"/>
      <c r="J490" s="288"/>
      <c r="K490" s="951"/>
      <c r="L490" s="273"/>
      <c r="M490" s="273"/>
      <c r="N490" s="273"/>
      <c r="O490" s="274"/>
      <c r="P490" s="304">
        <f t="shared" si="96"/>
        <v>0</v>
      </c>
      <c r="Q490" s="413"/>
      <c r="R490" s="413"/>
      <c r="S490" s="290"/>
      <c r="T490" s="514"/>
      <c r="U490" s="515"/>
      <c r="V490" s="413"/>
      <c r="W490" s="413"/>
      <c r="X490" s="413"/>
      <c r="Y490" s="299">
        <f t="shared" si="97"/>
        <v>0</v>
      </c>
      <c r="Z490" s="291"/>
      <c r="AA490" s="516"/>
      <c r="AB490" s="28"/>
      <c r="AC490" s="253">
        <f t="shared" si="94"/>
        <v>0</v>
      </c>
    </row>
    <row r="491" spans="1:29" ht="15.6" customHeight="1" x14ac:dyDescent="0.3">
      <c r="A491" s="207"/>
      <c r="B491" s="409"/>
      <c r="C491" s="278"/>
      <c r="D491" s="278"/>
      <c r="E491" s="522" t="s">
        <v>447</v>
      </c>
      <c r="F491" s="880">
        <v>1</v>
      </c>
      <c r="G491" s="270"/>
      <c r="H491" s="270"/>
      <c r="I491" s="287">
        <v>1</v>
      </c>
      <c r="J491" s="288">
        <v>-1</v>
      </c>
      <c r="K491" s="951"/>
      <c r="L491" s="273"/>
      <c r="M491" s="273"/>
      <c r="N491" s="273"/>
      <c r="O491" s="274"/>
      <c r="P491" s="304">
        <f t="shared" si="96"/>
        <v>0</v>
      </c>
      <c r="Q491" s="413"/>
      <c r="R491" s="413"/>
      <c r="S491" s="290"/>
      <c r="T491" s="514"/>
      <c r="U491" s="515"/>
      <c r="V491" s="413"/>
      <c r="W491" s="413"/>
      <c r="X491" s="413"/>
      <c r="Y491" s="299">
        <f t="shared" si="97"/>
        <v>0</v>
      </c>
      <c r="Z491" s="291"/>
      <c r="AA491" s="516"/>
      <c r="AB491" s="28"/>
      <c r="AC491" s="253">
        <f t="shared" si="94"/>
        <v>0</v>
      </c>
    </row>
    <row r="492" spans="1:29" ht="15.6" customHeight="1" x14ac:dyDescent="0.3">
      <c r="A492" s="207"/>
      <c r="B492" s="409"/>
      <c r="C492" s="278"/>
      <c r="D492" s="278"/>
      <c r="E492" s="522"/>
      <c r="F492" s="880"/>
      <c r="G492" s="270"/>
      <c r="H492" s="270"/>
      <c r="I492" s="287"/>
      <c r="J492" s="288"/>
      <c r="K492" s="951"/>
      <c r="L492" s="273"/>
      <c r="M492" s="273"/>
      <c r="N492" s="273"/>
      <c r="O492" s="274"/>
      <c r="P492" s="304">
        <f t="shared" si="96"/>
        <v>0</v>
      </c>
      <c r="Q492" s="413"/>
      <c r="R492" s="413"/>
      <c r="S492" s="290"/>
      <c r="T492" s="514"/>
      <c r="U492" s="515"/>
      <c r="V492" s="413"/>
      <c r="W492" s="413"/>
      <c r="X492" s="413"/>
      <c r="Y492" s="299">
        <f t="shared" si="97"/>
        <v>0</v>
      </c>
      <c r="Z492" s="291"/>
      <c r="AA492" s="516"/>
      <c r="AB492" s="4"/>
      <c r="AC492" s="253">
        <f t="shared" si="94"/>
        <v>0</v>
      </c>
    </row>
    <row r="493" spans="1:29" ht="15.6" customHeight="1" x14ac:dyDescent="0.3">
      <c r="A493" s="215"/>
      <c r="B493" s="269"/>
      <c r="C493" s="269"/>
      <c r="D493" s="278" t="s">
        <v>1133</v>
      </c>
      <c r="E493" s="522"/>
      <c r="F493" s="880"/>
      <c r="G493" s="270"/>
      <c r="H493" s="270"/>
      <c r="I493" s="287"/>
      <c r="J493" s="288"/>
      <c r="K493" s="951"/>
      <c r="L493" s="273"/>
      <c r="M493" s="273"/>
      <c r="N493" s="273"/>
      <c r="O493" s="274"/>
      <c r="P493" s="304">
        <f t="shared" si="96"/>
        <v>1128</v>
      </c>
      <c r="Q493" s="413"/>
      <c r="R493" s="301">
        <v>1128</v>
      </c>
      <c r="S493" s="290"/>
      <c r="T493" s="514"/>
      <c r="U493" s="515"/>
      <c r="V493" s="301">
        <v>1128</v>
      </c>
      <c r="W493" s="413"/>
      <c r="X493" s="413"/>
      <c r="Y493" s="299">
        <f t="shared" si="97"/>
        <v>1128</v>
      </c>
      <c r="Z493" s="291" t="s">
        <v>32</v>
      </c>
      <c r="AA493" s="1024" t="s">
        <v>582</v>
      </c>
      <c r="AB493" s="4"/>
      <c r="AC493" s="253">
        <f t="shared" si="94"/>
        <v>2256</v>
      </c>
    </row>
    <row r="494" spans="1:29" ht="15.6" customHeight="1" x14ac:dyDescent="0.3">
      <c r="A494" s="215"/>
      <c r="B494" s="269"/>
      <c r="C494" s="269"/>
      <c r="D494" s="278"/>
      <c r="E494" s="524" t="s">
        <v>1010</v>
      </c>
      <c r="F494" s="880"/>
      <c r="G494" s="270"/>
      <c r="H494" s="270"/>
      <c r="I494" s="287"/>
      <c r="J494" s="288"/>
      <c r="K494" s="951"/>
      <c r="L494" s="273"/>
      <c r="M494" s="273"/>
      <c r="N494" s="273"/>
      <c r="O494" s="274"/>
      <c r="P494" s="304">
        <f t="shared" si="96"/>
        <v>0</v>
      </c>
      <c r="Q494" s="413"/>
      <c r="R494" s="301"/>
      <c r="S494" s="290"/>
      <c r="T494" s="514"/>
      <c r="U494" s="515"/>
      <c r="V494" s="301"/>
      <c r="W494" s="413"/>
      <c r="X494" s="413"/>
      <c r="Y494" s="299">
        <f t="shared" si="97"/>
        <v>0</v>
      </c>
      <c r="Z494" s="291"/>
      <c r="AA494" s="1024" t="s">
        <v>583</v>
      </c>
      <c r="AB494" s="4"/>
      <c r="AC494" s="253">
        <f t="shared" si="94"/>
        <v>0</v>
      </c>
    </row>
    <row r="495" spans="1:29" ht="15.6" customHeight="1" x14ac:dyDescent="0.3">
      <c r="A495" s="215"/>
      <c r="B495" s="269"/>
      <c r="C495" s="269"/>
      <c r="D495" s="278"/>
      <c r="E495" s="522" t="s">
        <v>431</v>
      </c>
      <c r="F495" s="880"/>
      <c r="G495" s="270"/>
      <c r="H495" s="270"/>
      <c r="I495" s="287"/>
      <c r="J495" s="288"/>
      <c r="K495" s="951"/>
      <c r="L495" s="273">
        <v>2</v>
      </c>
      <c r="M495" s="273"/>
      <c r="N495" s="273"/>
      <c r="O495" s="274">
        <f t="shared" si="95"/>
        <v>2</v>
      </c>
      <c r="P495" s="304">
        <f t="shared" si="96"/>
        <v>84250</v>
      </c>
      <c r="Q495" s="413"/>
      <c r="R495" s="301">
        <v>84250</v>
      </c>
      <c r="S495" s="290"/>
      <c r="T495" s="514"/>
      <c r="U495" s="515"/>
      <c r="V495" s="301">
        <v>84250</v>
      </c>
      <c r="W495" s="413"/>
      <c r="X495" s="413"/>
      <c r="Y495" s="299">
        <f t="shared" si="97"/>
        <v>84250</v>
      </c>
      <c r="Z495" s="291" t="s">
        <v>32</v>
      </c>
      <c r="AA495" s="1024" t="s">
        <v>584</v>
      </c>
      <c r="AB495" s="4"/>
      <c r="AC495" s="253">
        <f t="shared" si="94"/>
        <v>168500</v>
      </c>
    </row>
    <row r="496" spans="1:29" ht="15.6" customHeight="1" x14ac:dyDescent="0.3">
      <c r="A496" s="215"/>
      <c r="B496" s="269"/>
      <c r="C496" s="269"/>
      <c r="D496" s="269"/>
      <c r="E496" s="524"/>
      <c r="F496" s="880"/>
      <c r="G496" s="270"/>
      <c r="H496" s="270"/>
      <c r="I496" s="287"/>
      <c r="J496" s="288"/>
      <c r="K496" s="951"/>
      <c r="L496" s="273"/>
      <c r="M496" s="273"/>
      <c r="N496" s="273"/>
      <c r="O496" s="274"/>
      <c r="P496" s="304">
        <f t="shared" si="96"/>
        <v>0</v>
      </c>
      <c r="Q496" s="413"/>
      <c r="R496" s="413"/>
      <c r="S496" s="290"/>
      <c r="T496" s="514"/>
      <c r="U496" s="515"/>
      <c r="V496" s="413"/>
      <c r="W496" s="413"/>
      <c r="X496" s="413"/>
      <c r="Y496" s="299">
        <f t="shared" si="97"/>
        <v>0</v>
      </c>
      <c r="Z496" s="291"/>
      <c r="AA496" s="1024" t="s">
        <v>585</v>
      </c>
      <c r="AB496" s="4"/>
      <c r="AC496" s="253">
        <f t="shared" si="94"/>
        <v>0</v>
      </c>
    </row>
    <row r="497" spans="1:29" ht="15.6" hidden="1" customHeight="1" x14ac:dyDescent="0.3">
      <c r="A497" s="207"/>
      <c r="B497" s="409"/>
      <c r="C497" s="278"/>
      <c r="D497" s="278"/>
      <c r="E497" s="522"/>
      <c r="F497" s="880"/>
      <c r="G497" s="270"/>
      <c r="H497" s="270"/>
      <c r="I497" s="287"/>
      <c r="J497" s="288"/>
      <c r="K497" s="951"/>
      <c r="L497" s="273"/>
      <c r="M497" s="273"/>
      <c r="N497" s="273"/>
      <c r="O497" s="274"/>
      <c r="P497" s="304">
        <f t="shared" si="96"/>
        <v>0</v>
      </c>
      <c r="Q497" s="413"/>
      <c r="R497" s="413"/>
      <c r="S497" s="290"/>
      <c r="T497" s="514"/>
      <c r="U497" s="515"/>
      <c r="V497" s="413"/>
      <c r="W497" s="413"/>
      <c r="X497" s="413"/>
      <c r="Y497" s="299">
        <f t="shared" si="97"/>
        <v>0</v>
      </c>
      <c r="Z497" s="291"/>
      <c r="AA497" s="1024" t="s">
        <v>586</v>
      </c>
      <c r="AB497" s="4"/>
      <c r="AC497" s="253">
        <f t="shared" si="94"/>
        <v>0</v>
      </c>
    </row>
    <row r="498" spans="1:29" s="29" customFormat="1" ht="15.6" hidden="1" customHeight="1" x14ac:dyDescent="0.3">
      <c r="A498" s="207"/>
      <c r="B498" s="409"/>
      <c r="C498" s="278"/>
      <c r="D498" s="278" t="s">
        <v>1134</v>
      </c>
      <c r="E498" s="522"/>
      <c r="F498" s="880"/>
      <c r="G498" s="270"/>
      <c r="H498" s="270"/>
      <c r="I498" s="287"/>
      <c r="J498" s="288"/>
      <c r="K498" s="951"/>
      <c r="L498" s="273"/>
      <c r="M498" s="273"/>
      <c r="N498" s="273"/>
      <c r="O498" s="274"/>
      <c r="P498" s="304">
        <f t="shared" si="96"/>
        <v>0</v>
      </c>
      <c r="Q498" s="413"/>
      <c r="R498" s="413"/>
      <c r="S498" s="290"/>
      <c r="T498" s="514"/>
      <c r="U498" s="515"/>
      <c r="V498" s="413"/>
      <c r="W498" s="413"/>
      <c r="X498" s="413"/>
      <c r="Y498" s="299">
        <f t="shared" si="97"/>
        <v>0</v>
      </c>
      <c r="Z498" s="291"/>
      <c r="AA498" s="516"/>
      <c r="AB498" s="257"/>
      <c r="AC498" s="253">
        <f t="shared" si="94"/>
        <v>0</v>
      </c>
    </row>
    <row r="499" spans="1:29" s="29" customFormat="1" ht="15.6" hidden="1" customHeight="1" x14ac:dyDescent="0.3">
      <c r="A499" s="207"/>
      <c r="B499" s="409"/>
      <c r="C499" s="278"/>
      <c r="D499" s="278"/>
      <c r="E499" s="1183" t="s">
        <v>1075</v>
      </c>
      <c r="F499" s="880">
        <v>1</v>
      </c>
      <c r="G499" s="270"/>
      <c r="H499" s="270"/>
      <c r="I499" s="287">
        <v>1</v>
      </c>
      <c r="J499" s="288"/>
      <c r="K499" s="951"/>
      <c r="L499" s="273"/>
      <c r="M499" s="273"/>
      <c r="N499" s="273"/>
      <c r="O499" s="274"/>
      <c r="P499" s="304">
        <f>SUM(Q499:T499)</f>
        <v>157550</v>
      </c>
      <c r="Q499" s="413"/>
      <c r="R499" s="413"/>
      <c r="S499" s="414"/>
      <c r="T499" s="514">
        <v>157550</v>
      </c>
      <c r="U499" s="515"/>
      <c r="V499" s="413"/>
      <c r="W499" s="413"/>
      <c r="X499" s="413"/>
      <c r="Y499" s="299">
        <f t="shared" si="97"/>
        <v>0</v>
      </c>
      <c r="Z499" s="291" t="s">
        <v>53</v>
      </c>
      <c r="AA499" s="516"/>
      <c r="AB499" s="257"/>
      <c r="AC499" s="253">
        <f t="shared" ref="AC499:AC562" si="99">P499+Y499</f>
        <v>157550</v>
      </c>
    </row>
    <row r="500" spans="1:29" ht="15.6" hidden="1" customHeight="1" x14ac:dyDescent="0.3">
      <c r="A500" s="207"/>
      <c r="B500" s="409"/>
      <c r="C500" s="278"/>
      <c r="D500" s="278"/>
      <c r="E500" s="522"/>
      <c r="F500" s="880"/>
      <c r="G500" s="270"/>
      <c r="H500" s="270"/>
      <c r="I500" s="287"/>
      <c r="J500" s="288"/>
      <c r="K500" s="951"/>
      <c r="L500" s="273"/>
      <c r="M500" s="273"/>
      <c r="N500" s="273"/>
      <c r="O500" s="274"/>
      <c r="P500" s="304">
        <f t="shared" si="96"/>
        <v>0</v>
      </c>
      <c r="Q500" s="413"/>
      <c r="R500" s="413"/>
      <c r="S500" s="290"/>
      <c r="T500" s="514"/>
      <c r="U500" s="515"/>
      <c r="V500" s="413"/>
      <c r="W500" s="413"/>
      <c r="X500" s="413"/>
      <c r="Y500" s="299">
        <f t="shared" si="97"/>
        <v>0</v>
      </c>
      <c r="Z500" s="291"/>
      <c r="AA500" s="516"/>
      <c r="AB500" s="4"/>
      <c r="AC500" s="253">
        <f t="shared" si="99"/>
        <v>0</v>
      </c>
    </row>
    <row r="501" spans="1:29" hidden="1" x14ac:dyDescent="0.3">
      <c r="A501" s="215"/>
      <c r="B501" s="282" t="s">
        <v>1135</v>
      </c>
      <c r="C501" s="269"/>
      <c r="D501" s="269"/>
      <c r="E501" s="524"/>
      <c r="F501" s="880">
        <f t="shared" ref="F501:F506" si="100">SUM(G501:J501)</f>
        <v>0</v>
      </c>
      <c r="G501" s="270"/>
      <c r="H501" s="270"/>
      <c r="I501" s="287"/>
      <c r="J501" s="288"/>
      <c r="K501" s="507"/>
      <c r="L501" s="273"/>
      <c r="M501" s="273"/>
      <c r="N501" s="273"/>
      <c r="O501" s="274"/>
      <c r="P501" s="304">
        <f t="shared" si="96"/>
        <v>0</v>
      </c>
      <c r="Q501" s="413"/>
      <c r="R501" s="413"/>
      <c r="S501" s="290"/>
      <c r="T501" s="514"/>
      <c r="U501" s="515"/>
      <c r="V501" s="413"/>
      <c r="W501" s="413"/>
      <c r="X501" s="413"/>
      <c r="Y501" s="299">
        <f>SUM(U501:X501)</f>
        <v>0</v>
      </c>
      <c r="Z501" s="291"/>
      <c r="AA501" s="1024"/>
      <c r="AB501" s="33"/>
      <c r="AC501" s="253">
        <f>P501+Y501</f>
        <v>0</v>
      </c>
    </row>
    <row r="502" spans="1:29" hidden="1" x14ac:dyDescent="0.3">
      <c r="A502" s="215"/>
      <c r="B502" s="269"/>
      <c r="C502" s="269"/>
      <c r="D502" s="269"/>
      <c r="E502" s="522" t="s">
        <v>193</v>
      </c>
      <c r="F502" s="880">
        <f t="shared" si="100"/>
        <v>0</v>
      </c>
      <c r="G502" s="270"/>
      <c r="H502" s="270"/>
      <c r="I502" s="287"/>
      <c r="J502" s="288"/>
      <c r="K502" s="507"/>
      <c r="L502" s="273"/>
      <c r="M502" s="273"/>
      <c r="N502" s="273"/>
      <c r="O502" s="274"/>
      <c r="P502" s="304">
        <f t="shared" si="96"/>
        <v>129100</v>
      </c>
      <c r="Q502" s="413">
        <v>62000</v>
      </c>
      <c r="R502" s="413">
        <v>67100</v>
      </c>
      <c r="S502" s="290"/>
      <c r="T502" s="514"/>
      <c r="U502" s="515">
        <v>61036.05</v>
      </c>
      <c r="V502" s="413">
        <v>67057.3</v>
      </c>
      <c r="W502" s="413"/>
      <c r="X502" s="413"/>
      <c r="Y502" s="299">
        <f>SUM(U502:X502)</f>
        <v>128093.35</v>
      </c>
      <c r="Z502" s="291"/>
      <c r="AA502" s="673" t="s">
        <v>53</v>
      </c>
      <c r="AB502" s="33"/>
      <c r="AC502" s="253">
        <f>P502+Y502</f>
        <v>257193.35</v>
      </c>
    </row>
    <row r="503" spans="1:29" hidden="1" x14ac:dyDescent="0.3">
      <c r="A503" s="215"/>
      <c r="B503" s="269"/>
      <c r="C503" s="269"/>
      <c r="D503" s="269"/>
      <c r="E503" s="522" t="s">
        <v>66</v>
      </c>
      <c r="F503" s="880">
        <f t="shared" si="100"/>
        <v>0</v>
      </c>
      <c r="G503" s="270"/>
      <c r="H503" s="270"/>
      <c r="I503" s="287"/>
      <c r="J503" s="288"/>
      <c r="K503" s="507"/>
      <c r="L503" s="273"/>
      <c r="M503" s="273"/>
      <c r="N503" s="273"/>
      <c r="O503" s="274"/>
      <c r="P503" s="304">
        <f t="shared" si="96"/>
        <v>7200</v>
      </c>
      <c r="Q503" s="413">
        <v>1100</v>
      </c>
      <c r="R503" s="413">
        <v>2100</v>
      </c>
      <c r="S503" s="290">
        <v>2000</v>
      </c>
      <c r="T503" s="514">
        <v>2000</v>
      </c>
      <c r="U503" s="515">
        <v>1003</v>
      </c>
      <c r="V503" s="413">
        <v>2061</v>
      </c>
      <c r="W503" s="413"/>
      <c r="X503" s="413"/>
      <c r="Y503" s="299">
        <f>SUM(U503:X503)</f>
        <v>3064</v>
      </c>
      <c r="Z503" s="291"/>
      <c r="AA503" s="673" t="s">
        <v>53</v>
      </c>
      <c r="AB503" s="20"/>
      <c r="AC503" s="253">
        <f>P503+Y503</f>
        <v>10264</v>
      </c>
    </row>
    <row r="504" spans="1:29" hidden="1" x14ac:dyDescent="0.3">
      <c r="A504" s="215"/>
      <c r="B504" s="269"/>
      <c r="C504" s="269"/>
      <c r="D504" s="269"/>
      <c r="E504" s="522" t="s">
        <v>237</v>
      </c>
      <c r="F504" s="880">
        <f t="shared" si="100"/>
        <v>0</v>
      </c>
      <c r="G504" s="270"/>
      <c r="H504" s="270"/>
      <c r="I504" s="287"/>
      <c r="J504" s="288"/>
      <c r="K504" s="507"/>
      <c r="L504" s="273"/>
      <c r="M504" s="273"/>
      <c r="N504" s="273"/>
      <c r="O504" s="274"/>
      <c r="P504" s="304">
        <f t="shared" si="96"/>
        <v>16150</v>
      </c>
      <c r="Q504" s="290">
        <v>4000</v>
      </c>
      <c r="R504" s="514">
        <v>4150</v>
      </c>
      <c r="S504" s="290">
        <v>4000</v>
      </c>
      <c r="T504" s="514">
        <v>4000</v>
      </c>
      <c r="U504" s="515"/>
      <c r="V504" s="413">
        <v>8120</v>
      </c>
      <c r="W504" s="413"/>
      <c r="X504" s="413"/>
      <c r="Y504" s="299">
        <f>SUM(U505:X505)</f>
        <v>0</v>
      </c>
      <c r="Z504" s="291" t="s">
        <v>53</v>
      </c>
      <c r="AA504" s="1020" t="s">
        <v>587</v>
      </c>
      <c r="AB504" s="20"/>
      <c r="AC504" s="253" t="e">
        <f>P504+#REF!</f>
        <v>#REF!</v>
      </c>
    </row>
    <row r="505" spans="1:29" ht="15.6" hidden="1" customHeight="1" x14ac:dyDescent="0.3">
      <c r="A505" s="215"/>
      <c r="B505" s="269"/>
      <c r="C505" s="269"/>
      <c r="D505" s="269"/>
      <c r="E505" s="555"/>
      <c r="F505" s="880">
        <f t="shared" si="100"/>
        <v>0</v>
      </c>
      <c r="G505" s="270"/>
      <c r="H505" s="270"/>
      <c r="I505" s="287"/>
      <c r="J505" s="288"/>
      <c r="K505" s="507"/>
      <c r="L505" s="273"/>
      <c r="M505" s="273"/>
      <c r="N505" s="273"/>
      <c r="O505" s="274"/>
      <c r="P505" s="304">
        <f t="shared" si="96"/>
        <v>0</v>
      </c>
      <c r="Q505" s="413"/>
      <c r="R505" s="413"/>
      <c r="S505" s="290"/>
      <c r="T505" s="514"/>
      <c r="U505" s="515"/>
      <c r="V505" s="413"/>
      <c r="W505" s="413"/>
      <c r="X505" s="413"/>
      <c r="Y505" s="299">
        <f>SUM(U506:X506)</f>
        <v>0</v>
      </c>
      <c r="Z505" s="291"/>
      <c r="AA505" s="1020" t="s">
        <v>588</v>
      </c>
      <c r="AB505" s="20"/>
      <c r="AC505" s="253">
        <f>P505+Y504</f>
        <v>0</v>
      </c>
    </row>
    <row r="506" spans="1:29" ht="15.6" hidden="1" customHeight="1" x14ac:dyDescent="0.3">
      <c r="A506" s="215"/>
      <c r="B506" s="269"/>
      <c r="C506" s="269"/>
      <c r="D506" s="269"/>
      <c r="E506" s="555"/>
      <c r="F506" s="880">
        <f t="shared" si="100"/>
        <v>0</v>
      </c>
      <c r="G506" s="270"/>
      <c r="H506" s="270"/>
      <c r="I506" s="287"/>
      <c r="J506" s="288"/>
      <c r="K506" s="507"/>
      <c r="L506" s="273"/>
      <c r="M506" s="273"/>
      <c r="N506" s="273"/>
      <c r="O506" s="274"/>
      <c r="P506" s="304">
        <f t="shared" si="96"/>
        <v>0</v>
      </c>
      <c r="Q506" s="413"/>
      <c r="R506" s="413"/>
      <c r="S506" s="290"/>
      <c r="T506" s="514"/>
      <c r="U506" s="515"/>
      <c r="V506" s="413"/>
      <c r="W506" s="413"/>
      <c r="X506" s="413"/>
      <c r="Y506" s="299"/>
      <c r="Z506" s="291"/>
      <c r="AA506" s="1020" t="s">
        <v>589</v>
      </c>
      <c r="AB506" s="33"/>
      <c r="AC506" s="253">
        <f>P506+Y505</f>
        <v>0</v>
      </c>
    </row>
    <row r="507" spans="1:29" ht="15.6" customHeight="1" thickBot="1" x14ac:dyDescent="0.35">
      <c r="A507" s="1415"/>
      <c r="B507" s="1416"/>
      <c r="C507" s="1417"/>
      <c r="D507" s="568"/>
      <c r="E507" s="1063"/>
      <c r="F507" s="1418">
        <f t="shared" si="98"/>
        <v>0</v>
      </c>
      <c r="G507" s="1419"/>
      <c r="H507" s="1419"/>
      <c r="I507" s="1420"/>
      <c r="J507" s="1421"/>
      <c r="K507" s="1422"/>
      <c r="L507" s="1423"/>
      <c r="M507" s="1423"/>
      <c r="N507" s="1423"/>
      <c r="O507" s="1424"/>
      <c r="P507" s="1425">
        <f t="shared" si="96"/>
        <v>0</v>
      </c>
      <c r="Q507" s="1426"/>
      <c r="R507" s="1426"/>
      <c r="S507" s="1427"/>
      <c r="T507" s="1428"/>
      <c r="U507" s="1429"/>
      <c r="V507" s="1426"/>
      <c r="W507" s="1426"/>
      <c r="X507" s="1426"/>
      <c r="Y507" s="1430">
        <f t="shared" ref="Y507:Y570" si="101">SUM(U507:X507)</f>
        <v>0</v>
      </c>
      <c r="Z507" s="1329"/>
      <c r="AA507" s="1431"/>
      <c r="AB507" s="20"/>
      <c r="AC507" s="253">
        <f t="shared" si="99"/>
        <v>0</v>
      </c>
    </row>
    <row r="508" spans="1:29" s="34" customFormat="1" x14ac:dyDescent="0.3">
      <c r="A508" s="1432"/>
      <c r="B508" s="1433" t="s">
        <v>821</v>
      </c>
      <c r="C508" s="1434"/>
      <c r="D508" s="1434"/>
      <c r="E508" s="1435"/>
      <c r="F508" s="1016">
        <f t="shared" si="98"/>
        <v>0</v>
      </c>
      <c r="G508" s="1436"/>
      <c r="H508" s="1436"/>
      <c r="I508" s="1437"/>
      <c r="J508" s="1438"/>
      <c r="K508" s="1439"/>
      <c r="L508" s="1440"/>
      <c r="M508" s="1440"/>
      <c r="N508" s="1440"/>
      <c r="O508" s="1017"/>
      <c r="P508" s="1018">
        <f t="shared" si="96"/>
        <v>0</v>
      </c>
      <c r="Q508" s="1441"/>
      <c r="R508" s="1441"/>
      <c r="S508" s="1442"/>
      <c r="T508" s="1443"/>
      <c r="U508" s="1444"/>
      <c r="V508" s="1441"/>
      <c r="W508" s="1441"/>
      <c r="X508" s="1441"/>
      <c r="Y508" s="1309">
        <f t="shared" si="101"/>
        <v>0</v>
      </c>
      <c r="Z508" s="1445" t="s">
        <v>114</v>
      </c>
      <c r="AA508" s="1446"/>
      <c r="AB508" s="20"/>
      <c r="AC508" s="260">
        <f t="shared" si="99"/>
        <v>0</v>
      </c>
    </row>
    <row r="509" spans="1:29" s="34" customFormat="1" x14ac:dyDescent="0.3">
      <c r="A509" s="17"/>
      <c r="B509" s="1044"/>
      <c r="C509" s="279" t="s">
        <v>822</v>
      </c>
      <c r="D509" s="279"/>
      <c r="E509" s="524"/>
      <c r="F509" s="880">
        <f t="shared" si="98"/>
        <v>0</v>
      </c>
      <c r="G509" s="890"/>
      <c r="H509" s="890"/>
      <c r="I509" s="506"/>
      <c r="J509" s="918"/>
      <c r="K509" s="289"/>
      <c r="L509" s="914"/>
      <c r="M509" s="914"/>
      <c r="N509" s="914"/>
      <c r="O509" s="274"/>
      <c r="P509" s="304">
        <f t="shared" si="96"/>
        <v>0</v>
      </c>
      <c r="Q509" s="978"/>
      <c r="R509" s="978"/>
      <c r="S509" s="303"/>
      <c r="T509" s="980"/>
      <c r="U509" s="1000"/>
      <c r="V509" s="978"/>
      <c r="W509" s="978"/>
      <c r="X509" s="978"/>
      <c r="Y509" s="299">
        <f t="shared" si="101"/>
        <v>0</v>
      </c>
      <c r="Z509" s="517"/>
      <c r="AA509" s="1045"/>
      <c r="AB509" s="20"/>
      <c r="AC509" s="260">
        <f t="shared" si="99"/>
        <v>0</v>
      </c>
    </row>
    <row r="510" spans="1:29" s="34" customFormat="1" x14ac:dyDescent="0.3">
      <c r="A510" s="17"/>
      <c r="B510" s="293" t="s">
        <v>271</v>
      </c>
      <c r="C510" s="293"/>
      <c r="D510" s="293"/>
      <c r="E510" s="562"/>
      <c r="F510" s="880">
        <f t="shared" si="98"/>
        <v>0</v>
      </c>
      <c r="G510" s="890"/>
      <c r="H510" s="890"/>
      <c r="I510" s="506"/>
      <c r="J510" s="918"/>
      <c r="K510" s="289"/>
      <c r="L510" s="280"/>
      <c r="M510" s="280"/>
      <c r="N510" s="280"/>
      <c r="O510" s="274"/>
      <c r="P510" s="304">
        <f>SUM(P511:P554)</f>
        <v>8838039.2199999988</v>
      </c>
      <c r="Q510" s="978">
        <f>SUM(Q512:Q554)</f>
        <v>0</v>
      </c>
      <c r="R510" s="978">
        <f t="shared" ref="R510:Y510" si="102">SUM(R512:R554)</f>
        <v>7866199.2199999997</v>
      </c>
      <c r="S510" s="978">
        <f t="shared" si="102"/>
        <v>550020</v>
      </c>
      <c r="T510" s="299">
        <f t="shared" si="102"/>
        <v>421820</v>
      </c>
      <c r="U510" s="1263">
        <f t="shared" si="102"/>
        <v>0</v>
      </c>
      <c r="V510" s="978">
        <f t="shared" si="102"/>
        <v>7866199.2199999997</v>
      </c>
      <c r="W510" s="978">
        <f t="shared" si="102"/>
        <v>0</v>
      </c>
      <c r="X510" s="978">
        <f t="shared" si="102"/>
        <v>0</v>
      </c>
      <c r="Y510" s="978">
        <f t="shared" si="102"/>
        <v>7866199.2199999997</v>
      </c>
      <c r="Z510" s="304"/>
      <c r="AA510" s="518"/>
      <c r="AB510" s="20"/>
      <c r="AC510" s="260">
        <f t="shared" si="99"/>
        <v>16704238.439999998</v>
      </c>
    </row>
    <row r="511" spans="1:29" x14ac:dyDescent="0.3">
      <c r="A511" s="17"/>
      <c r="B511" s="293"/>
      <c r="C511" s="293"/>
      <c r="D511" s="293"/>
      <c r="E511" s="554"/>
      <c r="F511" s="880"/>
      <c r="G511" s="270"/>
      <c r="H511" s="270"/>
      <c r="I511" s="287"/>
      <c r="J511" s="288"/>
      <c r="K511" s="507"/>
      <c r="L511" s="296"/>
      <c r="M511" s="296"/>
      <c r="N511" s="296"/>
      <c r="O511" s="274"/>
      <c r="P511" s="304"/>
      <c r="Q511" s="413"/>
      <c r="R511" s="413"/>
      <c r="S511" s="413"/>
      <c r="T511" s="1290"/>
      <c r="U511" s="515"/>
      <c r="V511" s="413"/>
      <c r="W511" s="413"/>
      <c r="X511" s="413"/>
      <c r="Y511" s="299"/>
      <c r="Z511" s="304"/>
      <c r="AA511" s="518"/>
      <c r="AB511" s="20"/>
      <c r="AC511" s="253"/>
    </row>
    <row r="512" spans="1:29" x14ac:dyDescent="0.3">
      <c r="A512" s="215"/>
      <c r="B512" s="269"/>
      <c r="C512" s="278" t="s">
        <v>721</v>
      </c>
      <c r="D512" s="412"/>
      <c r="E512" s="554"/>
      <c r="F512" s="880">
        <f t="shared" si="98"/>
        <v>0</v>
      </c>
      <c r="G512" s="270"/>
      <c r="H512" s="270"/>
      <c r="I512" s="287"/>
      <c r="J512" s="288"/>
      <c r="K512" s="507"/>
      <c r="L512" s="296"/>
      <c r="M512" s="296"/>
      <c r="N512" s="296"/>
      <c r="O512" s="274"/>
      <c r="P512" s="304">
        <f>SUM(Q512:T512)</f>
        <v>0</v>
      </c>
      <c r="Q512" s="413"/>
      <c r="R512" s="413"/>
      <c r="S512" s="290"/>
      <c r="T512" s="514"/>
      <c r="U512" s="515"/>
      <c r="V512" s="413"/>
      <c r="W512" s="413"/>
      <c r="X512" s="413"/>
      <c r="Y512" s="299">
        <f t="shared" si="101"/>
        <v>0</v>
      </c>
      <c r="Z512" s="291"/>
      <c r="AA512" s="516" t="s">
        <v>579</v>
      </c>
      <c r="AB512" s="33"/>
      <c r="AC512" s="253">
        <f t="shared" si="99"/>
        <v>0</v>
      </c>
    </row>
    <row r="513" spans="1:29" x14ac:dyDescent="0.3">
      <c r="A513" s="215"/>
      <c r="B513" s="269"/>
      <c r="C513" s="278"/>
      <c r="D513" s="278" t="s">
        <v>581</v>
      </c>
      <c r="E513" s="554"/>
      <c r="F513" s="880">
        <f t="shared" si="98"/>
        <v>0</v>
      </c>
      <c r="G513" s="270"/>
      <c r="H513" s="270"/>
      <c r="I513" s="287"/>
      <c r="J513" s="288"/>
      <c r="K513" s="507"/>
      <c r="L513" s="296"/>
      <c r="M513" s="296"/>
      <c r="N513" s="296"/>
      <c r="O513" s="274"/>
      <c r="P513" s="304">
        <f t="shared" ref="P513:P576" si="103">SUM(Q513:T513)</f>
        <v>2940000</v>
      </c>
      <c r="Q513" s="413"/>
      <c r="R513" s="413">
        <v>2940000</v>
      </c>
      <c r="S513" s="290"/>
      <c r="T513" s="514"/>
      <c r="U513" s="515"/>
      <c r="V513" s="413">
        <v>2940000</v>
      </c>
      <c r="W513" s="413"/>
      <c r="X513" s="413"/>
      <c r="Y513" s="299">
        <f t="shared" si="101"/>
        <v>2940000</v>
      </c>
      <c r="Z513" s="291" t="s">
        <v>32</v>
      </c>
      <c r="AA513" s="516" t="s">
        <v>580</v>
      </c>
      <c r="AB513" s="33"/>
      <c r="AC513" s="253">
        <f t="shared" si="99"/>
        <v>5880000</v>
      </c>
    </row>
    <row r="514" spans="1:29" x14ac:dyDescent="0.3">
      <c r="A514" s="215"/>
      <c r="B514" s="269"/>
      <c r="C514" s="278"/>
      <c r="D514" s="278"/>
      <c r="E514" s="522" t="s">
        <v>21</v>
      </c>
      <c r="F514" s="880">
        <f t="shared" si="98"/>
        <v>5</v>
      </c>
      <c r="G514" s="270"/>
      <c r="H514" s="270"/>
      <c r="I514" s="556">
        <v>5</v>
      </c>
      <c r="J514" s="288"/>
      <c r="K514" s="507"/>
      <c r="L514" s="296">
        <v>1</v>
      </c>
      <c r="M514" s="296"/>
      <c r="N514" s="296"/>
      <c r="O514" s="274">
        <f t="shared" ref="O514:O576" si="104">SUM(K514:N514)</f>
        <v>1</v>
      </c>
      <c r="P514" s="304">
        <f t="shared" si="103"/>
        <v>65093</v>
      </c>
      <c r="Q514" s="413"/>
      <c r="R514" s="413">
        <v>65093</v>
      </c>
      <c r="S514" s="290"/>
      <c r="T514" s="514"/>
      <c r="U514" s="515"/>
      <c r="V514" s="413">
        <v>65093</v>
      </c>
      <c r="W514" s="413"/>
      <c r="X514" s="413"/>
      <c r="Y514" s="299">
        <f t="shared" si="101"/>
        <v>65093</v>
      </c>
      <c r="Z514" s="291" t="s">
        <v>32</v>
      </c>
      <c r="AA514" s="1022"/>
      <c r="AB514" s="33"/>
      <c r="AC514" s="253">
        <f t="shared" si="99"/>
        <v>130186</v>
      </c>
    </row>
    <row r="515" spans="1:29" ht="15.6" customHeight="1" x14ac:dyDescent="0.3">
      <c r="A515" s="215"/>
      <c r="B515" s="269"/>
      <c r="C515" s="269"/>
      <c r="D515" s="269"/>
      <c r="E515" s="522"/>
      <c r="F515" s="880">
        <f t="shared" si="98"/>
        <v>0</v>
      </c>
      <c r="G515" s="270"/>
      <c r="H515" s="270"/>
      <c r="I515" s="287"/>
      <c r="J515" s="288"/>
      <c r="K515" s="507"/>
      <c r="L515" s="296"/>
      <c r="M515" s="296"/>
      <c r="N515" s="296"/>
      <c r="O515" s="274"/>
      <c r="P515" s="304">
        <f t="shared" si="103"/>
        <v>0</v>
      </c>
      <c r="Q515" s="413"/>
      <c r="R515" s="413"/>
      <c r="S515" s="290"/>
      <c r="T515" s="514"/>
      <c r="U515" s="515"/>
      <c r="V515" s="413"/>
      <c r="W515" s="413"/>
      <c r="X515" s="413"/>
      <c r="Y515" s="299">
        <f t="shared" si="101"/>
        <v>0</v>
      </c>
      <c r="Z515" s="291"/>
      <c r="AA515" s="1046"/>
      <c r="AB515" s="33"/>
      <c r="AC515" s="253">
        <f t="shared" si="99"/>
        <v>0</v>
      </c>
    </row>
    <row r="516" spans="1:29" x14ac:dyDescent="0.3">
      <c r="A516" s="207"/>
      <c r="B516" s="409"/>
      <c r="C516" s="278" t="s">
        <v>722</v>
      </c>
      <c r="D516" s="269"/>
      <c r="E516" s="599"/>
      <c r="F516" s="880">
        <f t="shared" si="98"/>
        <v>0</v>
      </c>
      <c r="G516" s="270"/>
      <c r="H516" s="270"/>
      <c r="I516" s="287"/>
      <c r="J516" s="288"/>
      <c r="K516" s="951"/>
      <c r="L516" s="296"/>
      <c r="M516" s="296"/>
      <c r="N516" s="296"/>
      <c r="O516" s="274"/>
      <c r="P516" s="304">
        <f t="shared" si="103"/>
        <v>0</v>
      </c>
      <c r="Q516" s="413"/>
      <c r="R516" s="413"/>
      <c r="S516" s="290"/>
      <c r="T516" s="514"/>
      <c r="U516" s="515"/>
      <c r="V516" s="413"/>
      <c r="W516" s="413"/>
      <c r="X516" s="413"/>
      <c r="Y516" s="299">
        <f t="shared" si="101"/>
        <v>0</v>
      </c>
      <c r="Z516" s="291"/>
      <c r="AA516" s="1024" t="s">
        <v>574</v>
      </c>
      <c r="AB516" s="28"/>
      <c r="AC516" s="253">
        <f t="shared" si="99"/>
        <v>0</v>
      </c>
    </row>
    <row r="517" spans="1:29" x14ac:dyDescent="0.3">
      <c r="A517" s="207"/>
      <c r="B517" s="409"/>
      <c r="C517" s="269"/>
      <c r="D517" s="269"/>
      <c r="E517" s="599" t="s">
        <v>720</v>
      </c>
      <c r="F517" s="880">
        <f t="shared" si="98"/>
        <v>0</v>
      </c>
      <c r="G517" s="270"/>
      <c r="H517" s="270"/>
      <c r="I517" s="287"/>
      <c r="J517" s="288"/>
      <c r="K517" s="951"/>
      <c r="L517" s="296"/>
      <c r="M517" s="296"/>
      <c r="N517" s="296"/>
      <c r="O517" s="274"/>
      <c r="P517" s="304">
        <f t="shared" si="103"/>
        <v>0</v>
      </c>
      <c r="Q517" s="413"/>
      <c r="R517" s="413"/>
      <c r="S517" s="290"/>
      <c r="T517" s="514"/>
      <c r="U517" s="515"/>
      <c r="V517" s="413"/>
      <c r="W517" s="413"/>
      <c r="X517" s="413"/>
      <c r="Y517" s="299">
        <f t="shared" si="101"/>
        <v>0</v>
      </c>
      <c r="Z517" s="291"/>
      <c r="AA517" s="1024" t="s">
        <v>824</v>
      </c>
      <c r="AB517" s="28"/>
      <c r="AC517" s="253">
        <f t="shared" si="99"/>
        <v>0</v>
      </c>
    </row>
    <row r="518" spans="1:29" x14ac:dyDescent="0.3">
      <c r="A518" s="207"/>
      <c r="B518" s="409"/>
      <c r="C518" s="278"/>
      <c r="D518" s="278"/>
      <c r="E518" s="522" t="s">
        <v>21</v>
      </c>
      <c r="F518" s="880">
        <f t="shared" si="98"/>
        <v>5</v>
      </c>
      <c r="G518" s="270"/>
      <c r="H518" s="270"/>
      <c r="I518" s="556">
        <v>5</v>
      </c>
      <c r="J518" s="288"/>
      <c r="K518" s="951"/>
      <c r="L518" s="296"/>
      <c r="M518" s="296"/>
      <c r="N518" s="296"/>
      <c r="O518" s="274"/>
      <c r="P518" s="304">
        <f t="shared" si="103"/>
        <v>0</v>
      </c>
      <c r="Q518" s="413"/>
      <c r="R518" s="413"/>
      <c r="S518" s="290"/>
      <c r="T518" s="514"/>
      <c r="U518" s="515"/>
      <c r="V518" s="413"/>
      <c r="W518" s="413"/>
      <c r="X518" s="413"/>
      <c r="Y518" s="299">
        <f t="shared" si="101"/>
        <v>0</v>
      </c>
      <c r="Z518" s="291"/>
      <c r="AA518" s="1046" t="s">
        <v>575</v>
      </c>
      <c r="AB518" s="28"/>
      <c r="AC518" s="253">
        <f t="shared" si="99"/>
        <v>0</v>
      </c>
    </row>
    <row r="519" spans="1:29" x14ac:dyDescent="0.3">
      <c r="A519" s="207"/>
      <c r="B519" s="409"/>
      <c r="C519" s="278"/>
      <c r="D519" s="278"/>
      <c r="E519" s="522" t="s">
        <v>812</v>
      </c>
      <c r="F519" s="880">
        <f t="shared" si="98"/>
        <v>1356</v>
      </c>
      <c r="G519" s="270"/>
      <c r="H519" s="270"/>
      <c r="I519" s="287">
        <v>1356</v>
      </c>
      <c r="J519" s="288"/>
      <c r="K519" s="951"/>
      <c r="L519" s="296"/>
      <c r="M519" s="296"/>
      <c r="N519" s="296"/>
      <c r="O519" s="274"/>
      <c r="P519" s="304">
        <f t="shared" si="103"/>
        <v>0</v>
      </c>
      <c r="Q519" s="413"/>
      <c r="R519" s="413"/>
      <c r="S519" s="290"/>
      <c r="T519" s="514"/>
      <c r="U519" s="515"/>
      <c r="V519" s="413"/>
      <c r="W519" s="413"/>
      <c r="X519" s="413"/>
      <c r="Y519" s="299">
        <f t="shared" si="101"/>
        <v>0</v>
      </c>
      <c r="Z519" s="291"/>
      <c r="AA519" s="1024" t="s">
        <v>576</v>
      </c>
      <c r="AB519" s="28"/>
      <c r="AC519" s="253">
        <f t="shared" si="99"/>
        <v>0</v>
      </c>
    </row>
    <row r="520" spans="1:29" x14ac:dyDescent="0.3">
      <c r="A520" s="207"/>
      <c r="B520" s="409"/>
      <c r="C520" s="278"/>
      <c r="D520" s="278"/>
      <c r="E520" s="522"/>
      <c r="F520" s="880">
        <f t="shared" si="98"/>
        <v>0</v>
      </c>
      <c r="G520" s="270"/>
      <c r="H520" s="270"/>
      <c r="I520" s="287"/>
      <c r="J520" s="288"/>
      <c r="K520" s="951"/>
      <c r="L520" s="296"/>
      <c r="M520" s="296"/>
      <c r="N520" s="296"/>
      <c r="O520" s="274"/>
      <c r="P520" s="304">
        <f t="shared" si="103"/>
        <v>0</v>
      </c>
      <c r="Q520" s="413"/>
      <c r="R520" s="413"/>
      <c r="S520" s="290"/>
      <c r="T520" s="514"/>
      <c r="U520" s="515"/>
      <c r="V520" s="413"/>
      <c r="W520" s="413"/>
      <c r="X520" s="413"/>
      <c r="Y520" s="299">
        <f t="shared" si="101"/>
        <v>0</v>
      </c>
      <c r="Z520" s="291"/>
      <c r="AA520" s="1046"/>
      <c r="AB520" s="28"/>
      <c r="AC520" s="253">
        <f t="shared" si="99"/>
        <v>0</v>
      </c>
    </row>
    <row r="521" spans="1:29" x14ac:dyDescent="0.3">
      <c r="A521" s="207"/>
      <c r="B521" s="409"/>
      <c r="C521" s="278"/>
      <c r="D521" s="409"/>
      <c r="E521" s="554"/>
      <c r="F521" s="880">
        <f t="shared" si="98"/>
        <v>0</v>
      </c>
      <c r="G521" s="270"/>
      <c r="H521" s="270"/>
      <c r="I521" s="287"/>
      <c r="J521" s="288"/>
      <c r="K521" s="951"/>
      <c r="L521" s="296"/>
      <c r="M521" s="296"/>
      <c r="N521" s="296"/>
      <c r="O521" s="274"/>
      <c r="P521" s="304">
        <f t="shared" si="103"/>
        <v>0</v>
      </c>
      <c r="Q521" s="413"/>
      <c r="R521" s="413"/>
      <c r="S521" s="290"/>
      <c r="T521" s="514"/>
      <c r="U521" s="515"/>
      <c r="V521" s="413"/>
      <c r="W521" s="413"/>
      <c r="X521" s="413"/>
      <c r="Y521" s="299">
        <f t="shared" si="101"/>
        <v>0</v>
      </c>
      <c r="Z521" s="291"/>
      <c r="AA521" s="1024"/>
      <c r="AB521" s="28"/>
      <c r="AC521" s="253">
        <f t="shared" si="99"/>
        <v>0</v>
      </c>
    </row>
    <row r="522" spans="1:29" x14ac:dyDescent="0.3">
      <c r="A522" s="207"/>
      <c r="B522" s="409"/>
      <c r="C522" s="269"/>
      <c r="D522" s="409"/>
      <c r="E522" s="599"/>
      <c r="F522" s="880">
        <f t="shared" si="98"/>
        <v>0</v>
      </c>
      <c r="G522" s="270"/>
      <c r="H522" s="270"/>
      <c r="I522" s="287"/>
      <c r="J522" s="288"/>
      <c r="K522" s="951"/>
      <c r="L522" s="296"/>
      <c r="M522" s="296"/>
      <c r="N522" s="296"/>
      <c r="O522" s="274"/>
      <c r="P522" s="304">
        <f t="shared" si="103"/>
        <v>4746000</v>
      </c>
      <c r="Q522" s="413"/>
      <c r="R522" s="413">
        <v>4746000</v>
      </c>
      <c r="S522" s="290"/>
      <c r="T522" s="514"/>
      <c r="U522" s="515"/>
      <c r="V522" s="413">
        <v>4746000</v>
      </c>
      <c r="W522" s="413"/>
      <c r="X522" s="413"/>
      <c r="Y522" s="299">
        <f t="shared" si="101"/>
        <v>4746000</v>
      </c>
      <c r="Z522" s="291" t="s">
        <v>32</v>
      </c>
      <c r="AA522" s="1024" t="s">
        <v>577</v>
      </c>
      <c r="AB522" s="28"/>
      <c r="AC522" s="253">
        <f t="shared" si="99"/>
        <v>9492000</v>
      </c>
    </row>
    <row r="523" spans="1:29" x14ac:dyDescent="0.3">
      <c r="A523" s="207"/>
      <c r="B523" s="409"/>
      <c r="C523" s="278"/>
      <c r="D523" s="409"/>
      <c r="E523" s="522"/>
      <c r="F523" s="880">
        <f t="shared" si="98"/>
        <v>0</v>
      </c>
      <c r="G523" s="270"/>
      <c r="H523" s="270"/>
      <c r="I523" s="287"/>
      <c r="J523" s="288"/>
      <c r="K523" s="951"/>
      <c r="L523" s="296"/>
      <c r="M523" s="296"/>
      <c r="N523" s="296"/>
      <c r="O523" s="274"/>
      <c r="P523" s="304">
        <f t="shared" si="103"/>
        <v>81773.22</v>
      </c>
      <c r="Q523" s="413"/>
      <c r="R523" s="413">
        <v>81773.22</v>
      </c>
      <c r="S523" s="290"/>
      <c r="T523" s="514"/>
      <c r="U523" s="515"/>
      <c r="V523" s="413">
        <v>81773.22</v>
      </c>
      <c r="W523" s="413"/>
      <c r="X523" s="413"/>
      <c r="Y523" s="299">
        <f t="shared" si="101"/>
        <v>81773.22</v>
      </c>
      <c r="Z523" s="291" t="s">
        <v>32</v>
      </c>
      <c r="AA523" s="1024" t="s">
        <v>578</v>
      </c>
      <c r="AB523" s="28"/>
      <c r="AC523" s="253">
        <f t="shared" si="99"/>
        <v>163546.44</v>
      </c>
    </row>
    <row r="524" spans="1:29" x14ac:dyDescent="0.3">
      <c r="A524" s="207"/>
      <c r="B524" s="409"/>
      <c r="C524" s="278"/>
      <c r="D524" s="278"/>
      <c r="E524" s="522"/>
      <c r="F524" s="880">
        <f t="shared" si="98"/>
        <v>5</v>
      </c>
      <c r="G524" s="270"/>
      <c r="H524" s="270"/>
      <c r="I524" s="556">
        <v>5</v>
      </c>
      <c r="J524" s="288"/>
      <c r="K524" s="951"/>
      <c r="L524" s="296"/>
      <c r="M524" s="296"/>
      <c r="N524" s="296"/>
      <c r="O524" s="274"/>
      <c r="P524" s="304">
        <f t="shared" si="103"/>
        <v>33333</v>
      </c>
      <c r="Q524" s="413"/>
      <c r="R524" s="413">
        <v>33333</v>
      </c>
      <c r="S524" s="290"/>
      <c r="T524" s="514"/>
      <c r="U524" s="515"/>
      <c r="V524" s="413">
        <v>33333</v>
      </c>
      <c r="W524" s="413"/>
      <c r="X524" s="413"/>
      <c r="Y524" s="299">
        <f t="shared" si="101"/>
        <v>33333</v>
      </c>
      <c r="Z524" s="291" t="s">
        <v>32</v>
      </c>
      <c r="AA524" s="1024"/>
      <c r="AB524" s="28"/>
      <c r="AC524" s="253">
        <f t="shared" si="99"/>
        <v>66666</v>
      </c>
    </row>
    <row r="525" spans="1:29" x14ac:dyDescent="0.3">
      <c r="A525" s="207"/>
      <c r="B525" s="409"/>
      <c r="C525" s="278" t="s">
        <v>967</v>
      </c>
      <c r="D525" s="278"/>
      <c r="E525" s="522"/>
      <c r="F525" s="880">
        <f t="shared" si="98"/>
        <v>0</v>
      </c>
      <c r="G525" s="270"/>
      <c r="H525" s="270"/>
      <c r="I525" s="287"/>
      <c r="J525" s="288"/>
      <c r="K525" s="951"/>
      <c r="L525" s="296"/>
      <c r="M525" s="296"/>
      <c r="N525" s="296"/>
      <c r="O525" s="274"/>
      <c r="P525" s="304">
        <f t="shared" si="103"/>
        <v>0</v>
      </c>
      <c r="Q525" s="413"/>
      <c r="R525" s="413"/>
      <c r="S525" s="290"/>
      <c r="T525" s="514"/>
      <c r="U525" s="515"/>
      <c r="V525" s="413"/>
      <c r="W525" s="413"/>
      <c r="X525" s="413"/>
      <c r="Y525" s="299">
        <f t="shared" si="101"/>
        <v>0</v>
      </c>
      <c r="Z525" s="291"/>
      <c r="AA525" s="1024"/>
      <c r="AB525" s="28"/>
      <c r="AC525" s="253">
        <f t="shared" si="99"/>
        <v>0</v>
      </c>
    </row>
    <row r="526" spans="1:29" x14ac:dyDescent="0.3">
      <c r="A526" s="207"/>
      <c r="B526" s="409"/>
      <c r="C526" s="278"/>
      <c r="D526" s="278"/>
      <c r="E526" s="524" t="s">
        <v>936</v>
      </c>
      <c r="F526" s="880">
        <f t="shared" si="98"/>
        <v>0</v>
      </c>
      <c r="G526" s="270"/>
      <c r="H526" s="270"/>
      <c r="I526" s="287"/>
      <c r="J526" s="288"/>
      <c r="K526" s="951"/>
      <c r="L526" s="296"/>
      <c r="M526" s="296"/>
      <c r="N526" s="296"/>
      <c r="O526" s="274"/>
      <c r="P526" s="304">
        <f t="shared" si="103"/>
        <v>0</v>
      </c>
      <c r="Q526" s="413"/>
      <c r="R526" s="413"/>
      <c r="S526" s="290"/>
      <c r="T526" s="514"/>
      <c r="U526" s="515"/>
      <c r="V526" s="413"/>
      <c r="W526" s="413"/>
      <c r="X526" s="413"/>
      <c r="Y526" s="299">
        <f t="shared" si="101"/>
        <v>0</v>
      </c>
      <c r="Z526" s="291"/>
      <c r="AA526" s="516"/>
      <c r="AB526" s="28"/>
      <c r="AC526" s="253">
        <f t="shared" si="99"/>
        <v>0</v>
      </c>
    </row>
    <row r="527" spans="1:29" x14ac:dyDescent="0.3">
      <c r="A527" s="207"/>
      <c r="B527" s="409"/>
      <c r="C527" s="278"/>
      <c r="D527" s="278"/>
      <c r="E527" s="524" t="s">
        <v>937</v>
      </c>
      <c r="F527" s="880">
        <f t="shared" si="98"/>
        <v>0</v>
      </c>
      <c r="G527" s="270"/>
      <c r="H527" s="270"/>
      <c r="I527" s="287"/>
      <c r="J527" s="288"/>
      <c r="K527" s="951"/>
      <c r="L527" s="296"/>
      <c r="M527" s="296"/>
      <c r="N527" s="296"/>
      <c r="O527" s="274"/>
      <c r="P527" s="304">
        <f t="shared" si="103"/>
        <v>0</v>
      </c>
      <c r="Q527" s="413"/>
      <c r="R527" s="413"/>
      <c r="S527" s="290"/>
      <c r="T527" s="514"/>
      <c r="U527" s="515"/>
      <c r="V527" s="413"/>
      <c r="W527" s="413"/>
      <c r="X527" s="413"/>
      <c r="Y527" s="299">
        <f t="shared" si="101"/>
        <v>0</v>
      </c>
      <c r="Z527" s="291"/>
      <c r="AA527" s="516"/>
      <c r="AB527" s="4"/>
      <c r="AC527" s="253">
        <f t="shared" si="99"/>
        <v>0</v>
      </c>
    </row>
    <row r="528" spans="1:29" x14ac:dyDescent="0.3">
      <c r="A528" s="207"/>
      <c r="B528" s="409"/>
      <c r="C528" s="269"/>
      <c r="D528" s="269"/>
      <c r="E528" s="522" t="s">
        <v>811</v>
      </c>
      <c r="F528" s="880">
        <f>SUM(G528:J528)</f>
        <v>1741</v>
      </c>
      <c r="G528" s="270"/>
      <c r="H528" s="270"/>
      <c r="I528" s="287">
        <v>1741</v>
      </c>
      <c r="J528" s="288"/>
      <c r="K528" s="951"/>
      <c r="L528" s="296"/>
      <c r="M528" s="296"/>
      <c r="N528" s="296"/>
      <c r="O528" s="274"/>
      <c r="P528" s="304">
        <f t="shared" si="103"/>
        <v>348200</v>
      </c>
      <c r="Q528" s="413"/>
      <c r="R528" s="413"/>
      <c r="S528" s="290">
        <v>348200</v>
      </c>
      <c r="T528" s="514"/>
      <c r="U528" s="515"/>
      <c r="V528" s="413"/>
      <c r="W528" s="413"/>
      <c r="X528" s="413"/>
      <c r="Y528" s="299">
        <f t="shared" si="101"/>
        <v>0</v>
      </c>
      <c r="Z528" s="291"/>
      <c r="AA528" s="1046" t="s">
        <v>32</v>
      </c>
      <c r="AB528" s="4"/>
      <c r="AC528" s="253">
        <f t="shared" si="99"/>
        <v>348200</v>
      </c>
    </row>
    <row r="529" spans="1:29" x14ac:dyDescent="0.3">
      <c r="A529" s="215"/>
      <c r="B529" s="269"/>
      <c r="C529" s="269"/>
      <c r="D529" s="269"/>
      <c r="E529" s="522"/>
      <c r="F529" s="880">
        <f>SUM(G529:J529)</f>
        <v>0</v>
      </c>
      <c r="G529" s="270"/>
      <c r="H529" s="270"/>
      <c r="I529" s="287"/>
      <c r="J529" s="288"/>
      <c r="K529" s="951"/>
      <c r="L529" s="296"/>
      <c r="M529" s="296"/>
      <c r="N529" s="296"/>
      <c r="O529" s="274"/>
      <c r="P529" s="304">
        <f t="shared" si="103"/>
        <v>0</v>
      </c>
      <c r="Q529" s="413"/>
      <c r="R529" s="413"/>
      <c r="S529" s="290"/>
      <c r="T529" s="514"/>
      <c r="U529" s="515"/>
      <c r="V529" s="413"/>
      <c r="W529" s="413"/>
      <c r="X529" s="413"/>
      <c r="Y529" s="299">
        <f t="shared" si="101"/>
        <v>0</v>
      </c>
      <c r="Z529" s="291"/>
      <c r="AA529" s="1022"/>
      <c r="AB529" s="33"/>
      <c r="AC529" s="253">
        <f t="shared" si="99"/>
        <v>0</v>
      </c>
    </row>
    <row r="530" spans="1:29" x14ac:dyDescent="0.3">
      <c r="A530" s="215"/>
      <c r="B530" s="269"/>
      <c r="C530" s="282" t="s">
        <v>1136</v>
      </c>
      <c r="D530" s="269"/>
      <c r="E530" s="1184"/>
      <c r="F530" s="880"/>
      <c r="G530" s="270"/>
      <c r="H530" s="270"/>
      <c r="I530" s="287"/>
      <c r="J530" s="1252"/>
      <c r="K530" s="951"/>
      <c r="L530" s="296"/>
      <c r="M530" s="296"/>
      <c r="N530" s="296"/>
      <c r="O530" s="274"/>
      <c r="P530" s="85"/>
      <c r="T530" s="1252"/>
      <c r="U530" s="515"/>
      <c r="V530" s="413"/>
      <c r="W530" s="413"/>
      <c r="X530" s="413"/>
      <c r="Y530" s="299">
        <f t="shared" si="101"/>
        <v>0</v>
      </c>
      <c r="Z530" s="291"/>
      <c r="AA530" s="1022"/>
      <c r="AB530" s="33"/>
      <c r="AC530" s="253">
        <f>P531+Y530</f>
        <v>100000</v>
      </c>
    </row>
    <row r="531" spans="1:29" x14ac:dyDescent="0.3">
      <c r="A531" s="215"/>
      <c r="B531" s="269"/>
      <c r="C531" s="282"/>
      <c r="D531" s="269"/>
      <c r="E531" s="522" t="s">
        <v>21</v>
      </c>
      <c r="F531" s="880">
        <v>1</v>
      </c>
      <c r="G531" s="270"/>
      <c r="H531" s="270"/>
      <c r="I531" s="287"/>
      <c r="J531" s="288">
        <v>1</v>
      </c>
      <c r="K531" s="951"/>
      <c r="L531" s="296"/>
      <c r="M531" s="296"/>
      <c r="N531" s="296"/>
      <c r="O531" s="274"/>
      <c r="P531" s="304">
        <f>SUM(Q531:T531)</f>
        <v>100000</v>
      </c>
      <c r="Q531" s="413"/>
      <c r="R531" s="413"/>
      <c r="S531" s="290"/>
      <c r="T531" s="514">
        <v>100000</v>
      </c>
      <c r="U531" s="515"/>
      <c r="V531" s="413"/>
      <c r="W531" s="413"/>
      <c r="X531" s="413"/>
      <c r="Y531" s="299"/>
      <c r="Z531" s="291"/>
      <c r="AA531" s="1022"/>
      <c r="AB531" s="33"/>
      <c r="AC531" s="253"/>
    </row>
    <row r="532" spans="1:29" x14ac:dyDescent="0.3">
      <c r="A532" s="215"/>
      <c r="B532" s="269"/>
      <c r="C532" s="282"/>
      <c r="D532" s="269"/>
      <c r="E532" s="522"/>
      <c r="F532" s="880"/>
      <c r="G532" s="270"/>
      <c r="H532" s="270"/>
      <c r="I532" s="287"/>
      <c r="J532" s="288"/>
      <c r="K532" s="951"/>
      <c r="L532" s="296"/>
      <c r="M532" s="296"/>
      <c r="N532" s="296"/>
      <c r="O532" s="274"/>
      <c r="P532" s="304"/>
      <c r="Q532" s="413"/>
      <c r="R532" s="413"/>
      <c r="S532" s="290"/>
      <c r="T532" s="514"/>
      <c r="U532" s="515"/>
      <c r="V532" s="413"/>
      <c r="W532" s="413"/>
      <c r="X532" s="413"/>
      <c r="Y532" s="299"/>
      <c r="Z532" s="291"/>
      <c r="AA532" s="1022"/>
      <c r="AB532" s="33"/>
      <c r="AC532" s="253"/>
    </row>
    <row r="533" spans="1:29" x14ac:dyDescent="0.3">
      <c r="A533" s="215"/>
      <c r="B533" s="269"/>
      <c r="C533" s="282" t="s">
        <v>1137</v>
      </c>
      <c r="D533" s="269"/>
      <c r="E533" s="1184"/>
      <c r="F533" s="880"/>
      <c r="G533" s="270"/>
      <c r="H533" s="270"/>
      <c r="I533" s="287"/>
      <c r="J533" s="288">
        <v>1</v>
      </c>
      <c r="K533" s="951"/>
      <c r="L533" s="296"/>
      <c r="M533" s="296"/>
      <c r="N533" s="296"/>
      <c r="O533" s="274"/>
      <c r="P533" s="304">
        <f t="shared" si="103"/>
        <v>0</v>
      </c>
      <c r="Q533" s="413"/>
      <c r="R533" s="413"/>
      <c r="S533" s="290"/>
      <c r="T533" s="1252"/>
      <c r="U533" s="515"/>
      <c r="V533" s="413"/>
      <c r="W533" s="413"/>
      <c r="X533" s="413"/>
      <c r="Y533" s="299">
        <f t="shared" si="101"/>
        <v>0</v>
      </c>
      <c r="Z533" s="291"/>
      <c r="AA533" s="1022"/>
      <c r="AB533" s="33"/>
      <c r="AC533" s="253">
        <f t="shared" si="99"/>
        <v>0</v>
      </c>
    </row>
    <row r="534" spans="1:29" x14ac:dyDescent="0.3">
      <c r="A534" s="215"/>
      <c r="B534" s="269"/>
      <c r="C534" s="269"/>
      <c r="D534" s="282" t="s">
        <v>1138</v>
      </c>
      <c r="E534" s="1184"/>
      <c r="F534" s="880"/>
      <c r="G534" s="270"/>
      <c r="H534" s="270"/>
      <c r="I534" s="287"/>
      <c r="J534" s="288"/>
      <c r="K534" s="951"/>
      <c r="L534" s="296"/>
      <c r="M534" s="296"/>
      <c r="N534" s="296"/>
      <c r="O534" s="274"/>
      <c r="P534" s="304">
        <f t="shared" si="103"/>
        <v>0</v>
      </c>
      <c r="Q534" s="413"/>
      <c r="R534" s="413"/>
      <c r="S534" s="290"/>
      <c r="T534" s="514"/>
      <c r="U534" s="515"/>
      <c r="V534" s="413"/>
      <c r="W534" s="413"/>
      <c r="X534" s="413"/>
      <c r="Y534" s="299">
        <f t="shared" si="101"/>
        <v>0</v>
      </c>
      <c r="Z534" s="291"/>
      <c r="AA534" s="1022"/>
      <c r="AB534" s="33"/>
      <c r="AC534" s="253">
        <f t="shared" si="99"/>
        <v>0</v>
      </c>
    </row>
    <row r="535" spans="1:29" x14ac:dyDescent="0.3">
      <c r="A535" s="215"/>
      <c r="B535" s="269"/>
      <c r="C535" s="269"/>
      <c r="D535" s="282" t="s">
        <v>1139</v>
      </c>
      <c r="E535" s="1184"/>
      <c r="F535" s="880"/>
      <c r="G535" s="270"/>
      <c r="H535" s="270"/>
      <c r="I535" s="287"/>
      <c r="J535" s="288"/>
      <c r="K535" s="951"/>
      <c r="L535" s="296"/>
      <c r="M535" s="296"/>
      <c r="N535" s="296"/>
      <c r="O535" s="274"/>
      <c r="P535" s="304">
        <f t="shared" si="103"/>
        <v>0</v>
      </c>
      <c r="Q535" s="413"/>
      <c r="R535" s="413"/>
      <c r="S535" s="290"/>
      <c r="T535" s="514"/>
      <c r="U535" s="515"/>
      <c r="V535" s="413"/>
      <c r="W535" s="413"/>
      <c r="X535" s="413"/>
      <c r="Y535" s="299">
        <f t="shared" si="101"/>
        <v>0</v>
      </c>
      <c r="Z535" s="291"/>
      <c r="AA535" s="1022"/>
      <c r="AB535" s="33"/>
      <c r="AC535" s="253">
        <f t="shared" si="99"/>
        <v>0</v>
      </c>
    </row>
    <row r="536" spans="1:29" x14ac:dyDescent="0.3">
      <c r="A536" s="215"/>
      <c r="B536" s="269"/>
      <c r="C536" s="282"/>
      <c r="D536" s="269"/>
      <c r="E536" s="522" t="s">
        <v>21</v>
      </c>
      <c r="F536" s="880">
        <v>1</v>
      </c>
      <c r="G536" s="270"/>
      <c r="H536" s="270"/>
      <c r="I536" s="287"/>
      <c r="J536" s="288">
        <v>1</v>
      </c>
      <c r="K536" s="951"/>
      <c r="L536" s="296"/>
      <c r="M536" s="296"/>
      <c r="N536" s="296"/>
      <c r="O536" s="274"/>
      <c r="P536" s="304">
        <f>SUM(Q536:T536)</f>
        <v>120000</v>
      </c>
      <c r="Q536" s="413"/>
      <c r="R536" s="413"/>
      <c r="S536" s="290"/>
      <c r="T536" s="514">
        <v>120000</v>
      </c>
      <c r="U536" s="515"/>
      <c r="V536" s="413"/>
      <c r="W536" s="413"/>
      <c r="X536" s="413"/>
      <c r="Y536" s="299"/>
      <c r="Z536" s="291"/>
      <c r="AA536" s="1022"/>
      <c r="AB536" s="33"/>
      <c r="AC536" s="253"/>
    </row>
    <row r="537" spans="1:29" x14ac:dyDescent="0.3">
      <c r="A537" s="215"/>
      <c r="B537" s="269"/>
      <c r="C537" s="269"/>
      <c r="D537" s="269"/>
      <c r="E537" s="522"/>
      <c r="F537" s="880"/>
      <c r="G537" s="270"/>
      <c r="H537" s="270"/>
      <c r="I537" s="287"/>
      <c r="J537" s="288"/>
      <c r="K537" s="951"/>
      <c r="L537" s="296"/>
      <c r="M537" s="296"/>
      <c r="N537" s="296"/>
      <c r="O537" s="274"/>
      <c r="P537" s="304">
        <f t="shared" si="103"/>
        <v>0</v>
      </c>
      <c r="Q537" s="413"/>
      <c r="R537" s="413"/>
      <c r="S537" s="290"/>
      <c r="T537" s="514"/>
      <c r="U537" s="515"/>
      <c r="V537" s="413"/>
      <c r="W537" s="413"/>
      <c r="X537" s="413"/>
      <c r="Y537" s="299">
        <f t="shared" si="101"/>
        <v>0</v>
      </c>
      <c r="Z537" s="291"/>
      <c r="AA537" s="1022"/>
      <c r="AB537" s="33"/>
      <c r="AC537" s="253">
        <f t="shared" si="99"/>
        <v>0</v>
      </c>
    </row>
    <row r="538" spans="1:29" x14ac:dyDescent="0.3">
      <c r="A538" s="215"/>
      <c r="B538" s="269"/>
      <c r="C538" s="278" t="s">
        <v>1140</v>
      </c>
      <c r="D538" s="278"/>
      <c r="E538" s="522"/>
      <c r="F538" s="880">
        <f>SUM(G538:J538)</f>
        <v>0</v>
      </c>
      <c r="G538" s="270"/>
      <c r="H538" s="270"/>
      <c r="I538" s="287"/>
      <c r="J538" s="288"/>
      <c r="K538" s="951"/>
      <c r="L538" s="296"/>
      <c r="M538" s="296"/>
      <c r="N538" s="296"/>
      <c r="O538" s="274"/>
      <c r="P538" s="304">
        <f t="shared" si="103"/>
        <v>0</v>
      </c>
      <c r="Q538" s="413"/>
      <c r="R538" s="413"/>
      <c r="S538" s="290"/>
      <c r="T538" s="514"/>
      <c r="U538" s="515"/>
      <c r="V538" s="413"/>
      <c r="W538" s="413"/>
      <c r="X538" s="413"/>
      <c r="Y538" s="299">
        <f t="shared" si="101"/>
        <v>0</v>
      </c>
      <c r="Z538" s="291"/>
      <c r="AA538" s="1046"/>
      <c r="AB538" s="33"/>
      <c r="AC538" s="253">
        <f t="shared" si="99"/>
        <v>0</v>
      </c>
    </row>
    <row r="539" spans="1:29" x14ac:dyDescent="0.3">
      <c r="A539" s="207"/>
      <c r="B539" s="409"/>
      <c r="C539" s="269"/>
      <c r="D539" s="269"/>
      <c r="E539" s="522" t="s">
        <v>446</v>
      </c>
      <c r="F539" s="880">
        <f>SUM(G539:J539)</f>
        <v>0</v>
      </c>
      <c r="G539" s="270"/>
      <c r="H539" s="270"/>
      <c r="I539" s="287"/>
      <c r="J539" s="288"/>
      <c r="K539" s="951"/>
      <c r="L539" s="273"/>
      <c r="M539" s="273"/>
      <c r="N539" s="273"/>
      <c r="O539" s="274"/>
      <c r="P539" s="304">
        <f t="shared" si="103"/>
        <v>0</v>
      </c>
      <c r="Q539" s="413"/>
      <c r="R539" s="413"/>
      <c r="S539" s="290"/>
      <c r="T539" s="514"/>
      <c r="U539" s="515"/>
      <c r="V539" s="413"/>
      <c r="W539" s="413"/>
      <c r="X539" s="413"/>
      <c r="Y539" s="299">
        <f t="shared" si="101"/>
        <v>0</v>
      </c>
      <c r="Z539" s="291"/>
      <c r="AA539" s="516"/>
      <c r="AB539" s="28"/>
      <c r="AC539" s="253">
        <f t="shared" si="99"/>
        <v>0</v>
      </c>
    </row>
    <row r="540" spans="1:29" x14ac:dyDescent="0.3">
      <c r="A540" s="215"/>
      <c r="B540" s="269"/>
      <c r="C540" s="269"/>
      <c r="D540" s="269"/>
      <c r="E540" s="555" t="s">
        <v>8</v>
      </c>
      <c r="F540" s="505">
        <v>5</v>
      </c>
      <c r="G540" s="270"/>
      <c r="H540" s="270"/>
      <c r="I540" s="287">
        <v>5</v>
      </c>
      <c r="J540" s="288">
        <v>5</v>
      </c>
      <c r="K540" s="295"/>
      <c r="L540" s="273"/>
      <c r="M540" s="273"/>
      <c r="N540" s="273"/>
      <c r="O540" s="274"/>
      <c r="P540" s="304">
        <f t="shared" si="103"/>
        <v>0</v>
      </c>
      <c r="Q540" s="413"/>
      <c r="R540" s="413"/>
      <c r="S540" s="290"/>
      <c r="T540" s="514"/>
      <c r="U540" s="515"/>
      <c r="V540" s="413"/>
      <c r="W540" s="413"/>
      <c r="X540" s="413"/>
      <c r="Y540" s="299">
        <f t="shared" si="101"/>
        <v>0</v>
      </c>
      <c r="Z540" s="291"/>
      <c r="AA540" s="1046"/>
      <c r="AB540" s="33"/>
      <c r="AC540" s="253">
        <f t="shared" si="99"/>
        <v>0</v>
      </c>
    </row>
    <row r="541" spans="1:29" x14ac:dyDescent="0.3">
      <c r="A541" s="215"/>
      <c r="B541" s="269"/>
      <c r="C541" s="269"/>
      <c r="D541" s="269"/>
      <c r="E541" s="555" t="s">
        <v>9</v>
      </c>
      <c r="F541" s="505">
        <v>19</v>
      </c>
      <c r="G541" s="270"/>
      <c r="H541" s="270"/>
      <c r="I541" s="287">
        <v>19</v>
      </c>
      <c r="J541" s="288">
        <v>19</v>
      </c>
      <c r="K541" s="295"/>
      <c r="L541" s="273"/>
      <c r="M541" s="273"/>
      <c r="N541" s="273"/>
      <c r="O541" s="274"/>
      <c r="P541" s="304">
        <f t="shared" si="103"/>
        <v>0</v>
      </c>
      <c r="Q541" s="413"/>
      <c r="R541" s="413"/>
      <c r="S541" s="290"/>
      <c r="T541" s="514"/>
      <c r="U541" s="515"/>
      <c r="V541" s="413"/>
      <c r="W541" s="413"/>
      <c r="X541" s="413"/>
      <c r="Y541" s="299">
        <f t="shared" si="101"/>
        <v>0</v>
      </c>
      <c r="Z541" s="291"/>
      <c r="AA541" s="1046"/>
      <c r="AB541" s="33"/>
      <c r="AC541" s="253">
        <f t="shared" si="99"/>
        <v>0</v>
      </c>
    </row>
    <row r="542" spans="1:29" ht="15.6" hidden="1" customHeight="1" x14ac:dyDescent="0.3">
      <c r="A542" s="215"/>
      <c r="B542" s="269"/>
      <c r="C542" s="269"/>
      <c r="D542" s="269"/>
      <c r="E542" s="555"/>
      <c r="F542" s="505"/>
      <c r="G542" s="270"/>
      <c r="H542" s="270"/>
      <c r="I542" s="287"/>
      <c r="J542" s="288"/>
      <c r="K542" s="951"/>
      <c r="L542" s="273"/>
      <c r="M542" s="273"/>
      <c r="N542" s="273"/>
      <c r="O542" s="274"/>
      <c r="P542" s="304">
        <f t="shared" si="103"/>
        <v>0</v>
      </c>
      <c r="Q542" s="413"/>
      <c r="R542" s="413"/>
      <c r="S542" s="290"/>
      <c r="T542" s="514"/>
      <c r="U542" s="515"/>
      <c r="V542" s="413"/>
      <c r="W542" s="413"/>
      <c r="X542" s="413"/>
      <c r="Y542" s="299">
        <f t="shared" si="101"/>
        <v>0</v>
      </c>
      <c r="Z542" s="291"/>
      <c r="AA542" s="1046"/>
      <c r="AB542" s="33"/>
      <c r="AC542" s="253">
        <f t="shared" si="99"/>
        <v>0</v>
      </c>
    </row>
    <row r="543" spans="1:29" ht="15.6" hidden="1" customHeight="1" x14ac:dyDescent="0.3">
      <c r="A543" s="215"/>
      <c r="B543" s="269"/>
      <c r="C543" s="269"/>
      <c r="D543" s="269"/>
      <c r="E543" s="555" t="s">
        <v>416</v>
      </c>
      <c r="F543" s="505">
        <v>123</v>
      </c>
      <c r="G543" s="270"/>
      <c r="H543" s="270"/>
      <c r="I543" s="287">
        <v>123</v>
      </c>
      <c r="J543" s="288">
        <v>123</v>
      </c>
      <c r="K543" s="295"/>
      <c r="L543" s="273"/>
      <c r="M543" s="273"/>
      <c r="N543" s="273"/>
      <c r="O543" s="274"/>
      <c r="P543" s="304">
        <f t="shared" si="103"/>
        <v>0</v>
      </c>
      <c r="Q543" s="413"/>
      <c r="R543" s="413"/>
      <c r="S543" s="290"/>
      <c r="T543" s="514"/>
      <c r="U543" s="515"/>
      <c r="V543" s="413"/>
      <c r="W543" s="413"/>
      <c r="X543" s="413"/>
      <c r="Y543" s="299">
        <f t="shared" si="101"/>
        <v>0</v>
      </c>
      <c r="Z543" s="291"/>
      <c r="AA543" s="1046"/>
      <c r="AB543" s="33"/>
      <c r="AC543" s="253">
        <f t="shared" si="99"/>
        <v>0</v>
      </c>
    </row>
    <row r="544" spans="1:29" x14ac:dyDescent="0.3">
      <c r="A544" s="215"/>
      <c r="B544" s="269"/>
      <c r="C544" s="269"/>
      <c r="D544" s="269"/>
      <c r="E544" s="555"/>
      <c r="F544" s="880"/>
      <c r="G544" s="270"/>
      <c r="H544" s="270"/>
      <c r="I544" s="287"/>
      <c r="J544" s="288"/>
      <c r="K544" s="951"/>
      <c r="L544" s="273"/>
      <c r="M544" s="273"/>
      <c r="N544" s="273"/>
      <c r="O544" s="274"/>
      <c r="P544" s="304">
        <f t="shared" si="103"/>
        <v>0</v>
      </c>
      <c r="Q544" s="413"/>
      <c r="R544" s="413"/>
      <c r="S544" s="290"/>
      <c r="T544" s="514"/>
      <c r="U544" s="515"/>
      <c r="V544" s="413"/>
      <c r="W544" s="413"/>
      <c r="X544" s="413"/>
      <c r="Y544" s="299">
        <f t="shared" si="101"/>
        <v>0</v>
      </c>
      <c r="Z544" s="291"/>
      <c r="AA544" s="1046"/>
      <c r="AB544" s="33"/>
      <c r="AC544" s="253">
        <f t="shared" si="99"/>
        <v>0</v>
      </c>
    </row>
    <row r="545" spans="1:29" ht="15.6" hidden="1" customHeight="1" x14ac:dyDescent="0.3">
      <c r="A545" s="215"/>
      <c r="B545" s="269"/>
      <c r="C545" s="269"/>
      <c r="D545" s="269"/>
      <c r="E545" s="555"/>
      <c r="F545" s="880">
        <f>SUM(G545:J545)</f>
        <v>0</v>
      </c>
      <c r="G545" s="270"/>
      <c r="H545" s="270"/>
      <c r="I545" s="287"/>
      <c r="J545" s="288"/>
      <c r="K545" s="507"/>
      <c r="L545" s="273"/>
      <c r="M545" s="273"/>
      <c r="N545" s="273"/>
      <c r="O545" s="274">
        <f t="shared" si="104"/>
        <v>0</v>
      </c>
      <c r="P545" s="304">
        <f t="shared" si="103"/>
        <v>0</v>
      </c>
      <c r="Q545" s="413"/>
      <c r="R545" s="413"/>
      <c r="S545" s="290"/>
      <c r="T545" s="514"/>
      <c r="U545" s="515"/>
      <c r="V545" s="413"/>
      <c r="W545" s="413"/>
      <c r="X545" s="413"/>
      <c r="Y545" s="299">
        <f t="shared" si="101"/>
        <v>0</v>
      </c>
      <c r="Z545" s="291"/>
      <c r="AA545" s="294"/>
      <c r="AB545" s="33"/>
      <c r="AC545" s="253">
        <f t="shared" si="99"/>
        <v>0</v>
      </c>
    </row>
    <row r="546" spans="1:29" x14ac:dyDescent="0.3">
      <c r="A546" s="215"/>
      <c r="B546" s="269"/>
      <c r="C546" s="278" t="s">
        <v>1141</v>
      </c>
      <c r="D546" s="278"/>
      <c r="E546" s="522"/>
      <c r="F546" s="1253"/>
      <c r="G546" s="270"/>
      <c r="H546" s="270"/>
      <c r="I546" s="270"/>
      <c r="J546" s="1024"/>
      <c r="K546" s="507"/>
      <c r="L546" s="296"/>
      <c r="M546" s="296"/>
      <c r="N546" s="296"/>
      <c r="O546" s="274"/>
      <c r="P546" s="304">
        <f t="shared" si="103"/>
        <v>0</v>
      </c>
      <c r="Q546" s="413"/>
      <c r="R546" s="413"/>
      <c r="S546" s="413"/>
      <c r="T546" s="1290"/>
      <c r="U546" s="515"/>
      <c r="V546" s="413"/>
      <c r="W546" s="413"/>
      <c r="X546" s="413"/>
      <c r="Y546" s="299">
        <f t="shared" si="101"/>
        <v>0</v>
      </c>
      <c r="Z546" s="291"/>
      <c r="AA546" s="294"/>
      <c r="AB546" s="33"/>
      <c r="AC546" s="253">
        <f t="shared" si="99"/>
        <v>0</v>
      </c>
    </row>
    <row r="547" spans="1:29" ht="15.6" customHeight="1" x14ac:dyDescent="0.3">
      <c r="A547" s="207"/>
      <c r="B547" s="409"/>
      <c r="C547" s="278"/>
      <c r="D547" s="278"/>
      <c r="E547" s="522" t="s">
        <v>447</v>
      </c>
      <c r="F547" s="880">
        <v>1</v>
      </c>
      <c r="G547" s="270"/>
      <c r="H547" s="270"/>
      <c r="I547" s="287">
        <v>1</v>
      </c>
      <c r="J547" s="288">
        <v>-1</v>
      </c>
      <c r="K547" s="951"/>
      <c r="L547" s="273">
        <v>3</v>
      </c>
      <c r="M547" s="273"/>
      <c r="N547" s="273"/>
      <c r="O547" s="274">
        <f t="shared" si="104"/>
        <v>3</v>
      </c>
      <c r="P547" s="304">
        <f t="shared" si="103"/>
        <v>0</v>
      </c>
      <c r="Q547" s="413"/>
      <c r="R547" s="413"/>
      <c r="S547" s="290"/>
      <c r="T547" s="514"/>
      <c r="U547" s="515"/>
      <c r="V547" s="413"/>
      <c r="W547" s="413"/>
      <c r="X547" s="413"/>
      <c r="Y547" s="299">
        <f t="shared" si="101"/>
        <v>0</v>
      </c>
      <c r="Z547" s="291"/>
      <c r="AA547" s="516"/>
      <c r="AB547" s="28"/>
      <c r="AC547" s="253">
        <f t="shared" si="99"/>
        <v>0</v>
      </c>
    </row>
    <row r="548" spans="1:29" ht="15.6" customHeight="1" x14ac:dyDescent="0.3">
      <c r="A548" s="207"/>
      <c r="B548" s="409"/>
      <c r="C548" s="278"/>
      <c r="D548" s="278"/>
      <c r="E548" s="522"/>
      <c r="F548" s="1041"/>
      <c r="G548" s="551"/>
      <c r="H548" s="551"/>
      <c r="I548" s="1048"/>
      <c r="J548" s="1049"/>
      <c r="K548" s="1050"/>
      <c r="L548" s="552"/>
      <c r="M548" s="552"/>
      <c r="N548" s="552"/>
      <c r="O548" s="274"/>
      <c r="P548" s="304">
        <f t="shared" si="103"/>
        <v>0</v>
      </c>
      <c r="Q548" s="1051"/>
      <c r="R548" s="1051"/>
      <c r="S548" s="1052"/>
      <c r="T548" s="1053"/>
      <c r="U548" s="1054"/>
      <c r="V548" s="1051"/>
      <c r="W548" s="1051"/>
      <c r="X548" s="1051"/>
      <c r="Y548" s="299">
        <f t="shared" si="101"/>
        <v>0</v>
      </c>
      <c r="Z548" s="1055"/>
      <c r="AA548" s="1056"/>
      <c r="AB548" s="4"/>
      <c r="AC548" s="253">
        <f t="shared" si="99"/>
        <v>0</v>
      </c>
    </row>
    <row r="549" spans="1:29" s="29" customFormat="1" x14ac:dyDescent="0.3">
      <c r="A549" s="215"/>
      <c r="B549" s="269"/>
      <c r="C549" s="282" t="s">
        <v>1142</v>
      </c>
      <c r="D549" s="269"/>
      <c r="E549" s="524"/>
      <c r="F549" s="1041">
        <f t="shared" ref="F549:F554" si="105">SUM(G549:J549)</f>
        <v>0</v>
      </c>
      <c r="G549" s="551"/>
      <c r="H549" s="551"/>
      <c r="I549" s="1048"/>
      <c r="J549" s="1049"/>
      <c r="K549" s="1057"/>
      <c r="L549" s="552"/>
      <c r="M549" s="552"/>
      <c r="N549" s="552"/>
      <c r="O549" s="274"/>
      <c r="P549" s="304">
        <f t="shared" si="103"/>
        <v>0</v>
      </c>
      <c r="Q549" s="1051"/>
      <c r="R549" s="1051"/>
      <c r="S549" s="1052"/>
      <c r="T549" s="1053"/>
      <c r="U549" s="1054"/>
      <c r="V549" s="1051"/>
      <c r="W549" s="1051"/>
      <c r="X549" s="1051"/>
      <c r="Y549" s="299">
        <f t="shared" si="101"/>
        <v>0</v>
      </c>
      <c r="Z549" s="1055"/>
      <c r="AA549" s="1058"/>
      <c r="AB549" s="258"/>
      <c r="AC549" s="253">
        <f t="shared" si="99"/>
        <v>0</v>
      </c>
    </row>
    <row r="550" spans="1:29" s="29" customFormat="1" x14ac:dyDescent="0.3">
      <c r="A550" s="215"/>
      <c r="B550" s="269"/>
      <c r="C550" s="269"/>
      <c r="D550" s="269"/>
      <c r="E550" s="522" t="s">
        <v>1055</v>
      </c>
      <c r="F550" s="880">
        <f t="shared" si="105"/>
        <v>0</v>
      </c>
      <c r="G550" s="270"/>
      <c r="H550" s="270"/>
      <c r="I550" s="287"/>
      <c r="J550" s="288"/>
      <c r="K550" s="507"/>
      <c r="L550" s="273"/>
      <c r="M550" s="273"/>
      <c r="N550" s="273"/>
      <c r="O550" s="274"/>
      <c r="P550" s="304">
        <f t="shared" si="103"/>
        <v>0</v>
      </c>
      <c r="Q550" s="413"/>
      <c r="R550" s="413"/>
      <c r="S550" s="290"/>
      <c r="T550" s="514"/>
      <c r="U550" s="515"/>
      <c r="V550" s="413"/>
      <c r="W550" s="413"/>
      <c r="X550" s="413"/>
      <c r="Y550" s="299">
        <f t="shared" si="101"/>
        <v>0</v>
      </c>
      <c r="Z550" s="1059"/>
      <c r="AA550" s="673"/>
      <c r="AB550" s="258"/>
      <c r="AC550" s="253">
        <f t="shared" si="99"/>
        <v>0</v>
      </c>
    </row>
    <row r="551" spans="1:29" x14ac:dyDescent="0.3">
      <c r="A551" s="215"/>
      <c r="B551" s="269"/>
      <c r="C551" s="269"/>
      <c r="D551" s="269"/>
      <c r="E551" s="1185" t="s">
        <v>69</v>
      </c>
      <c r="F551" s="880">
        <f t="shared" si="105"/>
        <v>1</v>
      </c>
      <c r="G551" s="287"/>
      <c r="H551" s="287"/>
      <c r="I551" s="1450">
        <v>1</v>
      </c>
      <c r="J551" s="288" t="s">
        <v>200</v>
      </c>
      <c r="K551" s="507"/>
      <c r="L551" s="273"/>
      <c r="M551" s="273"/>
      <c r="N551" s="273"/>
      <c r="O551" s="274"/>
      <c r="P551" s="304">
        <f t="shared" si="103"/>
        <v>138000</v>
      </c>
      <c r="Q551" s="297"/>
      <c r="R551" s="290"/>
      <c r="S551" s="290">
        <f>23000*3</f>
        <v>69000</v>
      </c>
      <c r="T551" s="514">
        <f>23000*3</f>
        <v>69000</v>
      </c>
      <c r="U551" s="530"/>
      <c r="V551" s="301"/>
      <c r="W551" s="301"/>
      <c r="X551" s="301"/>
      <c r="Y551" s="299">
        <f t="shared" si="101"/>
        <v>0</v>
      </c>
      <c r="Z551" s="291"/>
      <c r="AA551" s="1023"/>
      <c r="AB551" s="20"/>
      <c r="AC551" s="253">
        <f t="shared" si="99"/>
        <v>138000</v>
      </c>
    </row>
    <row r="552" spans="1:29" x14ac:dyDescent="0.3">
      <c r="A552" s="215"/>
      <c r="B552" s="269"/>
      <c r="C552" s="269"/>
      <c r="D552" s="269"/>
      <c r="E552" s="1185" t="s">
        <v>69</v>
      </c>
      <c r="F552" s="880">
        <f t="shared" si="105"/>
        <v>1</v>
      </c>
      <c r="G552" s="287"/>
      <c r="H552" s="287"/>
      <c r="I552" s="1450">
        <v>1</v>
      </c>
      <c r="J552" s="288" t="s">
        <v>200</v>
      </c>
      <c r="K552" s="507"/>
      <c r="L552" s="273"/>
      <c r="M552" s="273"/>
      <c r="N552" s="273"/>
      <c r="O552" s="274"/>
      <c r="P552" s="304">
        <f t="shared" si="103"/>
        <v>138000</v>
      </c>
      <c r="Q552" s="297"/>
      <c r="R552" s="290"/>
      <c r="S552" s="290">
        <f>23000*3</f>
        <v>69000</v>
      </c>
      <c r="T552" s="514">
        <f>23000*3</f>
        <v>69000</v>
      </c>
      <c r="U552" s="530"/>
      <c r="V552" s="301"/>
      <c r="W552" s="301"/>
      <c r="X552" s="301"/>
      <c r="Y552" s="299">
        <f t="shared" si="101"/>
        <v>0</v>
      </c>
      <c r="Z552" s="291"/>
      <c r="AA552" s="1023"/>
      <c r="AB552" s="20"/>
      <c r="AC552" s="253">
        <f t="shared" si="99"/>
        <v>138000</v>
      </c>
    </row>
    <row r="553" spans="1:29" s="29" customFormat="1" x14ac:dyDescent="0.3">
      <c r="A553" s="215"/>
      <c r="B553" s="269"/>
      <c r="C553" s="269"/>
      <c r="D553" s="269"/>
      <c r="E553" s="522" t="s">
        <v>66</v>
      </c>
      <c r="F553" s="880">
        <f t="shared" si="105"/>
        <v>0</v>
      </c>
      <c r="G553" s="270"/>
      <c r="H553" s="270"/>
      <c r="I553" s="287"/>
      <c r="J553" s="288"/>
      <c r="K553" s="507"/>
      <c r="L553" s="273"/>
      <c r="M553" s="273"/>
      <c r="N553" s="273"/>
      <c r="O553" s="274"/>
      <c r="P553" s="304">
        <f t="shared" si="103"/>
        <v>60974</v>
      </c>
      <c r="Q553" s="413"/>
      <c r="R553" s="413"/>
      <c r="S553" s="290">
        <v>30487</v>
      </c>
      <c r="T553" s="514">
        <v>30487</v>
      </c>
      <c r="U553" s="515"/>
      <c r="V553" s="413"/>
      <c r="W553" s="413"/>
      <c r="X553" s="413"/>
      <c r="Y553" s="299">
        <f t="shared" si="101"/>
        <v>0</v>
      </c>
      <c r="Z553" s="1059"/>
      <c r="AA553" s="673"/>
      <c r="AB553" s="218"/>
      <c r="AC553" s="253">
        <f t="shared" si="99"/>
        <v>60974</v>
      </c>
    </row>
    <row r="554" spans="1:29" s="29" customFormat="1" x14ac:dyDescent="0.3">
      <c r="A554" s="215"/>
      <c r="B554" s="269"/>
      <c r="C554" s="269"/>
      <c r="D554" s="269"/>
      <c r="E554" s="522" t="s">
        <v>1056</v>
      </c>
      <c r="F554" s="880">
        <f t="shared" si="105"/>
        <v>0</v>
      </c>
      <c r="G554" s="270"/>
      <c r="H554" s="270"/>
      <c r="I554" s="287"/>
      <c r="J554" s="288"/>
      <c r="K554" s="507"/>
      <c r="L554" s="273"/>
      <c r="M554" s="273"/>
      <c r="N554" s="273"/>
      <c r="O554" s="274"/>
      <c r="P554" s="304">
        <f t="shared" si="103"/>
        <v>66666</v>
      </c>
      <c r="Q554" s="413"/>
      <c r="R554" s="413"/>
      <c r="S554" s="290">
        <v>33333</v>
      </c>
      <c r="T554" s="514">
        <v>33333</v>
      </c>
      <c r="U554" s="515"/>
      <c r="V554" s="413"/>
      <c r="W554" s="413"/>
      <c r="X554" s="413"/>
      <c r="Y554" s="299">
        <f t="shared" si="101"/>
        <v>0</v>
      </c>
      <c r="Z554" s="1059"/>
      <c r="AA554" s="673"/>
      <c r="AB554" s="218"/>
      <c r="AC554" s="253">
        <f t="shared" si="99"/>
        <v>66666</v>
      </c>
    </row>
    <row r="555" spans="1:29" ht="15.6" customHeight="1" thickBot="1" x14ac:dyDescent="0.35">
      <c r="A555" s="1025"/>
      <c r="B555" s="1026"/>
      <c r="C555" s="1027"/>
      <c r="D555" s="1027"/>
      <c r="E555" s="1447"/>
      <c r="F555" s="1029">
        <f t="shared" si="98"/>
        <v>0</v>
      </c>
      <c r="G555" s="1030"/>
      <c r="H555" s="1030"/>
      <c r="I555" s="1031"/>
      <c r="J555" s="1060"/>
      <c r="K555" s="1061"/>
      <c r="L555" s="1032"/>
      <c r="M555" s="1032"/>
      <c r="N555" s="1032"/>
      <c r="O555" s="1033"/>
      <c r="P555" s="1034">
        <f t="shared" si="103"/>
        <v>0</v>
      </c>
      <c r="Q555" s="1035"/>
      <c r="R555" s="1035"/>
      <c r="S555" s="1036"/>
      <c r="T555" s="1037"/>
      <c r="U555" s="1038"/>
      <c r="V555" s="1035"/>
      <c r="W555" s="1035"/>
      <c r="X555" s="1035"/>
      <c r="Y555" s="1310">
        <f t="shared" si="101"/>
        <v>0</v>
      </c>
      <c r="Z555" s="1040"/>
      <c r="AA555" s="1062"/>
      <c r="AB555" s="4"/>
      <c r="AC555" s="253">
        <f t="shared" si="99"/>
        <v>0</v>
      </c>
    </row>
    <row r="556" spans="1:29" s="34" customFormat="1" x14ac:dyDescent="0.3">
      <c r="A556" s="118"/>
      <c r="B556" s="529" t="s">
        <v>1306</v>
      </c>
      <c r="C556" s="442"/>
      <c r="D556" s="442"/>
      <c r="E556" s="1181"/>
      <c r="F556" s="886">
        <f t="shared" si="98"/>
        <v>0</v>
      </c>
      <c r="G556" s="924"/>
      <c r="H556" s="924"/>
      <c r="I556" s="931"/>
      <c r="J556" s="932"/>
      <c r="K556" s="392"/>
      <c r="L556" s="930"/>
      <c r="M556" s="930"/>
      <c r="N556" s="930"/>
      <c r="O556" s="394"/>
      <c r="P556" s="339">
        <f t="shared" si="103"/>
        <v>0</v>
      </c>
      <c r="Q556" s="977"/>
      <c r="R556" s="977"/>
      <c r="S556" s="396"/>
      <c r="T556" s="397"/>
      <c r="U556" s="999"/>
      <c r="V556" s="977"/>
      <c r="W556" s="977"/>
      <c r="X556" s="977"/>
      <c r="Y556" s="1293">
        <f t="shared" si="101"/>
        <v>0</v>
      </c>
      <c r="Z556" s="683"/>
      <c r="AA556" s="1064"/>
      <c r="AB556" s="20"/>
      <c r="AC556" s="260">
        <f t="shared" si="99"/>
        <v>0</v>
      </c>
    </row>
    <row r="557" spans="1:29" s="34" customFormat="1" x14ac:dyDescent="0.3">
      <c r="A557" s="118"/>
      <c r="B557" s="529"/>
      <c r="C557" s="442" t="s">
        <v>871</v>
      </c>
      <c r="D557" s="442"/>
      <c r="E557" s="1181"/>
      <c r="F557" s="582"/>
      <c r="G557" s="583"/>
      <c r="H557" s="583"/>
      <c r="I557" s="889"/>
      <c r="J557" s="929"/>
      <c r="K557" s="336"/>
      <c r="L557" s="586"/>
      <c r="M557" s="586"/>
      <c r="N557" s="586"/>
      <c r="O557" s="338"/>
      <c r="P557" s="339">
        <f t="shared" si="103"/>
        <v>0</v>
      </c>
      <c r="Q557" s="436"/>
      <c r="R557" s="436"/>
      <c r="S557" s="401"/>
      <c r="T557" s="402"/>
      <c r="U557" s="437"/>
      <c r="V557" s="436"/>
      <c r="W557" s="436"/>
      <c r="X557" s="436"/>
      <c r="Y557" s="1293">
        <f t="shared" si="101"/>
        <v>0</v>
      </c>
      <c r="Z557" s="438"/>
      <c r="AA557" s="373"/>
      <c r="AB557" s="20"/>
      <c r="AC557" s="260">
        <f t="shared" si="99"/>
        <v>0</v>
      </c>
    </row>
    <row r="558" spans="1:29" s="34" customFormat="1" x14ac:dyDescent="0.3">
      <c r="A558" s="17"/>
      <c r="B558" s="293" t="s">
        <v>271</v>
      </c>
      <c r="C558" s="293"/>
      <c r="D558" s="293"/>
      <c r="E558" s="562"/>
      <c r="F558" s="880">
        <f t="shared" ref="F558" si="106">SUM(G558:J558)</f>
        <v>0</v>
      </c>
      <c r="G558" s="890"/>
      <c r="H558" s="890"/>
      <c r="I558" s="506"/>
      <c r="J558" s="918"/>
      <c r="K558" s="289"/>
      <c r="L558" s="280"/>
      <c r="M558" s="280"/>
      <c r="N558" s="280"/>
      <c r="O558" s="274"/>
      <c r="P558" s="1359">
        <f>SUM(P559:P574)</f>
        <v>7234538.0700000003</v>
      </c>
      <c r="Q558" s="401">
        <f t="shared" ref="Q558:Y558" si="107">SUM(Q559:Q574)</f>
        <v>7234538.0700000003</v>
      </c>
      <c r="R558" s="401">
        <f t="shared" si="107"/>
        <v>0</v>
      </c>
      <c r="S558" s="401">
        <f t="shared" si="107"/>
        <v>0</v>
      </c>
      <c r="T558" s="1262">
        <f t="shared" si="107"/>
        <v>0</v>
      </c>
      <c r="U558" s="1359">
        <f t="shared" si="107"/>
        <v>0</v>
      </c>
      <c r="V558" s="401">
        <f t="shared" si="107"/>
        <v>7234538.0700000003</v>
      </c>
      <c r="W558" s="1260">
        <f t="shared" si="107"/>
        <v>0</v>
      </c>
      <c r="X558" s="339">
        <f t="shared" si="107"/>
        <v>0</v>
      </c>
      <c r="Y558" s="1286">
        <f t="shared" si="107"/>
        <v>7234538.0700000003</v>
      </c>
      <c r="Z558" s="304"/>
      <c r="AA558" s="518"/>
      <c r="AB558" s="20"/>
      <c r="AC558" s="260">
        <f t="shared" si="99"/>
        <v>14469076.140000001</v>
      </c>
    </row>
    <row r="559" spans="1:29" x14ac:dyDescent="0.3">
      <c r="A559" s="17"/>
      <c r="B559" s="293"/>
      <c r="C559" s="293"/>
      <c r="D559" s="293"/>
      <c r="E559" s="554"/>
      <c r="F559" s="880"/>
      <c r="G559" s="270"/>
      <c r="H559" s="270"/>
      <c r="I559" s="287"/>
      <c r="J559" s="288"/>
      <c r="K559" s="507"/>
      <c r="L559" s="296"/>
      <c r="M559" s="296"/>
      <c r="N559" s="296"/>
      <c r="O559" s="274"/>
      <c r="P559" s="339">
        <f t="shared" si="103"/>
        <v>0</v>
      </c>
      <c r="Q559" s="413"/>
      <c r="R559" s="413"/>
      <c r="S559" s="413"/>
      <c r="T559" s="1290"/>
      <c r="U559" s="515"/>
      <c r="V559" s="413"/>
      <c r="W559" s="413"/>
      <c r="X559" s="413"/>
      <c r="Y559" s="299"/>
      <c r="Z559" s="304"/>
      <c r="AA559" s="518"/>
      <c r="AB559" s="20"/>
      <c r="AC559" s="253"/>
    </row>
    <row r="560" spans="1:29" x14ac:dyDescent="0.3">
      <c r="A560" s="115"/>
      <c r="B560" s="441"/>
      <c r="C560" s="442" t="s">
        <v>1307</v>
      </c>
      <c r="D560" s="442"/>
      <c r="E560" s="1168"/>
      <c r="F560" s="582">
        <f t="shared" si="98"/>
        <v>0</v>
      </c>
      <c r="G560" s="333"/>
      <c r="H560" s="333"/>
      <c r="I560" s="433"/>
      <c r="J560" s="434"/>
      <c r="K560" s="942"/>
      <c r="L560" s="337"/>
      <c r="M560" s="337"/>
      <c r="N560" s="337"/>
      <c r="O560" s="338"/>
      <c r="P560" s="339">
        <f t="shared" si="103"/>
        <v>0</v>
      </c>
      <c r="Q560" s="364"/>
      <c r="R560" s="364"/>
      <c r="S560" s="365"/>
      <c r="T560" s="366"/>
      <c r="U560" s="367"/>
      <c r="V560" s="364"/>
      <c r="W560" s="364"/>
      <c r="X560" s="364"/>
      <c r="Y560" s="1293">
        <f t="shared" si="101"/>
        <v>0</v>
      </c>
      <c r="Z560" s="340"/>
      <c r="AA560" s="422"/>
      <c r="AB560" s="20"/>
      <c r="AC560" s="253">
        <f t="shared" si="99"/>
        <v>0</v>
      </c>
    </row>
    <row r="561" spans="1:29" x14ac:dyDescent="0.3">
      <c r="A561" s="115"/>
      <c r="B561" s="441"/>
      <c r="C561" s="332"/>
      <c r="D561" s="442" t="s">
        <v>872</v>
      </c>
      <c r="E561" s="1168"/>
      <c r="F561" s="582">
        <f t="shared" si="98"/>
        <v>0</v>
      </c>
      <c r="G561" s="333"/>
      <c r="H561" s="333"/>
      <c r="I561" s="433"/>
      <c r="J561" s="434"/>
      <c r="K561" s="942"/>
      <c r="L561" s="337"/>
      <c r="M561" s="337"/>
      <c r="N561" s="337"/>
      <c r="O561" s="338"/>
      <c r="P561" s="339">
        <f t="shared" si="103"/>
        <v>0</v>
      </c>
      <c r="Q561" s="364"/>
      <c r="R561" s="364"/>
      <c r="S561" s="365"/>
      <c r="T561" s="366"/>
      <c r="U561" s="367"/>
      <c r="V561" s="364"/>
      <c r="W561" s="364"/>
      <c r="X561" s="364"/>
      <c r="Y561" s="1293">
        <f t="shared" si="101"/>
        <v>0</v>
      </c>
      <c r="Z561" s="340"/>
      <c r="AA561" s="422"/>
      <c r="AB561" s="20"/>
      <c r="AC561" s="253">
        <f t="shared" si="99"/>
        <v>0</v>
      </c>
    </row>
    <row r="562" spans="1:29" x14ac:dyDescent="0.3">
      <c r="A562" s="115"/>
      <c r="B562" s="441"/>
      <c r="C562" s="332"/>
      <c r="D562" s="442" t="s">
        <v>1146</v>
      </c>
      <c r="E562" s="1168"/>
      <c r="F562" s="582">
        <f t="shared" si="98"/>
        <v>0</v>
      </c>
      <c r="G562" s="333"/>
      <c r="H562" s="333"/>
      <c r="I562" s="433"/>
      <c r="J562" s="434"/>
      <c r="K562" s="942"/>
      <c r="L562" s="337"/>
      <c r="M562" s="337"/>
      <c r="N562" s="337"/>
      <c r="O562" s="338"/>
      <c r="P562" s="339">
        <f t="shared" si="103"/>
        <v>0</v>
      </c>
      <c r="Q562" s="364"/>
      <c r="R562" s="364"/>
      <c r="S562" s="365"/>
      <c r="T562" s="366"/>
      <c r="U562" s="367"/>
      <c r="V562" s="364"/>
      <c r="W562" s="364"/>
      <c r="X562" s="364"/>
      <c r="Y562" s="1293">
        <f t="shared" si="101"/>
        <v>0</v>
      </c>
      <c r="Z562" s="340"/>
      <c r="AA562" s="422"/>
      <c r="AB562" s="20"/>
      <c r="AC562" s="253">
        <f t="shared" si="99"/>
        <v>0</v>
      </c>
    </row>
    <row r="563" spans="1:29" x14ac:dyDescent="0.3">
      <c r="A563" s="115"/>
      <c r="B563" s="441"/>
      <c r="C563" s="441"/>
      <c r="D563" s="442"/>
      <c r="E563" s="1168" t="s">
        <v>21</v>
      </c>
      <c r="F563" s="582">
        <f t="shared" si="98"/>
        <v>1</v>
      </c>
      <c r="G563" s="333"/>
      <c r="H563" s="333"/>
      <c r="I563" s="433">
        <v>1</v>
      </c>
      <c r="J563" s="434"/>
      <c r="K563" s="942"/>
      <c r="L563" s="337"/>
      <c r="M563" s="337"/>
      <c r="N563" s="337"/>
      <c r="O563" s="338"/>
      <c r="P563" s="339">
        <f t="shared" si="103"/>
        <v>1412900</v>
      </c>
      <c r="Q563" s="364">
        <v>1412900</v>
      </c>
      <c r="R563" s="364"/>
      <c r="S563" s="365"/>
      <c r="T563" s="366"/>
      <c r="U563" s="367"/>
      <c r="V563" s="364">
        <v>1412900</v>
      </c>
      <c r="W563" s="364"/>
      <c r="X563" s="364"/>
      <c r="Y563" s="1293">
        <f t="shared" si="101"/>
        <v>1412900</v>
      </c>
      <c r="Z563" s="340" t="s">
        <v>32</v>
      </c>
      <c r="AA563" s="370" t="s">
        <v>590</v>
      </c>
      <c r="AB563" s="20"/>
      <c r="AC563" s="253">
        <f t="shared" ref="AC563:AC614" si="108">P563+Y563</f>
        <v>2825800</v>
      </c>
    </row>
    <row r="564" spans="1:29" x14ac:dyDescent="0.3">
      <c r="A564" s="115"/>
      <c r="B564" s="441"/>
      <c r="C564" s="441"/>
      <c r="D564" s="442"/>
      <c r="E564" s="1168"/>
      <c r="F564" s="582">
        <f t="shared" si="98"/>
        <v>0</v>
      </c>
      <c r="G564" s="333"/>
      <c r="H564" s="333"/>
      <c r="I564" s="433"/>
      <c r="J564" s="434"/>
      <c r="K564" s="942"/>
      <c r="L564" s="337"/>
      <c r="M564" s="337"/>
      <c r="N564" s="337"/>
      <c r="O564" s="338"/>
      <c r="P564" s="339">
        <f t="shared" si="103"/>
        <v>3237600</v>
      </c>
      <c r="Q564" s="364">
        <v>3237600</v>
      </c>
      <c r="R564" s="364"/>
      <c r="S564" s="365"/>
      <c r="T564" s="366"/>
      <c r="U564" s="367"/>
      <c r="V564" s="364">
        <v>3237600</v>
      </c>
      <c r="W564" s="364"/>
      <c r="X564" s="364"/>
      <c r="Y564" s="1293">
        <f t="shared" si="101"/>
        <v>3237600</v>
      </c>
      <c r="Z564" s="340" t="s">
        <v>32</v>
      </c>
      <c r="AA564" s="370" t="s">
        <v>591</v>
      </c>
      <c r="AB564" s="20"/>
      <c r="AC564" s="253">
        <f t="shared" si="108"/>
        <v>6475200</v>
      </c>
    </row>
    <row r="565" spans="1:29" x14ac:dyDescent="0.3">
      <c r="A565" s="115"/>
      <c r="B565" s="441"/>
      <c r="C565" s="442" t="s">
        <v>1308</v>
      </c>
      <c r="D565" s="442"/>
      <c r="E565" s="1168"/>
      <c r="F565" s="582">
        <f t="shared" si="98"/>
        <v>0</v>
      </c>
      <c r="G565" s="333"/>
      <c r="H565" s="333"/>
      <c r="I565" s="433"/>
      <c r="J565" s="434"/>
      <c r="K565" s="942"/>
      <c r="L565" s="337"/>
      <c r="M565" s="337"/>
      <c r="N565" s="337"/>
      <c r="O565" s="338"/>
      <c r="P565" s="339">
        <f t="shared" si="103"/>
        <v>0</v>
      </c>
      <c r="Q565" s="364"/>
      <c r="R565" s="364"/>
      <c r="S565" s="365"/>
      <c r="T565" s="366"/>
      <c r="U565" s="367"/>
      <c r="V565" s="364"/>
      <c r="W565" s="364"/>
      <c r="X565" s="364"/>
      <c r="Y565" s="1293">
        <f t="shared" si="101"/>
        <v>0</v>
      </c>
      <c r="Z565" s="340"/>
      <c r="AA565" s="370" t="s">
        <v>592</v>
      </c>
      <c r="AB565" s="20"/>
      <c r="AC565" s="253">
        <f t="shared" si="108"/>
        <v>0</v>
      </c>
    </row>
    <row r="566" spans="1:29" x14ac:dyDescent="0.3">
      <c r="A566" s="115"/>
      <c r="B566" s="441"/>
      <c r="C566" s="442" t="s">
        <v>719</v>
      </c>
      <c r="D566" s="442"/>
      <c r="E566" s="1168"/>
      <c r="F566" s="582">
        <f t="shared" si="98"/>
        <v>0</v>
      </c>
      <c r="G566" s="333"/>
      <c r="H566" s="333"/>
      <c r="I566" s="433"/>
      <c r="J566" s="434"/>
      <c r="K566" s="942"/>
      <c r="L566" s="337"/>
      <c r="M566" s="337"/>
      <c r="N566" s="337"/>
      <c r="O566" s="338"/>
      <c r="P566" s="339">
        <f t="shared" si="103"/>
        <v>0</v>
      </c>
      <c r="Q566" s="364"/>
      <c r="R566" s="364"/>
      <c r="S566" s="365"/>
      <c r="T566" s="366"/>
      <c r="U566" s="367"/>
      <c r="V566" s="364"/>
      <c r="W566" s="364"/>
      <c r="X566" s="364"/>
      <c r="Y566" s="1293">
        <f t="shared" si="101"/>
        <v>0</v>
      </c>
      <c r="Z566" s="340"/>
      <c r="AA566" s="370" t="s">
        <v>593</v>
      </c>
      <c r="AB566" s="20"/>
      <c r="AC566" s="253">
        <f t="shared" si="108"/>
        <v>0</v>
      </c>
    </row>
    <row r="567" spans="1:29" x14ac:dyDescent="0.3">
      <c r="A567" s="115"/>
      <c r="B567" s="441"/>
      <c r="C567" s="442"/>
      <c r="D567" s="442"/>
      <c r="E567" s="1168" t="s">
        <v>21</v>
      </c>
      <c r="F567" s="582">
        <f t="shared" si="98"/>
        <v>5</v>
      </c>
      <c r="G567" s="333"/>
      <c r="H567" s="333"/>
      <c r="I567" s="433">
        <v>5</v>
      </c>
      <c r="J567" s="434"/>
      <c r="K567" s="942"/>
      <c r="L567" s="337"/>
      <c r="M567" s="337"/>
      <c r="N567" s="337"/>
      <c r="O567" s="338"/>
      <c r="P567" s="339">
        <f t="shared" si="103"/>
        <v>0</v>
      </c>
      <c r="Q567" s="364"/>
      <c r="R567" s="364"/>
      <c r="S567" s="365"/>
      <c r="T567" s="366"/>
      <c r="U567" s="367"/>
      <c r="V567" s="364"/>
      <c r="W567" s="364"/>
      <c r="X567" s="364"/>
      <c r="Y567" s="1293">
        <f t="shared" si="101"/>
        <v>0</v>
      </c>
      <c r="Z567" s="340"/>
      <c r="AA567" s="422"/>
      <c r="AB567" s="20"/>
      <c r="AC567" s="253">
        <f t="shared" si="108"/>
        <v>0</v>
      </c>
    </row>
    <row r="568" spans="1:29" x14ac:dyDescent="0.3">
      <c r="A568" s="115"/>
      <c r="B568" s="441"/>
      <c r="C568" s="441"/>
      <c r="D568" s="442"/>
      <c r="E568" s="1168"/>
      <c r="F568" s="582">
        <f t="shared" si="98"/>
        <v>0</v>
      </c>
      <c r="G568" s="333"/>
      <c r="H568" s="333"/>
      <c r="I568" s="433"/>
      <c r="J568" s="434"/>
      <c r="K568" s="633"/>
      <c r="L568" s="337"/>
      <c r="M568" s="337"/>
      <c r="N568" s="337"/>
      <c r="O568" s="338"/>
      <c r="P568" s="339">
        <f t="shared" si="103"/>
        <v>0</v>
      </c>
      <c r="Q568" s="364"/>
      <c r="R568" s="364"/>
      <c r="S568" s="365"/>
      <c r="T568" s="366"/>
      <c r="U568" s="367"/>
      <c r="V568" s="364"/>
      <c r="W568" s="364"/>
      <c r="X568" s="364"/>
      <c r="Y568" s="1293">
        <f t="shared" si="101"/>
        <v>0</v>
      </c>
      <c r="Z568" s="340"/>
      <c r="AA568" s="370"/>
      <c r="AB568" s="20"/>
      <c r="AC568" s="253">
        <f t="shared" si="108"/>
        <v>0</v>
      </c>
    </row>
    <row r="569" spans="1:29" s="31" customFormat="1" ht="15.6" customHeight="1" x14ac:dyDescent="0.3">
      <c r="A569" s="115"/>
      <c r="B569" s="332"/>
      <c r="C569" s="374" t="s">
        <v>1309</v>
      </c>
      <c r="D569" s="332"/>
      <c r="E569" s="1172"/>
      <c r="F569" s="582">
        <f t="shared" si="98"/>
        <v>0</v>
      </c>
      <c r="G569" s="333"/>
      <c r="H569" s="333"/>
      <c r="I569" s="334"/>
      <c r="J569" s="335"/>
      <c r="K569" s="942"/>
      <c r="L569" s="337"/>
      <c r="M569" s="337"/>
      <c r="N569" s="337"/>
      <c r="O569" s="338"/>
      <c r="P569" s="339">
        <f t="shared" si="103"/>
        <v>604038.06999999995</v>
      </c>
      <c r="Q569" s="301">
        <v>604038.06999999995</v>
      </c>
      <c r="R569" s="364"/>
      <c r="S569" s="365"/>
      <c r="T569" s="366"/>
      <c r="U569" s="367"/>
      <c r="V569" s="301">
        <v>604038.06999999995</v>
      </c>
      <c r="W569" s="364"/>
      <c r="X569" s="364"/>
      <c r="Y569" s="1293">
        <f t="shared" si="101"/>
        <v>604038.06999999995</v>
      </c>
      <c r="Z569" s="340" t="s">
        <v>32</v>
      </c>
      <c r="AA569" s="516" t="s">
        <v>1012</v>
      </c>
      <c r="AB569" s="33"/>
      <c r="AC569" s="253">
        <f t="shared" si="108"/>
        <v>1208076.1399999999</v>
      </c>
    </row>
    <row r="570" spans="1:29" ht="15.6" customHeight="1" x14ac:dyDescent="0.3">
      <c r="A570" s="115"/>
      <c r="B570" s="332"/>
      <c r="C570" s="374"/>
      <c r="D570" s="332"/>
      <c r="E570" s="1168" t="s">
        <v>431</v>
      </c>
      <c r="F570" s="582">
        <v>1</v>
      </c>
      <c r="G570" s="333"/>
      <c r="H570" s="333"/>
      <c r="I570" s="433">
        <v>1</v>
      </c>
      <c r="J570" s="434">
        <v>-1</v>
      </c>
      <c r="K570" s="633"/>
      <c r="L570" s="337">
        <v>1</v>
      </c>
      <c r="M570" s="337"/>
      <c r="N570" s="337"/>
      <c r="O570" s="338">
        <f t="shared" si="104"/>
        <v>1</v>
      </c>
      <c r="P570" s="339">
        <f t="shared" si="103"/>
        <v>0</v>
      </c>
      <c r="Q570" s="413"/>
      <c r="R570" s="364"/>
      <c r="S570" s="365"/>
      <c r="T570" s="366"/>
      <c r="U570" s="367"/>
      <c r="V570" s="413"/>
      <c r="W570" s="364"/>
      <c r="X570" s="364"/>
      <c r="Y570" s="1293">
        <f t="shared" si="101"/>
        <v>0</v>
      </c>
      <c r="Z570" s="340"/>
      <c r="AA570" s="516" t="s">
        <v>1013</v>
      </c>
      <c r="AB570" s="135"/>
      <c r="AC570" s="253">
        <f t="shared" si="108"/>
        <v>0</v>
      </c>
    </row>
    <row r="571" spans="1:29" ht="15.6" customHeight="1" x14ac:dyDescent="0.3">
      <c r="A571" s="115"/>
      <c r="B571" s="332"/>
      <c r="C571" s="374"/>
      <c r="D571" s="332"/>
      <c r="E571" s="1168" t="s">
        <v>1011</v>
      </c>
      <c r="F571" s="582">
        <v>1</v>
      </c>
      <c r="G571" s="333"/>
      <c r="H571" s="333"/>
      <c r="I571" s="433">
        <v>1</v>
      </c>
      <c r="J571" s="434">
        <v>-1</v>
      </c>
      <c r="K571" s="633"/>
      <c r="L571" s="273"/>
      <c r="M571" s="337"/>
      <c r="N571" s="337"/>
      <c r="O571" s="338"/>
      <c r="P571" s="339">
        <f t="shared" si="103"/>
        <v>0</v>
      </c>
      <c r="Q571" s="364"/>
      <c r="R571" s="364"/>
      <c r="S571" s="365"/>
      <c r="T571" s="366"/>
      <c r="U571" s="367"/>
      <c r="V571" s="364"/>
      <c r="W571" s="364"/>
      <c r="X571" s="364"/>
      <c r="Y571" s="1293">
        <f t="shared" ref="Y571:Y632" si="109">SUM(U571:X571)</f>
        <v>0</v>
      </c>
      <c r="Z571" s="340"/>
      <c r="AA571" s="516" t="s">
        <v>1014</v>
      </c>
      <c r="AB571" s="135"/>
      <c r="AC571" s="253">
        <f t="shared" si="108"/>
        <v>0</v>
      </c>
    </row>
    <row r="572" spans="1:29" s="19" customFormat="1" ht="15.6" customHeight="1" x14ac:dyDescent="0.3">
      <c r="A572" s="115"/>
      <c r="B572" s="332"/>
      <c r="C572" s="374"/>
      <c r="D572" s="332"/>
      <c r="E572" s="1168"/>
      <c r="F572" s="582"/>
      <c r="G572" s="333"/>
      <c r="H572" s="333"/>
      <c r="I572" s="433"/>
      <c r="J572" s="434"/>
      <c r="K572" s="633"/>
      <c r="L572" s="337">
        <v>18</v>
      </c>
      <c r="M572" s="337"/>
      <c r="N572" s="337"/>
      <c r="O572" s="338">
        <f t="shared" si="104"/>
        <v>18</v>
      </c>
      <c r="P572" s="339">
        <f t="shared" si="103"/>
        <v>1980000</v>
      </c>
      <c r="Q572" s="301">
        <v>1980000</v>
      </c>
      <c r="R572" s="364"/>
      <c r="S572" s="365"/>
      <c r="T572" s="366"/>
      <c r="U572" s="367"/>
      <c r="V572" s="301">
        <v>1980000</v>
      </c>
      <c r="W572" s="364"/>
      <c r="X572" s="364"/>
      <c r="Y572" s="1293">
        <f t="shared" si="109"/>
        <v>1980000</v>
      </c>
      <c r="Z572" s="340"/>
      <c r="AA572" s="516" t="s">
        <v>1015</v>
      </c>
      <c r="AB572" s="180"/>
      <c r="AC572" s="253">
        <f t="shared" si="108"/>
        <v>3960000</v>
      </c>
    </row>
    <row r="573" spans="1:29" s="19" customFormat="1" ht="15.6" customHeight="1" x14ac:dyDescent="0.3">
      <c r="A573" s="115"/>
      <c r="B573" s="332"/>
      <c r="C573" s="374"/>
      <c r="D573" s="332"/>
      <c r="E573" s="1168"/>
      <c r="F573" s="582"/>
      <c r="G573" s="333"/>
      <c r="H573" s="333"/>
      <c r="I573" s="433"/>
      <c r="J573" s="434"/>
      <c r="K573" s="633"/>
      <c r="L573" s="337"/>
      <c r="M573" s="337"/>
      <c r="N573" s="337"/>
      <c r="O573" s="338"/>
      <c r="P573" s="339">
        <f t="shared" si="103"/>
        <v>0</v>
      </c>
      <c r="Q573" s="364"/>
      <c r="R573" s="364"/>
      <c r="S573" s="365"/>
      <c r="T573" s="366"/>
      <c r="U573" s="367"/>
      <c r="V573" s="364"/>
      <c r="W573" s="364"/>
      <c r="X573" s="364"/>
      <c r="Y573" s="1293">
        <f t="shared" si="109"/>
        <v>0</v>
      </c>
      <c r="Z573" s="340"/>
      <c r="AA573" s="516" t="s">
        <v>1016</v>
      </c>
      <c r="AB573" s="180"/>
      <c r="AC573" s="253">
        <f t="shared" si="108"/>
        <v>0</v>
      </c>
    </row>
    <row r="574" spans="1:29" s="19" customFormat="1" ht="15.6" customHeight="1" thickBot="1" x14ac:dyDescent="0.35">
      <c r="A574" s="121"/>
      <c r="B574" s="377"/>
      <c r="C574" s="832"/>
      <c r="D574" s="377"/>
      <c r="E574" s="1366"/>
      <c r="F574" s="891"/>
      <c r="G574" s="536"/>
      <c r="H574" s="536"/>
      <c r="I574" s="537"/>
      <c r="J574" s="538"/>
      <c r="K574" s="952"/>
      <c r="L574" s="539"/>
      <c r="M574" s="539"/>
      <c r="N574" s="539"/>
      <c r="O574" s="540"/>
      <c r="P574" s="481">
        <f t="shared" si="103"/>
        <v>0</v>
      </c>
      <c r="Q574" s="541"/>
      <c r="R574" s="541"/>
      <c r="S574" s="542"/>
      <c r="T574" s="543"/>
      <c r="U574" s="544"/>
      <c r="V574" s="541"/>
      <c r="W574" s="541"/>
      <c r="X574" s="541"/>
      <c r="Y574" s="1305">
        <f t="shared" si="109"/>
        <v>0</v>
      </c>
      <c r="Z574" s="545"/>
      <c r="AA574" s="546"/>
      <c r="AB574" s="180"/>
      <c r="AC574" s="253">
        <f t="shared" si="108"/>
        <v>0</v>
      </c>
    </row>
    <row r="575" spans="1:29" x14ac:dyDescent="0.3">
      <c r="A575" s="123"/>
      <c r="B575" s="532" t="s">
        <v>1310</v>
      </c>
      <c r="C575" s="520"/>
      <c r="D575" s="520"/>
      <c r="E575" s="1376"/>
      <c r="F575" s="886">
        <f t="shared" si="98"/>
        <v>0</v>
      </c>
      <c r="G575" s="389"/>
      <c r="H575" s="389"/>
      <c r="I575" s="533"/>
      <c r="J575" s="534"/>
      <c r="K575" s="945"/>
      <c r="L575" s="447"/>
      <c r="M575" s="447"/>
      <c r="N575" s="447"/>
      <c r="O575" s="394">
        <f t="shared" si="104"/>
        <v>0</v>
      </c>
      <c r="P575" s="483">
        <f t="shared" si="103"/>
        <v>0</v>
      </c>
      <c r="Q575" s="395"/>
      <c r="R575" s="395"/>
      <c r="S575" s="478"/>
      <c r="T575" s="479"/>
      <c r="U575" s="398"/>
      <c r="V575" s="395"/>
      <c r="W575" s="395"/>
      <c r="X575" s="395"/>
      <c r="Y575" s="1306">
        <f t="shared" si="109"/>
        <v>0</v>
      </c>
      <c r="Z575" s="399"/>
      <c r="AA575" s="535"/>
      <c r="AB575" s="20"/>
      <c r="AC575" s="253">
        <f t="shared" si="108"/>
        <v>0</v>
      </c>
    </row>
    <row r="576" spans="1:29" x14ac:dyDescent="0.3">
      <c r="A576" s="115"/>
      <c r="B576" s="529"/>
      <c r="C576" s="442" t="s">
        <v>873</v>
      </c>
      <c r="D576" s="442"/>
      <c r="E576" s="1181"/>
      <c r="F576" s="582">
        <f t="shared" si="98"/>
        <v>0</v>
      </c>
      <c r="G576" s="333"/>
      <c r="H576" s="333"/>
      <c r="I576" s="433"/>
      <c r="J576" s="434"/>
      <c r="K576" s="942"/>
      <c r="L576" s="337"/>
      <c r="M576" s="337"/>
      <c r="N576" s="337"/>
      <c r="O576" s="338">
        <f t="shared" si="104"/>
        <v>0</v>
      </c>
      <c r="P576" s="339">
        <f t="shared" si="103"/>
        <v>0</v>
      </c>
      <c r="Q576" s="364"/>
      <c r="R576" s="364"/>
      <c r="S576" s="365"/>
      <c r="T576" s="366"/>
      <c r="U576" s="367"/>
      <c r="V576" s="364"/>
      <c r="W576" s="364"/>
      <c r="X576" s="364"/>
      <c r="Y576" s="1293">
        <f t="shared" si="109"/>
        <v>0</v>
      </c>
      <c r="Z576" s="340"/>
      <c r="AA576" s="370"/>
      <c r="AB576" s="20"/>
      <c r="AC576" s="253">
        <f t="shared" si="108"/>
        <v>0</v>
      </c>
    </row>
    <row r="577" spans="1:29" x14ac:dyDescent="0.3">
      <c r="A577" s="17"/>
      <c r="B577" s="293" t="s">
        <v>271</v>
      </c>
      <c r="C577" s="293"/>
      <c r="D577" s="293"/>
      <c r="E577" s="554"/>
      <c r="F577" s="880">
        <f t="shared" si="98"/>
        <v>0</v>
      </c>
      <c r="G577" s="270"/>
      <c r="H577" s="270"/>
      <c r="I577" s="287"/>
      <c r="J577" s="288"/>
      <c r="K577" s="507"/>
      <c r="L577" s="296"/>
      <c r="M577" s="296"/>
      <c r="N577" s="296"/>
      <c r="O577" s="274"/>
      <c r="P577" s="1359">
        <f t="shared" ref="P577:Y577" si="110">SUM(P579:P599)</f>
        <v>1632000</v>
      </c>
      <c r="Q577" s="365">
        <f t="shared" si="110"/>
        <v>0</v>
      </c>
      <c r="R577" s="365">
        <f t="shared" si="110"/>
        <v>0</v>
      </c>
      <c r="S577" s="365">
        <f t="shared" si="110"/>
        <v>1632000</v>
      </c>
      <c r="T577" s="1453">
        <f t="shared" si="110"/>
        <v>0</v>
      </c>
      <c r="U577" s="1452">
        <f t="shared" si="110"/>
        <v>0</v>
      </c>
      <c r="V577" s="365">
        <f t="shared" si="110"/>
        <v>0</v>
      </c>
      <c r="W577" s="1260">
        <f t="shared" si="110"/>
        <v>0</v>
      </c>
      <c r="X577" s="339">
        <f t="shared" si="110"/>
        <v>0</v>
      </c>
      <c r="Y577" s="1286">
        <f t="shared" si="110"/>
        <v>0</v>
      </c>
      <c r="Z577" s="304"/>
      <c r="AA577" s="518"/>
      <c r="AB577" s="20"/>
      <c r="AC577" s="253">
        <f t="shared" si="108"/>
        <v>1632000</v>
      </c>
    </row>
    <row r="578" spans="1:29" x14ac:dyDescent="0.3">
      <c r="A578" s="17"/>
      <c r="B578" s="293"/>
      <c r="C578" s="293"/>
      <c r="D578" s="293"/>
      <c r="E578" s="554"/>
      <c r="F578" s="880"/>
      <c r="G578" s="270"/>
      <c r="H578" s="270"/>
      <c r="I578" s="287"/>
      <c r="J578" s="288"/>
      <c r="K578" s="507"/>
      <c r="L578" s="296"/>
      <c r="M578" s="296"/>
      <c r="N578" s="296"/>
      <c r="O578" s="274"/>
      <c r="P578" s="339"/>
      <c r="Q578" s="413"/>
      <c r="R578" s="413"/>
      <c r="S578" s="413"/>
      <c r="T578" s="1290"/>
      <c r="U578" s="515"/>
      <c r="V578" s="413"/>
      <c r="W578" s="413"/>
      <c r="X578" s="413"/>
      <c r="Y578" s="299"/>
      <c r="Z578" s="304"/>
      <c r="AA578" s="518"/>
      <c r="AB578" s="20"/>
      <c r="AC578" s="253"/>
    </row>
    <row r="579" spans="1:29" x14ac:dyDescent="0.3">
      <c r="A579" s="115"/>
      <c r="B579" s="441"/>
      <c r="C579" s="442" t="s">
        <v>1311</v>
      </c>
      <c r="D579" s="442"/>
      <c r="E579" s="1168"/>
      <c r="F579" s="582">
        <f t="shared" si="98"/>
        <v>0</v>
      </c>
      <c r="G579" s="333"/>
      <c r="H579" s="333"/>
      <c r="I579" s="433"/>
      <c r="J579" s="434"/>
      <c r="K579" s="942"/>
      <c r="L579" s="337"/>
      <c r="M579" s="337"/>
      <c r="N579" s="337"/>
      <c r="O579" s="338"/>
      <c r="P579" s="339">
        <f t="shared" ref="P579:P632" si="111">SUM(Q579:T579)</f>
        <v>0</v>
      </c>
      <c r="Q579" s="364"/>
      <c r="R579" s="364"/>
      <c r="S579" s="365"/>
      <c r="T579" s="366"/>
      <c r="U579" s="367"/>
      <c r="V579" s="364"/>
      <c r="W579" s="364"/>
      <c r="X579" s="364"/>
      <c r="Y579" s="1293">
        <f t="shared" si="109"/>
        <v>0</v>
      </c>
      <c r="Z579" s="340"/>
      <c r="AA579" s="370"/>
      <c r="AB579" s="20"/>
      <c r="AC579" s="253">
        <f t="shared" si="108"/>
        <v>0</v>
      </c>
    </row>
    <row r="580" spans="1:29" x14ac:dyDescent="0.3">
      <c r="A580" s="115"/>
      <c r="B580" s="441"/>
      <c r="C580" s="442" t="s">
        <v>1147</v>
      </c>
      <c r="D580" s="442"/>
      <c r="E580" s="1168"/>
      <c r="F580" s="582">
        <f t="shared" ref="F580:F658" si="112">SUM(G580:J580)</f>
        <v>0</v>
      </c>
      <c r="G580" s="333"/>
      <c r="H580" s="333"/>
      <c r="I580" s="433"/>
      <c r="J580" s="434"/>
      <c r="K580" s="942"/>
      <c r="L580" s="337"/>
      <c r="M580" s="337"/>
      <c r="N580" s="337"/>
      <c r="O580" s="338"/>
      <c r="P580" s="339">
        <f t="shared" si="111"/>
        <v>0</v>
      </c>
      <c r="Q580" s="364"/>
      <c r="R580" s="364"/>
      <c r="S580" s="365"/>
      <c r="T580" s="366"/>
      <c r="U580" s="367"/>
      <c r="V580" s="364"/>
      <c r="W580" s="364"/>
      <c r="X580" s="364"/>
      <c r="Y580" s="1293">
        <f t="shared" si="109"/>
        <v>0</v>
      </c>
      <c r="Z580" s="340"/>
      <c r="AA580" s="370"/>
      <c r="AB580" s="20"/>
      <c r="AC580" s="253">
        <f t="shared" si="108"/>
        <v>0</v>
      </c>
    </row>
    <row r="581" spans="1:29" x14ac:dyDescent="0.3">
      <c r="A581" s="115"/>
      <c r="B581" s="441"/>
      <c r="C581" s="442" t="s">
        <v>1148</v>
      </c>
      <c r="D581" s="442"/>
      <c r="E581" s="1168"/>
      <c r="F581" s="582">
        <f t="shared" si="112"/>
        <v>0</v>
      </c>
      <c r="G581" s="333"/>
      <c r="H581" s="333"/>
      <c r="I581" s="433"/>
      <c r="J581" s="434"/>
      <c r="K581" s="942"/>
      <c r="L581" s="337"/>
      <c r="M581" s="337"/>
      <c r="N581" s="337"/>
      <c r="O581" s="338"/>
      <c r="P581" s="339">
        <f t="shared" si="111"/>
        <v>0</v>
      </c>
      <c r="Q581" s="364"/>
      <c r="R581" s="364"/>
      <c r="S581" s="365"/>
      <c r="T581" s="366"/>
      <c r="U581" s="367"/>
      <c r="V581" s="364"/>
      <c r="W581" s="364"/>
      <c r="X581" s="364"/>
      <c r="Y581" s="1293">
        <f t="shared" si="109"/>
        <v>0</v>
      </c>
      <c r="Z581" s="340"/>
      <c r="AA581" s="370"/>
      <c r="AB581" s="20"/>
      <c r="AC581" s="253">
        <f t="shared" si="108"/>
        <v>0</v>
      </c>
    </row>
    <row r="582" spans="1:29" x14ac:dyDescent="0.3">
      <c r="A582" s="115"/>
      <c r="B582" s="441"/>
      <c r="C582" s="442" t="s">
        <v>1149</v>
      </c>
      <c r="D582" s="442"/>
      <c r="E582" s="1168"/>
      <c r="F582" s="582">
        <f t="shared" ref="F582" si="113">SUM(G582:J582)</f>
        <v>0</v>
      </c>
      <c r="G582" s="333"/>
      <c r="H582" s="333"/>
      <c r="I582" s="433"/>
      <c r="J582" s="434"/>
      <c r="K582" s="942"/>
      <c r="L582" s="337"/>
      <c r="M582" s="337"/>
      <c r="N582" s="337"/>
      <c r="O582" s="338"/>
      <c r="P582" s="339">
        <f t="shared" ref="P582" si="114">SUM(Q582:T582)</f>
        <v>0</v>
      </c>
      <c r="Q582" s="364"/>
      <c r="R582" s="364"/>
      <c r="S582" s="365"/>
      <c r="T582" s="366"/>
      <c r="U582" s="367"/>
      <c r="V582" s="364"/>
      <c r="W582" s="364"/>
      <c r="X582" s="364"/>
      <c r="Y582" s="1293">
        <f t="shared" ref="Y582" si="115">SUM(U582:X582)</f>
        <v>0</v>
      </c>
      <c r="Z582" s="340"/>
      <c r="AA582" s="370"/>
      <c r="AB582" s="20"/>
      <c r="AC582" s="253">
        <f t="shared" si="108"/>
        <v>0</v>
      </c>
    </row>
    <row r="583" spans="1:29" x14ac:dyDescent="0.3">
      <c r="A583" s="115"/>
      <c r="B583" s="441"/>
      <c r="C583" s="442"/>
      <c r="D583" s="442"/>
      <c r="E583" s="1186" t="s">
        <v>874</v>
      </c>
      <c r="F583" s="1254">
        <v>0.75</v>
      </c>
      <c r="G583" s="333"/>
      <c r="H583" s="333"/>
      <c r="I583" s="547">
        <v>0.75</v>
      </c>
      <c r="J583" s="548">
        <v>0.75</v>
      </c>
      <c r="K583" s="942"/>
      <c r="L583" s="337"/>
      <c r="M583" s="337"/>
      <c r="N583" s="337"/>
      <c r="O583" s="338"/>
      <c r="P583" s="339">
        <f t="shared" si="111"/>
        <v>1632000</v>
      </c>
      <c r="Q583" s="364"/>
      <c r="R583" s="364"/>
      <c r="S583" s="365">
        <v>1632000</v>
      </c>
      <c r="T583" s="366"/>
      <c r="U583" s="367"/>
      <c r="V583" s="364"/>
      <c r="W583" s="364"/>
      <c r="X583" s="364"/>
      <c r="Y583" s="1293">
        <f t="shared" si="109"/>
        <v>0</v>
      </c>
      <c r="Z583" s="340" t="s">
        <v>1051</v>
      </c>
      <c r="AA583" s="422" t="s">
        <v>1052</v>
      </c>
      <c r="AB583" s="20"/>
      <c r="AC583" s="253">
        <f t="shared" si="108"/>
        <v>1632000</v>
      </c>
    </row>
    <row r="584" spans="1:29" x14ac:dyDescent="0.3">
      <c r="A584" s="115"/>
      <c r="B584" s="441"/>
      <c r="C584" s="442"/>
      <c r="D584" s="442"/>
      <c r="E584" s="1186" t="s">
        <v>875</v>
      </c>
      <c r="F584" s="582"/>
      <c r="G584" s="333"/>
      <c r="H584" s="333"/>
      <c r="I584" s="547"/>
      <c r="J584" s="548"/>
      <c r="K584" s="942"/>
      <c r="L584" s="337"/>
      <c r="M584" s="337"/>
      <c r="N584" s="337"/>
      <c r="O584" s="338"/>
      <c r="P584" s="339">
        <f t="shared" si="111"/>
        <v>0</v>
      </c>
      <c r="Q584" s="364"/>
      <c r="R584" s="364"/>
      <c r="S584" s="365"/>
      <c r="T584" s="366"/>
      <c r="U584" s="367"/>
      <c r="V584" s="364"/>
      <c r="W584" s="364"/>
      <c r="X584" s="364"/>
      <c r="Y584" s="1293">
        <f t="shared" si="109"/>
        <v>0</v>
      </c>
      <c r="Z584" s="340"/>
      <c r="AA584" s="422" t="s">
        <v>1053</v>
      </c>
      <c r="AB584" s="20"/>
      <c r="AC584" s="253">
        <f t="shared" si="108"/>
        <v>0</v>
      </c>
    </row>
    <row r="585" spans="1:29" x14ac:dyDescent="0.3">
      <c r="A585" s="115"/>
      <c r="B585" s="441"/>
      <c r="C585" s="441"/>
      <c r="D585" s="442"/>
      <c r="E585" s="1168" t="s">
        <v>813</v>
      </c>
      <c r="F585" s="582">
        <f t="shared" si="112"/>
        <v>0</v>
      </c>
      <c r="G585" s="333"/>
      <c r="H585" s="333"/>
      <c r="I585" s="433"/>
      <c r="J585" s="434"/>
      <c r="K585" s="633"/>
      <c r="L585" s="337"/>
      <c r="M585" s="337"/>
      <c r="N585" s="337"/>
      <c r="O585" s="338"/>
      <c r="P585" s="339">
        <f t="shared" si="111"/>
        <v>0</v>
      </c>
      <c r="Q585" s="364"/>
      <c r="R585" s="364"/>
      <c r="S585" s="365"/>
      <c r="T585" s="366"/>
      <c r="U585" s="367"/>
      <c r="V585" s="364"/>
      <c r="W585" s="364"/>
      <c r="X585" s="364"/>
      <c r="Y585" s="1293">
        <f t="shared" si="109"/>
        <v>0</v>
      </c>
      <c r="Z585" s="340"/>
      <c r="AA585" s="370"/>
      <c r="AB585" s="20"/>
      <c r="AC585" s="253">
        <f t="shared" si="108"/>
        <v>0</v>
      </c>
    </row>
    <row r="586" spans="1:29" x14ac:dyDescent="0.3">
      <c r="A586" s="115"/>
      <c r="B586" s="332"/>
      <c r="C586" s="441"/>
      <c r="D586" s="442"/>
      <c r="E586" s="1168" t="s">
        <v>814</v>
      </c>
      <c r="F586" s="582">
        <f t="shared" si="112"/>
        <v>0</v>
      </c>
      <c r="G586" s="333"/>
      <c r="H586" s="333"/>
      <c r="I586" s="433"/>
      <c r="J586" s="434"/>
      <c r="K586" s="942"/>
      <c r="L586" s="337"/>
      <c r="M586" s="337"/>
      <c r="N586" s="337"/>
      <c r="O586" s="338"/>
      <c r="P586" s="339">
        <f t="shared" si="111"/>
        <v>0</v>
      </c>
      <c r="Q586" s="364"/>
      <c r="R586" s="364"/>
      <c r="S586" s="365"/>
      <c r="T586" s="366"/>
      <c r="U586" s="367"/>
      <c r="V586" s="364"/>
      <c r="W586" s="364"/>
      <c r="X586" s="364"/>
      <c r="Y586" s="1293">
        <f t="shared" si="109"/>
        <v>0</v>
      </c>
      <c r="Z586" s="340"/>
      <c r="AA586" s="370"/>
      <c r="AB586" s="20"/>
      <c r="AC586" s="253">
        <f t="shared" si="108"/>
        <v>0</v>
      </c>
    </row>
    <row r="587" spans="1:29" x14ac:dyDescent="0.3">
      <c r="A587" s="115"/>
      <c r="B587" s="332"/>
      <c r="C587" s="441"/>
      <c r="D587" s="442"/>
      <c r="E587" s="1168" t="s">
        <v>815</v>
      </c>
      <c r="F587" s="582">
        <f t="shared" si="112"/>
        <v>0</v>
      </c>
      <c r="G587" s="333"/>
      <c r="H587" s="333"/>
      <c r="I587" s="433"/>
      <c r="J587" s="434"/>
      <c r="K587" s="942"/>
      <c r="L587" s="337"/>
      <c r="M587" s="337"/>
      <c r="N587" s="337"/>
      <c r="O587" s="338"/>
      <c r="P587" s="339">
        <f t="shared" si="111"/>
        <v>0</v>
      </c>
      <c r="Q587" s="364"/>
      <c r="R587" s="364"/>
      <c r="S587" s="365"/>
      <c r="T587" s="366"/>
      <c r="U587" s="367"/>
      <c r="V587" s="364"/>
      <c r="W587" s="364"/>
      <c r="X587" s="364"/>
      <c r="Y587" s="1293">
        <f t="shared" si="109"/>
        <v>0</v>
      </c>
      <c r="Z587" s="340"/>
      <c r="AA587" s="370"/>
      <c r="AB587" s="20"/>
      <c r="AC587" s="253">
        <f t="shared" si="108"/>
        <v>0</v>
      </c>
    </row>
    <row r="588" spans="1:29" x14ac:dyDescent="0.3">
      <c r="A588" s="115"/>
      <c r="B588" s="332" t="s">
        <v>41</v>
      </c>
      <c r="C588" s="441"/>
      <c r="D588" s="442"/>
      <c r="E588" s="1168" t="s">
        <v>816</v>
      </c>
      <c r="F588" s="582">
        <f t="shared" si="112"/>
        <v>0</v>
      </c>
      <c r="G588" s="333"/>
      <c r="H588" s="333"/>
      <c r="I588" s="433"/>
      <c r="J588" s="434"/>
      <c r="K588" s="942"/>
      <c r="L588" s="337"/>
      <c r="M588" s="337"/>
      <c r="N588" s="337"/>
      <c r="O588" s="338"/>
      <c r="P588" s="339">
        <f t="shared" si="111"/>
        <v>0</v>
      </c>
      <c r="Q588" s="364"/>
      <c r="R588" s="364"/>
      <c r="S588" s="365"/>
      <c r="T588" s="366"/>
      <c r="U588" s="367"/>
      <c r="V588" s="364"/>
      <c r="W588" s="364"/>
      <c r="X588" s="364"/>
      <c r="Y588" s="1293">
        <f t="shared" si="109"/>
        <v>0</v>
      </c>
      <c r="Z588" s="340"/>
      <c r="AA588" s="370"/>
      <c r="AB588" s="20"/>
      <c r="AC588" s="253">
        <f t="shared" si="108"/>
        <v>0</v>
      </c>
    </row>
    <row r="589" spans="1:29" x14ac:dyDescent="0.3">
      <c r="A589" s="115"/>
      <c r="B589" s="332"/>
      <c r="C589" s="441"/>
      <c r="D589" s="442"/>
      <c r="E589" s="1168"/>
      <c r="F589" s="582">
        <f t="shared" si="112"/>
        <v>0</v>
      </c>
      <c r="G589" s="333"/>
      <c r="H589" s="333"/>
      <c r="I589" s="433"/>
      <c r="J589" s="434"/>
      <c r="K589" s="942"/>
      <c r="L589" s="337"/>
      <c r="M589" s="337"/>
      <c r="N589" s="337"/>
      <c r="O589" s="338"/>
      <c r="P589" s="339">
        <f t="shared" si="111"/>
        <v>0</v>
      </c>
      <c r="Q589" s="364"/>
      <c r="R589" s="364"/>
      <c r="S589" s="365"/>
      <c r="T589" s="366"/>
      <c r="U589" s="367"/>
      <c r="V589" s="364"/>
      <c r="W589" s="364"/>
      <c r="X589" s="364"/>
      <c r="Y589" s="1293">
        <f t="shared" si="109"/>
        <v>0</v>
      </c>
      <c r="Z589" s="340"/>
      <c r="AA589" s="370"/>
      <c r="AB589" s="20"/>
      <c r="AC589" s="253">
        <f t="shared" si="108"/>
        <v>0</v>
      </c>
    </row>
    <row r="590" spans="1:29" x14ac:dyDescent="0.3">
      <c r="A590" s="115"/>
      <c r="B590" s="441"/>
      <c r="C590" s="442" t="s">
        <v>1312</v>
      </c>
      <c r="D590" s="442"/>
      <c r="E590" s="1168"/>
      <c r="F590" s="582">
        <f t="shared" si="112"/>
        <v>0</v>
      </c>
      <c r="G590" s="333"/>
      <c r="H590" s="333"/>
      <c r="I590" s="433"/>
      <c r="J590" s="434"/>
      <c r="K590" s="942"/>
      <c r="L590" s="344"/>
      <c r="M590" s="344"/>
      <c r="N590" s="344"/>
      <c r="O590" s="338"/>
      <c r="P590" s="339">
        <f t="shared" si="111"/>
        <v>0</v>
      </c>
      <c r="Q590" s="364"/>
      <c r="R590" s="364"/>
      <c r="S590" s="365"/>
      <c r="T590" s="366"/>
      <c r="U590" s="367"/>
      <c r="V590" s="364"/>
      <c r="W590" s="364"/>
      <c r="X590" s="364"/>
      <c r="Y590" s="1293">
        <f t="shared" si="109"/>
        <v>0</v>
      </c>
      <c r="Z590" s="340"/>
      <c r="AA590" s="370" t="s">
        <v>774</v>
      </c>
      <c r="AB590" s="20"/>
      <c r="AC590" s="253">
        <f t="shared" si="108"/>
        <v>0</v>
      </c>
    </row>
    <row r="591" spans="1:29" x14ac:dyDescent="0.3">
      <c r="A591" s="115"/>
      <c r="B591" s="441"/>
      <c r="C591" s="442"/>
      <c r="D591" s="442" t="s">
        <v>876</v>
      </c>
      <c r="E591" s="1168"/>
      <c r="F591" s="582">
        <f t="shared" si="112"/>
        <v>0</v>
      </c>
      <c r="G591" s="333"/>
      <c r="H591" s="333"/>
      <c r="I591" s="433"/>
      <c r="J591" s="434"/>
      <c r="K591" s="942"/>
      <c r="L591" s="344"/>
      <c r="M591" s="344"/>
      <c r="N591" s="344"/>
      <c r="O591" s="338"/>
      <c r="P591" s="339">
        <f t="shared" si="111"/>
        <v>0</v>
      </c>
      <c r="Q591" s="364"/>
      <c r="R591" s="364"/>
      <c r="S591" s="365"/>
      <c r="T591" s="366"/>
      <c r="U591" s="367"/>
      <c r="V591" s="364"/>
      <c r="W591" s="364"/>
      <c r="X591" s="364"/>
      <c r="Y591" s="1293">
        <f t="shared" si="109"/>
        <v>0</v>
      </c>
      <c r="Z591" s="340"/>
      <c r="AA591" s="370"/>
      <c r="AB591" s="20"/>
      <c r="AC591" s="253">
        <f t="shared" si="108"/>
        <v>0</v>
      </c>
    </row>
    <row r="592" spans="1:29" x14ac:dyDescent="0.3">
      <c r="A592" s="115"/>
      <c r="B592" s="441"/>
      <c r="C592" s="442"/>
      <c r="D592" s="442" t="s">
        <v>877</v>
      </c>
      <c r="E592" s="1168"/>
      <c r="F592" s="582">
        <f t="shared" ref="F592" si="116">SUM(G592:J592)</f>
        <v>0</v>
      </c>
      <c r="G592" s="333"/>
      <c r="H592" s="333"/>
      <c r="I592" s="433"/>
      <c r="J592" s="434"/>
      <c r="K592" s="942"/>
      <c r="L592" s="344"/>
      <c r="M592" s="344"/>
      <c r="N592" s="344"/>
      <c r="O592" s="338"/>
      <c r="P592" s="339">
        <f t="shared" si="111"/>
        <v>0</v>
      </c>
      <c r="Q592" s="364"/>
      <c r="R592" s="364"/>
      <c r="S592" s="365"/>
      <c r="T592" s="366"/>
      <c r="U592" s="367"/>
      <c r="V592" s="364"/>
      <c r="W592" s="364"/>
      <c r="X592" s="364"/>
      <c r="Y592" s="1293">
        <f t="shared" si="109"/>
        <v>0</v>
      </c>
      <c r="Z592" s="340"/>
      <c r="AA592" s="370"/>
      <c r="AB592" s="20"/>
      <c r="AC592" s="253">
        <f t="shared" si="108"/>
        <v>0</v>
      </c>
    </row>
    <row r="593" spans="1:29" x14ac:dyDescent="0.3">
      <c r="A593" s="115"/>
      <c r="B593" s="441"/>
      <c r="C593" s="442" t="s">
        <v>878</v>
      </c>
      <c r="D593" s="442"/>
      <c r="E593" s="1168"/>
      <c r="F593" s="582">
        <f t="shared" si="112"/>
        <v>0</v>
      </c>
      <c r="G593" s="333"/>
      <c r="H593" s="333"/>
      <c r="I593" s="433"/>
      <c r="J593" s="434"/>
      <c r="K593" s="942"/>
      <c r="L593" s="344"/>
      <c r="M593" s="344"/>
      <c r="N593" s="344"/>
      <c r="O593" s="338"/>
      <c r="P593" s="339">
        <f t="shared" si="111"/>
        <v>0</v>
      </c>
      <c r="Q593" s="364"/>
      <c r="R593" s="364"/>
      <c r="S593" s="365"/>
      <c r="T593" s="366"/>
      <c r="U593" s="367"/>
      <c r="V593" s="364"/>
      <c r="W593" s="364"/>
      <c r="X593" s="364"/>
      <c r="Y593" s="1293">
        <f t="shared" si="109"/>
        <v>0</v>
      </c>
      <c r="Z593" s="340"/>
      <c r="AA593" s="370"/>
      <c r="AB593" s="20"/>
      <c r="AC593" s="253">
        <f t="shared" si="108"/>
        <v>0</v>
      </c>
    </row>
    <row r="594" spans="1:29" x14ac:dyDescent="0.3">
      <c r="A594" s="115"/>
      <c r="B594" s="441"/>
      <c r="C594" s="442" t="s">
        <v>879</v>
      </c>
      <c r="D594" s="442"/>
      <c r="E594" s="1168"/>
      <c r="F594" s="582">
        <f t="shared" ref="F594" si="117">SUM(G594:J594)</f>
        <v>0</v>
      </c>
      <c r="G594" s="333"/>
      <c r="H594" s="333"/>
      <c r="I594" s="433"/>
      <c r="J594" s="434"/>
      <c r="K594" s="942"/>
      <c r="L594" s="344"/>
      <c r="M594" s="344"/>
      <c r="N594" s="344"/>
      <c r="O594" s="338"/>
      <c r="P594" s="339">
        <f t="shared" si="111"/>
        <v>0</v>
      </c>
      <c r="Q594" s="364"/>
      <c r="R594" s="364"/>
      <c r="S594" s="365"/>
      <c r="T594" s="366"/>
      <c r="U594" s="367"/>
      <c r="V594" s="364"/>
      <c r="W594" s="364"/>
      <c r="X594" s="364"/>
      <c r="Y594" s="1293">
        <f t="shared" si="109"/>
        <v>0</v>
      </c>
      <c r="Z594" s="340"/>
      <c r="AA594" s="370"/>
      <c r="AB594" s="20"/>
      <c r="AC594" s="253">
        <f t="shared" si="108"/>
        <v>0</v>
      </c>
    </row>
    <row r="595" spans="1:29" x14ac:dyDescent="0.3">
      <c r="A595" s="115"/>
      <c r="B595" s="441"/>
      <c r="C595" s="442"/>
      <c r="D595" s="442"/>
      <c r="E595" s="1168" t="s">
        <v>817</v>
      </c>
      <c r="F595" s="582">
        <f t="shared" si="112"/>
        <v>0</v>
      </c>
      <c r="G595" s="333"/>
      <c r="H595" s="333"/>
      <c r="I595" s="547"/>
      <c r="J595" s="548"/>
      <c r="K595" s="942"/>
      <c r="L595" s="344"/>
      <c r="M595" s="344"/>
      <c r="N595" s="344"/>
      <c r="O595" s="338"/>
      <c r="P595" s="339">
        <f t="shared" si="111"/>
        <v>0</v>
      </c>
      <c r="Q595" s="364"/>
      <c r="R595" s="364"/>
      <c r="S595" s="365"/>
      <c r="T595" s="366"/>
      <c r="U595" s="367"/>
      <c r="V595" s="364"/>
      <c r="W595" s="364"/>
      <c r="X595" s="364"/>
      <c r="Y595" s="1293">
        <f t="shared" si="109"/>
        <v>0</v>
      </c>
      <c r="Z595" s="340"/>
      <c r="AA595" s="422"/>
      <c r="AB595" s="20"/>
      <c r="AC595" s="253">
        <f t="shared" si="108"/>
        <v>0</v>
      </c>
    </row>
    <row r="596" spans="1:29" x14ac:dyDescent="0.3">
      <c r="A596" s="115"/>
      <c r="B596" s="441"/>
      <c r="C596" s="441"/>
      <c r="D596" s="442"/>
      <c r="E596" s="1168"/>
      <c r="F596" s="582">
        <f t="shared" si="112"/>
        <v>0</v>
      </c>
      <c r="G596" s="333"/>
      <c r="H596" s="333"/>
      <c r="I596" s="433"/>
      <c r="J596" s="434"/>
      <c r="K596" s="633"/>
      <c r="L596" s="344"/>
      <c r="M596" s="344"/>
      <c r="N596" s="344"/>
      <c r="O596" s="338"/>
      <c r="P596" s="339">
        <f t="shared" si="111"/>
        <v>0</v>
      </c>
      <c r="Q596" s="364"/>
      <c r="R596" s="364"/>
      <c r="S596" s="365"/>
      <c r="T596" s="366"/>
      <c r="U596" s="367"/>
      <c r="V596" s="364"/>
      <c r="W596" s="364"/>
      <c r="X596" s="364"/>
      <c r="Y596" s="1293">
        <f t="shared" si="109"/>
        <v>0</v>
      </c>
      <c r="Z596" s="340"/>
      <c r="AA596" s="370"/>
      <c r="AB596" s="20"/>
      <c r="AC596" s="253">
        <f t="shared" si="108"/>
        <v>0</v>
      </c>
    </row>
    <row r="597" spans="1:29" ht="15.6" customHeight="1" x14ac:dyDescent="0.3">
      <c r="A597" s="115"/>
      <c r="B597" s="332"/>
      <c r="C597" s="374" t="s">
        <v>1313</v>
      </c>
      <c r="D597" s="332"/>
      <c r="E597" s="1172"/>
      <c r="F597" s="582">
        <f t="shared" si="112"/>
        <v>0</v>
      </c>
      <c r="G597" s="333"/>
      <c r="H597" s="333"/>
      <c r="I597" s="334"/>
      <c r="J597" s="335"/>
      <c r="K597" s="942"/>
      <c r="L597" s="344"/>
      <c r="M597" s="344"/>
      <c r="N597" s="344"/>
      <c r="O597" s="338"/>
      <c r="P597" s="339">
        <f t="shared" si="111"/>
        <v>0</v>
      </c>
      <c r="Q597" s="364"/>
      <c r="R597" s="364"/>
      <c r="S597" s="365"/>
      <c r="T597" s="366"/>
      <c r="U597" s="367"/>
      <c r="V597" s="364"/>
      <c r="W597" s="364"/>
      <c r="X597" s="364"/>
      <c r="Y597" s="1293">
        <f t="shared" si="109"/>
        <v>0</v>
      </c>
      <c r="Z597" s="340"/>
      <c r="AA597" s="422"/>
      <c r="AB597" s="33"/>
      <c r="AC597" s="253">
        <f t="shared" si="108"/>
        <v>0</v>
      </c>
    </row>
    <row r="598" spans="1:29" ht="15.6" customHeight="1" x14ac:dyDescent="0.3">
      <c r="A598" s="115"/>
      <c r="B598" s="332"/>
      <c r="C598" s="374"/>
      <c r="D598" s="332"/>
      <c r="E598" s="1168" t="s">
        <v>431</v>
      </c>
      <c r="F598" s="582">
        <v>1</v>
      </c>
      <c r="G598" s="333"/>
      <c r="H598" s="333"/>
      <c r="I598" s="433">
        <v>1</v>
      </c>
      <c r="J598" s="434">
        <v>-1</v>
      </c>
      <c r="K598" s="633"/>
      <c r="L598" s="344"/>
      <c r="M598" s="344"/>
      <c r="N598" s="344"/>
      <c r="O598" s="338"/>
      <c r="P598" s="339">
        <f t="shared" si="111"/>
        <v>0</v>
      </c>
      <c r="Q598" s="364"/>
      <c r="R598" s="364"/>
      <c r="S598" s="365"/>
      <c r="T598" s="366"/>
      <c r="U598" s="367"/>
      <c r="V598" s="364"/>
      <c r="W598" s="364"/>
      <c r="X598" s="364"/>
      <c r="Y598" s="1293">
        <f t="shared" si="109"/>
        <v>0</v>
      </c>
      <c r="Z598" s="340"/>
      <c r="AA598" s="370"/>
      <c r="AB598" s="1659"/>
      <c r="AC598" s="253">
        <f t="shared" si="108"/>
        <v>0</v>
      </c>
    </row>
    <row r="599" spans="1:29" ht="16.2" thickBot="1" x14ac:dyDescent="0.35">
      <c r="A599" s="119"/>
      <c r="B599" s="306"/>
      <c r="C599" s="306"/>
      <c r="D599" s="306"/>
      <c r="E599" s="1451"/>
      <c r="F599" s="881">
        <f t="shared" ref="F599:F612" si="118">SUM(G599:J599)</f>
        <v>0</v>
      </c>
      <c r="G599" s="307"/>
      <c r="H599" s="307"/>
      <c r="I599" s="308"/>
      <c r="J599" s="309"/>
      <c r="K599" s="941"/>
      <c r="L599" s="310"/>
      <c r="M599" s="310"/>
      <c r="N599" s="310"/>
      <c r="O599" s="311"/>
      <c r="P599" s="484">
        <f t="shared" si="111"/>
        <v>0</v>
      </c>
      <c r="Q599" s="349"/>
      <c r="R599" s="349"/>
      <c r="S599" s="314"/>
      <c r="T599" s="315"/>
      <c r="U599" s="350"/>
      <c r="V599" s="349"/>
      <c r="W599" s="349"/>
      <c r="X599" s="349"/>
      <c r="Y599" s="1307">
        <f t="shared" si="109"/>
        <v>0</v>
      </c>
      <c r="Z599" s="317"/>
      <c r="AA599" s="318"/>
      <c r="AB599" s="13"/>
      <c r="AC599" s="253">
        <f t="shared" si="108"/>
        <v>0</v>
      </c>
    </row>
    <row r="600" spans="1:29" s="34" customFormat="1" x14ac:dyDescent="0.3">
      <c r="A600" s="206"/>
      <c r="B600" s="520" t="s">
        <v>1314</v>
      </c>
      <c r="C600" s="520"/>
      <c r="D600" s="520"/>
      <c r="E600" s="1376"/>
      <c r="F600" s="886">
        <f>SUM(G600:J600)</f>
        <v>0</v>
      </c>
      <c r="G600" s="924"/>
      <c r="H600" s="924"/>
      <c r="I600" s="931"/>
      <c r="J600" s="932"/>
      <c r="K600" s="392"/>
      <c r="L600" s="1454"/>
      <c r="M600" s="1454"/>
      <c r="N600" s="1454"/>
      <c r="O600" s="394"/>
      <c r="P600" s="483">
        <f>SUM(Q600:T600)</f>
        <v>0</v>
      </c>
      <c r="Q600" s="977"/>
      <c r="R600" s="977"/>
      <c r="S600" s="396"/>
      <c r="T600" s="397"/>
      <c r="U600" s="999"/>
      <c r="V600" s="977"/>
      <c r="W600" s="977"/>
      <c r="X600" s="977"/>
      <c r="Y600" s="1306">
        <f>SUM(U600:X600)</f>
        <v>0</v>
      </c>
      <c r="Z600" s="683"/>
      <c r="AA600" s="535" t="s">
        <v>825</v>
      </c>
      <c r="AB600" s="20"/>
      <c r="AC600" s="260">
        <f>P600+Y600</f>
        <v>0</v>
      </c>
    </row>
    <row r="601" spans="1:29" s="34" customFormat="1" x14ac:dyDescent="0.3">
      <c r="A601" s="117"/>
      <c r="B601" s="442"/>
      <c r="C601" s="442" t="s">
        <v>1143</v>
      </c>
      <c r="D601" s="442"/>
      <c r="E601" s="1172"/>
      <c r="F601" s="582">
        <f>SUM(G601:J601)</f>
        <v>0</v>
      </c>
      <c r="G601" s="583"/>
      <c r="H601" s="583"/>
      <c r="I601" s="889"/>
      <c r="J601" s="929"/>
      <c r="K601" s="336"/>
      <c r="L601" s="429"/>
      <c r="M601" s="429"/>
      <c r="N601" s="429"/>
      <c r="O601" s="338"/>
      <c r="P601" s="339">
        <f>SUM(Q601:T601)</f>
        <v>0</v>
      </c>
      <c r="Q601" s="436"/>
      <c r="R601" s="436"/>
      <c r="S601" s="401"/>
      <c r="T601" s="402"/>
      <c r="U601" s="437"/>
      <c r="V601" s="436"/>
      <c r="W601" s="436"/>
      <c r="X601" s="436"/>
      <c r="Y601" s="1293">
        <f>SUM(U601:X601)</f>
        <v>0</v>
      </c>
      <c r="Z601" s="438"/>
      <c r="AA601" s="373"/>
      <c r="AB601" s="20"/>
      <c r="AC601" s="260">
        <f>P601+Y601</f>
        <v>0</v>
      </c>
    </row>
    <row r="602" spans="1:29" s="34" customFormat="1" x14ac:dyDescent="0.3">
      <c r="A602" s="117"/>
      <c r="B602" s="442"/>
      <c r="C602" s="442" t="s">
        <v>1144</v>
      </c>
      <c r="D602" s="442"/>
      <c r="E602" s="1172"/>
      <c r="F602" s="582">
        <f t="shared" ref="F602:F604" si="119">SUM(G602:J602)</f>
        <v>0</v>
      </c>
      <c r="G602" s="583"/>
      <c r="H602" s="583"/>
      <c r="I602" s="889"/>
      <c r="J602" s="929"/>
      <c r="K602" s="336"/>
      <c r="L602" s="429"/>
      <c r="M602" s="429"/>
      <c r="N602" s="429"/>
      <c r="O602" s="338"/>
      <c r="P602" s="339">
        <f>SUM(Q602:T602)</f>
        <v>0</v>
      </c>
      <c r="Q602" s="436"/>
      <c r="R602" s="436"/>
      <c r="S602" s="401"/>
      <c r="T602" s="402"/>
      <c r="U602" s="437"/>
      <c r="V602" s="281"/>
      <c r="W602" s="436"/>
      <c r="X602" s="436"/>
      <c r="Y602" s="1293"/>
      <c r="Z602" s="438"/>
      <c r="AA602" s="1326"/>
      <c r="AB602" s="20"/>
      <c r="AC602" s="260">
        <f>P602+Y602</f>
        <v>0</v>
      </c>
    </row>
    <row r="603" spans="1:29" s="34" customFormat="1" x14ac:dyDescent="0.3">
      <c r="A603" s="117"/>
      <c r="B603" s="442"/>
      <c r="C603" s="442" t="s">
        <v>1145</v>
      </c>
      <c r="D603" s="442"/>
      <c r="E603" s="1172"/>
      <c r="F603" s="582">
        <f t="shared" si="119"/>
        <v>0</v>
      </c>
      <c r="G603" s="583"/>
      <c r="H603" s="583"/>
      <c r="I603" s="889"/>
      <c r="J603" s="929"/>
      <c r="K603" s="336"/>
      <c r="L603" s="429"/>
      <c r="M603" s="429"/>
      <c r="N603" s="429"/>
      <c r="O603" s="338"/>
      <c r="P603" s="339">
        <f t="shared" ref="P603" si="120">SUM(Q603:T603)</f>
        <v>0</v>
      </c>
      <c r="Q603" s="436"/>
      <c r="R603" s="436"/>
      <c r="S603" s="401"/>
      <c r="T603" s="402"/>
      <c r="U603" s="437"/>
      <c r="V603" s="281"/>
      <c r="W603" s="436"/>
      <c r="X603" s="436"/>
      <c r="Y603" s="1293"/>
      <c r="Z603" s="438"/>
      <c r="AA603" s="1326"/>
      <c r="AB603" s="20"/>
      <c r="AC603" s="260">
        <f t="shared" ref="AC603" si="121">P603+Y603</f>
        <v>0</v>
      </c>
    </row>
    <row r="604" spans="1:29" s="34" customFormat="1" x14ac:dyDescent="0.3">
      <c r="A604" s="17"/>
      <c r="B604" s="293" t="s">
        <v>271</v>
      </c>
      <c r="C604" s="293"/>
      <c r="D604" s="293"/>
      <c r="E604" s="562"/>
      <c r="F604" s="880">
        <f t="shared" si="119"/>
        <v>0</v>
      </c>
      <c r="G604" s="890"/>
      <c r="H604" s="890"/>
      <c r="I604" s="506"/>
      <c r="J604" s="918"/>
      <c r="K604" s="289"/>
      <c r="L604" s="280"/>
      <c r="M604" s="280"/>
      <c r="N604" s="280"/>
      <c r="O604" s="274"/>
      <c r="P604" s="1359">
        <f>SUM(P606:P610)</f>
        <v>542453.71</v>
      </c>
      <c r="Q604" s="401">
        <f t="shared" ref="Q604:Y604" si="122">SUM(Q606:Q610)</f>
        <v>0</v>
      </c>
      <c r="R604" s="339">
        <f t="shared" si="122"/>
        <v>542453.71</v>
      </c>
      <c r="S604" s="339">
        <f t="shared" si="122"/>
        <v>0</v>
      </c>
      <c r="T604" s="1262">
        <f t="shared" si="122"/>
        <v>0</v>
      </c>
      <c r="U604" s="1359">
        <f t="shared" si="122"/>
        <v>0</v>
      </c>
      <c r="V604" s="401">
        <f t="shared" si="122"/>
        <v>542453.71</v>
      </c>
      <c r="W604" s="1260">
        <f t="shared" si="122"/>
        <v>0</v>
      </c>
      <c r="X604" s="339">
        <f t="shared" si="122"/>
        <v>0</v>
      </c>
      <c r="Y604" s="1286">
        <f t="shared" si="122"/>
        <v>542453.71</v>
      </c>
      <c r="Z604" s="304"/>
      <c r="AA604" s="518"/>
      <c r="AB604" s="20"/>
      <c r="AC604" s="260">
        <f>P604+Y604</f>
        <v>1084907.42</v>
      </c>
    </row>
    <row r="605" spans="1:29" x14ac:dyDescent="0.3">
      <c r="A605" s="17"/>
      <c r="B605" s="293"/>
      <c r="C605" s="293"/>
      <c r="D605" s="293"/>
      <c r="E605" s="554"/>
      <c r="F605" s="880"/>
      <c r="G605" s="270"/>
      <c r="H605" s="270"/>
      <c r="I605" s="287"/>
      <c r="J605" s="288"/>
      <c r="K605" s="507"/>
      <c r="L605" s="296"/>
      <c r="M605" s="296"/>
      <c r="N605" s="296"/>
      <c r="O605" s="274"/>
      <c r="P605" s="339"/>
      <c r="Q605" s="413"/>
      <c r="R605" s="413"/>
      <c r="S605" s="413"/>
      <c r="T605" s="1290"/>
      <c r="U605" s="515"/>
      <c r="V605" s="413"/>
      <c r="W605" s="413"/>
      <c r="X605" s="413"/>
      <c r="Y605" s="299"/>
      <c r="Z605" s="304"/>
      <c r="AA605" s="518"/>
      <c r="AB605" s="20"/>
      <c r="AC605" s="253"/>
    </row>
    <row r="606" spans="1:29" x14ac:dyDescent="0.3">
      <c r="A606" s="17"/>
      <c r="B606" s="293"/>
      <c r="C606" s="293"/>
      <c r="D606" s="293"/>
      <c r="E606" s="554"/>
      <c r="F606" s="880"/>
      <c r="G606" s="270"/>
      <c r="H606" s="270"/>
      <c r="I606" s="287"/>
      <c r="J606" s="288"/>
      <c r="K606" s="507"/>
      <c r="L606" s="296"/>
      <c r="M606" s="296"/>
      <c r="N606" s="296"/>
      <c r="O606" s="274"/>
      <c r="P606" s="339">
        <f>SUM(Q606:T606)</f>
        <v>75253.710000000006</v>
      </c>
      <c r="Q606" s="413"/>
      <c r="R606" s="301">
        <v>75253.710000000006</v>
      </c>
      <c r="S606" s="413"/>
      <c r="T606" s="1290"/>
      <c r="U606" s="367"/>
      <c r="V606" s="301">
        <v>75253.710000000006</v>
      </c>
      <c r="W606" s="364"/>
      <c r="X606" s="364"/>
      <c r="Y606" s="1293">
        <f t="shared" ref="Y606" si="123">SUM(U606:X606)</f>
        <v>75253.710000000006</v>
      </c>
      <c r="Z606" s="340" t="s">
        <v>32</v>
      </c>
      <c r="AA606" s="1327" t="s">
        <v>1006</v>
      </c>
      <c r="AB606" s="20"/>
      <c r="AC606" s="253"/>
    </row>
    <row r="607" spans="1:29" x14ac:dyDescent="0.3">
      <c r="A607" s="124"/>
      <c r="B607" s="441"/>
      <c r="C607" s="441"/>
      <c r="D607" s="442"/>
      <c r="E607" s="1168" t="s">
        <v>21</v>
      </c>
      <c r="F607" s="582">
        <v>1</v>
      </c>
      <c r="G607" s="333"/>
      <c r="H607" s="333"/>
      <c r="I607" s="334">
        <v>1</v>
      </c>
      <c r="J607" s="335">
        <v>-1</v>
      </c>
      <c r="K607" s="942">
        <v>1</v>
      </c>
      <c r="L607" s="344">
        <v>1</v>
      </c>
      <c r="M607" s="344"/>
      <c r="N607" s="344"/>
      <c r="O607" s="338">
        <f>SUM(K607:N607)</f>
        <v>2</v>
      </c>
      <c r="P607" s="339">
        <f>SUM(Q607:T607)</f>
        <v>467200</v>
      </c>
      <c r="Q607" s="364"/>
      <c r="R607" s="301">
        <v>467200</v>
      </c>
      <c r="S607" s="365"/>
      <c r="T607" s="366"/>
      <c r="U607" s="367"/>
      <c r="V607" s="301">
        <v>467200</v>
      </c>
      <c r="W607" s="364"/>
      <c r="X607" s="364"/>
      <c r="Y607" s="1293">
        <f>SUM(U607:X607)</f>
        <v>467200</v>
      </c>
      <c r="Z607" s="340" t="s">
        <v>32</v>
      </c>
      <c r="AA607" s="1327" t="s">
        <v>1007</v>
      </c>
      <c r="AB607" s="20"/>
      <c r="AC607" s="253">
        <f>P607+Y607</f>
        <v>934400</v>
      </c>
    </row>
    <row r="608" spans="1:29" x14ac:dyDescent="0.3">
      <c r="A608" s="124"/>
      <c r="B608" s="441"/>
      <c r="C608" s="441"/>
      <c r="D608" s="442"/>
      <c r="E608" s="1168"/>
      <c r="F608" s="885"/>
      <c r="G608" s="378"/>
      <c r="H608" s="378"/>
      <c r="I608" s="379"/>
      <c r="J608" s="380"/>
      <c r="K608" s="944"/>
      <c r="L608" s="381"/>
      <c r="M608" s="381"/>
      <c r="N608" s="381"/>
      <c r="O608" s="382"/>
      <c r="P608" s="339">
        <f>SUM(Q608:T608)</f>
        <v>0</v>
      </c>
      <c r="Q608" s="383"/>
      <c r="R608" s="383"/>
      <c r="S608" s="384"/>
      <c r="T608" s="385"/>
      <c r="U608" s="386"/>
      <c r="V608" s="383"/>
      <c r="W608" s="383"/>
      <c r="X608" s="383"/>
      <c r="Y608" s="1293">
        <f>SUM(U608:X608)</f>
        <v>0</v>
      </c>
      <c r="Z608" s="387"/>
      <c r="AA608" s="1327" t="s">
        <v>1008</v>
      </c>
      <c r="AB608" s="20"/>
      <c r="AC608" s="253">
        <f>P608+Y608</f>
        <v>0</v>
      </c>
    </row>
    <row r="609" spans="1:29" x14ac:dyDescent="0.3">
      <c r="A609" s="124"/>
      <c r="B609" s="441"/>
      <c r="C609" s="441"/>
      <c r="D609" s="442"/>
      <c r="E609" s="1168"/>
      <c r="F609" s="885"/>
      <c r="G609" s="378"/>
      <c r="H609" s="378"/>
      <c r="I609" s="379"/>
      <c r="J609" s="380"/>
      <c r="K609" s="944"/>
      <c r="L609" s="381"/>
      <c r="M609" s="381"/>
      <c r="N609" s="381"/>
      <c r="O609" s="382"/>
      <c r="P609" s="339">
        <f>SUM(Q609:T609)</f>
        <v>0</v>
      </c>
      <c r="Q609" s="383"/>
      <c r="R609" s="383"/>
      <c r="S609" s="384"/>
      <c r="T609" s="385"/>
      <c r="U609" s="386"/>
      <c r="V609" s="383"/>
      <c r="W609" s="383"/>
      <c r="X609" s="383"/>
      <c r="Y609" s="1293">
        <f>SUM(U609:X609)</f>
        <v>0</v>
      </c>
      <c r="Z609" s="387"/>
      <c r="AA609" s="1327" t="s">
        <v>1009</v>
      </c>
      <c r="AB609" s="20"/>
      <c r="AC609" s="253">
        <f>P609+Y609</f>
        <v>0</v>
      </c>
    </row>
    <row r="610" spans="1:29" ht="16.2" thickBot="1" x14ac:dyDescent="0.35">
      <c r="A610" s="119"/>
      <c r="B610" s="306"/>
      <c r="C610" s="306"/>
      <c r="D610" s="306"/>
      <c r="E610" s="1451"/>
      <c r="F610" s="881">
        <f>SUM(G610:J610)</f>
        <v>0</v>
      </c>
      <c r="G610" s="307"/>
      <c r="H610" s="307"/>
      <c r="I610" s="308"/>
      <c r="J610" s="309"/>
      <c r="K610" s="941"/>
      <c r="L610" s="310"/>
      <c r="M610" s="310"/>
      <c r="N610" s="310"/>
      <c r="O610" s="311"/>
      <c r="P610" s="484">
        <f>SUM(Q610:T610)</f>
        <v>0</v>
      </c>
      <c r="Q610" s="349"/>
      <c r="R610" s="349"/>
      <c r="S610" s="314"/>
      <c r="T610" s="315"/>
      <c r="U610" s="350"/>
      <c r="V610" s="349"/>
      <c r="W610" s="349"/>
      <c r="X610" s="349"/>
      <c r="Y610" s="1307">
        <f>SUM(U610:X610)</f>
        <v>0</v>
      </c>
      <c r="Z610" s="317"/>
      <c r="AA610" s="318"/>
      <c r="AB610" s="20"/>
      <c r="AC610" s="253">
        <f>P610+Y610</f>
        <v>0</v>
      </c>
    </row>
    <row r="611" spans="1:29" s="984" customFormat="1" x14ac:dyDescent="0.3">
      <c r="A611" s="1432"/>
      <c r="B611" s="1464"/>
      <c r="C611" s="1433" t="s">
        <v>1315</v>
      </c>
      <c r="D611" s="485"/>
      <c r="E611" s="1466"/>
      <c r="F611" s="1016">
        <f t="shared" si="118"/>
        <v>0</v>
      </c>
      <c r="G611" s="1436"/>
      <c r="H611" s="1436"/>
      <c r="I611" s="1457"/>
      <c r="J611" s="1469"/>
      <c r="K611" s="1468"/>
      <c r="L611" s="1440"/>
      <c r="M611" s="1440"/>
      <c r="N611" s="1440"/>
      <c r="O611" s="1472"/>
      <c r="P611" s="1018">
        <f t="shared" si="111"/>
        <v>0</v>
      </c>
      <c r="Q611" s="1441"/>
      <c r="R611" s="1441"/>
      <c r="S611" s="1442"/>
      <c r="T611" s="1443"/>
      <c r="U611" s="1476"/>
      <c r="V611" s="1441"/>
      <c r="W611" s="1441"/>
      <c r="X611" s="1441"/>
      <c r="Y611" s="1019">
        <f t="shared" si="109"/>
        <v>0</v>
      </c>
      <c r="Z611" s="1445"/>
      <c r="AA611" s="1458" t="s">
        <v>774</v>
      </c>
      <c r="AB611" s="20"/>
      <c r="AC611" s="260">
        <f t="shared" si="108"/>
        <v>0</v>
      </c>
    </row>
    <row r="612" spans="1:29" s="34" customFormat="1" x14ac:dyDescent="0.3">
      <c r="A612" s="17"/>
      <c r="B612" s="293" t="s">
        <v>271</v>
      </c>
      <c r="C612" s="293"/>
      <c r="D612" s="293"/>
      <c r="E612" s="562"/>
      <c r="F612" s="880">
        <f t="shared" si="118"/>
        <v>0</v>
      </c>
      <c r="G612" s="890"/>
      <c r="H612" s="890"/>
      <c r="I612" s="506"/>
      <c r="J612" s="918"/>
      <c r="K612" s="1249"/>
      <c r="L612" s="914"/>
      <c r="M612" s="914"/>
      <c r="N612" s="914"/>
      <c r="O612" s="1473"/>
      <c r="P612" s="304">
        <f>SUM(P613:P627)</f>
        <v>1058694.6000000001</v>
      </c>
      <c r="Q612" s="303">
        <f t="shared" ref="Q612:Y612" si="124">SUM(Q613:Q627)</f>
        <v>0</v>
      </c>
      <c r="R612" s="303">
        <f t="shared" si="124"/>
        <v>0</v>
      </c>
      <c r="S612" s="303">
        <f t="shared" si="124"/>
        <v>533787.6</v>
      </c>
      <c r="T612" s="980">
        <f t="shared" si="124"/>
        <v>524907</v>
      </c>
      <c r="U612" s="1259">
        <f t="shared" si="124"/>
        <v>0</v>
      </c>
      <c r="V612" s="303">
        <f t="shared" si="124"/>
        <v>0</v>
      </c>
      <c r="W612" s="303">
        <f t="shared" si="124"/>
        <v>0</v>
      </c>
      <c r="X612" s="303">
        <f t="shared" si="124"/>
        <v>0</v>
      </c>
      <c r="Y612" s="1478">
        <f t="shared" si="124"/>
        <v>0</v>
      </c>
      <c r="Z612" s="517"/>
      <c r="AA612" s="1455"/>
      <c r="AB612" s="20"/>
      <c r="AC612" s="260">
        <f t="shared" si="108"/>
        <v>1058694.6000000001</v>
      </c>
    </row>
    <row r="613" spans="1:29" x14ac:dyDescent="0.3">
      <c r="A613" s="17"/>
      <c r="B613" s="293"/>
      <c r="C613" s="293"/>
      <c r="D613" s="293"/>
      <c r="E613" s="554"/>
      <c r="F613" s="880"/>
      <c r="G613" s="270"/>
      <c r="H613" s="270"/>
      <c r="I613" s="287"/>
      <c r="J613" s="288"/>
      <c r="K613" s="1248"/>
      <c r="L613" s="296"/>
      <c r="M613" s="296"/>
      <c r="N613" s="296"/>
      <c r="O613" s="1473"/>
      <c r="P613" s="304">
        <f t="shared" ref="P613:P623" si="125">SUM(Q613:T613)</f>
        <v>0</v>
      </c>
      <c r="Q613" s="413"/>
      <c r="R613" s="413"/>
      <c r="S613" s="413"/>
      <c r="T613" s="1290"/>
      <c r="U613" s="419"/>
      <c r="V613" s="413"/>
      <c r="W613" s="413"/>
      <c r="X613" s="413"/>
      <c r="Y613" s="979"/>
      <c r="Z613" s="304"/>
      <c r="AA613" s="518"/>
      <c r="AB613" s="20"/>
      <c r="AC613" s="253"/>
    </row>
    <row r="614" spans="1:29" x14ac:dyDescent="0.3">
      <c r="A614" s="215"/>
      <c r="B614" s="269"/>
      <c r="C614" s="409"/>
      <c r="D614" s="278"/>
      <c r="E614" s="522" t="s">
        <v>773</v>
      </c>
      <c r="F614" s="880">
        <v>1</v>
      </c>
      <c r="G614" s="270"/>
      <c r="H614" s="270"/>
      <c r="I614" s="556">
        <v>1</v>
      </c>
      <c r="J614" s="1456">
        <v>-1</v>
      </c>
      <c r="K614" s="1248"/>
      <c r="L614" s="273"/>
      <c r="M614" s="273"/>
      <c r="N614" s="273"/>
      <c r="O614" s="1473"/>
      <c r="P614" s="304">
        <f t="shared" si="125"/>
        <v>0</v>
      </c>
      <c r="Q614" s="413"/>
      <c r="R614" s="413"/>
      <c r="S614" s="290"/>
      <c r="T614" s="514"/>
      <c r="U614" s="419"/>
      <c r="V614" s="413"/>
      <c r="W614" s="413"/>
      <c r="X614" s="413"/>
      <c r="Y614" s="979">
        <f t="shared" si="109"/>
        <v>0</v>
      </c>
      <c r="Z614" s="291"/>
      <c r="AA614" s="516"/>
      <c r="AB614" s="20"/>
      <c r="AC614" s="253">
        <f t="shared" si="108"/>
        <v>0</v>
      </c>
    </row>
    <row r="615" spans="1:29" x14ac:dyDescent="0.3">
      <c r="A615" s="215"/>
      <c r="B615" s="269"/>
      <c r="C615" s="409"/>
      <c r="D615" s="278"/>
      <c r="E615" s="522"/>
      <c r="F615" s="880"/>
      <c r="G615" s="270"/>
      <c r="H615" s="270"/>
      <c r="I615" s="556"/>
      <c r="J615" s="1456"/>
      <c r="K615" s="1248"/>
      <c r="L615" s="273"/>
      <c r="M615" s="273"/>
      <c r="N615" s="273"/>
      <c r="O615" s="1473"/>
      <c r="P615" s="304">
        <f t="shared" si="125"/>
        <v>0</v>
      </c>
      <c r="Q615" s="413"/>
      <c r="R615" s="413"/>
      <c r="S615" s="290"/>
      <c r="T615" s="514"/>
      <c r="U615" s="419"/>
      <c r="V615" s="413"/>
      <c r="W615" s="413"/>
      <c r="X615" s="413"/>
      <c r="Y615" s="979"/>
      <c r="Z615" s="291"/>
      <c r="AA615" s="516"/>
      <c r="AB615" s="20"/>
      <c r="AC615" s="253"/>
    </row>
    <row r="616" spans="1:29" x14ac:dyDescent="0.3">
      <c r="A616" s="215"/>
      <c r="B616" s="269"/>
      <c r="C616" s="282" t="s">
        <v>938</v>
      </c>
      <c r="D616" s="269"/>
      <c r="E616" s="524"/>
      <c r="F616" s="880">
        <f>SUM(G616:J616)</f>
        <v>0</v>
      </c>
      <c r="G616" s="270"/>
      <c r="H616" s="270"/>
      <c r="I616" s="287"/>
      <c r="J616" s="288"/>
      <c r="K616" s="1248"/>
      <c r="L616" s="273"/>
      <c r="M616" s="273"/>
      <c r="N616" s="273"/>
      <c r="O616" s="1473"/>
      <c r="P616" s="304">
        <f t="shared" si="125"/>
        <v>0</v>
      </c>
      <c r="Q616" s="413"/>
      <c r="R616" s="413"/>
      <c r="S616" s="290"/>
      <c r="T616" s="514"/>
      <c r="U616" s="419"/>
      <c r="V616" s="413"/>
      <c r="W616" s="413"/>
      <c r="X616" s="413"/>
      <c r="Y616" s="979">
        <f>SUM(U616:X616)</f>
        <v>0</v>
      </c>
      <c r="Z616" s="291"/>
      <c r="AA616" s="1024"/>
      <c r="AB616" s="33"/>
      <c r="AC616" s="253">
        <f>P616+Y616</f>
        <v>0</v>
      </c>
    </row>
    <row r="617" spans="1:29" x14ac:dyDescent="0.3">
      <c r="A617" s="215"/>
      <c r="B617" s="269"/>
      <c r="C617" s="269"/>
      <c r="D617" s="269"/>
      <c r="E617" s="522" t="s">
        <v>1055</v>
      </c>
      <c r="F617" s="880">
        <f>SUM(G617:J617)</f>
        <v>0</v>
      </c>
      <c r="G617" s="270"/>
      <c r="H617" s="270"/>
      <c r="I617" s="287"/>
      <c r="J617" s="288"/>
      <c r="K617" s="1248"/>
      <c r="L617" s="273"/>
      <c r="M617" s="273"/>
      <c r="N617" s="273"/>
      <c r="O617" s="1473"/>
      <c r="P617" s="304">
        <f t="shared" si="125"/>
        <v>0</v>
      </c>
      <c r="Q617" s="413"/>
      <c r="R617" s="413"/>
      <c r="S617" s="290"/>
      <c r="T617" s="514"/>
      <c r="U617" s="419"/>
      <c r="V617" s="413"/>
      <c r="W617" s="413"/>
      <c r="X617" s="413"/>
      <c r="Y617" s="979">
        <f>SUM(U617:X617)</f>
        <v>0</v>
      </c>
      <c r="Z617" s="1059"/>
      <c r="AA617" s="673"/>
      <c r="AB617" s="33"/>
      <c r="AC617" s="253">
        <f>P617+Y617</f>
        <v>0</v>
      </c>
    </row>
    <row r="618" spans="1:29" x14ac:dyDescent="0.3">
      <c r="A618" s="215"/>
      <c r="B618" s="269"/>
      <c r="C618" s="269"/>
      <c r="D618" s="269"/>
      <c r="E618" s="1187" t="s">
        <v>1078</v>
      </c>
      <c r="F618" s="1470">
        <v>1</v>
      </c>
      <c r="G618" s="270"/>
      <c r="H618" s="270"/>
      <c r="I618" s="1459">
        <v>1</v>
      </c>
      <c r="J618" s="1471">
        <v>1</v>
      </c>
      <c r="K618" s="1248"/>
      <c r="L618" s="273"/>
      <c r="M618" s="273"/>
      <c r="N618" s="273"/>
      <c r="O618" s="1474"/>
      <c r="P618" s="304">
        <f t="shared" si="125"/>
        <v>316698</v>
      </c>
      <c r="Q618" s="414"/>
      <c r="R618" s="414"/>
      <c r="S618" s="1460">
        <v>158349</v>
      </c>
      <c r="T618" s="1477">
        <v>158349</v>
      </c>
      <c r="U618" s="418"/>
      <c r="V618" s="414"/>
      <c r="W618" s="414"/>
      <c r="X618" s="414"/>
      <c r="Y618" s="1005"/>
      <c r="Z618" s="1059"/>
      <c r="AA618" s="1022"/>
      <c r="AB618" s="28"/>
    </row>
    <row r="619" spans="1:29" x14ac:dyDescent="0.3">
      <c r="A619" s="215"/>
      <c r="B619" s="269"/>
      <c r="C619" s="269"/>
      <c r="D619" s="269"/>
      <c r="E619" s="1187" t="s">
        <v>1078</v>
      </c>
      <c r="F619" s="1470">
        <v>1</v>
      </c>
      <c r="G619" s="270"/>
      <c r="H619" s="270"/>
      <c r="I619" s="1459">
        <v>1</v>
      </c>
      <c r="J619" s="1471">
        <v>1</v>
      </c>
      <c r="K619" s="1248"/>
      <c r="L619" s="273"/>
      <c r="M619" s="273"/>
      <c r="N619" s="273"/>
      <c r="O619" s="1474"/>
      <c r="P619" s="304">
        <f t="shared" si="125"/>
        <v>316698</v>
      </c>
      <c r="Q619" s="414"/>
      <c r="R619" s="414"/>
      <c r="S619" s="1460">
        <v>158349</v>
      </c>
      <c r="T619" s="1477">
        <v>158349</v>
      </c>
      <c r="U619" s="418"/>
      <c r="V619" s="414"/>
      <c r="W619" s="414"/>
      <c r="X619" s="414"/>
      <c r="Y619" s="1005"/>
      <c r="Z619" s="1059"/>
      <c r="AA619" s="1022"/>
      <c r="AB619" s="28"/>
    </row>
    <row r="620" spans="1:29" x14ac:dyDescent="0.3">
      <c r="A620" s="215"/>
      <c r="B620" s="269"/>
      <c r="C620" s="269"/>
      <c r="D620" s="269"/>
      <c r="E620" s="1187" t="s">
        <v>1079</v>
      </c>
      <c r="F620" s="1470">
        <v>1</v>
      </c>
      <c r="G620" s="270"/>
      <c r="H620" s="270"/>
      <c r="I620" s="1459">
        <v>1</v>
      </c>
      <c r="J620" s="1471">
        <v>1</v>
      </c>
      <c r="K620" s="1248"/>
      <c r="L620" s="273"/>
      <c r="M620" s="273"/>
      <c r="N620" s="273"/>
      <c r="O620" s="1474"/>
      <c r="P620" s="304">
        <f t="shared" si="125"/>
        <v>145344</v>
      </c>
      <c r="Q620" s="414"/>
      <c r="R620" s="414"/>
      <c r="S620" s="1460">
        <v>72672</v>
      </c>
      <c r="T620" s="1477">
        <v>72672</v>
      </c>
      <c r="U620" s="418"/>
      <c r="V620" s="414"/>
      <c r="W620" s="414"/>
      <c r="X620" s="414"/>
      <c r="Y620" s="1005"/>
      <c r="Z620" s="1059"/>
      <c r="AA620" s="1022"/>
      <c r="AB620" s="28"/>
    </row>
    <row r="621" spans="1:29" x14ac:dyDescent="0.3">
      <c r="A621" s="215"/>
      <c r="B621" s="269"/>
      <c r="C621" s="269"/>
      <c r="D621" s="269"/>
      <c r="E621" s="1187"/>
      <c r="F621" s="1470"/>
      <c r="G621" s="270"/>
      <c r="H621" s="270"/>
      <c r="I621" s="1459"/>
      <c r="J621" s="1471"/>
      <c r="K621" s="1248"/>
      <c r="L621" s="273"/>
      <c r="M621" s="273"/>
      <c r="N621" s="273"/>
      <c r="O621" s="1474"/>
      <c r="P621" s="304">
        <f t="shared" si="125"/>
        <v>4844.8</v>
      </c>
      <c r="Q621" s="414"/>
      <c r="R621" s="414"/>
      <c r="S621" s="1460">
        <v>4844.8</v>
      </c>
      <c r="T621" s="1477"/>
      <c r="U621" s="418"/>
      <c r="V621" s="414"/>
      <c r="W621" s="414"/>
      <c r="X621" s="414"/>
      <c r="Y621" s="1005"/>
      <c r="Z621" s="1059"/>
      <c r="AA621" s="1461" t="s">
        <v>1081</v>
      </c>
      <c r="AB621" s="4"/>
    </row>
    <row r="622" spans="1:29" x14ac:dyDescent="0.3">
      <c r="A622" s="215"/>
      <c r="B622" s="269"/>
      <c r="C622" s="409"/>
      <c r="D622" s="278"/>
      <c r="E622" s="1187" t="s">
        <v>1080</v>
      </c>
      <c r="F622" s="1470">
        <v>1</v>
      </c>
      <c r="G622" s="270"/>
      <c r="H622" s="270"/>
      <c r="I622" s="1459">
        <v>1</v>
      </c>
      <c r="J622" s="1471">
        <v>1</v>
      </c>
      <c r="K622" s="1248"/>
      <c r="L622" s="273"/>
      <c r="M622" s="273"/>
      <c r="N622" s="273"/>
      <c r="O622" s="1473"/>
      <c r="P622" s="304">
        <f t="shared" si="125"/>
        <v>121074</v>
      </c>
      <c r="Q622" s="413"/>
      <c r="R622" s="413"/>
      <c r="S622" s="1460">
        <v>60537</v>
      </c>
      <c r="T622" s="1477">
        <v>60537</v>
      </c>
      <c r="U622" s="419"/>
      <c r="V622" s="413"/>
      <c r="W622" s="413"/>
      <c r="X622" s="413"/>
      <c r="Y622" s="979"/>
      <c r="Z622" s="291"/>
      <c r="AA622" s="1461"/>
      <c r="AB622" s="20"/>
      <c r="AC622" s="253"/>
    </row>
    <row r="623" spans="1:29" x14ac:dyDescent="0.3">
      <c r="A623" s="215"/>
      <c r="B623" s="269"/>
      <c r="C623" s="409"/>
      <c r="D623" s="278"/>
      <c r="E623" s="522"/>
      <c r="F623" s="880"/>
      <c r="G623" s="270"/>
      <c r="H623" s="270"/>
      <c r="I623" s="556"/>
      <c r="J623" s="1456"/>
      <c r="K623" s="1248"/>
      <c r="L623" s="273"/>
      <c r="M623" s="273"/>
      <c r="N623" s="273"/>
      <c r="O623" s="1473"/>
      <c r="P623" s="304">
        <f t="shared" si="125"/>
        <v>4035.8</v>
      </c>
      <c r="Q623" s="413"/>
      <c r="R623" s="413"/>
      <c r="S623" s="1460">
        <v>4035.8</v>
      </c>
      <c r="T623" s="1477"/>
      <c r="U623" s="419"/>
      <c r="V623" s="413"/>
      <c r="W623" s="413"/>
      <c r="X623" s="413"/>
      <c r="Y623" s="979"/>
      <c r="Z623" s="291"/>
      <c r="AA623" s="1461" t="s">
        <v>1081</v>
      </c>
      <c r="AB623" s="20"/>
      <c r="AC623" s="253"/>
    </row>
    <row r="624" spans="1:29" x14ac:dyDescent="0.3">
      <c r="A624" s="215"/>
      <c r="B624" s="269"/>
      <c r="C624" s="269"/>
      <c r="D624" s="269"/>
      <c r="E624" s="522" t="s">
        <v>66</v>
      </c>
      <c r="F624" s="880">
        <f>SUM(G624:J624)</f>
        <v>0</v>
      </c>
      <c r="G624" s="270"/>
      <c r="H624" s="270"/>
      <c r="I624" s="287"/>
      <c r="J624" s="288"/>
      <c r="K624" s="1248"/>
      <c r="L624" s="273"/>
      <c r="M624" s="273"/>
      <c r="N624" s="273"/>
      <c r="O624" s="1473"/>
      <c r="P624" s="304">
        <f>SUM(Q624:T624)</f>
        <v>20000</v>
      </c>
      <c r="Q624" s="413"/>
      <c r="R624" s="413"/>
      <c r="S624" s="290">
        <v>10000</v>
      </c>
      <c r="T624" s="514">
        <v>10000</v>
      </c>
      <c r="U624" s="419"/>
      <c r="V624" s="413"/>
      <c r="W624" s="413"/>
      <c r="X624" s="413"/>
      <c r="Y624" s="979">
        <f>SUM(U624:X624)</f>
        <v>0</v>
      </c>
      <c r="Z624" s="1059"/>
      <c r="AA624" s="673"/>
      <c r="AB624" s="20"/>
      <c r="AC624" s="253">
        <f>P624+Y624</f>
        <v>20000</v>
      </c>
    </row>
    <row r="625" spans="1:36" x14ac:dyDescent="0.3">
      <c r="A625" s="215"/>
      <c r="B625" s="269"/>
      <c r="C625" s="269"/>
      <c r="D625" s="269"/>
      <c r="E625" s="522" t="s">
        <v>237</v>
      </c>
      <c r="F625" s="880">
        <f>SUM(G625:J625)</f>
        <v>0</v>
      </c>
      <c r="G625" s="270"/>
      <c r="H625" s="270"/>
      <c r="I625" s="287"/>
      <c r="J625" s="288"/>
      <c r="K625" s="1248"/>
      <c r="L625" s="273"/>
      <c r="M625" s="273"/>
      <c r="N625" s="273"/>
      <c r="O625" s="1473"/>
      <c r="P625" s="304">
        <f t="shared" ref="P625:P627" si="126">SUM(Q625:T625)</f>
        <v>10000</v>
      </c>
      <c r="Q625" s="413"/>
      <c r="R625" s="413"/>
      <c r="S625" s="290">
        <v>5000</v>
      </c>
      <c r="T625" s="514">
        <v>5000</v>
      </c>
      <c r="U625" s="419"/>
      <c r="V625" s="413"/>
      <c r="W625" s="413"/>
      <c r="X625" s="413"/>
      <c r="Y625" s="979">
        <f>SUM(U625:X625)</f>
        <v>0</v>
      </c>
      <c r="Z625" s="1059"/>
      <c r="AA625" s="673"/>
      <c r="AB625" s="20"/>
      <c r="AC625" s="253">
        <f>P625+Y625</f>
        <v>10000</v>
      </c>
    </row>
    <row r="626" spans="1:36" x14ac:dyDescent="0.3">
      <c r="A626" s="215"/>
      <c r="B626" s="269"/>
      <c r="C626" s="409"/>
      <c r="D626" s="278"/>
      <c r="E626" s="522" t="s">
        <v>1056</v>
      </c>
      <c r="F626" s="880"/>
      <c r="G626" s="270"/>
      <c r="H626" s="270"/>
      <c r="I626" s="556"/>
      <c r="J626" s="1456"/>
      <c r="K626" s="1248"/>
      <c r="L626" s="273"/>
      <c r="M626" s="273"/>
      <c r="N626" s="273"/>
      <c r="O626" s="1473"/>
      <c r="P626" s="304">
        <f t="shared" si="126"/>
        <v>60000</v>
      </c>
      <c r="Q626" s="413"/>
      <c r="R626" s="413"/>
      <c r="S626" s="290">
        <v>30000</v>
      </c>
      <c r="T626" s="514">
        <v>30000</v>
      </c>
      <c r="U626" s="419"/>
      <c r="V626" s="413"/>
      <c r="W626" s="413"/>
      <c r="X626" s="413"/>
      <c r="Y626" s="979">
        <f>SUM(U626:X626)</f>
        <v>0</v>
      </c>
      <c r="Z626" s="291"/>
      <c r="AA626" s="516"/>
      <c r="AB626" s="20"/>
      <c r="AC626" s="253"/>
    </row>
    <row r="627" spans="1:36" x14ac:dyDescent="0.3">
      <c r="A627" s="215"/>
      <c r="B627" s="269"/>
      <c r="C627" s="409"/>
      <c r="D627" s="278"/>
      <c r="E627" s="522" t="s">
        <v>1077</v>
      </c>
      <c r="F627" s="880"/>
      <c r="G627" s="270"/>
      <c r="H627" s="270"/>
      <c r="I627" s="556"/>
      <c r="J627" s="1456"/>
      <c r="K627" s="1248"/>
      <c r="L627" s="273"/>
      <c r="M627" s="273"/>
      <c r="N627" s="273"/>
      <c r="O627" s="1473"/>
      <c r="P627" s="304">
        <f t="shared" si="126"/>
        <v>60000</v>
      </c>
      <c r="Q627" s="413"/>
      <c r="R627" s="413"/>
      <c r="S627" s="290">
        <v>30000</v>
      </c>
      <c r="T627" s="514">
        <v>30000</v>
      </c>
      <c r="U627" s="419"/>
      <c r="V627" s="413"/>
      <c r="W627" s="413"/>
      <c r="X627" s="413"/>
      <c r="Y627" s="979">
        <f>SUM(U627:X627)</f>
        <v>0</v>
      </c>
      <c r="Z627" s="291"/>
      <c r="AA627" s="516"/>
      <c r="AB627" s="20"/>
      <c r="AC627" s="253"/>
    </row>
    <row r="628" spans="1:36" ht="15.6" hidden="1" customHeight="1" x14ac:dyDescent="0.3">
      <c r="A628" s="215"/>
      <c r="B628" s="269"/>
      <c r="C628" s="269"/>
      <c r="D628" s="269"/>
      <c r="E628" s="522" t="s">
        <v>158</v>
      </c>
      <c r="F628" s="880">
        <f t="shared" ref="F628:F630" si="127">SUM(G628:J628)</f>
        <v>0</v>
      </c>
      <c r="G628" s="270"/>
      <c r="H628" s="270"/>
      <c r="I628" s="287"/>
      <c r="J628" s="288"/>
      <c r="K628" s="1248"/>
      <c r="L628" s="273"/>
      <c r="M628" s="273"/>
      <c r="N628" s="273"/>
      <c r="O628" s="1473"/>
      <c r="P628" s="304">
        <f t="shared" si="111"/>
        <v>0</v>
      </c>
      <c r="Q628" s="413"/>
      <c r="R628" s="413"/>
      <c r="S628" s="290"/>
      <c r="T628" s="514"/>
      <c r="U628" s="419"/>
      <c r="V628" s="413"/>
      <c r="W628" s="413"/>
      <c r="X628" s="413"/>
      <c r="Y628" s="979">
        <f t="shared" si="109"/>
        <v>0</v>
      </c>
      <c r="Z628" s="291" t="s">
        <v>53</v>
      </c>
      <c r="AA628" s="1020" t="s">
        <v>587</v>
      </c>
      <c r="AB628" s="20"/>
      <c r="AC628" s="253">
        <f t="shared" ref="AC628:AC671" si="128">P628+Y628</f>
        <v>0</v>
      </c>
    </row>
    <row r="629" spans="1:36" ht="15.6" hidden="1" customHeight="1" x14ac:dyDescent="0.3">
      <c r="A629" s="215"/>
      <c r="B629" s="269"/>
      <c r="C629" s="269"/>
      <c r="D629" s="269"/>
      <c r="E629" s="555"/>
      <c r="F629" s="880">
        <f t="shared" si="127"/>
        <v>0</v>
      </c>
      <c r="G629" s="270"/>
      <c r="H629" s="270"/>
      <c r="I629" s="287"/>
      <c r="J629" s="288"/>
      <c r="K629" s="1248"/>
      <c r="L629" s="273"/>
      <c r="M629" s="273"/>
      <c r="N629" s="273"/>
      <c r="O629" s="1473"/>
      <c r="P629" s="304">
        <f t="shared" si="111"/>
        <v>0</v>
      </c>
      <c r="Q629" s="413"/>
      <c r="R629" s="413"/>
      <c r="S629" s="290"/>
      <c r="T629" s="514"/>
      <c r="U629" s="419"/>
      <c r="V629" s="413"/>
      <c r="W629" s="413"/>
      <c r="X629" s="413"/>
      <c r="Y629" s="979">
        <f t="shared" si="109"/>
        <v>0</v>
      </c>
      <c r="Z629" s="291"/>
      <c r="AA629" s="1020" t="s">
        <v>588</v>
      </c>
      <c r="AB629" s="33"/>
      <c r="AC629" s="253">
        <f t="shared" si="128"/>
        <v>0</v>
      </c>
    </row>
    <row r="630" spans="1:36" ht="15.6" hidden="1" customHeight="1" x14ac:dyDescent="0.3">
      <c r="A630" s="215"/>
      <c r="B630" s="269"/>
      <c r="C630" s="269"/>
      <c r="D630" s="269"/>
      <c r="E630" s="555"/>
      <c r="F630" s="880">
        <f t="shared" si="127"/>
        <v>0</v>
      </c>
      <c r="G630" s="270"/>
      <c r="H630" s="270"/>
      <c r="I630" s="287"/>
      <c r="J630" s="288"/>
      <c r="K630" s="1248"/>
      <c r="L630" s="273"/>
      <c r="M630" s="273"/>
      <c r="N630" s="273"/>
      <c r="O630" s="1473"/>
      <c r="P630" s="304">
        <f t="shared" si="111"/>
        <v>0</v>
      </c>
      <c r="Q630" s="413"/>
      <c r="R630" s="413"/>
      <c r="S630" s="290"/>
      <c r="T630" s="514"/>
      <c r="U630" s="419"/>
      <c r="V630" s="413"/>
      <c r="W630" s="413"/>
      <c r="X630" s="413"/>
      <c r="Y630" s="979">
        <f t="shared" si="109"/>
        <v>0</v>
      </c>
      <c r="Z630" s="291"/>
      <c r="AA630" s="1020" t="s">
        <v>589</v>
      </c>
      <c r="AB630" s="33"/>
      <c r="AC630" s="253">
        <f t="shared" si="128"/>
        <v>0</v>
      </c>
    </row>
    <row r="631" spans="1:36" ht="16.2" thickBot="1" x14ac:dyDescent="0.35">
      <c r="A631" s="1465"/>
      <c r="B631" s="1028"/>
      <c r="C631" s="1028"/>
      <c r="D631" s="1028"/>
      <c r="E631" s="1467"/>
      <c r="F631" s="1029">
        <f t="shared" si="112"/>
        <v>0</v>
      </c>
      <c r="G631" s="1030"/>
      <c r="H631" s="1030"/>
      <c r="I631" s="1031"/>
      <c r="J631" s="1060"/>
      <c r="K631" s="1250"/>
      <c r="L631" s="1462"/>
      <c r="M631" s="1462"/>
      <c r="N631" s="1462"/>
      <c r="O631" s="1475"/>
      <c r="P631" s="1034">
        <f t="shared" si="111"/>
        <v>0</v>
      </c>
      <c r="Q631" s="1035"/>
      <c r="R631" s="1035"/>
      <c r="S631" s="1036"/>
      <c r="T631" s="1037"/>
      <c r="U631" s="1281"/>
      <c r="V631" s="1035"/>
      <c r="W631" s="1035"/>
      <c r="X631" s="1035"/>
      <c r="Y631" s="1039">
        <f t="shared" si="109"/>
        <v>0</v>
      </c>
      <c r="Z631" s="1040"/>
      <c r="AA631" s="1463"/>
      <c r="AB631" s="20"/>
      <c r="AC631" s="253">
        <f t="shared" si="128"/>
        <v>0</v>
      </c>
    </row>
    <row r="632" spans="1:36" s="1668" customFormat="1" x14ac:dyDescent="0.3">
      <c r="A632" s="1660" t="s">
        <v>57</v>
      </c>
      <c r="B632" s="1098"/>
      <c r="C632" s="1098"/>
      <c r="D632" s="1098"/>
      <c r="E632" s="1486"/>
      <c r="F632" s="1099">
        <f t="shared" si="112"/>
        <v>0</v>
      </c>
      <c r="G632" s="1100"/>
      <c r="H632" s="1100"/>
      <c r="I632" s="1101"/>
      <c r="J632" s="1102"/>
      <c r="K632" s="1103"/>
      <c r="L632" s="1104"/>
      <c r="M632" s="1104"/>
      <c r="N632" s="1104"/>
      <c r="O632" s="1105"/>
      <c r="P632" s="1106">
        <f t="shared" si="111"/>
        <v>0</v>
      </c>
      <c r="Q632" s="1107"/>
      <c r="R632" s="1107"/>
      <c r="S632" s="1108"/>
      <c r="T632" s="1109"/>
      <c r="U632" s="1106"/>
      <c r="V632" s="1108"/>
      <c r="W632" s="1108"/>
      <c r="X632" s="1110"/>
      <c r="Y632" s="1312">
        <f t="shared" si="109"/>
        <v>0</v>
      </c>
      <c r="Z632" s="1106"/>
      <c r="AA632" s="1109"/>
      <c r="AB632" s="1661" t="e">
        <f>#REF!+AA632</f>
        <v>#REF!</v>
      </c>
      <c r="AC632" s="1066">
        <f t="shared" si="128"/>
        <v>0</v>
      </c>
      <c r="AD632" s="1662"/>
      <c r="AE632" s="1662"/>
      <c r="AF632" s="1663">
        <f>+AE632+AD632+AC632+Y632</f>
        <v>0</v>
      </c>
      <c r="AG632" s="1664"/>
      <c r="AH632" s="1665"/>
      <c r="AI632" s="1666"/>
      <c r="AJ632" s="1667"/>
    </row>
    <row r="633" spans="1:36" s="34" customFormat="1" hidden="1" x14ac:dyDescent="0.3">
      <c r="A633" s="118"/>
      <c r="B633" s="331" t="s">
        <v>264</v>
      </c>
      <c r="C633" s="331"/>
      <c r="D633" s="331"/>
      <c r="E633" s="1166"/>
      <c r="F633" s="582">
        <f t="shared" si="112"/>
        <v>0</v>
      </c>
      <c r="G633" s="583"/>
      <c r="H633" s="583"/>
      <c r="I633" s="584"/>
      <c r="J633" s="585"/>
      <c r="K633" s="336"/>
      <c r="L633" s="586"/>
      <c r="M633" s="586"/>
      <c r="N633" s="586"/>
      <c r="O633" s="338"/>
      <c r="P633" s="1359">
        <f>P634</f>
        <v>135100</v>
      </c>
      <c r="Q633" s="401">
        <f t="shared" ref="Q633:Y633" si="129">Q634</f>
        <v>11600</v>
      </c>
      <c r="R633" s="401">
        <f t="shared" si="129"/>
        <v>23500</v>
      </c>
      <c r="S633" s="401">
        <f t="shared" si="129"/>
        <v>30000</v>
      </c>
      <c r="T633" s="1262">
        <f t="shared" si="129"/>
        <v>70000</v>
      </c>
      <c r="U633" s="1359">
        <f t="shared" si="129"/>
        <v>11600</v>
      </c>
      <c r="V633" s="401">
        <f t="shared" si="129"/>
        <v>23500</v>
      </c>
      <c r="W633" s="1260">
        <f t="shared" si="129"/>
        <v>0</v>
      </c>
      <c r="X633" s="339">
        <f t="shared" si="129"/>
        <v>0</v>
      </c>
      <c r="Y633" s="1286">
        <f t="shared" si="129"/>
        <v>35100</v>
      </c>
      <c r="Z633" s="438"/>
      <c r="AA633" s="480"/>
      <c r="AB633" s="20"/>
      <c r="AC633" s="260">
        <f t="shared" si="128"/>
        <v>170200</v>
      </c>
    </row>
    <row r="634" spans="1:36" s="1008" customFormat="1" ht="15.6" hidden="1" customHeight="1" x14ac:dyDescent="0.3">
      <c r="A634" s="118"/>
      <c r="B634" s="331"/>
      <c r="C634" s="331" t="s">
        <v>117</v>
      </c>
      <c r="D634" s="331"/>
      <c r="E634" s="1166"/>
      <c r="F634" s="582">
        <f t="shared" si="112"/>
        <v>0</v>
      </c>
      <c r="G634" s="583"/>
      <c r="H634" s="583"/>
      <c r="I634" s="584"/>
      <c r="J634" s="919"/>
      <c r="K634" s="376"/>
      <c r="L634" s="429"/>
      <c r="M634" s="429"/>
      <c r="N634" s="429"/>
      <c r="O634" s="338"/>
      <c r="P634" s="1359">
        <f t="shared" ref="P634:Y634" si="130">P758+P837</f>
        <v>135100</v>
      </c>
      <c r="Q634" s="401">
        <f t="shared" si="130"/>
        <v>11600</v>
      </c>
      <c r="R634" s="401">
        <f t="shared" si="130"/>
        <v>23500</v>
      </c>
      <c r="S634" s="401">
        <f t="shared" si="130"/>
        <v>30000</v>
      </c>
      <c r="T634" s="1262">
        <f t="shared" si="130"/>
        <v>70000</v>
      </c>
      <c r="U634" s="1359">
        <f t="shared" si="130"/>
        <v>11600</v>
      </c>
      <c r="V634" s="401">
        <f t="shared" si="130"/>
        <v>23500</v>
      </c>
      <c r="W634" s="1260">
        <f t="shared" si="130"/>
        <v>0</v>
      </c>
      <c r="X634" s="339">
        <f t="shared" si="130"/>
        <v>0</v>
      </c>
      <c r="Y634" s="1286">
        <f t="shared" si="130"/>
        <v>35100</v>
      </c>
      <c r="Z634" s="339"/>
      <c r="AA634" s="346"/>
      <c r="AB634" s="1007"/>
      <c r="AC634" s="260">
        <f t="shared" si="128"/>
        <v>170200</v>
      </c>
    </row>
    <row r="635" spans="1:36" s="34" customFormat="1" hidden="1" x14ac:dyDescent="0.3">
      <c r="A635" s="118"/>
      <c r="B635" s="331" t="s">
        <v>265</v>
      </c>
      <c r="C635" s="331"/>
      <c r="D635" s="331"/>
      <c r="E635" s="1166"/>
      <c r="F635" s="582">
        <f t="shared" si="112"/>
        <v>0</v>
      </c>
      <c r="G635" s="583"/>
      <c r="H635" s="583"/>
      <c r="I635" s="584"/>
      <c r="J635" s="585"/>
      <c r="K635" s="336"/>
      <c r="L635" s="586"/>
      <c r="M635" s="586"/>
      <c r="N635" s="586"/>
      <c r="O635" s="338"/>
      <c r="P635" s="1359">
        <f>P642</f>
        <v>2092440</v>
      </c>
      <c r="Q635" s="401">
        <f t="shared" ref="Q635:Y635" si="131">Q642</f>
        <v>58250</v>
      </c>
      <c r="R635" s="401">
        <f t="shared" si="131"/>
        <v>61530</v>
      </c>
      <c r="S635" s="401">
        <f t="shared" si="131"/>
        <v>1265000</v>
      </c>
      <c r="T635" s="1262">
        <f t="shared" si="131"/>
        <v>707660</v>
      </c>
      <c r="U635" s="1359">
        <f t="shared" si="131"/>
        <v>123750</v>
      </c>
      <c r="V635" s="401">
        <f t="shared" si="131"/>
        <v>1596359</v>
      </c>
      <c r="W635" s="1260">
        <f t="shared" si="131"/>
        <v>0</v>
      </c>
      <c r="X635" s="339">
        <f t="shared" si="131"/>
        <v>0</v>
      </c>
      <c r="Y635" s="1286">
        <f t="shared" si="131"/>
        <v>1720109</v>
      </c>
      <c r="Z635" s="438"/>
      <c r="AA635" s="480"/>
      <c r="AB635" s="20"/>
      <c r="AC635" s="260">
        <f t="shared" si="128"/>
        <v>3812549</v>
      </c>
    </row>
    <row r="636" spans="1:36" s="34" customFormat="1" hidden="1" x14ac:dyDescent="0.3">
      <c r="A636" s="118"/>
      <c r="B636" s="331" t="s">
        <v>269</v>
      </c>
      <c r="C636" s="331"/>
      <c r="D636" s="331"/>
      <c r="E636" s="1166"/>
      <c r="F636" s="1074">
        <f t="shared" si="112"/>
        <v>0</v>
      </c>
      <c r="G636" s="1075"/>
      <c r="H636" s="1075"/>
      <c r="I636" s="1076"/>
      <c r="J636" s="1077"/>
      <c r="K636" s="1078"/>
      <c r="L636" s="1079"/>
      <c r="M636" s="1079"/>
      <c r="N636" s="1079"/>
      <c r="O636" s="1080"/>
      <c r="P636" s="1359">
        <f t="shared" ref="P636:Y636" si="132">P858</f>
        <v>0</v>
      </c>
      <c r="Q636" s="401">
        <f t="shared" si="132"/>
        <v>0</v>
      </c>
      <c r="R636" s="401">
        <f t="shared" si="132"/>
        <v>0</v>
      </c>
      <c r="S636" s="401">
        <f t="shared" si="132"/>
        <v>0</v>
      </c>
      <c r="T636" s="1262">
        <f t="shared" si="132"/>
        <v>0</v>
      </c>
      <c r="U636" s="1359">
        <f t="shared" si="132"/>
        <v>0</v>
      </c>
      <c r="V636" s="401">
        <f t="shared" si="132"/>
        <v>0</v>
      </c>
      <c r="W636" s="1260">
        <f t="shared" si="132"/>
        <v>0</v>
      </c>
      <c r="X636" s="339">
        <f t="shared" si="132"/>
        <v>0</v>
      </c>
      <c r="Y636" s="1286">
        <f t="shared" si="132"/>
        <v>0</v>
      </c>
      <c r="Z636" s="438"/>
      <c r="AA636" s="480"/>
      <c r="AB636" s="20"/>
      <c r="AC636" s="260">
        <f t="shared" si="128"/>
        <v>0</v>
      </c>
    </row>
    <row r="637" spans="1:36" s="34" customFormat="1" x14ac:dyDescent="0.3">
      <c r="A637" s="118"/>
      <c r="B637" s="331" t="s">
        <v>271</v>
      </c>
      <c r="C637" s="331"/>
      <c r="D637" s="331"/>
      <c r="E637" s="1166"/>
      <c r="F637" s="1074">
        <f t="shared" si="112"/>
        <v>0</v>
      </c>
      <c r="G637" s="1075"/>
      <c r="H637" s="1075"/>
      <c r="I637" s="1076"/>
      <c r="J637" s="1077"/>
      <c r="K637" s="1078"/>
      <c r="L637" s="1079"/>
      <c r="M637" s="1079"/>
      <c r="N637" s="1079"/>
      <c r="O637" s="1080"/>
      <c r="P637" s="1359">
        <f>P638+P639</f>
        <v>13486113.18</v>
      </c>
      <c r="Q637" s="401">
        <f t="shared" ref="Q637:Y637" si="133">Q638+Q639</f>
        <v>2943235</v>
      </c>
      <c r="R637" s="401">
        <f t="shared" si="133"/>
        <v>6482449.6799999997</v>
      </c>
      <c r="S637" s="401">
        <f t="shared" si="133"/>
        <v>2812354.5</v>
      </c>
      <c r="T637" s="1262">
        <f t="shared" si="133"/>
        <v>1248074</v>
      </c>
      <c r="U637" s="1359">
        <f t="shared" si="133"/>
        <v>2641317.73</v>
      </c>
      <c r="V637" s="401">
        <f t="shared" si="133"/>
        <v>6749575.0499999998</v>
      </c>
      <c r="W637" s="1260">
        <f t="shared" si="133"/>
        <v>0</v>
      </c>
      <c r="X637" s="339">
        <f t="shared" si="133"/>
        <v>0</v>
      </c>
      <c r="Y637" s="1286">
        <f t="shared" si="133"/>
        <v>9390892.7799999993</v>
      </c>
      <c r="Z637" s="438"/>
      <c r="AA637" s="430"/>
      <c r="AB637" s="20"/>
      <c r="AC637" s="260">
        <f t="shared" si="128"/>
        <v>22877005.960000001</v>
      </c>
    </row>
    <row r="638" spans="1:36" s="1008" customFormat="1" ht="15.6" hidden="1" customHeight="1" x14ac:dyDescent="0.3">
      <c r="A638" s="118"/>
      <c r="B638" s="331"/>
      <c r="C638" s="331" t="s">
        <v>117</v>
      </c>
      <c r="D638" s="331"/>
      <c r="E638" s="1166"/>
      <c r="F638" s="1074">
        <f t="shared" si="112"/>
        <v>0</v>
      </c>
      <c r="G638" s="1075"/>
      <c r="H638" s="1075"/>
      <c r="I638" s="1076"/>
      <c r="J638" s="1081"/>
      <c r="K638" s="1082"/>
      <c r="L638" s="1083"/>
      <c r="M638" s="1083"/>
      <c r="N638" s="1083"/>
      <c r="O638" s="1080"/>
      <c r="P638" s="339">
        <f t="shared" ref="P638:Y638" si="134">P838+P1009</f>
        <v>3014655.4899999998</v>
      </c>
      <c r="Q638" s="339">
        <f t="shared" si="134"/>
        <v>0</v>
      </c>
      <c r="R638" s="339">
        <f t="shared" si="134"/>
        <v>234226.99</v>
      </c>
      <c r="S638" s="339">
        <f t="shared" si="134"/>
        <v>2049454.5</v>
      </c>
      <c r="T638" s="1286">
        <f t="shared" si="134"/>
        <v>730974</v>
      </c>
      <c r="U638" s="339">
        <f t="shared" si="134"/>
        <v>0</v>
      </c>
      <c r="V638" s="339">
        <f t="shared" si="134"/>
        <v>199435.09</v>
      </c>
      <c r="W638" s="339">
        <f t="shared" si="134"/>
        <v>0</v>
      </c>
      <c r="X638" s="339">
        <f t="shared" si="134"/>
        <v>0</v>
      </c>
      <c r="Y638" s="1286">
        <f t="shared" si="134"/>
        <v>199435.09</v>
      </c>
      <c r="Z638" s="339"/>
      <c r="AA638" s="346"/>
      <c r="AB638" s="1007"/>
      <c r="AC638" s="260">
        <f t="shared" si="128"/>
        <v>3214090.5799999996</v>
      </c>
    </row>
    <row r="639" spans="1:36" s="1008" customFormat="1" ht="15.6" hidden="1" customHeight="1" x14ac:dyDescent="0.3">
      <c r="A639" s="118"/>
      <c r="B639" s="331"/>
      <c r="C639" s="331" t="s">
        <v>118</v>
      </c>
      <c r="D639" s="331"/>
      <c r="E639" s="1166"/>
      <c r="F639" s="1074">
        <f t="shared" si="112"/>
        <v>0</v>
      </c>
      <c r="G639" s="1075"/>
      <c r="H639" s="1075"/>
      <c r="I639" s="1076"/>
      <c r="J639" s="1081"/>
      <c r="K639" s="1082"/>
      <c r="L639" s="1083"/>
      <c r="M639" s="1083"/>
      <c r="N639" s="1083"/>
      <c r="O639" s="1080"/>
      <c r="P639" s="339">
        <f t="shared" ref="P639:Y639" si="135">P643+P734+P859+P953+P1034+P1037</f>
        <v>10471457.689999999</v>
      </c>
      <c r="Q639" s="401">
        <f t="shared" si="135"/>
        <v>2943235</v>
      </c>
      <c r="R639" s="401">
        <f t="shared" si="135"/>
        <v>6248222.6899999995</v>
      </c>
      <c r="S639" s="401">
        <f t="shared" si="135"/>
        <v>762900</v>
      </c>
      <c r="T639" s="402">
        <f t="shared" si="135"/>
        <v>517100</v>
      </c>
      <c r="U639" s="339">
        <f t="shared" si="135"/>
        <v>2641317.73</v>
      </c>
      <c r="V639" s="401">
        <f t="shared" si="135"/>
        <v>6550139.96</v>
      </c>
      <c r="W639" s="401">
        <f t="shared" si="135"/>
        <v>0</v>
      </c>
      <c r="X639" s="401">
        <f t="shared" si="135"/>
        <v>0</v>
      </c>
      <c r="Y639" s="402">
        <f t="shared" si="135"/>
        <v>9191457.6899999995</v>
      </c>
      <c r="Z639" s="339"/>
      <c r="AA639" s="346"/>
      <c r="AB639" s="1007"/>
      <c r="AC639" s="260">
        <f t="shared" si="128"/>
        <v>19662915.379999999</v>
      </c>
    </row>
    <row r="640" spans="1:36" s="31" customFormat="1" ht="16.2" thickBot="1" x14ac:dyDescent="0.35">
      <c r="A640" s="119"/>
      <c r="B640" s="306"/>
      <c r="C640" s="306"/>
      <c r="D640" s="306"/>
      <c r="E640" s="1414"/>
      <c r="F640" s="1111">
        <f t="shared" si="112"/>
        <v>0</v>
      </c>
      <c r="G640" s="1112"/>
      <c r="H640" s="1112"/>
      <c r="I640" s="1113"/>
      <c r="J640" s="1114"/>
      <c r="K640" s="1115"/>
      <c r="L640" s="1116"/>
      <c r="M640" s="1116"/>
      <c r="N640" s="1116"/>
      <c r="O640" s="1117"/>
      <c r="P640" s="484">
        <f t="shared" ref="P640:P666" si="136">SUM(Q640:T640)</f>
        <v>0</v>
      </c>
      <c r="Q640" s="349"/>
      <c r="R640" s="349"/>
      <c r="S640" s="314"/>
      <c r="T640" s="315"/>
      <c r="U640" s="350"/>
      <c r="V640" s="349"/>
      <c r="W640" s="349"/>
      <c r="X640" s="349"/>
      <c r="Y640" s="1307">
        <f t="shared" ref="Y640:Y666" si="137">SUM(U640:X640)</f>
        <v>0</v>
      </c>
      <c r="Z640" s="317"/>
      <c r="AA640" s="318"/>
      <c r="AB640" s="20"/>
      <c r="AC640" s="253">
        <f t="shared" si="128"/>
        <v>0</v>
      </c>
    </row>
    <row r="641" spans="1:29" s="39" customFormat="1" x14ac:dyDescent="0.3">
      <c r="A641" s="120"/>
      <c r="B641" s="527" t="s">
        <v>283</v>
      </c>
      <c r="C641" s="527"/>
      <c r="D641" s="527"/>
      <c r="E641" s="1367"/>
      <c r="F641" s="1479">
        <f t="shared" si="112"/>
        <v>0</v>
      </c>
      <c r="G641" s="1480"/>
      <c r="H641" s="1480"/>
      <c r="I641" s="1481"/>
      <c r="J641" s="1482"/>
      <c r="K641" s="1483"/>
      <c r="L641" s="1484"/>
      <c r="M641" s="1484"/>
      <c r="N641" s="1484"/>
      <c r="O641" s="1485"/>
      <c r="P641" s="488">
        <f t="shared" si="136"/>
        <v>0</v>
      </c>
      <c r="Q641" s="359"/>
      <c r="R641" s="359"/>
      <c r="S641" s="360"/>
      <c r="T641" s="361"/>
      <c r="U641" s="362"/>
      <c r="V641" s="359"/>
      <c r="W641" s="359"/>
      <c r="X641" s="359"/>
      <c r="Y641" s="1308">
        <f t="shared" si="137"/>
        <v>0</v>
      </c>
      <c r="Z641" s="1730" t="s">
        <v>114</v>
      </c>
      <c r="AB641" s="38"/>
      <c r="AC641" s="253">
        <f t="shared" si="128"/>
        <v>0</v>
      </c>
    </row>
    <row r="642" spans="1:29" s="34" customFormat="1" hidden="1" x14ac:dyDescent="0.3">
      <c r="A642" s="118"/>
      <c r="B642" s="368"/>
      <c r="C642" s="368" t="s">
        <v>265</v>
      </c>
      <c r="D642" s="368"/>
      <c r="E642" s="1166"/>
      <c r="F642" s="1074">
        <f t="shared" si="112"/>
        <v>0</v>
      </c>
      <c r="G642" s="1075"/>
      <c r="H642" s="1075"/>
      <c r="I642" s="1076"/>
      <c r="J642" s="1077"/>
      <c r="K642" s="1078"/>
      <c r="L642" s="1079"/>
      <c r="M642" s="1079"/>
      <c r="N642" s="1079"/>
      <c r="O642" s="1080"/>
      <c r="P642" s="339">
        <f t="shared" ref="P642:Y642" si="138">SUM(P644:P731)-P643</f>
        <v>2092440</v>
      </c>
      <c r="Q642" s="401">
        <f t="shared" si="138"/>
        <v>58250</v>
      </c>
      <c r="R642" s="401">
        <f t="shared" si="138"/>
        <v>61530</v>
      </c>
      <c r="S642" s="401">
        <f t="shared" si="138"/>
        <v>1265000</v>
      </c>
      <c r="T642" s="402">
        <f t="shared" si="138"/>
        <v>707660</v>
      </c>
      <c r="U642" s="339">
        <f t="shared" si="138"/>
        <v>123750</v>
      </c>
      <c r="V642" s="401">
        <f t="shared" si="138"/>
        <v>1596359</v>
      </c>
      <c r="W642" s="401">
        <f t="shared" si="138"/>
        <v>0</v>
      </c>
      <c r="X642" s="401">
        <f t="shared" si="138"/>
        <v>0</v>
      </c>
      <c r="Y642" s="402">
        <f t="shared" si="138"/>
        <v>1720109</v>
      </c>
      <c r="Z642" s="438"/>
      <c r="AA642" s="480"/>
      <c r="AB642" s="40"/>
      <c r="AC642" s="260">
        <f t="shared" si="128"/>
        <v>3812549</v>
      </c>
    </row>
    <row r="643" spans="1:29" s="34" customFormat="1" x14ac:dyDescent="0.3">
      <c r="A643" s="118"/>
      <c r="B643" s="368"/>
      <c r="C643" s="368" t="s">
        <v>271</v>
      </c>
      <c r="D643" s="368"/>
      <c r="E643" s="1166"/>
      <c r="F643" s="1074">
        <f t="shared" ref="F643" si="139">SUM(G643:J643)</f>
        <v>0</v>
      </c>
      <c r="G643" s="1075"/>
      <c r="H643" s="1075"/>
      <c r="I643" s="1076"/>
      <c r="J643" s="1077"/>
      <c r="K643" s="1078"/>
      <c r="L643" s="1079"/>
      <c r="M643" s="1079"/>
      <c r="N643" s="1079"/>
      <c r="O643" s="1080"/>
      <c r="P643" s="339">
        <f t="shared" ref="P643:Y643" si="140">P647</f>
        <v>30000</v>
      </c>
      <c r="Q643" s="401">
        <f t="shared" si="140"/>
        <v>0</v>
      </c>
      <c r="R643" s="401">
        <f t="shared" si="140"/>
        <v>0</v>
      </c>
      <c r="S643" s="401">
        <f t="shared" si="140"/>
        <v>30000</v>
      </c>
      <c r="T643" s="402">
        <f t="shared" si="140"/>
        <v>0</v>
      </c>
      <c r="U643" s="339">
        <f t="shared" si="140"/>
        <v>0</v>
      </c>
      <c r="V643" s="401">
        <f t="shared" si="140"/>
        <v>0</v>
      </c>
      <c r="W643" s="401">
        <f t="shared" si="140"/>
        <v>0</v>
      </c>
      <c r="X643" s="401">
        <f t="shared" si="140"/>
        <v>0</v>
      </c>
      <c r="Y643" s="402">
        <f t="shared" si="140"/>
        <v>0</v>
      </c>
      <c r="Z643" s="438"/>
      <c r="AA643" s="480"/>
      <c r="AB643" s="40"/>
      <c r="AC643" s="260">
        <f t="shared" si="128"/>
        <v>30000</v>
      </c>
    </row>
    <row r="644" spans="1:29" x14ac:dyDescent="0.3">
      <c r="A644" s="115"/>
      <c r="B644" s="332"/>
      <c r="C644" s="332"/>
      <c r="D644" s="332"/>
      <c r="E644" s="1166"/>
      <c r="F644" s="1074">
        <f t="shared" si="112"/>
        <v>0</v>
      </c>
      <c r="G644" s="1084"/>
      <c r="H644" s="1084"/>
      <c r="I644" s="1085"/>
      <c r="J644" s="1086"/>
      <c r="K644" s="1087"/>
      <c r="L644" s="1088"/>
      <c r="M644" s="1088"/>
      <c r="N644" s="1088"/>
      <c r="O644" s="1080"/>
      <c r="P644" s="339">
        <f t="shared" si="136"/>
        <v>0</v>
      </c>
      <c r="Q644" s="364"/>
      <c r="R644" s="364"/>
      <c r="S644" s="365"/>
      <c r="T644" s="366"/>
      <c r="U644" s="367"/>
      <c r="V644" s="364"/>
      <c r="W644" s="364"/>
      <c r="X644" s="364"/>
      <c r="Y644" s="1293">
        <f t="shared" si="137"/>
        <v>0</v>
      </c>
      <c r="Z644" s="340"/>
      <c r="AA644" s="341"/>
      <c r="AB644" s="40"/>
      <c r="AC644" s="253">
        <f t="shared" si="128"/>
        <v>0</v>
      </c>
    </row>
    <row r="645" spans="1:29" ht="15.6" customHeight="1" x14ac:dyDescent="0.3">
      <c r="A645" s="115"/>
      <c r="B645" s="332"/>
      <c r="C645" s="374"/>
      <c r="D645" s="374" t="s">
        <v>387</v>
      </c>
      <c r="E645" s="1164"/>
      <c r="F645" s="582">
        <f t="shared" si="112"/>
        <v>0</v>
      </c>
      <c r="G645" s="333"/>
      <c r="H645" s="333"/>
      <c r="I645" s="334"/>
      <c r="J645" s="335"/>
      <c r="K645" s="942"/>
      <c r="L645" s="337"/>
      <c r="M645" s="337"/>
      <c r="N645" s="337"/>
      <c r="O645" s="338"/>
      <c r="P645" s="339">
        <f t="shared" si="136"/>
        <v>0</v>
      </c>
      <c r="Q645" s="364"/>
      <c r="R645" s="364"/>
      <c r="S645" s="365"/>
      <c r="T645" s="366"/>
      <c r="U645" s="367"/>
      <c r="V645" s="364"/>
      <c r="W645" s="364"/>
      <c r="X645" s="364"/>
      <c r="Y645" s="1293">
        <f t="shared" si="137"/>
        <v>0</v>
      </c>
      <c r="Z645" s="340"/>
      <c r="AA645" s="558"/>
      <c r="AB645" s="40"/>
      <c r="AC645" s="253">
        <f t="shared" si="128"/>
        <v>0</v>
      </c>
    </row>
    <row r="646" spans="1:29" ht="15.6" customHeight="1" x14ac:dyDescent="0.3">
      <c r="A646" s="115"/>
      <c r="B646" s="332"/>
      <c r="C646" s="332"/>
      <c r="D646" s="332"/>
      <c r="E646" s="1168" t="s">
        <v>21</v>
      </c>
      <c r="F646" s="582">
        <f t="shared" si="112"/>
        <v>1</v>
      </c>
      <c r="G646" s="333"/>
      <c r="H646" s="333"/>
      <c r="I646" s="334">
        <v>1</v>
      </c>
      <c r="J646" s="335"/>
      <c r="K646" s="942"/>
      <c r="L646" s="337"/>
      <c r="M646" s="337"/>
      <c r="N646" s="337"/>
      <c r="O646" s="338"/>
      <c r="P646" s="1749">
        <f t="shared" si="136"/>
        <v>60000</v>
      </c>
      <c r="Q646" s="1739"/>
      <c r="R646" s="1739"/>
      <c r="S646" s="1740">
        <v>60000</v>
      </c>
      <c r="T646" s="1741"/>
      <c r="U646" s="367"/>
      <c r="V646" s="364"/>
      <c r="W646" s="364"/>
      <c r="X646" s="364"/>
      <c r="Y646" s="1293">
        <f t="shared" si="137"/>
        <v>0</v>
      </c>
      <c r="Z646" s="340"/>
      <c r="AA646" s="558" t="s">
        <v>1086</v>
      </c>
      <c r="AB646" s="40"/>
      <c r="AC646" s="253">
        <f t="shared" si="128"/>
        <v>60000</v>
      </c>
    </row>
    <row r="647" spans="1:29" ht="15.6" customHeight="1" x14ac:dyDescent="0.3">
      <c r="A647" s="115"/>
      <c r="B647" s="332"/>
      <c r="C647" s="332"/>
      <c r="D647" s="332"/>
      <c r="E647" s="1164"/>
      <c r="F647" s="582">
        <f t="shared" si="112"/>
        <v>0</v>
      </c>
      <c r="G647" s="333"/>
      <c r="H647" s="333"/>
      <c r="I647" s="334"/>
      <c r="J647" s="335"/>
      <c r="K647" s="942"/>
      <c r="L647" s="337"/>
      <c r="M647" s="337"/>
      <c r="N647" s="337"/>
      <c r="O647" s="338"/>
      <c r="P647" s="339">
        <f t="shared" si="136"/>
        <v>30000</v>
      </c>
      <c r="Q647" s="364"/>
      <c r="R647" s="364"/>
      <c r="S647" s="365">
        <v>30000</v>
      </c>
      <c r="T647" s="366"/>
      <c r="U647" s="367"/>
      <c r="V647" s="364"/>
      <c r="W647" s="364"/>
      <c r="X647" s="364"/>
      <c r="Y647" s="1293">
        <f t="shared" si="137"/>
        <v>0</v>
      </c>
      <c r="Z647" s="340"/>
      <c r="AA647" s="558" t="s">
        <v>32</v>
      </c>
      <c r="AB647" s="40"/>
      <c r="AC647" s="253">
        <f t="shared" si="128"/>
        <v>30000</v>
      </c>
    </row>
    <row r="648" spans="1:29" ht="15.6" customHeight="1" x14ac:dyDescent="0.3">
      <c r="A648" s="115"/>
      <c r="B648" s="332"/>
      <c r="C648" s="332"/>
      <c r="D648" s="332"/>
      <c r="E648" s="1164"/>
      <c r="F648" s="582"/>
      <c r="G648" s="333"/>
      <c r="H648" s="333"/>
      <c r="I648" s="334"/>
      <c r="J648" s="335"/>
      <c r="K648" s="942"/>
      <c r="L648" s="337"/>
      <c r="M648" s="337"/>
      <c r="N648" s="337"/>
      <c r="O648" s="338"/>
      <c r="P648" s="339"/>
      <c r="Q648" s="364"/>
      <c r="R648" s="364"/>
      <c r="S648" s="365"/>
      <c r="T648" s="366"/>
      <c r="U648" s="367"/>
      <c r="V648" s="364"/>
      <c r="W648" s="364"/>
      <c r="X648" s="364"/>
      <c r="Y648" s="1293"/>
      <c r="Z648" s="340"/>
      <c r="AA648" s="558"/>
      <c r="AB648" s="40"/>
      <c r="AC648" s="253"/>
    </row>
    <row r="649" spans="1:29" x14ac:dyDescent="0.3">
      <c r="A649" s="115"/>
      <c r="B649" s="332"/>
      <c r="C649" s="374"/>
      <c r="D649" s="374" t="s">
        <v>388</v>
      </c>
      <c r="E649" s="1172"/>
      <c r="F649" s="582">
        <f t="shared" si="112"/>
        <v>0</v>
      </c>
      <c r="G649" s="333"/>
      <c r="H649" s="333"/>
      <c r="I649" s="334"/>
      <c r="J649" s="335"/>
      <c r="K649" s="942"/>
      <c r="L649" s="337"/>
      <c r="M649" s="337"/>
      <c r="N649" s="337"/>
      <c r="O649" s="338"/>
      <c r="P649" s="339">
        <f t="shared" si="136"/>
        <v>0</v>
      </c>
      <c r="Q649" s="364"/>
      <c r="R649" s="364"/>
      <c r="S649" s="365"/>
      <c r="T649" s="366"/>
      <c r="U649" s="367"/>
      <c r="V649" s="364"/>
      <c r="W649" s="364"/>
      <c r="X649" s="364"/>
      <c r="Y649" s="1293">
        <f t="shared" si="137"/>
        <v>0</v>
      </c>
      <c r="Z649" s="340"/>
      <c r="AA649" s="348"/>
      <c r="AB649" s="40"/>
      <c r="AC649" s="253">
        <f t="shared" si="128"/>
        <v>0</v>
      </c>
    </row>
    <row r="650" spans="1:29" x14ac:dyDescent="0.3">
      <c r="A650" s="115"/>
      <c r="B650" s="332"/>
      <c r="C650" s="332"/>
      <c r="D650" s="332"/>
      <c r="E650" s="1172" t="s">
        <v>389</v>
      </c>
      <c r="F650" s="582">
        <f t="shared" si="112"/>
        <v>0</v>
      </c>
      <c r="G650" s="333"/>
      <c r="H650" s="333"/>
      <c r="I650" s="334"/>
      <c r="J650" s="335"/>
      <c r="K650" s="942"/>
      <c r="L650" s="337"/>
      <c r="M650" s="337"/>
      <c r="N650" s="337"/>
      <c r="O650" s="338"/>
      <c r="P650" s="339">
        <f t="shared" si="136"/>
        <v>0</v>
      </c>
      <c r="Q650" s="364"/>
      <c r="R650" s="364"/>
      <c r="S650" s="365"/>
      <c r="T650" s="366"/>
      <c r="U650" s="367"/>
      <c r="V650" s="364"/>
      <c r="W650" s="364"/>
      <c r="X650" s="364"/>
      <c r="Y650" s="1293">
        <f t="shared" si="137"/>
        <v>0</v>
      </c>
      <c r="Z650" s="340"/>
      <c r="AA650" s="348"/>
      <c r="AB650" s="28"/>
      <c r="AC650" s="253">
        <f t="shared" si="128"/>
        <v>0</v>
      </c>
    </row>
    <row r="651" spans="1:29" x14ac:dyDescent="0.3">
      <c r="A651" s="115"/>
      <c r="B651" s="332"/>
      <c r="C651" s="332"/>
      <c r="D651" s="332"/>
      <c r="E651" s="1172" t="s">
        <v>390</v>
      </c>
      <c r="F651" s="582">
        <f t="shared" si="112"/>
        <v>0</v>
      </c>
      <c r="G651" s="333"/>
      <c r="H651" s="333"/>
      <c r="I651" s="334"/>
      <c r="J651" s="335"/>
      <c r="K651" s="942"/>
      <c r="L651" s="337"/>
      <c r="M651" s="337"/>
      <c r="N651" s="337"/>
      <c r="O651" s="338"/>
      <c r="P651" s="339">
        <f t="shared" si="136"/>
        <v>0</v>
      </c>
      <c r="Q651" s="364"/>
      <c r="R651" s="364"/>
      <c r="S651" s="365"/>
      <c r="T651" s="366"/>
      <c r="U651" s="367"/>
      <c r="V651" s="364"/>
      <c r="W651" s="364"/>
      <c r="X651" s="364"/>
      <c r="Y651" s="1293">
        <f t="shared" si="137"/>
        <v>0</v>
      </c>
      <c r="Z651" s="340"/>
      <c r="AA651" s="348"/>
      <c r="AB651" s="28"/>
      <c r="AC651" s="253">
        <f t="shared" si="128"/>
        <v>0</v>
      </c>
    </row>
    <row r="652" spans="1:29" ht="15.6" customHeight="1" x14ac:dyDescent="0.3">
      <c r="A652" s="115"/>
      <c r="B652" s="332"/>
      <c r="C652" s="332"/>
      <c r="D652" s="332"/>
      <c r="E652" s="1168" t="s">
        <v>112</v>
      </c>
      <c r="F652" s="582">
        <v>4018</v>
      </c>
      <c r="G652" s="333"/>
      <c r="H652" s="333"/>
      <c r="I652" s="559">
        <v>4018</v>
      </c>
      <c r="J652" s="335">
        <v>-4018</v>
      </c>
      <c r="K652" s="507"/>
      <c r="L652" s="273">
        <v>4011</v>
      </c>
      <c r="M652" s="337"/>
      <c r="N652" s="337"/>
      <c r="O652" s="338">
        <f t="shared" ref="O652:O658" si="141">SUM(K652:N652)</f>
        <v>4011</v>
      </c>
      <c r="P652" s="339">
        <f t="shared" si="136"/>
        <v>0</v>
      </c>
      <c r="Q652" s="364"/>
      <c r="R652" s="364"/>
      <c r="S652" s="365"/>
      <c r="T652" s="366"/>
      <c r="U652" s="367"/>
      <c r="V652" s="364"/>
      <c r="W652" s="364"/>
      <c r="X652" s="364"/>
      <c r="Y652" s="1293">
        <f t="shared" si="137"/>
        <v>0</v>
      </c>
      <c r="Z652" s="340"/>
      <c r="AA652" s="348"/>
      <c r="AB652" s="28"/>
      <c r="AC652" s="253">
        <f t="shared" si="128"/>
        <v>0</v>
      </c>
    </row>
    <row r="653" spans="1:29" ht="15.6" customHeight="1" x14ac:dyDescent="0.3">
      <c r="A653" s="115"/>
      <c r="B653" s="332"/>
      <c r="C653" s="332"/>
      <c r="D653" s="332"/>
      <c r="E653" s="1164"/>
      <c r="F653" s="582">
        <f t="shared" si="112"/>
        <v>0</v>
      </c>
      <c r="G653" s="333"/>
      <c r="H653" s="333"/>
      <c r="I653" s="334"/>
      <c r="J653" s="335"/>
      <c r="K653" s="507"/>
      <c r="L653" s="296"/>
      <c r="M653" s="337"/>
      <c r="N653" s="337"/>
      <c r="O653" s="338"/>
      <c r="P653" s="339">
        <f t="shared" si="136"/>
        <v>0</v>
      </c>
      <c r="Q653" s="364"/>
      <c r="R653" s="364"/>
      <c r="S653" s="365"/>
      <c r="T653" s="366"/>
      <c r="U653" s="367"/>
      <c r="V653" s="364"/>
      <c r="W653" s="364"/>
      <c r="X653" s="364"/>
      <c r="Y653" s="1293">
        <f t="shared" si="137"/>
        <v>0</v>
      </c>
      <c r="Z653" s="340"/>
      <c r="AA653" s="348"/>
      <c r="AB653" s="28"/>
      <c r="AC653" s="253">
        <f t="shared" si="128"/>
        <v>0</v>
      </c>
    </row>
    <row r="654" spans="1:29" x14ac:dyDescent="0.3">
      <c r="A654" s="115"/>
      <c r="B654" s="332"/>
      <c r="C654" s="332"/>
      <c r="D654" s="332"/>
      <c r="E654" s="1168" t="s">
        <v>22</v>
      </c>
      <c r="F654" s="892">
        <v>1</v>
      </c>
      <c r="G654" s="333"/>
      <c r="H654" s="333"/>
      <c r="I654" s="560">
        <v>1</v>
      </c>
      <c r="J654" s="561">
        <v>1</v>
      </c>
      <c r="K654" s="295">
        <v>1</v>
      </c>
      <c r="L654" s="273">
        <v>1</v>
      </c>
      <c r="M654" s="337"/>
      <c r="N654" s="337"/>
      <c r="O654" s="338">
        <f t="shared" si="141"/>
        <v>2</v>
      </c>
      <c r="P654" s="339">
        <f t="shared" si="136"/>
        <v>0</v>
      </c>
      <c r="Q654" s="364"/>
      <c r="R654" s="364"/>
      <c r="S654" s="365"/>
      <c r="T654" s="366"/>
      <c r="U654" s="367"/>
      <c r="V654" s="364"/>
      <c r="W654" s="364"/>
      <c r="X654" s="364"/>
      <c r="Y654" s="1293">
        <f t="shared" si="137"/>
        <v>0</v>
      </c>
      <c r="Z654" s="340"/>
      <c r="AA654" s="373"/>
      <c r="AB654" s="28"/>
      <c r="AC654" s="253">
        <f t="shared" si="128"/>
        <v>0</v>
      </c>
    </row>
    <row r="655" spans="1:29" x14ac:dyDescent="0.3">
      <c r="A655" s="115"/>
      <c r="B655" s="332"/>
      <c r="C655" s="332"/>
      <c r="D655" s="332"/>
      <c r="E655" s="1169"/>
      <c r="F655" s="582">
        <f t="shared" si="112"/>
        <v>0</v>
      </c>
      <c r="G655" s="333"/>
      <c r="H655" s="333"/>
      <c r="I655" s="334"/>
      <c r="J655" s="335"/>
      <c r="K655" s="942"/>
      <c r="L655" s="337"/>
      <c r="M655" s="337"/>
      <c r="N655" s="337"/>
      <c r="O655" s="338"/>
      <c r="P655" s="339">
        <f t="shared" si="136"/>
        <v>0</v>
      </c>
      <c r="Q655" s="364"/>
      <c r="R655" s="364"/>
      <c r="S655" s="365"/>
      <c r="T655" s="366"/>
      <c r="U655" s="367"/>
      <c r="V655" s="364"/>
      <c r="W655" s="364"/>
      <c r="X655" s="364"/>
      <c r="Y655" s="1293">
        <f t="shared" si="137"/>
        <v>0</v>
      </c>
      <c r="Z655" s="340"/>
      <c r="AA655" s="370"/>
      <c r="AB655" s="28"/>
      <c r="AC655" s="253">
        <f t="shared" si="128"/>
        <v>0</v>
      </c>
    </row>
    <row r="656" spans="1:29" x14ac:dyDescent="0.3">
      <c r="A656" s="115"/>
      <c r="B656" s="332"/>
      <c r="C656" s="332"/>
      <c r="D656" s="368"/>
      <c r="E656" s="1166" t="s">
        <v>1151</v>
      </c>
      <c r="F656" s="582">
        <f t="shared" si="112"/>
        <v>0</v>
      </c>
      <c r="G656" s="333"/>
      <c r="H656" s="333"/>
      <c r="I656" s="334"/>
      <c r="J656" s="335"/>
      <c r="K656" s="942"/>
      <c r="L656" s="337"/>
      <c r="M656" s="337"/>
      <c r="N656" s="337"/>
      <c r="O656" s="338"/>
      <c r="P656" s="339">
        <f t="shared" si="136"/>
        <v>0</v>
      </c>
      <c r="Q656" s="364"/>
      <c r="R656" s="364"/>
      <c r="S656" s="365"/>
      <c r="T656" s="366"/>
      <c r="U656" s="367"/>
      <c r="V656" s="364"/>
      <c r="W656" s="364"/>
      <c r="X656" s="364"/>
      <c r="Y656" s="1293">
        <f t="shared" si="137"/>
        <v>0</v>
      </c>
      <c r="Z656" s="340"/>
      <c r="AA656" s="1328" t="s">
        <v>1029</v>
      </c>
      <c r="AB656" s="28"/>
      <c r="AC656" s="253">
        <f t="shared" si="128"/>
        <v>0</v>
      </c>
    </row>
    <row r="657" spans="1:29" x14ac:dyDescent="0.3">
      <c r="A657" s="115"/>
      <c r="B657" s="332"/>
      <c r="C657" s="332"/>
      <c r="D657" s="368"/>
      <c r="E657" s="1166" t="s">
        <v>1152</v>
      </c>
      <c r="F657" s="582"/>
      <c r="G657" s="333"/>
      <c r="H657" s="333"/>
      <c r="I657" s="334"/>
      <c r="J657" s="335"/>
      <c r="K657" s="942"/>
      <c r="L657" s="337"/>
      <c r="M657" s="337"/>
      <c r="N657" s="337"/>
      <c r="O657" s="338"/>
      <c r="P657" s="339"/>
      <c r="Q657" s="660"/>
      <c r="R657" s="364"/>
      <c r="S657" s="365"/>
      <c r="T657" s="366"/>
      <c r="U657" s="367"/>
      <c r="V657" s="364"/>
      <c r="W657" s="364"/>
      <c r="X657" s="364"/>
      <c r="Y657" s="1293"/>
      <c r="Z657" s="340"/>
      <c r="AA657" s="1328"/>
      <c r="AB657" s="28"/>
      <c r="AC657" s="253"/>
    </row>
    <row r="658" spans="1:29" x14ac:dyDescent="0.3">
      <c r="A658" s="115"/>
      <c r="B658" s="332"/>
      <c r="C658" s="332"/>
      <c r="D658" s="332"/>
      <c r="E658" s="1168" t="s">
        <v>17</v>
      </c>
      <c r="F658" s="582">
        <f t="shared" si="112"/>
        <v>2</v>
      </c>
      <c r="G658" s="333"/>
      <c r="H658" s="333"/>
      <c r="I658" s="334">
        <v>1</v>
      </c>
      <c r="J658" s="335">
        <v>1</v>
      </c>
      <c r="K658" s="942">
        <v>1</v>
      </c>
      <c r="L658" s="337"/>
      <c r="M658" s="337"/>
      <c r="N658" s="337"/>
      <c r="O658" s="338">
        <f t="shared" si="141"/>
        <v>1</v>
      </c>
      <c r="P658" s="339">
        <f t="shared" si="136"/>
        <v>167500</v>
      </c>
      <c r="Q658" s="297">
        <v>47500</v>
      </c>
      <c r="R658" s="290"/>
      <c r="S658" s="365">
        <v>60000</v>
      </c>
      <c r="T658" s="366">
        <v>60000</v>
      </c>
      <c r="U658" s="530">
        <f t="shared" ref="U658" si="142">SUM(R658:T658)</f>
        <v>120000</v>
      </c>
      <c r="V658" s="364"/>
      <c r="W658" s="364"/>
      <c r="X658" s="364"/>
      <c r="Y658" s="1293">
        <f t="shared" si="137"/>
        <v>120000</v>
      </c>
      <c r="Z658" s="340" t="s">
        <v>54</v>
      </c>
      <c r="AA658" s="1328" t="s">
        <v>1030</v>
      </c>
      <c r="AB658" s="28"/>
      <c r="AC658" s="253">
        <f t="shared" si="128"/>
        <v>287500</v>
      </c>
    </row>
    <row r="659" spans="1:29" x14ac:dyDescent="0.3">
      <c r="A659" s="115"/>
      <c r="B659" s="332"/>
      <c r="C659" s="332"/>
      <c r="D659" s="332"/>
      <c r="E659" s="1169"/>
      <c r="F659" s="582">
        <f t="shared" ref="F659:F775" si="143">SUM(G659:J659)</f>
        <v>0</v>
      </c>
      <c r="G659" s="333"/>
      <c r="H659" s="333"/>
      <c r="I659" s="334"/>
      <c r="J659" s="335"/>
      <c r="K659" s="942"/>
      <c r="L659" s="337"/>
      <c r="M659" s="337"/>
      <c r="N659" s="337"/>
      <c r="O659" s="338"/>
      <c r="P659" s="339">
        <f t="shared" si="136"/>
        <v>0</v>
      </c>
      <c r="Q659" s="364"/>
      <c r="R659" s="364"/>
      <c r="S659" s="365"/>
      <c r="T659" s="366"/>
      <c r="U659" s="367"/>
      <c r="V659" s="364"/>
      <c r="W659" s="364"/>
      <c r="X659" s="364"/>
      <c r="Y659" s="1293">
        <f t="shared" si="137"/>
        <v>0</v>
      </c>
      <c r="Z659" s="340"/>
      <c r="AA659" s="558"/>
      <c r="AB659" s="4"/>
      <c r="AC659" s="253">
        <f t="shared" si="128"/>
        <v>0</v>
      </c>
    </row>
    <row r="660" spans="1:29" x14ac:dyDescent="0.3">
      <c r="A660" s="115"/>
      <c r="B660" s="332"/>
      <c r="C660" s="332"/>
      <c r="D660" s="332"/>
      <c r="E660" s="562" t="s">
        <v>1153</v>
      </c>
      <c r="F660" s="582"/>
      <c r="G660" s="333"/>
      <c r="H660" s="333"/>
      <c r="I660" s="334"/>
      <c r="J660" s="335"/>
      <c r="K660" s="942"/>
      <c r="L660" s="337"/>
      <c r="M660" s="337"/>
      <c r="N660" s="337"/>
      <c r="O660" s="338"/>
      <c r="P660" s="339">
        <f t="shared" si="136"/>
        <v>0</v>
      </c>
      <c r="Q660" s="364"/>
      <c r="R660" s="364"/>
      <c r="S660" s="365"/>
      <c r="T660" s="366"/>
      <c r="U660" s="367"/>
      <c r="V660" s="364"/>
      <c r="W660" s="364"/>
      <c r="X660" s="364"/>
      <c r="Y660" s="1293">
        <f t="shared" si="137"/>
        <v>0</v>
      </c>
      <c r="Z660" s="340"/>
      <c r="AA660" s="558"/>
      <c r="AB660" s="4"/>
      <c r="AC660" s="253">
        <f t="shared" si="128"/>
        <v>0</v>
      </c>
    </row>
    <row r="661" spans="1:29" x14ac:dyDescent="0.3">
      <c r="A661" s="115"/>
      <c r="B661" s="332"/>
      <c r="C661" s="332"/>
      <c r="D661" s="332"/>
      <c r="E661" s="562" t="s">
        <v>1154</v>
      </c>
      <c r="F661" s="582"/>
      <c r="G661" s="333"/>
      <c r="H661" s="333"/>
      <c r="I661" s="334"/>
      <c r="J661" s="335"/>
      <c r="K661" s="942"/>
      <c r="L661" s="337"/>
      <c r="M661" s="337"/>
      <c r="N661" s="337"/>
      <c r="O661" s="338"/>
      <c r="P661" s="339">
        <f t="shared" si="136"/>
        <v>0</v>
      </c>
      <c r="Q661" s="364"/>
      <c r="R661" s="364"/>
      <c r="S661" s="365"/>
      <c r="T661" s="366"/>
      <c r="U661" s="367"/>
      <c r="V661" s="364"/>
      <c r="W661" s="364"/>
      <c r="X661" s="364"/>
      <c r="Y661" s="1293">
        <f t="shared" si="137"/>
        <v>0</v>
      </c>
      <c r="Z661" s="340"/>
      <c r="AA661" s="558"/>
      <c r="AB661" s="4"/>
      <c r="AC661" s="253">
        <f t="shared" si="128"/>
        <v>0</v>
      </c>
    </row>
    <row r="662" spans="1:29" x14ac:dyDescent="0.3">
      <c r="A662" s="115"/>
      <c r="B662" s="332"/>
      <c r="C662" s="332"/>
      <c r="D662" s="332"/>
      <c r="E662" s="522" t="s">
        <v>1025</v>
      </c>
      <c r="F662" s="582">
        <v>1</v>
      </c>
      <c r="G662" s="473">
        <v>1</v>
      </c>
      <c r="H662" s="333"/>
      <c r="I662" s="334"/>
      <c r="J662" s="335"/>
      <c r="K662" s="295">
        <v>1</v>
      </c>
      <c r="L662" s="296"/>
      <c r="M662" s="337"/>
      <c r="N662" s="337"/>
      <c r="O662" s="338">
        <f t="shared" ref="O662:O695" si="144">SUM(K662:N662)</f>
        <v>1</v>
      </c>
      <c r="P662" s="339">
        <f t="shared" si="136"/>
        <v>0</v>
      </c>
      <c r="Q662" s="364"/>
      <c r="R662" s="364"/>
      <c r="S662" s="365"/>
      <c r="T662" s="366"/>
      <c r="U662" s="367"/>
      <c r="V662" s="364"/>
      <c r="W662" s="364"/>
      <c r="X662" s="364"/>
      <c r="Y662" s="1293">
        <f t="shared" si="137"/>
        <v>0</v>
      </c>
      <c r="Z662" s="340"/>
      <c r="AA662" s="558"/>
      <c r="AB662" s="4"/>
      <c r="AC662" s="253">
        <f t="shared" si="128"/>
        <v>0</v>
      </c>
    </row>
    <row r="663" spans="1:29" x14ac:dyDescent="0.3">
      <c r="A663" s="115"/>
      <c r="B663" s="332"/>
      <c r="C663" s="332"/>
      <c r="D663" s="332"/>
      <c r="E663" s="522" t="s">
        <v>1026</v>
      </c>
      <c r="F663" s="582"/>
      <c r="G663" s="333"/>
      <c r="H663" s="333"/>
      <c r="I663" s="334"/>
      <c r="J663" s="335"/>
      <c r="K663" s="295"/>
      <c r="L663" s="416"/>
      <c r="M663" s="337"/>
      <c r="N663" s="337"/>
      <c r="O663" s="338"/>
      <c r="P663" s="339">
        <f t="shared" si="136"/>
        <v>0</v>
      </c>
      <c r="Q663" s="364"/>
      <c r="R663" s="364"/>
      <c r="S663" s="365"/>
      <c r="T663" s="366"/>
      <c r="U663" s="367"/>
      <c r="V663" s="364"/>
      <c r="W663" s="364"/>
      <c r="X663" s="364"/>
      <c r="Y663" s="1293">
        <f t="shared" si="137"/>
        <v>0</v>
      </c>
      <c r="Z663" s="340"/>
      <c r="AA663" s="558"/>
      <c r="AB663" s="4"/>
      <c r="AC663" s="253">
        <f t="shared" si="128"/>
        <v>0</v>
      </c>
    </row>
    <row r="664" spans="1:29" x14ac:dyDescent="0.3">
      <c r="A664" s="115"/>
      <c r="B664" s="332"/>
      <c r="C664" s="332"/>
      <c r="D664" s="332"/>
      <c r="E664" s="555" t="s">
        <v>1027</v>
      </c>
      <c r="F664" s="582"/>
      <c r="G664" s="333"/>
      <c r="H664" s="333"/>
      <c r="I664" s="334"/>
      <c r="J664" s="335"/>
      <c r="K664" s="295">
        <v>2</v>
      </c>
      <c r="L664" s="416">
        <v>3</v>
      </c>
      <c r="M664" s="337"/>
      <c r="N664" s="337"/>
      <c r="O664" s="338">
        <f t="shared" si="144"/>
        <v>5</v>
      </c>
      <c r="P664" s="339">
        <f t="shared" si="136"/>
        <v>0</v>
      </c>
      <c r="Q664" s="364"/>
      <c r="R664" s="364"/>
      <c r="S664" s="365"/>
      <c r="T664" s="366"/>
      <c r="U664" s="367"/>
      <c r="V664" s="364"/>
      <c r="W664" s="364"/>
      <c r="X664" s="364"/>
      <c r="Y664" s="1293">
        <f t="shared" si="137"/>
        <v>0</v>
      </c>
      <c r="Z664" s="340"/>
      <c r="AA664" s="558"/>
      <c r="AB664" s="4"/>
      <c r="AC664" s="253">
        <f t="shared" si="128"/>
        <v>0</v>
      </c>
    </row>
    <row r="665" spans="1:29" ht="14.4" customHeight="1" x14ac:dyDescent="0.3">
      <c r="A665" s="115"/>
      <c r="B665" s="332"/>
      <c r="C665" s="332"/>
      <c r="D665" s="332"/>
      <c r="E665" s="555"/>
      <c r="F665" s="582"/>
      <c r="G665" s="333"/>
      <c r="H665" s="333"/>
      <c r="I665" s="334"/>
      <c r="J665" s="335"/>
      <c r="K665" s="295"/>
      <c r="L665" s="416"/>
      <c r="M665" s="337"/>
      <c r="N665" s="337"/>
      <c r="O665" s="338">
        <f t="shared" si="144"/>
        <v>0</v>
      </c>
      <c r="P665" s="339">
        <f t="shared" si="136"/>
        <v>0</v>
      </c>
      <c r="Q665" s="364"/>
      <c r="R665" s="364"/>
      <c r="S665" s="365"/>
      <c r="T665" s="366"/>
      <c r="U665" s="367"/>
      <c r="V665" s="364"/>
      <c r="W665" s="364"/>
      <c r="X665" s="364"/>
      <c r="Y665" s="1293">
        <f t="shared" si="137"/>
        <v>0</v>
      </c>
      <c r="Z665" s="340"/>
      <c r="AA665" s="558"/>
      <c r="AB665" s="4"/>
      <c r="AC665" s="253">
        <f t="shared" si="128"/>
        <v>0</v>
      </c>
    </row>
    <row r="666" spans="1:29" x14ac:dyDescent="0.3">
      <c r="A666" s="115"/>
      <c r="B666" s="332"/>
      <c r="C666" s="332"/>
      <c r="D666" s="332"/>
      <c r="E666" s="555" t="s">
        <v>9</v>
      </c>
      <c r="F666" s="582"/>
      <c r="G666" s="333"/>
      <c r="H666" s="333"/>
      <c r="I666" s="334"/>
      <c r="J666" s="335"/>
      <c r="K666" s="295"/>
      <c r="L666" s="416"/>
      <c r="M666" s="337"/>
      <c r="N666" s="337"/>
      <c r="O666" s="338"/>
      <c r="P666" s="339">
        <f t="shared" si="136"/>
        <v>0</v>
      </c>
      <c r="Q666" s="364"/>
      <c r="R666" s="364"/>
      <c r="S666" s="365"/>
      <c r="T666" s="366"/>
      <c r="U666" s="367"/>
      <c r="V666" s="364"/>
      <c r="W666" s="364"/>
      <c r="X666" s="364"/>
      <c r="Y666" s="1293">
        <f t="shared" si="137"/>
        <v>0</v>
      </c>
      <c r="Z666" s="340"/>
      <c r="AA666" s="558"/>
      <c r="AB666" s="4"/>
      <c r="AC666" s="253">
        <f t="shared" si="128"/>
        <v>0</v>
      </c>
    </row>
    <row r="667" spans="1:29" x14ac:dyDescent="0.3">
      <c r="A667" s="115"/>
      <c r="B667" s="332"/>
      <c r="C667" s="332"/>
      <c r="D667" s="332"/>
      <c r="E667" s="555" t="s">
        <v>411</v>
      </c>
      <c r="F667" s="582"/>
      <c r="G667" s="333"/>
      <c r="H667" s="333"/>
      <c r="I667" s="334"/>
      <c r="J667" s="335"/>
      <c r="K667" s="295">
        <v>0</v>
      </c>
      <c r="L667" s="416"/>
      <c r="M667" s="337"/>
      <c r="N667" s="337"/>
      <c r="O667" s="338"/>
      <c r="P667" s="339">
        <f t="shared" ref="P667:P730" si="145">SUM(Q667:T667)</f>
        <v>0</v>
      </c>
      <c r="Q667" s="364"/>
      <c r="R667" s="364"/>
      <c r="S667" s="365"/>
      <c r="T667" s="366"/>
      <c r="U667" s="367"/>
      <c r="V667" s="364"/>
      <c r="W667" s="364"/>
      <c r="X667" s="364"/>
      <c r="Y667" s="1293">
        <f t="shared" ref="Y667:Y730" si="146">SUM(U667:X667)</f>
        <v>0</v>
      </c>
      <c r="Z667" s="340"/>
      <c r="AA667" s="558"/>
      <c r="AB667" s="4"/>
      <c r="AC667" s="253">
        <f t="shared" si="128"/>
        <v>0</v>
      </c>
    </row>
    <row r="668" spans="1:29" x14ac:dyDescent="0.3">
      <c r="A668" s="115"/>
      <c r="B668" s="332"/>
      <c r="C668" s="332"/>
      <c r="D668" s="332"/>
      <c r="E668" s="555" t="s">
        <v>231</v>
      </c>
      <c r="F668" s="582"/>
      <c r="G668" s="333"/>
      <c r="H668" s="333"/>
      <c r="I668" s="334"/>
      <c r="J668" s="335"/>
      <c r="K668" s="295"/>
      <c r="L668" s="416"/>
      <c r="M668" s="337"/>
      <c r="N668" s="337"/>
      <c r="O668" s="338"/>
      <c r="P668" s="339">
        <f t="shared" si="145"/>
        <v>0</v>
      </c>
      <c r="Q668" s="364"/>
      <c r="R668" s="364"/>
      <c r="S668" s="365"/>
      <c r="T668" s="366"/>
      <c r="U668" s="367"/>
      <c r="V668" s="364"/>
      <c r="W668" s="364"/>
      <c r="X668" s="364"/>
      <c r="Y668" s="1293">
        <f t="shared" si="146"/>
        <v>0</v>
      </c>
      <c r="Z668" s="340"/>
      <c r="AA668" s="558"/>
      <c r="AB668" s="4"/>
      <c r="AC668" s="253">
        <f t="shared" si="128"/>
        <v>0</v>
      </c>
    </row>
    <row r="669" spans="1:29" x14ac:dyDescent="0.3">
      <c r="A669" s="115"/>
      <c r="B669" s="332"/>
      <c r="C669" s="332"/>
      <c r="D669" s="332"/>
      <c r="E669" s="522"/>
      <c r="F669" s="582"/>
      <c r="G669" s="333"/>
      <c r="H669" s="333"/>
      <c r="I669" s="334"/>
      <c r="J669" s="335"/>
      <c r="K669" s="295"/>
      <c r="L669" s="296"/>
      <c r="M669" s="337"/>
      <c r="N669" s="337"/>
      <c r="O669" s="338"/>
      <c r="P669" s="339">
        <f t="shared" si="145"/>
        <v>0</v>
      </c>
      <c r="Q669" s="364"/>
      <c r="R669" s="364"/>
      <c r="S669" s="365"/>
      <c r="T669" s="366"/>
      <c r="U669" s="367"/>
      <c r="V669" s="364"/>
      <c r="W669" s="364"/>
      <c r="X669" s="364"/>
      <c r="Y669" s="1293">
        <f t="shared" si="146"/>
        <v>0</v>
      </c>
      <c r="Z669" s="340"/>
      <c r="AA669" s="558"/>
      <c r="AB669" s="4"/>
      <c r="AC669" s="253">
        <f t="shared" si="128"/>
        <v>0</v>
      </c>
    </row>
    <row r="670" spans="1:29" x14ac:dyDescent="0.3">
      <c r="A670" s="115"/>
      <c r="B670" s="332"/>
      <c r="C670" s="332"/>
      <c r="D670" s="332"/>
      <c r="E670" s="555" t="s">
        <v>416</v>
      </c>
      <c r="F670" s="582"/>
      <c r="G670" s="333"/>
      <c r="H670" s="333"/>
      <c r="I670" s="334"/>
      <c r="J670" s="335"/>
      <c r="K670" s="295"/>
      <c r="L670" s="296"/>
      <c r="M670" s="337"/>
      <c r="N670" s="337"/>
      <c r="O670" s="338"/>
      <c r="P670" s="339">
        <f t="shared" si="145"/>
        <v>0</v>
      </c>
      <c r="Q670" s="364"/>
      <c r="R670" s="364"/>
      <c r="S670" s="365"/>
      <c r="T670" s="366"/>
      <c r="U670" s="367"/>
      <c r="V670" s="364"/>
      <c r="W670" s="364"/>
      <c r="X670" s="364"/>
      <c r="Y670" s="1293">
        <f t="shared" si="146"/>
        <v>0</v>
      </c>
      <c r="Z670" s="340"/>
      <c r="AA670" s="558"/>
      <c r="AB670" s="4"/>
      <c r="AC670" s="253">
        <f t="shared" si="128"/>
        <v>0</v>
      </c>
    </row>
    <row r="671" spans="1:29" x14ac:dyDescent="0.3">
      <c r="A671" s="115"/>
      <c r="B671" s="332"/>
      <c r="C671" s="332"/>
      <c r="D671" s="332"/>
      <c r="E671" s="555" t="s">
        <v>1028</v>
      </c>
      <c r="F671" s="582"/>
      <c r="G671" s="333"/>
      <c r="H671" s="333"/>
      <c r="I671" s="334"/>
      <c r="J671" s="335"/>
      <c r="K671" s="295">
        <v>6</v>
      </c>
      <c r="L671" s="296"/>
      <c r="M671" s="337"/>
      <c r="N671" s="337"/>
      <c r="O671" s="338">
        <f t="shared" si="144"/>
        <v>6</v>
      </c>
      <c r="P671" s="339">
        <f t="shared" si="145"/>
        <v>0</v>
      </c>
      <c r="Q671" s="364"/>
      <c r="R671" s="364"/>
      <c r="S671" s="365"/>
      <c r="T671" s="366"/>
      <c r="U671" s="367"/>
      <c r="V671" s="364"/>
      <c r="W671" s="364"/>
      <c r="X671" s="364"/>
      <c r="Y671" s="1293">
        <f t="shared" si="146"/>
        <v>0</v>
      </c>
      <c r="Z671" s="340"/>
      <c r="AA671" s="558"/>
      <c r="AB671" s="4"/>
      <c r="AC671" s="253">
        <f t="shared" si="128"/>
        <v>0</v>
      </c>
    </row>
    <row r="672" spans="1:29" x14ac:dyDescent="0.3">
      <c r="A672" s="115"/>
      <c r="B672" s="332"/>
      <c r="C672" s="332"/>
      <c r="D672" s="332"/>
      <c r="E672" s="1169"/>
      <c r="F672" s="582"/>
      <c r="G672" s="333"/>
      <c r="H672" s="333"/>
      <c r="I672" s="334"/>
      <c r="J672" s="335"/>
      <c r="K672" s="942"/>
      <c r="L672" s="337"/>
      <c r="M672" s="337"/>
      <c r="N672" s="337"/>
      <c r="O672" s="338"/>
      <c r="P672" s="339">
        <f t="shared" si="145"/>
        <v>0</v>
      </c>
      <c r="Q672" s="364"/>
      <c r="R672" s="364"/>
      <c r="S672" s="365"/>
      <c r="T672" s="366"/>
      <c r="U672" s="367"/>
      <c r="V672" s="364"/>
      <c r="W672" s="364"/>
      <c r="X672" s="364"/>
      <c r="Y672" s="1293">
        <f t="shared" si="146"/>
        <v>0</v>
      </c>
      <c r="Z672" s="340"/>
      <c r="AA672" s="558"/>
      <c r="AB672" s="4"/>
      <c r="AC672" s="253">
        <f t="shared" ref="AC672:AC735" si="147">P672+Y672</f>
        <v>0</v>
      </c>
    </row>
    <row r="673" spans="1:30" ht="15.6" customHeight="1" x14ac:dyDescent="0.3">
      <c r="A673" s="115"/>
      <c r="B673" s="332"/>
      <c r="C673" s="368" t="s">
        <v>391</v>
      </c>
      <c r="D673" s="332"/>
      <c r="E673" s="1164"/>
      <c r="F673" s="582">
        <f t="shared" si="143"/>
        <v>0</v>
      </c>
      <c r="G673" s="333"/>
      <c r="H673" s="333"/>
      <c r="I673" s="334"/>
      <c r="J673" s="335"/>
      <c r="K673" s="942"/>
      <c r="L673" s="337"/>
      <c r="M673" s="337"/>
      <c r="N673" s="337"/>
      <c r="O673" s="338"/>
      <c r="P673" s="339">
        <f t="shared" si="145"/>
        <v>0</v>
      </c>
      <c r="Q673" s="364"/>
      <c r="R673" s="364"/>
      <c r="S673" s="365"/>
      <c r="T673" s="366"/>
      <c r="U673" s="367"/>
      <c r="V673" s="364"/>
      <c r="W673" s="364"/>
      <c r="X673" s="364"/>
      <c r="Y673" s="1293">
        <f t="shared" si="146"/>
        <v>0</v>
      </c>
      <c r="Z673" s="340"/>
      <c r="AA673" s="439"/>
      <c r="AB673" s="40"/>
      <c r="AC673" s="253">
        <f t="shared" si="147"/>
        <v>0</v>
      </c>
    </row>
    <row r="674" spans="1:30" ht="15.6" customHeight="1" x14ac:dyDescent="0.3">
      <c r="A674" s="115"/>
      <c r="B674" s="332"/>
      <c r="C674" s="332"/>
      <c r="D674" s="368" t="s">
        <v>284</v>
      </c>
      <c r="E674" s="1164"/>
      <c r="F674" s="582">
        <f t="shared" si="143"/>
        <v>0</v>
      </c>
      <c r="G674" s="333"/>
      <c r="H674" s="333"/>
      <c r="I674" s="334"/>
      <c r="J674" s="335"/>
      <c r="K674" s="942"/>
      <c r="L674" s="337"/>
      <c r="M674" s="337"/>
      <c r="N674" s="337"/>
      <c r="O674" s="338"/>
      <c r="P674" s="339">
        <f t="shared" si="145"/>
        <v>0</v>
      </c>
      <c r="Q674" s="364"/>
      <c r="R674" s="364"/>
      <c r="S674" s="365"/>
      <c r="T674" s="366"/>
      <c r="U674" s="367"/>
      <c r="V674" s="364"/>
      <c r="W674" s="364"/>
      <c r="X674" s="364"/>
      <c r="Y674" s="1293">
        <f t="shared" si="146"/>
        <v>0</v>
      </c>
      <c r="Z674" s="340"/>
      <c r="AA674" s="439"/>
      <c r="AB674" s="40"/>
      <c r="AC674" s="253">
        <f t="shared" si="147"/>
        <v>0</v>
      </c>
    </row>
    <row r="675" spans="1:30" ht="15.6" customHeight="1" x14ac:dyDescent="0.3">
      <c r="A675" s="115"/>
      <c r="B675" s="332"/>
      <c r="C675" s="332"/>
      <c r="D675" s="368"/>
      <c r="E675" s="554"/>
      <c r="F675" s="582"/>
      <c r="G675" s="333"/>
      <c r="H675" s="333"/>
      <c r="I675" s="334"/>
      <c r="J675" s="335"/>
      <c r="K675" s="942"/>
      <c r="L675" s="337"/>
      <c r="M675" s="337"/>
      <c r="N675" s="337"/>
      <c r="O675" s="338">
        <f t="shared" si="144"/>
        <v>0</v>
      </c>
      <c r="P675" s="339">
        <f t="shared" si="145"/>
        <v>0</v>
      </c>
      <c r="Q675" s="364"/>
      <c r="R675" s="364"/>
      <c r="S675" s="365"/>
      <c r="T675" s="366"/>
      <c r="U675" s="367"/>
      <c r="V675" s="364"/>
      <c r="W675" s="364"/>
      <c r="X675" s="364"/>
      <c r="Y675" s="1293">
        <f t="shared" si="146"/>
        <v>0</v>
      </c>
      <c r="Z675" s="340"/>
      <c r="AA675" s="439"/>
      <c r="AB675" s="40"/>
      <c r="AC675" s="253">
        <f t="shared" si="147"/>
        <v>0</v>
      </c>
    </row>
    <row r="676" spans="1:30" ht="15.6" customHeight="1" x14ac:dyDescent="0.3">
      <c r="A676" s="115"/>
      <c r="B676" s="332"/>
      <c r="C676" s="332"/>
      <c r="D676" s="368"/>
      <c r="E676" s="522" t="s">
        <v>21</v>
      </c>
      <c r="F676" s="582">
        <v>1</v>
      </c>
      <c r="G676" s="333">
        <v>1</v>
      </c>
      <c r="H676" s="333" t="s">
        <v>1082</v>
      </c>
      <c r="I676" s="334"/>
      <c r="J676" s="335"/>
      <c r="K676" s="942">
        <v>2</v>
      </c>
      <c r="L676" s="337"/>
      <c r="M676" s="337"/>
      <c r="N676" s="337"/>
      <c r="O676" s="338">
        <f t="shared" si="144"/>
        <v>2</v>
      </c>
      <c r="P676" s="339">
        <f t="shared" si="145"/>
        <v>10750</v>
      </c>
      <c r="Q676" s="297">
        <v>10750</v>
      </c>
      <c r="R676" s="364"/>
      <c r="S676" s="365"/>
      <c r="T676" s="366"/>
      <c r="U676" s="530">
        <v>3750</v>
      </c>
      <c r="V676" s="301">
        <v>7000</v>
      </c>
      <c r="W676" s="301"/>
      <c r="X676" s="301"/>
      <c r="Y676" s="1293">
        <f t="shared" si="146"/>
        <v>10750</v>
      </c>
      <c r="Z676" s="340" t="s">
        <v>54</v>
      </c>
      <c r="AA676" s="439"/>
      <c r="AB676" s="40"/>
      <c r="AC676" s="253">
        <f t="shared" si="147"/>
        <v>21500</v>
      </c>
    </row>
    <row r="677" spans="1:30" ht="15.6" customHeight="1" x14ac:dyDescent="0.3">
      <c r="A677" s="115"/>
      <c r="B677" s="332"/>
      <c r="C677" s="332"/>
      <c r="D677" s="368"/>
      <c r="E677" s="1164"/>
      <c r="F677" s="582"/>
      <c r="G677" s="333"/>
      <c r="H677" s="333"/>
      <c r="I677" s="334"/>
      <c r="J677" s="335"/>
      <c r="K677" s="942"/>
      <c r="L677" s="337"/>
      <c r="M677" s="337"/>
      <c r="N677" s="337"/>
      <c r="O677" s="338"/>
      <c r="P677" s="339">
        <f t="shared" si="145"/>
        <v>0</v>
      </c>
      <c r="Q677" s="364"/>
      <c r="R677" s="364"/>
      <c r="S677" s="365"/>
      <c r="T677" s="366"/>
      <c r="U677" s="367"/>
      <c r="V677" s="364"/>
      <c r="W677" s="364"/>
      <c r="X677" s="364"/>
      <c r="Y677" s="1293">
        <f t="shared" si="146"/>
        <v>0</v>
      </c>
      <c r="Z677" s="340"/>
      <c r="AA677" s="439"/>
      <c r="AB677" s="40"/>
      <c r="AC677" s="253">
        <f t="shared" si="147"/>
        <v>0</v>
      </c>
    </row>
    <row r="678" spans="1:30" ht="15.6" customHeight="1" x14ac:dyDescent="0.3">
      <c r="A678" s="115"/>
      <c r="B678" s="332"/>
      <c r="C678" s="332"/>
      <c r="D678" s="368" t="s">
        <v>836</v>
      </c>
      <c r="E678" s="1164"/>
      <c r="F678" s="582">
        <f t="shared" si="143"/>
        <v>0</v>
      </c>
      <c r="G678" s="333"/>
      <c r="H678" s="333"/>
      <c r="I678" s="334"/>
      <c r="J678" s="335"/>
      <c r="K678" s="942"/>
      <c r="L678" s="337"/>
      <c r="M678" s="337"/>
      <c r="N678" s="337"/>
      <c r="O678" s="338"/>
      <c r="P678" s="339">
        <f t="shared" si="145"/>
        <v>0</v>
      </c>
      <c r="Q678" s="364"/>
      <c r="R678" s="364"/>
      <c r="S678" s="365"/>
      <c r="T678" s="366"/>
      <c r="U678" s="367"/>
      <c r="V678" s="364"/>
      <c r="W678" s="364"/>
      <c r="X678" s="364"/>
      <c r="Y678" s="1293">
        <f t="shared" si="146"/>
        <v>0</v>
      </c>
      <c r="Z678" s="340"/>
      <c r="AA678" s="348"/>
      <c r="AB678" s="40"/>
      <c r="AC678" s="253">
        <f t="shared" si="147"/>
        <v>0</v>
      </c>
    </row>
    <row r="679" spans="1:30" ht="15.6" customHeight="1" x14ac:dyDescent="0.3">
      <c r="A679" s="115"/>
      <c r="B679" s="332"/>
      <c r="C679" s="332"/>
      <c r="D679" s="332"/>
      <c r="E679" s="1168" t="s">
        <v>21</v>
      </c>
      <c r="F679" s="582">
        <f t="shared" si="143"/>
        <v>1</v>
      </c>
      <c r="G679" s="333"/>
      <c r="H679" s="333"/>
      <c r="I679" s="334"/>
      <c r="J679" s="335">
        <v>1</v>
      </c>
      <c r="K679" s="942"/>
      <c r="L679" s="337"/>
      <c r="M679" s="337"/>
      <c r="N679" s="337"/>
      <c r="O679" s="338"/>
      <c r="P679" s="339">
        <f t="shared" si="145"/>
        <v>30000</v>
      </c>
      <c r="Q679" s="364"/>
      <c r="R679" s="364"/>
      <c r="S679" s="365"/>
      <c r="T679" s="366">
        <v>30000</v>
      </c>
      <c r="U679" s="367"/>
      <c r="V679" s="364"/>
      <c r="W679" s="364"/>
      <c r="X679" s="364"/>
      <c r="Y679" s="1293">
        <f t="shared" si="146"/>
        <v>0</v>
      </c>
      <c r="Z679" s="340" t="s">
        <v>54</v>
      </c>
      <c r="AA679" s="348"/>
      <c r="AB679" s="40"/>
      <c r="AC679" s="253">
        <f t="shared" si="147"/>
        <v>30000</v>
      </c>
    </row>
    <row r="680" spans="1:30" ht="15.6" customHeight="1" x14ac:dyDescent="0.3">
      <c r="A680" s="115"/>
      <c r="B680" s="332"/>
      <c r="C680" s="332"/>
      <c r="D680" s="332"/>
      <c r="E680" s="1164"/>
      <c r="F680" s="582">
        <f t="shared" si="143"/>
        <v>0</v>
      </c>
      <c r="G680" s="333"/>
      <c r="H680" s="333"/>
      <c r="I680" s="334"/>
      <c r="J680" s="335"/>
      <c r="K680" s="942"/>
      <c r="L680" s="337"/>
      <c r="M680" s="337"/>
      <c r="N680" s="337"/>
      <c r="O680" s="338"/>
      <c r="P680" s="339">
        <f t="shared" si="145"/>
        <v>0</v>
      </c>
      <c r="Q680" s="364"/>
      <c r="R680" s="364"/>
      <c r="S680" s="365"/>
      <c r="T680" s="366"/>
      <c r="U680" s="367"/>
      <c r="V680" s="364"/>
      <c r="W680" s="364"/>
      <c r="X680" s="364"/>
      <c r="Y680" s="1293">
        <f t="shared" si="146"/>
        <v>0</v>
      </c>
      <c r="Z680" s="340"/>
      <c r="AA680" s="348"/>
      <c r="AB680" s="40"/>
      <c r="AC680" s="253">
        <f t="shared" si="147"/>
        <v>0</v>
      </c>
    </row>
    <row r="681" spans="1:30" ht="15.6" customHeight="1" x14ac:dyDescent="0.3">
      <c r="A681" s="115"/>
      <c r="B681" s="332"/>
      <c r="C681" s="332"/>
      <c r="D681" s="368" t="s">
        <v>837</v>
      </c>
      <c r="E681" s="1164"/>
      <c r="F681" s="582">
        <f t="shared" si="143"/>
        <v>0</v>
      </c>
      <c r="G681" s="333"/>
      <c r="H681" s="333"/>
      <c r="I681" s="334"/>
      <c r="J681" s="335"/>
      <c r="K681" s="942"/>
      <c r="L681" s="337"/>
      <c r="M681" s="337"/>
      <c r="N681" s="337"/>
      <c r="O681" s="338"/>
      <c r="P681" s="339">
        <f t="shared" si="145"/>
        <v>0</v>
      </c>
      <c r="Q681" s="364"/>
      <c r="R681" s="364"/>
      <c r="S681" s="365"/>
      <c r="T681" s="366"/>
      <c r="U681" s="367"/>
      <c r="V681" s="364"/>
      <c r="W681" s="364"/>
      <c r="X681" s="364"/>
      <c r="Y681" s="1293">
        <f t="shared" si="146"/>
        <v>0</v>
      </c>
      <c r="Z681" s="340"/>
      <c r="AA681" s="348"/>
      <c r="AB681" s="40"/>
      <c r="AC681" s="253">
        <f t="shared" si="147"/>
        <v>0</v>
      </c>
    </row>
    <row r="682" spans="1:30" ht="15.6" customHeight="1" x14ac:dyDescent="0.3">
      <c r="A682" s="115"/>
      <c r="B682" s="332"/>
      <c r="C682" s="332"/>
      <c r="D682" s="332"/>
      <c r="E682" s="1168" t="s">
        <v>21</v>
      </c>
      <c r="F682" s="582">
        <f t="shared" si="143"/>
        <v>1</v>
      </c>
      <c r="G682" s="333"/>
      <c r="H682" s="333"/>
      <c r="I682" s="334">
        <v>1</v>
      </c>
      <c r="J682" s="335"/>
      <c r="K682" s="942"/>
      <c r="L682" s="337"/>
      <c r="M682" s="337"/>
      <c r="N682" s="337"/>
      <c r="O682" s="338"/>
      <c r="P682" s="339">
        <f t="shared" si="145"/>
        <v>30000</v>
      </c>
      <c r="Q682" s="364"/>
      <c r="R682" s="364"/>
      <c r="S682" s="366">
        <v>30000</v>
      </c>
      <c r="T682" s="366"/>
      <c r="U682" s="367"/>
      <c r="V682" s="364"/>
      <c r="W682" s="364"/>
      <c r="X682" s="364"/>
      <c r="Y682" s="1293">
        <f t="shared" si="146"/>
        <v>0</v>
      </c>
      <c r="Z682" s="340" t="s">
        <v>54</v>
      </c>
      <c r="AA682" s="348"/>
      <c r="AB682" s="40"/>
      <c r="AC682" s="253">
        <f t="shared" si="147"/>
        <v>30000</v>
      </c>
    </row>
    <row r="683" spans="1:30" ht="15.6" customHeight="1" x14ac:dyDescent="0.3">
      <c r="A683" s="115"/>
      <c r="B683" s="332"/>
      <c r="C683" s="332"/>
      <c r="D683" s="332"/>
      <c r="E683" s="1168"/>
      <c r="F683" s="582"/>
      <c r="G683" s="333"/>
      <c r="H683" s="333"/>
      <c r="I683" s="334"/>
      <c r="J683" s="335"/>
      <c r="K683" s="942"/>
      <c r="L683" s="337"/>
      <c r="M683" s="337"/>
      <c r="N683" s="337"/>
      <c r="O683" s="338"/>
      <c r="P683" s="339">
        <f t="shared" si="145"/>
        <v>0</v>
      </c>
      <c r="Q683" s="364"/>
      <c r="R683" s="364"/>
      <c r="S683" s="365"/>
      <c r="T683" s="366"/>
      <c r="U683" s="367"/>
      <c r="V683" s="364"/>
      <c r="W683" s="364"/>
      <c r="X683" s="364"/>
      <c r="Y683" s="1293">
        <f t="shared" si="146"/>
        <v>0</v>
      </c>
      <c r="Z683" s="340"/>
      <c r="AA683" s="348"/>
      <c r="AB683" s="40"/>
      <c r="AC683" s="253">
        <f t="shared" si="147"/>
        <v>0</v>
      </c>
    </row>
    <row r="684" spans="1:30" ht="15.6" customHeight="1" x14ac:dyDescent="0.3">
      <c r="A684" s="215"/>
      <c r="B684" s="269"/>
      <c r="C684" s="282" t="s">
        <v>1155</v>
      </c>
      <c r="D684" s="269"/>
      <c r="E684" s="554"/>
      <c r="F684" s="582"/>
      <c r="G684" s="333"/>
      <c r="H684" s="333"/>
      <c r="I684" s="334"/>
      <c r="J684" s="335"/>
      <c r="K684" s="942"/>
      <c r="L684" s="337"/>
      <c r="M684" s="337"/>
      <c r="N684" s="337"/>
      <c r="O684" s="338"/>
      <c r="P684" s="339">
        <f t="shared" si="145"/>
        <v>0</v>
      </c>
      <c r="Q684" s="364"/>
      <c r="R684" s="364"/>
      <c r="S684" s="365"/>
      <c r="T684" s="366"/>
      <c r="U684" s="367"/>
      <c r="V684" s="364"/>
      <c r="W684" s="364"/>
      <c r="X684" s="364"/>
      <c r="Y684" s="1293">
        <f t="shared" si="146"/>
        <v>0</v>
      </c>
      <c r="Z684" s="340"/>
      <c r="AA684" s="348"/>
      <c r="AB684" s="40"/>
      <c r="AC684" s="253">
        <f t="shared" si="147"/>
        <v>0</v>
      </c>
    </row>
    <row r="685" spans="1:30" ht="15.6" customHeight="1" x14ac:dyDescent="0.3">
      <c r="A685" s="215"/>
      <c r="B685" s="269"/>
      <c r="C685" s="269"/>
      <c r="D685" s="282" t="s">
        <v>1156</v>
      </c>
      <c r="E685" s="554"/>
      <c r="F685" s="582"/>
      <c r="G685" s="333"/>
      <c r="H685" s="333"/>
      <c r="I685" s="334"/>
      <c r="J685" s="335"/>
      <c r="K685" s="942"/>
      <c r="L685" s="337"/>
      <c r="M685" s="337"/>
      <c r="N685" s="337"/>
      <c r="O685" s="338"/>
      <c r="P685" s="339">
        <f t="shared" si="145"/>
        <v>0</v>
      </c>
      <c r="Q685" s="364"/>
      <c r="R685" s="364"/>
      <c r="S685" s="365"/>
      <c r="T685" s="366"/>
      <c r="U685" s="367"/>
      <c r="V685" s="301">
        <v>1140000</v>
      </c>
      <c r="W685" s="364"/>
      <c r="X685" s="364"/>
      <c r="Y685" s="1293">
        <f t="shared" si="146"/>
        <v>1140000</v>
      </c>
      <c r="Z685" s="340"/>
      <c r="AA685" s="348"/>
      <c r="AB685" s="40"/>
      <c r="AC685" s="253">
        <f t="shared" si="147"/>
        <v>1140000</v>
      </c>
      <c r="AD685" s="253">
        <f>AC685+Y686</f>
        <v>1529859</v>
      </c>
    </row>
    <row r="686" spans="1:30" ht="15.6" customHeight="1" x14ac:dyDescent="0.3">
      <c r="A686" s="215"/>
      <c r="B686" s="269"/>
      <c r="C686" s="269"/>
      <c r="D686" s="269"/>
      <c r="E686" s="522" t="s">
        <v>23</v>
      </c>
      <c r="F686" s="582">
        <v>5</v>
      </c>
      <c r="G686" s="333"/>
      <c r="H686" s="287">
        <v>5</v>
      </c>
      <c r="I686" s="334"/>
      <c r="J686" s="335"/>
      <c r="K686" s="942"/>
      <c r="L686" s="337">
        <v>6</v>
      </c>
      <c r="M686" s="337"/>
      <c r="N686" s="337"/>
      <c r="O686" s="338">
        <f t="shared" si="144"/>
        <v>6</v>
      </c>
      <c r="P686" s="339">
        <f t="shared" si="145"/>
        <v>1530</v>
      </c>
      <c r="Q686" s="364"/>
      <c r="R686" s="290">
        <v>1530</v>
      </c>
      <c r="S686" s="365"/>
      <c r="T686" s="366"/>
      <c r="U686" s="367"/>
      <c r="V686" s="301">
        <v>389859</v>
      </c>
      <c r="W686" s="364"/>
      <c r="X686" s="364"/>
      <c r="Y686" s="1293">
        <f t="shared" si="146"/>
        <v>389859</v>
      </c>
      <c r="Z686" s="340"/>
      <c r="AA686" s="348"/>
      <c r="AB686" s="40"/>
      <c r="AC686" s="253">
        <f t="shared" si="147"/>
        <v>391389</v>
      </c>
    </row>
    <row r="687" spans="1:30" ht="15.6" customHeight="1" x14ac:dyDescent="0.3">
      <c r="A687" s="115"/>
      <c r="B687" s="332"/>
      <c r="C687" s="332"/>
      <c r="D687" s="332"/>
      <c r="E687" s="1169"/>
      <c r="F687" s="582">
        <f t="shared" si="143"/>
        <v>0</v>
      </c>
      <c r="G687" s="333"/>
      <c r="H687" s="333"/>
      <c r="I687" s="334"/>
      <c r="J687" s="335"/>
      <c r="K687" s="942"/>
      <c r="L687" s="337"/>
      <c r="M687" s="337"/>
      <c r="N687" s="337"/>
      <c r="O687" s="338"/>
      <c r="P687" s="339">
        <f t="shared" si="145"/>
        <v>0</v>
      </c>
      <c r="Q687" s="364"/>
      <c r="R687" s="364"/>
      <c r="S687" s="365"/>
      <c r="T687" s="366"/>
      <c r="U687" s="367"/>
      <c r="V687" s="364"/>
      <c r="W687" s="364"/>
      <c r="X687" s="364"/>
      <c r="Y687" s="1293">
        <f t="shared" si="146"/>
        <v>0</v>
      </c>
      <c r="Z687" s="340"/>
      <c r="AA687" s="348"/>
      <c r="AB687" s="40"/>
      <c r="AC687" s="253">
        <f t="shared" si="147"/>
        <v>0</v>
      </c>
    </row>
    <row r="688" spans="1:30" ht="15.6" customHeight="1" x14ac:dyDescent="0.3">
      <c r="A688" s="115"/>
      <c r="B688" s="332"/>
      <c r="C688" s="368" t="s">
        <v>1165</v>
      </c>
      <c r="D688" s="332"/>
      <c r="E688" s="1164"/>
      <c r="F688" s="582">
        <f t="shared" si="143"/>
        <v>0</v>
      </c>
      <c r="G688" s="333"/>
      <c r="H688" s="333"/>
      <c r="I688" s="334"/>
      <c r="J688" s="335"/>
      <c r="K688" s="942"/>
      <c r="L688" s="337"/>
      <c r="M688" s="337"/>
      <c r="N688" s="337"/>
      <c r="O688" s="338"/>
      <c r="P688" s="339">
        <f t="shared" si="145"/>
        <v>0</v>
      </c>
      <c r="Q688" s="364"/>
      <c r="R688" s="364"/>
      <c r="S688" s="365"/>
      <c r="T688" s="366"/>
      <c r="U688" s="367"/>
      <c r="V688" s="364"/>
      <c r="W688" s="364"/>
      <c r="X688" s="364"/>
      <c r="Y688" s="1293">
        <f t="shared" si="146"/>
        <v>0</v>
      </c>
      <c r="Z688" s="340"/>
      <c r="AA688" s="431"/>
      <c r="AB688" s="40"/>
      <c r="AC688" s="253">
        <f t="shared" si="147"/>
        <v>0</v>
      </c>
    </row>
    <row r="689" spans="1:29" ht="15.6" customHeight="1" x14ac:dyDescent="0.3">
      <c r="A689" s="115"/>
      <c r="B689" s="332"/>
      <c r="C689" s="368" t="s">
        <v>1157</v>
      </c>
      <c r="D689" s="332"/>
      <c r="E689" s="1164"/>
      <c r="F689" s="582">
        <f t="shared" si="143"/>
        <v>0</v>
      </c>
      <c r="G689" s="333"/>
      <c r="H689" s="333"/>
      <c r="I689" s="334"/>
      <c r="J689" s="335"/>
      <c r="K689" s="942"/>
      <c r="L689" s="337"/>
      <c r="M689" s="337"/>
      <c r="N689" s="337"/>
      <c r="O689" s="338"/>
      <c r="P689" s="339">
        <f t="shared" si="145"/>
        <v>0</v>
      </c>
      <c r="Q689" s="364"/>
      <c r="R689" s="364"/>
      <c r="S689" s="365"/>
      <c r="T689" s="366"/>
      <c r="U689" s="367"/>
      <c r="V689" s="364"/>
      <c r="W689" s="364"/>
      <c r="X689" s="364"/>
      <c r="Y689" s="1293">
        <f t="shared" si="146"/>
        <v>0</v>
      </c>
      <c r="Z689" s="340"/>
      <c r="AA689" s="431"/>
      <c r="AB689" s="40"/>
      <c r="AC689" s="253">
        <f t="shared" si="147"/>
        <v>0</v>
      </c>
    </row>
    <row r="690" spans="1:29" ht="15.6" customHeight="1" x14ac:dyDescent="0.3">
      <c r="A690" s="115"/>
      <c r="B690" s="332"/>
      <c r="C690" s="332"/>
      <c r="D690" s="332"/>
      <c r="E690" s="1168" t="s">
        <v>21</v>
      </c>
      <c r="F690" s="582">
        <f t="shared" si="143"/>
        <v>1</v>
      </c>
      <c r="G690" s="333"/>
      <c r="H690" s="333"/>
      <c r="I690" s="334">
        <v>1</v>
      </c>
      <c r="J690" s="335"/>
      <c r="K690" s="942"/>
      <c r="L690" s="337"/>
      <c r="M690" s="337"/>
      <c r="N690" s="337"/>
      <c r="O690" s="338"/>
      <c r="P690" s="339">
        <f t="shared" si="145"/>
        <v>450000</v>
      </c>
      <c r="Q690" s="364"/>
      <c r="R690" s="364"/>
      <c r="S690" s="365">
        <v>450000</v>
      </c>
      <c r="T690" s="366"/>
      <c r="U690" s="367"/>
      <c r="V690" s="364"/>
      <c r="W690" s="364"/>
      <c r="X690" s="364"/>
      <c r="Y690" s="1293">
        <f t="shared" si="146"/>
        <v>0</v>
      </c>
      <c r="Z690" s="340" t="s">
        <v>54</v>
      </c>
      <c r="AA690" s="558"/>
      <c r="AB690" s="40"/>
      <c r="AC690" s="253">
        <f t="shared" si="147"/>
        <v>450000</v>
      </c>
    </row>
    <row r="691" spans="1:29" ht="15.6" customHeight="1" x14ac:dyDescent="0.3">
      <c r="A691" s="115"/>
      <c r="B691" s="332"/>
      <c r="C691" s="332"/>
      <c r="D691" s="332"/>
      <c r="E691" s="1168"/>
      <c r="F691" s="582">
        <f t="shared" si="143"/>
        <v>0</v>
      </c>
      <c r="G691" s="333"/>
      <c r="H691" s="333"/>
      <c r="I691" s="334"/>
      <c r="J691" s="335"/>
      <c r="K691" s="942"/>
      <c r="L691" s="337"/>
      <c r="M691" s="337"/>
      <c r="N691" s="337"/>
      <c r="O691" s="338"/>
      <c r="P691" s="339">
        <f t="shared" si="145"/>
        <v>0</v>
      </c>
      <c r="Q691" s="364"/>
      <c r="R691" s="364"/>
      <c r="S691" s="365"/>
      <c r="T691" s="366"/>
      <c r="U691" s="367"/>
      <c r="V691" s="364"/>
      <c r="W691" s="364"/>
      <c r="X691" s="364"/>
      <c r="Y691" s="1293">
        <f t="shared" si="146"/>
        <v>0</v>
      </c>
      <c r="Z691" s="340"/>
      <c r="AA691" s="348"/>
      <c r="AB691" s="40"/>
      <c r="AC691" s="253">
        <f t="shared" si="147"/>
        <v>0</v>
      </c>
    </row>
    <row r="692" spans="1:29" ht="15.6" customHeight="1" x14ac:dyDescent="0.3">
      <c r="A692" s="215"/>
      <c r="B692" s="269"/>
      <c r="C692" s="282" t="s">
        <v>1031</v>
      </c>
      <c r="D692" s="269"/>
      <c r="E692" s="554"/>
      <c r="F692" s="582"/>
      <c r="G692" s="333"/>
      <c r="H692" s="333"/>
      <c r="I692" s="334"/>
      <c r="J692" s="335"/>
      <c r="K692" s="942"/>
      <c r="L692" s="337"/>
      <c r="M692" s="337"/>
      <c r="N692" s="337"/>
      <c r="O692" s="338"/>
      <c r="P692" s="339">
        <f t="shared" si="145"/>
        <v>0</v>
      </c>
      <c r="Q692" s="364"/>
      <c r="R692" s="364"/>
      <c r="S692" s="365"/>
      <c r="T692" s="366"/>
      <c r="U692" s="367"/>
      <c r="V692" s="364"/>
      <c r="W692" s="364"/>
      <c r="X692" s="364"/>
      <c r="Y692" s="1293">
        <f t="shared" si="146"/>
        <v>0</v>
      </c>
      <c r="Z692" s="340"/>
      <c r="AA692" s="348"/>
      <c r="AB692" s="40"/>
      <c r="AC692" s="253">
        <f t="shared" si="147"/>
        <v>0</v>
      </c>
    </row>
    <row r="693" spans="1:29" ht="15.6" customHeight="1" x14ac:dyDescent="0.3">
      <c r="A693" s="215"/>
      <c r="B693" s="269"/>
      <c r="C693" s="269"/>
      <c r="D693" s="269"/>
      <c r="E693" s="522" t="s">
        <v>1032</v>
      </c>
      <c r="F693" s="582"/>
      <c r="G693" s="333"/>
      <c r="H693" s="333"/>
      <c r="I693" s="334"/>
      <c r="J693" s="335"/>
      <c r="K693" s="942"/>
      <c r="L693" s="337"/>
      <c r="M693" s="337"/>
      <c r="N693" s="337"/>
      <c r="O693" s="338"/>
      <c r="P693" s="339">
        <f t="shared" si="145"/>
        <v>0</v>
      </c>
      <c r="Q693" s="364"/>
      <c r="R693" s="364"/>
      <c r="S693" s="365"/>
      <c r="T693" s="366"/>
      <c r="U693" s="367"/>
      <c r="V693" s="364"/>
      <c r="W693" s="364"/>
      <c r="X693" s="364"/>
      <c r="Y693" s="1293">
        <f t="shared" si="146"/>
        <v>0</v>
      </c>
      <c r="Z693" s="340"/>
      <c r="AA693" s="348"/>
      <c r="AB693" s="40"/>
      <c r="AC693" s="253">
        <f t="shared" si="147"/>
        <v>0</v>
      </c>
    </row>
    <row r="694" spans="1:29" ht="15.6" customHeight="1" x14ac:dyDescent="0.3">
      <c r="A694" s="215"/>
      <c r="B694" s="269"/>
      <c r="C694" s="269"/>
      <c r="D694" s="269"/>
      <c r="E694" s="522" t="s">
        <v>1033</v>
      </c>
      <c r="F694" s="582">
        <v>1</v>
      </c>
      <c r="G694" s="333"/>
      <c r="H694" s="333">
        <v>1</v>
      </c>
      <c r="I694" s="334"/>
      <c r="J694" s="335"/>
      <c r="K694" s="942"/>
      <c r="L694" s="344">
        <v>1</v>
      </c>
      <c r="M694" s="337"/>
      <c r="N694" s="337"/>
      <c r="O694" s="338">
        <f t="shared" si="144"/>
        <v>1</v>
      </c>
      <c r="P694" s="339">
        <f t="shared" si="145"/>
        <v>60000</v>
      </c>
      <c r="Q694" s="364"/>
      <c r="R694" s="290">
        <v>60000</v>
      </c>
      <c r="S694" s="365"/>
      <c r="T694" s="366"/>
      <c r="U694" s="367"/>
      <c r="V694" s="301">
        <v>59500</v>
      </c>
      <c r="W694" s="364"/>
      <c r="X694" s="364"/>
      <c r="Y694" s="1293">
        <f t="shared" si="146"/>
        <v>59500</v>
      </c>
      <c r="Z694" s="340"/>
      <c r="AA694" s="348"/>
      <c r="AB694" s="40"/>
      <c r="AC694" s="253">
        <f t="shared" si="147"/>
        <v>119500</v>
      </c>
    </row>
    <row r="695" spans="1:29" ht="15.6" customHeight="1" x14ac:dyDescent="0.3">
      <c r="A695" s="215"/>
      <c r="B695" s="269"/>
      <c r="C695" s="269"/>
      <c r="D695" s="269"/>
      <c r="E695" s="522" t="s">
        <v>1034</v>
      </c>
      <c r="F695" s="582">
        <v>6</v>
      </c>
      <c r="G695" s="333"/>
      <c r="H695" s="333">
        <v>6</v>
      </c>
      <c r="I695" s="334"/>
      <c r="J695" s="335"/>
      <c r="K695" s="942"/>
      <c r="L695" s="344">
        <v>6</v>
      </c>
      <c r="M695" s="337"/>
      <c r="N695" s="337"/>
      <c r="O695" s="338">
        <f t="shared" si="144"/>
        <v>6</v>
      </c>
      <c r="P695" s="339">
        <f t="shared" si="145"/>
        <v>0</v>
      </c>
      <c r="Q695" s="364"/>
      <c r="R695" s="364"/>
      <c r="S695" s="365"/>
      <c r="T695" s="366"/>
      <c r="U695" s="367"/>
      <c r="V695" s="364"/>
      <c r="W695" s="364"/>
      <c r="X695" s="364"/>
      <c r="Y695" s="1293">
        <f t="shared" si="146"/>
        <v>0</v>
      </c>
      <c r="Z695" s="340"/>
      <c r="AA695" s="348"/>
      <c r="AB695" s="40"/>
      <c r="AC695" s="253">
        <f t="shared" si="147"/>
        <v>0</v>
      </c>
    </row>
    <row r="696" spans="1:29" ht="15.6" customHeight="1" x14ac:dyDescent="0.3">
      <c r="A696" s="115"/>
      <c r="B696" s="332"/>
      <c r="C696" s="332"/>
      <c r="D696" s="332"/>
      <c r="E696" s="1168"/>
      <c r="F696" s="582"/>
      <c r="G696" s="333"/>
      <c r="H696" s="333"/>
      <c r="I696" s="334"/>
      <c r="J696" s="335"/>
      <c r="K696" s="942"/>
      <c r="L696" s="337"/>
      <c r="M696" s="337"/>
      <c r="N696" s="337"/>
      <c r="O696" s="338"/>
      <c r="P696" s="339">
        <f t="shared" si="145"/>
        <v>0</v>
      </c>
      <c r="Q696" s="364"/>
      <c r="R696" s="364"/>
      <c r="S696" s="365"/>
      <c r="T696" s="366"/>
      <c r="U696" s="367"/>
      <c r="V696" s="364"/>
      <c r="W696" s="364"/>
      <c r="X696" s="364"/>
      <c r="Y696" s="1293">
        <f t="shared" si="146"/>
        <v>0</v>
      </c>
      <c r="Z696" s="340"/>
      <c r="AA696" s="348"/>
      <c r="AB696" s="40"/>
      <c r="AC696" s="253">
        <f t="shared" si="147"/>
        <v>0</v>
      </c>
    </row>
    <row r="697" spans="1:29" ht="15.6" customHeight="1" x14ac:dyDescent="0.3">
      <c r="A697" s="115"/>
      <c r="B697" s="332"/>
      <c r="C697" s="513" t="s">
        <v>1166</v>
      </c>
      <c r="D697" s="30"/>
      <c r="E697" s="1164"/>
      <c r="F697" s="582">
        <f t="shared" si="143"/>
        <v>0</v>
      </c>
      <c r="G697" s="333"/>
      <c r="H697" s="333"/>
      <c r="I697" s="334"/>
      <c r="J697" s="335"/>
      <c r="K697" s="942"/>
      <c r="L697" s="337"/>
      <c r="M697" s="337"/>
      <c r="N697" s="337"/>
      <c r="O697" s="338"/>
      <c r="P697" s="339">
        <f t="shared" si="145"/>
        <v>0</v>
      </c>
      <c r="Q697" s="364"/>
      <c r="R697" s="364"/>
      <c r="S697" s="365"/>
      <c r="T697" s="366"/>
      <c r="U697" s="367"/>
      <c r="V697" s="364"/>
      <c r="W697" s="364"/>
      <c r="X697" s="364"/>
      <c r="Y697" s="1293">
        <f t="shared" si="146"/>
        <v>0</v>
      </c>
      <c r="Z697" s="340"/>
      <c r="AA697" s="439"/>
      <c r="AB697" s="40"/>
      <c r="AC697" s="253">
        <f t="shared" si="147"/>
        <v>0</v>
      </c>
    </row>
    <row r="698" spans="1:29" ht="15.6" customHeight="1" x14ac:dyDescent="0.3">
      <c r="A698" s="115"/>
      <c r="B698" s="332"/>
      <c r="C698" s="332"/>
      <c r="D698" s="332"/>
      <c r="E698" s="1182" t="s">
        <v>263</v>
      </c>
      <c r="F698" s="582">
        <f t="shared" si="143"/>
        <v>1</v>
      </c>
      <c r="G698" s="333"/>
      <c r="H698" s="333"/>
      <c r="I698" s="334">
        <v>1</v>
      </c>
      <c r="J698" s="335"/>
      <c r="K698" s="942"/>
      <c r="L698" s="337"/>
      <c r="M698" s="337"/>
      <c r="N698" s="337"/>
      <c r="O698" s="338"/>
      <c r="P698" s="339">
        <f t="shared" si="145"/>
        <v>50000</v>
      </c>
      <c r="Q698" s="364"/>
      <c r="R698" s="364"/>
      <c r="S698" s="365">
        <v>50000</v>
      </c>
      <c r="T698" s="366"/>
      <c r="U698" s="367"/>
      <c r="V698" s="364"/>
      <c r="W698" s="364"/>
      <c r="X698" s="364"/>
      <c r="Y698" s="1293">
        <f t="shared" si="146"/>
        <v>0</v>
      </c>
      <c r="Z698" s="340" t="s">
        <v>54</v>
      </c>
      <c r="AA698" s="439"/>
      <c r="AB698" s="40"/>
      <c r="AC698" s="253">
        <f t="shared" si="147"/>
        <v>50000</v>
      </c>
    </row>
    <row r="699" spans="1:29" ht="15.6" customHeight="1" x14ac:dyDescent="0.3">
      <c r="A699" s="115"/>
      <c r="B699" s="332"/>
      <c r="C699" s="332"/>
      <c r="D699" s="332"/>
      <c r="E699" s="1168"/>
      <c r="F699" s="582">
        <f t="shared" si="143"/>
        <v>0</v>
      </c>
      <c r="G699" s="333"/>
      <c r="H699" s="333"/>
      <c r="I699" s="334"/>
      <c r="J699" s="335"/>
      <c r="K699" s="942"/>
      <c r="L699" s="337"/>
      <c r="M699" s="337"/>
      <c r="N699" s="337"/>
      <c r="O699" s="338"/>
      <c r="P699" s="339">
        <f t="shared" si="145"/>
        <v>0</v>
      </c>
      <c r="Q699" s="364"/>
      <c r="R699" s="364"/>
      <c r="S699" s="365"/>
      <c r="T699" s="366"/>
      <c r="U699" s="367"/>
      <c r="V699" s="364"/>
      <c r="W699" s="364"/>
      <c r="X699" s="364"/>
      <c r="Y699" s="1293">
        <f t="shared" si="146"/>
        <v>0</v>
      </c>
      <c r="Z699" s="340"/>
      <c r="AA699" s="348"/>
      <c r="AB699" s="40"/>
      <c r="AC699" s="253">
        <f t="shared" si="147"/>
        <v>0</v>
      </c>
    </row>
    <row r="700" spans="1:29" ht="15.6" customHeight="1" x14ac:dyDescent="0.3">
      <c r="A700" s="115"/>
      <c r="B700" s="332"/>
      <c r="C700" s="368" t="s">
        <v>1167</v>
      </c>
      <c r="D700" s="332"/>
      <c r="E700" s="1164"/>
      <c r="F700" s="582">
        <f t="shared" si="143"/>
        <v>0</v>
      </c>
      <c r="G700" s="333"/>
      <c r="H700" s="333"/>
      <c r="I700" s="334"/>
      <c r="J700" s="335"/>
      <c r="K700" s="942"/>
      <c r="L700" s="337"/>
      <c r="M700" s="337"/>
      <c r="N700" s="337"/>
      <c r="O700" s="338"/>
      <c r="P700" s="339">
        <f t="shared" si="145"/>
        <v>0</v>
      </c>
      <c r="Q700" s="364"/>
      <c r="R700" s="364"/>
      <c r="S700" s="365"/>
      <c r="T700" s="366"/>
      <c r="U700" s="367"/>
      <c r="V700" s="364"/>
      <c r="W700" s="364"/>
      <c r="X700" s="364"/>
      <c r="Y700" s="1293">
        <f t="shared" si="146"/>
        <v>0</v>
      </c>
      <c r="Z700" s="340"/>
      <c r="AA700" s="370"/>
      <c r="AB700" s="40"/>
      <c r="AC700" s="253">
        <f t="shared" si="147"/>
        <v>0</v>
      </c>
    </row>
    <row r="701" spans="1:29" ht="15.6" customHeight="1" x14ac:dyDescent="0.3">
      <c r="A701" s="115"/>
      <c r="B701" s="332"/>
      <c r="C701" s="368" t="s">
        <v>392</v>
      </c>
      <c r="D701" s="332"/>
      <c r="E701" s="1164"/>
      <c r="F701" s="582">
        <f t="shared" si="143"/>
        <v>0</v>
      </c>
      <c r="G701" s="333"/>
      <c r="H701" s="333"/>
      <c r="I701" s="333"/>
      <c r="J701" s="335"/>
      <c r="K701" s="942"/>
      <c r="L701" s="337"/>
      <c r="M701" s="337"/>
      <c r="N701" s="337"/>
      <c r="O701" s="338"/>
      <c r="P701" s="339">
        <f t="shared" si="145"/>
        <v>300000</v>
      </c>
      <c r="Q701" s="364"/>
      <c r="R701" s="364"/>
      <c r="S701" s="365">
        <v>300000</v>
      </c>
      <c r="T701" s="366"/>
      <c r="U701" s="367"/>
      <c r="V701" s="364"/>
      <c r="W701" s="364"/>
      <c r="X701" s="364"/>
      <c r="Y701" s="1293">
        <f t="shared" si="146"/>
        <v>0</v>
      </c>
      <c r="Z701" s="340"/>
      <c r="AA701" s="370"/>
      <c r="AB701" s="40"/>
      <c r="AC701" s="253">
        <f t="shared" si="147"/>
        <v>300000</v>
      </c>
    </row>
    <row r="702" spans="1:29" ht="15.6" customHeight="1" x14ac:dyDescent="0.3">
      <c r="A702" s="115"/>
      <c r="B702" s="332"/>
      <c r="C702" s="332"/>
      <c r="D702" s="332"/>
      <c r="E702" s="1168" t="s">
        <v>194</v>
      </c>
      <c r="F702" s="582">
        <f t="shared" si="143"/>
        <v>1</v>
      </c>
      <c r="G702" s="333"/>
      <c r="H702" s="333"/>
      <c r="I702" s="333">
        <v>1</v>
      </c>
      <c r="J702" s="335"/>
      <c r="K702" s="942"/>
      <c r="L702" s="337"/>
      <c r="M702" s="337"/>
      <c r="N702" s="337"/>
      <c r="O702" s="338"/>
      <c r="P702" s="339">
        <f t="shared" si="145"/>
        <v>0</v>
      </c>
      <c r="Q702" s="364"/>
      <c r="R702" s="364"/>
      <c r="S702" s="365"/>
      <c r="T702" s="366"/>
      <c r="U702" s="367"/>
      <c r="V702" s="364"/>
      <c r="W702" s="364"/>
      <c r="X702" s="364"/>
      <c r="Y702" s="1293">
        <f t="shared" si="146"/>
        <v>0</v>
      </c>
      <c r="Z702" s="340"/>
      <c r="AA702" s="370"/>
      <c r="AB702" s="40"/>
      <c r="AC702" s="253">
        <f t="shared" si="147"/>
        <v>0</v>
      </c>
    </row>
    <row r="703" spans="1:29" ht="15.6" customHeight="1" x14ac:dyDescent="0.3">
      <c r="A703" s="115"/>
      <c r="B703" s="332"/>
      <c r="C703" s="332"/>
      <c r="D703" s="332"/>
      <c r="E703" s="1168"/>
      <c r="F703" s="582">
        <f t="shared" si="143"/>
        <v>0</v>
      </c>
      <c r="G703" s="333"/>
      <c r="H703" s="333"/>
      <c r="I703" s="334"/>
      <c r="J703" s="335"/>
      <c r="K703" s="942"/>
      <c r="L703" s="337"/>
      <c r="M703" s="337"/>
      <c r="N703" s="337"/>
      <c r="O703" s="338"/>
      <c r="P703" s="339">
        <f t="shared" si="145"/>
        <v>0</v>
      </c>
      <c r="Q703" s="364"/>
      <c r="R703" s="364"/>
      <c r="S703" s="365"/>
      <c r="T703" s="366"/>
      <c r="U703" s="367"/>
      <c r="V703" s="364"/>
      <c r="W703" s="364"/>
      <c r="X703" s="364"/>
      <c r="Y703" s="1293">
        <f t="shared" si="146"/>
        <v>0</v>
      </c>
      <c r="Z703" s="340"/>
      <c r="AA703" s="348"/>
      <c r="AB703" s="40"/>
      <c r="AC703" s="253">
        <f t="shared" si="147"/>
        <v>0</v>
      </c>
    </row>
    <row r="704" spans="1:29" ht="15.6" customHeight="1" x14ac:dyDescent="0.3">
      <c r="A704" s="115"/>
      <c r="B704" s="332"/>
      <c r="C704" s="368" t="s">
        <v>1168</v>
      </c>
      <c r="D704" s="332"/>
      <c r="E704" s="1164"/>
      <c r="F704" s="582">
        <f t="shared" si="143"/>
        <v>0</v>
      </c>
      <c r="G704" s="333"/>
      <c r="H704" s="333"/>
      <c r="I704" s="334"/>
      <c r="J704" s="335"/>
      <c r="K704" s="942"/>
      <c r="L704" s="337"/>
      <c r="M704" s="337"/>
      <c r="N704" s="337"/>
      <c r="O704" s="338"/>
      <c r="P704" s="339">
        <f t="shared" si="145"/>
        <v>0</v>
      </c>
      <c r="Q704" s="364"/>
      <c r="R704" s="364"/>
      <c r="S704" s="365"/>
      <c r="T704" s="366"/>
      <c r="U704" s="367"/>
      <c r="V704" s="364"/>
      <c r="W704" s="364"/>
      <c r="X704" s="364"/>
      <c r="Y704" s="1293">
        <f t="shared" si="146"/>
        <v>0</v>
      </c>
      <c r="Z704" s="340"/>
      <c r="AA704" s="370"/>
      <c r="AB704" s="40"/>
      <c r="AC704" s="253">
        <f t="shared" si="147"/>
        <v>0</v>
      </c>
    </row>
    <row r="705" spans="1:29" ht="15.6" customHeight="1" x14ac:dyDescent="0.3">
      <c r="A705" s="115"/>
      <c r="B705" s="332"/>
      <c r="C705" s="368" t="s">
        <v>1158</v>
      </c>
      <c r="D705" s="332"/>
      <c r="E705" s="1164"/>
      <c r="F705" s="582">
        <f t="shared" si="143"/>
        <v>0</v>
      </c>
      <c r="G705" s="333"/>
      <c r="H705" s="333"/>
      <c r="I705" s="333"/>
      <c r="J705" s="335"/>
      <c r="K705" s="942"/>
      <c r="L705" s="337"/>
      <c r="M705" s="337"/>
      <c r="N705" s="337"/>
      <c r="O705" s="338"/>
      <c r="P705" s="339">
        <f t="shared" si="145"/>
        <v>0</v>
      </c>
      <c r="Q705" s="364"/>
      <c r="R705" s="364"/>
      <c r="S705" s="365"/>
      <c r="T705" s="366"/>
      <c r="U705" s="367"/>
      <c r="V705" s="364"/>
      <c r="W705" s="364"/>
      <c r="X705" s="364"/>
      <c r="Y705" s="1293">
        <f t="shared" si="146"/>
        <v>0</v>
      </c>
      <c r="Z705" s="340"/>
      <c r="AA705" s="370"/>
      <c r="AB705" s="40"/>
      <c r="AC705" s="253">
        <f t="shared" si="147"/>
        <v>0</v>
      </c>
    </row>
    <row r="706" spans="1:29" ht="15.6" customHeight="1" x14ac:dyDescent="0.3">
      <c r="A706" s="115"/>
      <c r="B706" s="332"/>
      <c r="C706" s="368" t="s">
        <v>1159</v>
      </c>
      <c r="D706" s="332"/>
      <c r="E706" s="1164"/>
      <c r="F706" s="582">
        <f t="shared" si="143"/>
        <v>0</v>
      </c>
      <c r="G706" s="333"/>
      <c r="H706" s="333"/>
      <c r="I706" s="333"/>
      <c r="J706" s="335"/>
      <c r="K706" s="942"/>
      <c r="L706" s="337"/>
      <c r="M706" s="337"/>
      <c r="N706" s="337"/>
      <c r="O706" s="338"/>
      <c r="P706" s="339">
        <f t="shared" si="145"/>
        <v>0</v>
      </c>
      <c r="Q706" s="364"/>
      <c r="R706" s="364"/>
      <c r="S706" s="365"/>
      <c r="T706" s="366"/>
      <c r="U706" s="367"/>
      <c r="V706" s="364"/>
      <c r="W706" s="364"/>
      <c r="X706" s="364"/>
      <c r="Y706" s="1293">
        <f t="shared" si="146"/>
        <v>0</v>
      </c>
      <c r="Z706" s="340"/>
      <c r="AA706" s="370"/>
      <c r="AB706" s="40"/>
      <c r="AC706" s="253">
        <f t="shared" si="147"/>
        <v>0</v>
      </c>
    </row>
    <row r="707" spans="1:29" ht="15.6" customHeight="1" x14ac:dyDescent="0.3">
      <c r="A707" s="115"/>
      <c r="B707" s="332"/>
      <c r="C707" s="368" t="s">
        <v>1048</v>
      </c>
      <c r="D707" s="332"/>
      <c r="E707" s="1164"/>
      <c r="F707" s="582">
        <f t="shared" si="143"/>
        <v>0</v>
      </c>
      <c r="G707" s="333"/>
      <c r="H707" s="333"/>
      <c r="I707" s="333"/>
      <c r="J707" s="335"/>
      <c r="K707" s="942"/>
      <c r="L707" s="337"/>
      <c r="M707" s="337"/>
      <c r="N707" s="337"/>
      <c r="O707" s="338"/>
      <c r="P707" s="339">
        <f t="shared" si="145"/>
        <v>0</v>
      </c>
      <c r="Q707" s="364"/>
      <c r="R707" s="364"/>
      <c r="S707" s="365"/>
      <c r="T707" s="366"/>
      <c r="U707" s="367"/>
      <c r="V707" s="364"/>
      <c r="W707" s="364"/>
      <c r="X707" s="364"/>
      <c r="Y707" s="1293">
        <f t="shared" si="146"/>
        <v>0</v>
      </c>
      <c r="Z707" s="340"/>
      <c r="AA707" s="370"/>
      <c r="AB707" s="40"/>
      <c r="AC707" s="253">
        <f t="shared" si="147"/>
        <v>0</v>
      </c>
    </row>
    <row r="708" spans="1:29" ht="15.6" customHeight="1" x14ac:dyDescent="0.3">
      <c r="A708" s="115"/>
      <c r="B708" s="332"/>
      <c r="C708" s="368" t="s">
        <v>1049</v>
      </c>
      <c r="D708" s="332"/>
      <c r="E708" s="1164"/>
      <c r="F708" s="582">
        <f t="shared" si="143"/>
        <v>0</v>
      </c>
      <c r="G708" s="333"/>
      <c r="H708" s="333"/>
      <c r="I708" s="333"/>
      <c r="J708" s="335"/>
      <c r="K708" s="942"/>
      <c r="L708" s="337"/>
      <c r="M708" s="337"/>
      <c r="N708" s="337"/>
      <c r="O708" s="338"/>
      <c r="P708" s="339">
        <f t="shared" si="145"/>
        <v>0</v>
      </c>
      <c r="Q708" s="364"/>
      <c r="R708" s="364"/>
      <c r="S708" s="365"/>
      <c r="T708" s="366"/>
      <c r="U708" s="367"/>
      <c r="V708" s="364"/>
      <c r="W708" s="364"/>
      <c r="X708" s="364"/>
      <c r="Y708" s="1293">
        <f t="shared" si="146"/>
        <v>0</v>
      </c>
      <c r="Z708" s="340"/>
      <c r="AA708" s="370"/>
      <c r="AB708" s="40"/>
      <c r="AC708" s="253">
        <f t="shared" si="147"/>
        <v>0</v>
      </c>
    </row>
    <row r="709" spans="1:29" ht="15.6" customHeight="1" x14ac:dyDescent="0.3">
      <c r="A709" s="115"/>
      <c r="B709" s="332"/>
      <c r="C709" s="332"/>
      <c r="D709" s="332"/>
      <c r="E709" s="1168" t="s">
        <v>194</v>
      </c>
      <c r="F709" s="582">
        <f t="shared" si="143"/>
        <v>1</v>
      </c>
      <c r="G709" s="333"/>
      <c r="H709" s="333"/>
      <c r="I709" s="333">
        <v>1</v>
      </c>
      <c r="J709" s="335"/>
      <c r="K709" s="942"/>
      <c r="L709" s="337"/>
      <c r="M709" s="337"/>
      <c r="N709" s="337"/>
      <c r="O709" s="338"/>
      <c r="P709" s="339">
        <f t="shared" si="145"/>
        <v>200000</v>
      </c>
      <c r="Q709" s="364"/>
      <c r="R709" s="364"/>
      <c r="S709" s="365">
        <v>200000</v>
      </c>
      <c r="T709" s="366"/>
      <c r="U709" s="367"/>
      <c r="V709" s="364"/>
      <c r="W709" s="364"/>
      <c r="X709" s="364"/>
      <c r="Y709" s="1293">
        <f t="shared" si="146"/>
        <v>0</v>
      </c>
      <c r="Z709" s="340"/>
      <c r="AA709" s="370" t="s">
        <v>757</v>
      </c>
      <c r="AB709" s="40"/>
      <c r="AC709" s="253">
        <f t="shared" si="147"/>
        <v>200000</v>
      </c>
    </row>
    <row r="710" spans="1:29" ht="15.6" customHeight="1" x14ac:dyDescent="0.3">
      <c r="A710" s="115"/>
      <c r="B710" s="332"/>
      <c r="C710" s="332"/>
      <c r="D710" s="332"/>
      <c r="E710" s="1168"/>
      <c r="F710" s="582">
        <f t="shared" si="143"/>
        <v>0</v>
      </c>
      <c r="G710" s="333"/>
      <c r="H710" s="333"/>
      <c r="I710" s="334"/>
      <c r="J710" s="335"/>
      <c r="K710" s="942"/>
      <c r="L710" s="337"/>
      <c r="M710" s="337"/>
      <c r="N710" s="337"/>
      <c r="O710" s="338"/>
      <c r="P710" s="339">
        <f t="shared" si="145"/>
        <v>0</v>
      </c>
      <c r="Q710" s="364"/>
      <c r="R710" s="364"/>
      <c r="S710" s="365"/>
      <c r="T710" s="366"/>
      <c r="U710" s="367"/>
      <c r="V710" s="364"/>
      <c r="W710" s="364"/>
      <c r="X710" s="364"/>
      <c r="Y710" s="1293">
        <f t="shared" si="146"/>
        <v>0</v>
      </c>
      <c r="Z710" s="340"/>
      <c r="AA710" s="348"/>
      <c r="AB710" s="40"/>
      <c r="AC710" s="253">
        <f t="shared" si="147"/>
        <v>0</v>
      </c>
    </row>
    <row r="711" spans="1:29" x14ac:dyDescent="0.3">
      <c r="A711" s="115"/>
      <c r="B711" s="332"/>
      <c r="C711" s="368" t="s">
        <v>1169</v>
      </c>
      <c r="D711" s="332"/>
      <c r="E711" s="1164"/>
      <c r="F711" s="582">
        <f t="shared" si="143"/>
        <v>0</v>
      </c>
      <c r="G711" s="333"/>
      <c r="H711" s="333"/>
      <c r="I711" s="334"/>
      <c r="J711" s="335"/>
      <c r="K711" s="942"/>
      <c r="L711" s="337"/>
      <c r="M711" s="337"/>
      <c r="N711" s="337"/>
      <c r="O711" s="338"/>
      <c r="P711" s="339">
        <f t="shared" si="145"/>
        <v>0</v>
      </c>
      <c r="Q711" s="364"/>
      <c r="R711" s="364"/>
      <c r="S711" s="365"/>
      <c r="T711" s="366"/>
      <c r="U711" s="367"/>
      <c r="V711" s="364"/>
      <c r="W711" s="364"/>
      <c r="X711" s="364"/>
      <c r="Y711" s="1293">
        <f t="shared" si="146"/>
        <v>0</v>
      </c>
      <c r="Z711" s="340"/>
      <c r="AA711" s="370"/>
      <c r="AB711" s="40"/>
      <c r="AC711" s="253">
        <f t="shared" si="147"/>
        <v>0</v>
      </c>
    </row>
    <row r="712" spans="1:29" x14ac:dyDescent="0.3">
      <c r="A712" s="115"/>
      <c r="B712" s="332"/>
      <c r="C712" s="332"/>
      <c r="D712" s="368" t="s">
        <v>880</v>
      </c>
      <c r="E712" s="1164"/>
      <c r="F712" s="582">
        <f t="shared" si="143"/>
        <v>0</v>
      </c>
      <c r="G712" s="333"/>
      <c r="H712" s="333"/>
      <c r="I712" s="334"/>
      <c r="J712" s="335"/>
      <c r="K712" s="942"/>
      <c r="L712" s="337"/>
      <c r="M712" s="337"/>
      <c r="N712" s="337"/>
      <c r="O712" s="338"/>
      <c r="P712" s="339">
        <f t="shared" si="145"/>
        <v>0</v>
      </c>
      <c r="Q712" s="364"/>
      <c r="R712" s="364"/>
      <c r="S712" s="365"/>
      <c r="T712" s="366"/>
      <c r="U712" s="367"/>
      <c r="V712" s="364"/>
      <c r="W712" s="364"/>
      <c r="X712" s="364"/>
      <c r="Y712" s="1293">
        <f t="shared" si="146"/>
        <v>0</v>
      </c>
      <c r="Z712" s="340"/>
      <c r="AA712" s="370"/>
      <c r="AB712" s="40"/>
      <c r="AC712" s="253">
        <f t="shared" si="147"/>
        <v>0</v>
      </c>
    </row>
    <row r="713" spans="1:29" x14ac:dyDescent="0.3">
      <c r="A713" s="115"/>
      <c r="B713" s="332"/>
      <c r="C713" s="332"/>
      <c r="D713" s="368" t="s">
        <v>881</v>
      </c>
      <c r="E713" s="1164"/>
      <c r="F713" s="582"/>
      <c r="G713" s="333"/>
      <c r="H713" s="333"/>
      <c r="I713" s="334"/>
      <c r="J713" s="335"/>
      <c r="K713" s="942"/>
      <c r="L713" s="337"/>
      <c r="M713" s="337"/>
      <c r="N713" s="337"/>
      <c r="O713" s="338"/>
      <c r="P713" s="339">
        <f t="shared" si="145"/>
        <v>0</v>
      </c>
      <c r="Q713" s="364"/>
      <c r="R713" s="364"/>
      <c r="S713" s="365"/>
      <c r="T713" s="366"/>
      <c r="U713" s="367"/>
      <c r="V713" s="364"/>
      <c r="W713" s="364"/>
      <c r="X713" s="364"/>
      <c r="Y713" s="1293">
        <f t="shared" si="146"/>
        <v>0</v>
      </c>
      <c r="Z713" s="340"/>
      <c r="AA713" s="370"/>
      <c r="AB713" s="40"/>
      <c r="AC713" s="253">
        <f t="shared" si="147"/>
        <v>0</v>
      </c>
    </row>
    <row r="714" spans="1:29" x14ac:dyDescent="0.3">
      <c r="A714" s="115"/>
      <c r="B714" s="332"/>
      <c r="C714" s="332"/>
      <c r="D714" s="563" t="s">
        <v>1170</v>
      </c>
      <c r="E714" s="1164"/>
      <c r="F714" s="582">
        <f t="shared" si="143"/>
        <v>0</v>
      </c>
      <c r="G714" s="333"/>
      <c r="H714" s="333"/>
      <c r="I714" s="334"/>
      <c r="J714" s="335"/>
      <c r="K714" s="942"/>
      <c r="L714" s="337"/>
      <c r="M714" s="337"/>
      <c r="N714" s="337"/>
      <c r="O714" s="338"/>
      <c r="P714" s="339">
        <f t="shared" si="145"/>
        <v>0</v>
      </c>
      <c r="Q714" s="364"/>
      <c r="R714" s="364"/>
      <c r="S714" s="365"/>
      <c r="T714" s="366"/>
      <c r="U714" s="367"/>
      <c r="V714" s="364"/>
      <c r="W714" s="364"/>
      <c r="X714" s="364"/>
      <c r="Y714" s="1293">
        <f t="shared" si="146"/>
        <v>0</v>
      </c>
      <c r="Z714" s="340"/>
      <c r="AA714" s="370"/>
      <c r="AB714" s="40"/>
      <c r="AC714" s="253">
        <f t="shared" si="147"/>
        <v>0</v>
      </c>
    </row>
    <row r="715" spans="1:29" x14ac:dyDescent="0.3">
      <c r="A715" s="115"/>
      <c r="B715" s="332"/>
      <c r="C715" s="332"/>
      <c r="D715" s="563" t="s">
        <v>1171</v>
      </c>
      <c r="E715" s="1164"/>
      <c r="F715" s="582">
        <f t="shared" si="143"/>
        <v>0</v>
      </c>
      <c r="G715" s="333"/>
      <c r="H715" s="333"/>
      <c r="I715" s="334"/>
      <c r="J715" s="335"/>
      <c r="K715" s="942"/>
      <c r="L715" s="337"/>
      <c r="M715" s="337"/>
      <c r="N715" s="337"/>
      <c r="O715" s="338"/>
      <c r="P715" s="339">
        <f t="shared" si="145"/>
        <v>0</v>
      </c>
      <c r="Q715" s="364"/>
      <c r="R715" s="364"/>
      <c r="S715" s="365"/>
      <c r="T715" s="366"/>
      <c r="U715" s="367"/>
      <c r="V715" s="364"/>
      <c r="W715" s="364"/>
      <c r="X715" s="364"/>
      <c r="Y715" s="1293">
        <f t="shared" si="146"/>
        <v>0</v>
      </c>
      <c r="Z715" s="340"/>
      <c r="AA715" s="370"/>
      <c r="AB715" s="40"/>
      <c r="AC715" s="253">
        <f t="shared" si="147"/>
        <v>0</v>
      </c>
    </row>
    <row r="716" spans="1:29" x14ac:dyDescent="0.3">
      <c r="A716" s="115"/>
      <c r="B716" s="332"/>
      <c r="C716" s="332"/>
      <c r="D716" s="332"/>
      <c r="E716" s="1168" t="s">
        <v>55</v>
      </c>
      <c r="F716" s="582">
        <f t="shared" si="143"/>
        <v>20</v>
      </c>
      <c r="G716" s="333">
        <v>5</v>
      </c>
      <c r="H716" s="333">
        <v>5</v>
      </c>
      <c r="I716" s="334">
        <v>5</v>
      </c>
      <c r="J716" s="335">
        <v>5</v>
      </c>
      <c r="K716" s="633">
        <v>5</v>
      </c>
      <c r="L716" s="337">
        <v>7</v>
      </c>
      <c r="M716" s="337"/>
      <c r="N716" s="337"/>
      <c r="O716" s="338">
        <f t="shared" ref="O716:O761" si="148">SUM(K716:N716)</f>
        <v>12</v>
      </c>
      <c r="P716" s="339">
        <f t="shared" si="145"/>
        <v>100000</v>
      </c>
      <c r="Q716" s="364"/>
      <c r="R716" s="364"/>
      <c r="S716" s="365">
        <v>50000</v>
      </c>
      <c r="T716" s="366">
        <v>50000</v>
      </c>
      <c r="U716" s="367"/>
      <c r="V716" s="364"/>
      <c r="W716" s="364"/>
      <c r="X716" s="364"/>
      <c r="Y716" s="1293">
        <f t="shared" si="146"/>
        <v>0</v>
      </c>
      <c r="Z716" s="340"/>
      <c r="AA716" s="370"/>
      <c r="AB716" s="40"/>
      <c r="AC716" s="253">
        <f t="shared" si="147"/>
        <v>100000</v>
      </c>
    </row>
    <row r="717" spans="1:29" x14ac:dyDescent="0.3">
      <c r="A717" s="115"/>
      <c r="B717" s="332"/>
      <c r="C717" s="332"/>
      <c r="D717" s="332"/>
      <c r="E717" s="1176" t="s">
        <v>24</v>
      </c>
      <c r="F717" s="582">
        <f t="shared" si="143"/>
        <v>0</v>
      </c>
      <c r="G717" s="333"/>
      <c r="H717" s="333"/>
      <c r="I717" s="334"/>
      <c r="J717" s="335"/>
      <c r="K717" s="942"/>
      <c r="L717" s="337"/>
      <c r="M717" s="337"/>
      <c r="N717" s="337"/>
      <c r="O717" s="338"/>
      <c r="P717" s="339">
        <f t="shared" si="145"/>
        <v>0</v>
      </c>
      <c r="Q717" s="364"/>
      <c r="R717" s="364"/>
      <c r="S717" s="365"/>
      <c r="T717" s="366"/>
      <c r="U717" s="367"/>
      <c r="V717" s="364"/>
      <c r="W717" s="364"/>
      <c r="X717" s="364"/>
      <c r="Y717" s="1293">
        <f t="shared" si="146"/>
        <v>0</v>
      </c>
      <c r="Z717" s="340"/>
      <c r="AA717" s="370"/>
      <c r="AB717" s="40"/>
      <c r="AC717" s="253">
        <f t="shared" si="147"/>
        <v>0</v>
      </c>
    </row>
    <row r="718" spans="1:29" x14ac:dyDescent="0.3">
      <c r="A718" s="115"/>
      <c r="B718" s="332"/>
      <c r="C718" s="332"/>
      <c r="D718" s="332"/>
      <c r="E718" s="1176" t="s">
        <v>25</v>
      </c>
      <c r="F718" s="582">
        <f t="shared" si="143"/>
        <v>0</v>
      </c>
      <c r="G718" s="333"/>
      <c r="H718" s="333"/>
      <c r="I718" s="334"/>
      <c r="J718" s="335"/>
      <c r="K718" s="942"/>
      <c r="L718" s="337"/>
      <c r="M718" s="337"/>
      <c r="N718" s="337"/>
      <c r="O718" s="338"/>
      <c r="P718" s="339">
        <f t="shared" si="145"/>
        <v>0</v>
      </c>
      <c r="Q718" s="364"/>
      <c r="R718" s="364"/>
      <c r="S718" s="365"/>
      <c r="T718" s="366"/>
      <c r="U718" s="367"/>
      <c r="V718" s="364"/>
      <c r="W718" s="364"/>
      <c r="X718" s="364"/>
      <c r="Y718" s="1293">
        <f t="shared" si="146"/>
        <v>0</v>
      </c>
      <c r="Z718" s="340"/>
      <c r="AA718" s="370"/>
      <c r="AB718" s="40"/>
      <c r="AC718" s="253">
        <f t="shared" si="147"/>
        <v>0</v>
      </c>
    </row>
    <row r="719" spans="1:29" x14ac:dyDescent="0.3">
      <c r="A719" s="115"/>
      <c r="B719" s="332"/>
      <c r="C719" s="332"/>
      <c r="D719" s="332"/>
      <c r="E719" s="1176" t="s">
        <v>26</v>
      </c>
      <c r="F719" s="582">
        <f t="shared" si="143"/>
        <v>0</v>
      </c>
      <c r="G719" s="333"/>
      <c r="H719" s="333"/>
      <c r="I719" s="334"/>
      <c r="J719" s="335"/>
      <c r="K719" s="942"/>
      <c r="L719" s="337"/>
      <c r="M719" s="337"/>
      <c r="N719" s="337"/>
      <c r="O719" s="338"/>
      <c r="P719" s="339">
        <f t="shared" si="145"/>
        <v>0</v>
      </c>
      <c r="Q719" s="364"/>
      <c r="R719" s="364"/>
      <c r="S719" s="365"/>
      <c r="T719" s="366"/>
      <c r="U719" s="367"/>
      <c r="V719" s="364"/>
      <c r="W719" s="364"/>
      <c r="X719" s="364"/>
      <c r="Y719" s="1293">
        <f t="shared" si="146"/>
        <v>0</v>
      </c>
      <c r="Z719" s="340"/>
      <c r="AA719" s="439"/>
      <c r="AB719" s="40"/>
      <c r="AC719" s="253">
        <f t="shared" si="147"/>
        <v>0</v>
      </c>
    </row>
    <row r="720" spans="1:29" x14ac:dyDescent="0.3">
      <c r="A720" s="115"/>
      <c r="B720" s="332"/>
      <c r="C720" s="332"/>
      <c r="D720" s="332"/>
      <c r="E720" s="1176" t="s">
        <v>27</v>
      </c>
      <c r="F720" s="582">
        <f t="shared" si="143"/>
        <v>0</v>
      </c>
      <c r="G720" s="333"/>
      <c r="H720" s="333"/>
      <c r="I720" s="334"/>
      <c r="J720" s="335"/>
      <c r="K720" s="942"/>
      <c r="L720" s="337"/>
      <c r="M720" s="337"/>
      <c r="N720" s="337"/>
      <c r="O720" s="338"/>
      <c r="P720" s="339">
        <f t="shared" si="145"/>
        <v>0</v>
      </c>
      <c r="Q720" s="364"/>
      <c r="R720" s="364"/>
      <c r="S720" s="365"/>
      <c r="T720" s="366"/>
      <c r="U720" s="367"/>
      <c r="V720" s="364"/>
      <c r="W720" s="364"/>
      <c r="X720" s="364"/>
      <c r="Y720" s="1293">
        <f t="shared" si="146"/>
        <v>0</v>
      </c>
      <c r="Z720" s="340"/>
      <c r="AA720" s="439"/>
      <c r="AB720" s="40"/>
      <c r="AC720" s="253">
        <f t="shared" si="147"/>
        <v>0</v>
      </c>
    </row>
    <row r="721" spans="1:29" x14ac:dyDescent="0.3">
      <c r="A721" s="115"/>
      <c r="B721" s="332"/>
      <c r="C721" s="332"/>
      <c r="D721" s="332"/>
      <c r="E721" s="1176"/>
      <c r="F721" s="582">
        <f t="shared" si="143"/>
        <v>0</v>
      </c>
      <c r="G721" s="333"/>
      <c r="H721" s="333"/>
      <c r="I721" s="334"/>
      <c r="J721" s="335"/>
      <c r="K721" s="942"/>
      <c r="L721" s="337"/>
      <c r="M721" s="337"/>
      <c r="N721" s="337"/>
      <c r="O721" s="338"/>
      <c r="P721" s="339">
        <f t="shared" si="145"/>
        <v>0</v>
      </c>
      <c r="Q721" s="364"/>
      <c r="R721" s="364"/>
      <c r="S721" s="365"/>
      <c r="T721" s="366"/>
      <c r="U721" s="367"/>
      <c r="V721" s="364"/>
      <c r="W721" s="364"/>
      <c r="X721" s="364"/>
      <c r="Y721" s="1293">
        <f t="shared" si="146"/>
        <v>0</v>
      </c>
      <c r="Z721" s="340"/>
      <c r="AA721" s="439"/>
      <c r="AB721" s="40"/>
      <c r="AC721" s="253">
        <f t="shared" si="147"/>
        <v>0</v>
      </c>
    </row>
    <row r="722" spans="1:29" ht="15.6" customHeight="1" x14ac:dyDescent="0.3">
      <c r="A722" s="115"/>
      <c r="B722" s="332"/>
      <c r="C722" s="442" t="s">
        <v>1172</v>
      </c>
      <c r="D722" s="332"/>
      <c r="E722" s="1168"/>
      <c r="F722" s="582">
        <f t="shared" si="143"/>
        <v>0</v>
      </c>
      <c r="G722" s="333"/>
      <c r="H722" s="333"/>
      <c r="I722" s="334"/>
      <c r="J722" s="335"/>
      <c r="K722" s="942"/>
      <c r="L722" s="337"/>
      <c r="M722" s="337"/>
      <c r="N722" s="337"/>
      <c r="O722" s="338"/>
      <c r="P722" s="339">
        <f t="shared" si="145"/>
        <v>0</v>
      </c>
      <c r="Q722" s="364"/>
      <c r="R722" s="364"/>
      <c r="S722" s="365"/>
      <c r="T722" s="366"/>
      <c r="U722" s="367"/>
      <c r="V722" s="364"/>
      <c r="W722" s="364"/>
      <c r="X722" s="364"/>
      <c r="Y722" s="1293">
        <f t="shared" si="146"/>
        <v>0</v>
      </c>
      <c r="Z722" s="340"/>
      <c r="AA722" s="348"/>
      <c r="AB722" s="40"/>
      <c r="AC722" s="253">
        <f t="shared" si="147"/>
        <v>0</v>
      </c>
    </row>
    <row r="723" spans="1:29" ht="15.6" customHeight="1" x14ac:dyDescent="0.3">
      <c r="A723" s="115"/>
      <c r="B723" s="332"/>
      <c r="C723" s="332"/>
      <c r="D723" s="332"/>
      <c r="E723" s="1168" t="s">
        <v>941</v>
      </c>
      <c r="F723" s="582">
        <v>1</v>
      </c>
      <c r="G723" s="333"/>
      <c r="H723" s="333"/>
      <c r="I723" s="333">
        <v>1</v>
      </c>
      <c r="J723" s="335">
        <v>-1</v>
      </c>
      <c r="K723" s="942">
        <v>4</v>
      </c>
      <c r="L723" s="337"/>
      <c r="M723" s="337"/>
      <c r="N723" s="337"/>
      <c r="O723" s="338">
        <f t="shared" si="148"/>
        <v>4</v>
      </c>
      <c r="P723" s="339">
        <f t="shared" si="145"/>
        <v>32660</v>
      </c>
      <c r="Q723" s="364"/>
      <c r="R723" s="364"/>
      <c r="S723" s="365">
        <v>15000</v>
      </c>
      <c r="T723" s="366">
        <v>17660</v>
      </c>
      <c r="U723" s="367"/>
      <c r="V723" s="364"/>
      <c r="W723" s="364"/>
      <c r="X723" s="364"/>
      <c r="Y723" s="1293">
        <f t="shared" si="146"/>
        <v>0</v>
      </c>
      <c r="Z723" s="340"/>
      <c r="AA723" s="348"/>
      <c r="AB723" s="40"/>
      <c r="AC723" s="253">
        <f t="shared" si="147"/>
        <v>32660</v>
      </c>
    </row>
    <row r="724" spans="1:29" ht="15.6" customHeight="1" x14ac:dyDescent="0.3">
      <c r="A724" s="115"/>
      <c r="B724" s="332"/>
      <c r="C724" s="332"/>
      <c r="D724" s="332"/>
      <c r="E724" s="1168"/>
      <c r="F724" s="582">
        <f t="shared" si="143"/>
        <v>0</v>
      </c>
      <c r="G724" s="333"/>
      <c r="H724" s="333"/>
      <c r="I724" s="334"/>
      <c r="J724" s="335"/>
      <c r="K724" s="942"/>
      <c r="L724" s="337"/>
      <c r="M724" s="337"/>
      <c r="N724" s="337"/>
      <c r="O724" s="338"/>
      <c r="P724" s="339">
        <f t="shared" si="145"/>
        <v>0</v>
      </c>
      <c r="Q724" s="364"/>
      <c r="R724" s="364"/>
      <c r="S724" s="365"/>
      <c r="T724" s="366"/>
      <c r="U724" s="367"/>
      <c r="V724" s="364"/>
      <c r="W724" s="364"/>
      <c r="X724" s="364"/>
      <c r="Y724" s="1293">
        <f t="shared" si="146"/>
        <v>0</v>
      </c>
      <c r="Z724" s="340"/>
      <c r="AA724" s="439"/>
      <c r="AB724" s="20"/>
      <c r="AC724" s="253">
        <f t="shared" si="147"/>
        <v>0</v>
      </c>
    </row>
    <row r="725" spans="1:29" ht="15.6" customHeight="1" x14ac:dyDescent="0.3">
      <c r="A725" s="115"/>
      <c r="B725" s="332"/>
      <c r="C725" s="442" t="s">
        <v>1173</v>
      </c>
      <c r="D725" s="441"/>
      <c r="E725" s="1188"/>
      <c r="F725" s="582">
        <f t="shared" si="143"/>
        <v>0</v>
      </c>
      <c r="G725" s="333"/>
      <c r="H725" s="333"/>
      <c r="I725" s="334"/>
      <c r="J725" s="335"/>
      <c r="K725" s="942"/>
      <c r="L725" s="337"/>
      <c r="M725" s="337"/>
      <c r="N725" s="337"/>
      <c r="O725" s="338">
        <f t="shared" si="148"/>
        <v>0</v>
      </c>
      <c r="P725" s="339">
        <f t="shared" si="145"/>
        <v>0</v>
      </c>
      <c r="Q725" s="364"/>
      <c r="R725" s="364"/>
      <c r="S725" s="365"/>
      <c r="T725" s="366"/>
      <c r="U725" s="367"/>
      <c r="V725" s="364"/>
      <c r="W725" s="364"/>
      <c r="X725" s="364"/>
      <c r="Y725" s="1293">
        <f t="shared" si="146"/>
        <v>0</v>
      </c>
      <c r="Z725" s="340"/>
      <c r="AA725" s="370"/>
      <c r="AB725" s="14"/>
      <c r="AC725" s="253">
        <f t="shared" si="147"/>
        <v>0</v>
      </c>
    </row>
    <row r="726" spans="1:29" ht="15.6" customHeight="1" x14ac:dyDescent="0.3">
      <c r="A726" s="115"/>
      <c r="B726" s="332"/>
      <c r="C726" s="332"/>
      <c r="D726" s="332"/>
      <c r="E726" s="1168" t="s">
        <v>55</v>
      </c>
      <c r="F726" s="582">
        <v>1</v>
      </c>
      <c r="G726" s="333"/>
      <c r="H726" s="333"/>
      <c r="I726" s="334">
        <v>1</v>
      </c>
      <c r="J726" s="335">
        <v>-1</v>
      </c>
      <c r="K726" s="942">
        <v>1</v>
      </c>
      <c r="L726" s="337"/>
      <c r="M726" s="337"/>
      <c r="N726" s="337"/>
      <c r="O726" s="338">
        <f t="shared" si="148"/>
        <v>1</v>
      </c>
      <c r="P726" s="339">
        <f t="shared" si="145"/>
        <v>100000</v>
      </c>
      <c r="Q726" s="364"/>
      <c r="R726" s="364"/>
      <c r="S726" s="365">
        <v>50000</v>
      </c>
      <c r="T726" s="366">
        <v>50000</v>
      </c>
      <c r="U726" s="367"/>
      <c r="V726" s="364"/>
      <c r="W726" s="364"/>
      <c r="X726" s="364"/>
      <c r="Y726" s="1293">
        <f t="shared" si="146"/>
        <v>0</v>
      </c>
      <c r="Z726" s="340"/>
      <c r="AA726" s="439"/>
      <c r="AB726" s="14"/>
      <c r="AC726" s="253">
        <f t="shared" si="147"/>
        <v>100000</v>
      </c>
    </row>
    <row r="727" spans="1:29" ht="15.6" customHeight="1" x14ac:dyDescent="0.3">
      <c r="A727" s="115"/>
      <c r="B727" s="332"/>
      <c r="C727" s="332"/>
      <c r="D727" s="332"/>
      <c r="E727" s="1168"/>
      <c r="F727" s="582">
        <f t="shared" si="143"/>
        <v>0</v>
      </c>
      <c r="G727" s="333"/>
      <c r="H727" s="333"/>
      <c r="I727" s="334"/>
      <c r="J727" s="335"/>
      <c r="K727" s="942"/>
      <c r="L727" s="337"/>
      <c r="M727" s="337"/>
      <c r="N727" s="337"/>
      <c r="O727" s="338"/>
      <c r="P727" s="339"/>
      <c r="Q727" s="364"/>
      <c r="R727" s="364"/>
      <c r="S727" s="365"/>
      <c r="T727" s="366"/>
      <c r="U727" s="367"/>
      <c r="V727" s="364"/>
      <c r="W727" s="364"/>
      <c r="X727" s="364"/>
      <c r="Y727" s="1293"/>
      <c r="Z727" s="340"/>
      <c r="AA727" s="439"/>
      <c r="AB727" s="14"/>
      <c r="AC727" s="253"/>
    </row>
    <row r="728" spans="1:29" ht="15.6" customHeight="1" x14ac:dyDescent="0.3">
      <c r="A728" s="115"/>
      <c r="B728" s="332"/>
      <c r="C728" s="269"/>
      <c r="D728" s="442" t="s">
        <v>1174</v>
      </c>
      <c r="E728" s="1188"/>
      <c r="F728" s="582">
        <f t="shared" si="143"/>
        <v>0</v>
      </c>
      <c r="G728" s="333"/>
      <c r="H728" s="333"/>
      <c r="I728" s="334"/>
      <c r="J728" s="335"/>
      <c r="K728" s="942"/>
      <c r="L728" s="337"/>
      <c r="M728" s="337"/>
      <c r="N728" s="337"/>
      <c r="O728" s="338"/>
      <c r="P728" s="339">
        <f t="shared" si="145"/>
        <v>0</v>
      </c>
      <c r="Q728" s="364"/>
      <c r="R728" s="364"/>
      <c r="S728" s="365"/>
      <c r="T728" s="366"/>
      <c r="U728" s="367"/>
      <c r="V728" s="364"/>
      <c r="W728" s="364"/>
      <c r="X728" s="364"/>
      <c r="Y728" s="1293">
        <f t="shared" si="146"/>
        <v>0</v>
      </c>
      <c r="Z728" s="340"/>
      <c r="AA728" s="370"/>
      <c r="AB728" s="14"/>
      <c r="AC728" s="253">
        <f t="shared" ref="AC728:AC730" si="149">P728+Y728</f>
        <v>0</v>
      </c>
    </row>
    <row r="729" spans="1:29" ht="15.6" customHeight="1" x14ac:dyDescent="0.3">
      <c r="A729" s="115"/>
      <c r="B729" s="332"/>
      <c r="C729" s="269"/>
      <c r="D729" s="442" t="s">
        <v>1175</v>
      </c>
      <c r="E729" s="1188"/>
      <c r="F729" s="582">
        <f t="shared" si="143"/>
        <v>0</v>
      </c>
      <c r="G729" s="333"/>
      <c r="H729" s="333"/>
      <c r="I729" s="334"/>
      <c r="J729" s="335"/>
      <c r="K729" s="942"/>
      <c r="L729" s="337"/>
      <c r="M729" s="337"/>
      <c r="N729" s="337"/>
      <c r="O729" s="338"/>
      <c r="P729" s="339">
        <f t="shared" si="145"/>
        <v>0</v>
      </c>
      <c r="Q729" s="364"/>
      <c r="R729" s="364"/>
      <c r="S729" s="365"/>
      <c r="T729" s="366"/>
      <c r="U729" s="367"/>
      <c r="V729" s="364"/>
      <c r="W729" s="364"/>
      <c r="X729" s="364"/>
      <c r="Y729" s="1293">
        <f t="shared" si="146"/>
        <v>0</v>
      </c>
      <c r="Z729" s="340"/>
      <c r="AA729" s="370"/>
      <c r="AB729" s="14"/>
      <c r="AC729" s="253">
        <f t="shared" si="149"/>
        <v>0</v>
      </c>
    </row>
    <row r="730" spans="1:29" ht="15.6" customHeight="1" x14ac:dyDescent="0.3">
      <c r="A730" s="115"/>
      <c r="B730" s="332"/>
      <c r="C730" s="332"/>
      <c r="D730" s="332"/>
      <c r="E730" s="1168" t="s">
        <v>213</v>
      </c>
      <c r="F730" s="582">
        <f t="shared" si="143"/>
        <v>1</v>
      </c>
      <c r="G730" s="333"/>
      <c r="H730" s="333"/>
      <c r="I730" s="334"/>
      <c r="J730" s="335">
        <v>1</v>
      </c>
      <c r="K730" s="942">
        <v>1</v>
      </c>
      <c r="L730" s="337"/>
      <c r="M730" s="337"/>
      <c r="N730" s="337"/>
      <c r="O730" s="338">
        <f t="shared" ref="O730" si="150">SUM(K730:N730)</f>
        <v>1</v>
      </c>
      <c r="P730" s="339">
        <f t="shared" si="145"/>
        <v>500000</v>
      </c>
      <c r="Q730" s="364"/>
      <c r="R730" s="364"/>
      <c r="S730" s="365"/>
      <c r="T730" s="366">
        <v>500000</v>
      </c>
      <c r="U730" s="367"/>
      <c r="V730" s="364"/>
      <c r="W730" s="364"/>
      <c r="X730" s="364"/>
      <c r="Y730" s="1293">
        <f t="shared" si="146"/>
        <v>0</v>
      </c>
      <c r="Z730" s="340"/>
      <c r="AA730" s="439"/>
      <c r="AB730" s="14"/>
      <c r="AC730" s="253">
        <f t="shared" si="149"/>
        <v>500000</v>
      </c>
    </row>
    <row r="731" spans="1:29" s="35" customFormat="1" ht="16.2" thickBot="1" x14ac:dyDescent="0.35">
      <c r="A731" s="121"/>
      <c r="B731" s="377"/>
      <c r="C731" s="377"/>
      <c r="D731" s="377"/>
      <c r="E731" s="1487"/>
      <c r="F731" s="885">
        <f t="shared" si="143"/>
        <v>0</v>
      </c>
      <c r="G731" s="378"/>
      <c r="H731" s="378"/>
      <c r="I731" s="379"/>
      <c r="J731" s="380"/>
      <c r="K731" s="944"/>
      <c r="L731" s="381"/>
      <c r="M731" s="381"/>
      <c r="N731" s="381"/>
      <c r="O731" s="382"/>
      <c r="P731" s="481">
        <f t="shared" ref="P731:P799" si="151">SUM(Q731:T731)</f>
        <v>0</v>
      </c>
      <c r="Q731" s="383"/>
      <c r="R731" s="383"/>
      <c r="S731" s="384"/>
      <c r="T731" s="385"/>
      <c r="U731" s="386"/>
      <c r="V731" s="383"/>
      <c r="W731" s="383"/>
      <c r="X731" s="383"/>
      <c r="Y731" s="1305">
        <f t="shared" ref="Y731:Y799" si="152">SUM(U731:X731)</f>
        <v>0</v>
      </c>
      <c r="Z731" s="387"/>
      <c r="AA731" s="564"/>
      <c r="AB731" s="26"/>
      <c r="AC731" s="253">
        <f t="shared" si="147"/>
        <v>0</v>
      </c>
    </row>
    <row r="732" spans="1:29" s="984" customFormat="1" x14ac:dyDescent="0.3">
      <c r="A732" s="122"/>
      <c r="B732" s="1375" t="s">
        <v>397</v>
      </c>
      <c r="C732" s="388"/>
      <c r="D732" s="388"/>
      <c r="E732" s="1361"/>
      <c r="F732" s="886">
        <f t="shared" si="143"/>
        <v>0</v>
      </c>
      <c r="G732" s="924"/>
      <c r="H732" s="924"/>
      <c r="I732" s="925"/>
      <c r="J732" s="926"/>
      <c r="K732" s="392"/>
      <c r="L732" s="1454"/>
      <c r="M732" s="1454"/>
      <c r="N732" s="1454"/>
      <c r="O732" s="394"/>
      <c r="P732" s="483">
        <f t="shared" si="151"/>
        <v>0</v>
      </c>
      <c r="Q732" s="977"/>
      <c r="R732" s="977"/>
      <c r="S732" s="396"/>
      <c r="T732" s="397"/>
      <c r="U732" s="999"/>
      <c r="V732" s="977"/>
      <c r="W732" s="977"/>
      <c r="X732" s="977"/>
      <c r="Y732" s="1306">
        <f t="shared" si="152"/>
        <v>0</v>
      </c>
      <c r="Z732" s="1488" t="s">
        <v>114</v>
      </c>
      <c r="AA732" s="1012"/>
      <c r="AB732" s="20"/>
      <c r="AC732" s="260">
        <f t="shared" si="147"/>
        <v>0</v>
      </c>
    </row>
    <row r="733" spans="1:29" s="34" customFormat="1" x14ac:dyDescent="0.3">
      <c r="A733" s="118"/>
      <c r="B733" s="513"/>
      <c r="C733" s="368" t="s">
        <v>309</v>
      </c>
      <c r="D733" s="368"/>
      <c r="E733" s="1166"/>
      <c r="F733" s="582">
        <f t="shared" si="143"/>
        <v>0</v>
      </c>
      <c r="G733" s="583"/>
      <c r="H733" s="583"/>
      <c r="I733" s="584"/>
      <c r="J733" s="585"/>
      <c r="K733" s="336"/>
      <c r="L733" s="586"/>
      <c r="M733" s="586"/>
      <c r="N733" s="586"/>
      <c r="O733" s="338"/>
      <c r="P733" s="339">
        <f t="shared" si="151"/>
        <v>0</v>
      </c>
      <c r="Q733" s="436"/>
      <c r="R733" s="436"/>
      <c r="S733" s="401"/>
      <c r="T733" s="402"/>
      <c r="U733" s="437"/>
      <c r="V733" s="436"/>
      <c r="W733" s="436"/>
      <c r="X733" s="436"/>
      <c r="Y733" s="1293">
        <f t="shared" si="152"/>
        <v>0</v>
      </c>
      <c r="Z733" s="1119"/>
      <c r="AA733" s="373"/>
      <c r="AB733" s="20"/>
      <c r="AC733" s="260">
        <f t="shared" si="147"/>
        <v>0</v>
      </c>
    </row>
    <row r="734" spans="1:29" s="34" customFormat="1" x14ac:dyDescent="0.3">
      <c r="A734" s="118"/>
      <c r="B734" s="331" t="s">
        <v>271</v>
      </c>
      <c r="C734" s="368"/>
      <c r="D734" s="368"/>
      <c r="E734" s="1166"/>
      <c r="F734" s="582">
        <f t="shared" si="143"/>
        <v>0</v>
      </c>
      <c r="G734" s="583"/>
      <c r="H734" s="583"/>
      <c r="I734" s="584"/>
      <c r="J734" s="585"/>
      <c r="K734" s="336"/>
      <c r="L734" s="429"/>
      <c r="M734" s="429"/>
      <c r="N734" s="429"/>
      <c r="O734" s="338"/>
      <c r="P734" s="339">
        <f t="shared" ref="P734:R734" si="153">SUM(P735:P755)</f>
        <v>409195</v>
      </c>
      <c r="Q734" s="401">
        <f t="shared" si="153"/>
        <v>0</v>
      </c>
      <c r="R734" s="401">
        <f t="shared" si="153"/>
        <v>229195</v>
      </c>
      <c r="S734" s="401">
        <f>SUM(S735:S755)</f>
        <v>180000</v>
      </c>
      <c r="T734" s="402">
        <f t="shared" ref="T734:Y734" si="154">SUM(T735:T755)</f>
        <v>0</v>
      </c>
      <c r="U734" s="339">
        <f t="shared" si="154"/>
        <v>0</v>
      </c>
      <c r="V734" s="401">
        <f t="shared" si="154"/>
        <v>229195</v>
      </c>
      <c r="W734" s="401">
        <f t="shared" si="154"/>
        <v>0</v>
      </c>
      <c r="X734" s="401">
        <f t="shared" si="154"/>
        <v>0</v>
      </c>
      <c r="Y734" s="402">
        <f t="shared" si="154"/>
        <v>229195</v>
      </c>
      <c r="Z734" s="438"/>
      <c r="AA734" s="430"/>
      <c r="AB734" s="20"/>
      <c r="AC734" s="260">
        <f t="shared" si="147"/>
        <v>638390</v>
      </c>
    </row>
    <row r="735" spans="1:29" x14ac:dyDescent="0.3">
      <c r="A735" s="115"/>
      <c r="B735" s="332"/>
      <c r="C735" s="332"/>
      <c r="D735" s="332"/>
      <c r="E735" s="1166"/>
      <c r="F735" s="582">
        <f t="shared" si="143"/>
        <v>0</v>
      </c>
      <c r="G735" s="333"/>
      <c r="H735" s="333"/>
      <c r="I735" s="334"/>
      <c r="J735" s="335"/>
      <c r="K735" s="942"/>
      <c r="L735" s="337"/>
      <c r="M735" s="337"/>
      <c r="N735" s="337"/>
      <c r="O735" s="338"/>
      <c r="P735" s="339">
        <f t="shared" si="151"/>
        <v>0</v>
      </c>
      <c r="Q735" s="364"/>
      <c r="R735" s="364"/>
      <c r="S735" s="365"/>
      <c r="T735" s="366"/>
      <c r="U735" s="367"/>
      <c r="V735" s="364"/>
      <c r="W735" s="364"/>
      <c r="X735" s="364"/>
      <c r="Y735" s="1293">
        <f t="shared" si="152"/>
        <v>0</v>
      </c>
      <c r="Z735" s="340"/>
      <c r="AA735" s="348"/>
      <c r="AB735" s="20"/>
      <c r="AC735" s="253">
        <f t="shared" si="147"/>
        <v>0</v>
      </c>
    </row>
    <row r="736" spans="1:29" x14ac:dyDescent="0.3">
      <c r="A736" s="215"/>
      <c r="B736" s="269"/>
      <c r="C736" s="282" t="s">
        <v>1184</v>
      </c>
      <c r="D736" s="269"/>
      <c r="E736" s="554"/>
      <c r="F736" s="582"/>
      <c r="G736" s="333"/>
      <c r="H736" s="333"/>
      <c r="I736" s="334"/>
      <c r="J736" s="335"/>
      <c r="K736" s="942"/>
      <c r="L736" s="337"/>
      <c r="M736" s="337"/>
      <c r="N736" s="337"/>
      <c r="O736" s="338"/>
      <c r="P736" s="339">
        <f t="shared" si="151"/>
        <v>0</v>
      </c>
      <c r="Q736" s="364"/>
      <c r="R736" s="364"/>
      <c r="S736" s="365"/>
      <c r="T736" s="366"/>
      <c r="U736" s="367"/>
      <c r="V736" s="364"/>
      <c r="W736" s="364"/>
      <c r="X736" s="364"/>
      <c r="Y736" s="1293">
        <f t="shared" si="152"/>
        <v>0</v>
      </c>
      <c r="Z736" s="340"/>
      <c r="AA736" s="1022"/>
      <c r="AB736" s="20"/>
      <c r="AC736" s="253">
        <f t="shared" ref="AC736:AC804" si="155">P736+Y736</f>
        <v>0</v>
      </c>
    </row>
    <row r="737" spans="1:29" x14ac:dyDescent="0.3">
      <c r="A737" s="215"/>
      <c r="B737" s="269"/>
      <c r="C737" s="282" t="s">
        <v>1176</v>
      </c>
      <c r="D737" s="269"/>
      <c r="E737" s="554"/>
      <c r="F737" s="582"/>
      <c r="G737" s="333"/>
      <c r="H737" s="333"/>
      <c r="I737" s="334"/>
      <c r="J737" s="335"/>
      <c r="K737" s="942"/>
      <c r="L737" s="337"/>
      <c r="M737" s="337"/>
      <c r="N737" s="337"/>
      <c r="O737" s="338"/>
      <c r="P737" s="339">
        <f t="shared" si="151"/>
        <v>0</v>
      </c>
      <c r="Q737" s="364"/>
      <c r="R737" s="364"/>
      <c r="S737" s="365"/>
      <c r="T737" s="366"/>
      <c r="U737" s="367"/>
      <c r="V737" s="364"/>
      <c r="W737" s="364"/>
      <c r="X737" s="364"/>
      <c r="Y737" s="1293">
        <f t="shared" si="152"/>
        <v>0</v>
      </c>
      <c r="Z737" s="340"/>
      <c r="AA737" s="1022"/>
      <c r="AB737" s="20"/>
      <c r="AC737" s="253">
        <f t="shared" si="155"/>
        <v>0</v>
      </c>
    </row>
    <row r="738" spans="1:29" x14ac:dyDescent="0.3">
      <c r="A738" s="215"/>
      <c r="B738" s="269"/>
      <c r="C738" s="282" t="s">
        <v>1177</v>
      </c>
      <c r="D738" s="269"/>
      <c r="E738" s="554"/>
      <c r="F738" s="582"/>
      <c r="G738" s="333"/>
      <c r="H738" s="333"/>
      <c r="I738" s="334"/>
      <c r="J738" s="335"/>
      <c r="K738" s="942"/>
      <c r="L738" s="337"/>
      <c r="M738" s="337"/>
      <c r="N738" s="337"/>
      <c r="O738" s="338"/>
      <c r="P738" s="339">
        <f t="shared" si="151"/>
        <v>0</v>
      </c>
      <c r="Q738" s="364"/>
      <c r="R738" s="364"/>
      <c r="S738" s="365"/>
      <c r="T738" s="366"/>
      <c r="U738" s="367"/>
      <c r="V738" s="364"/>
      <c r="W738" s="364"/>
      <c r="X738" s="364"/>
      <c r="Y738" s="1293">
        <f t="shared" si="152"/>
        <v>0</v>
      </c>
      <c r="Z738" s="340"/>
      <c r="AA738" s="1022"/>
      <c r="AB738" s="20"/>
      <c r="AC738" s="253">
        <f t="shared" si="155"/>
        <v>0</v>
      </c>
    </row>
    <row r="739" spans="1:29" x14ac:dyDescent="0.3">
      <c r="A739" s="215"/>
      <c r="B739" s="269"/>
      <c r="C739" s="269"/>
      <c r="D739" s="269"/>
      <c r="E739" s="522" t="s">
        <v>1035</v>
      </c>
      <c r="F739" s="582">
        <v>1</v>
      </c>
      <c r="G739" s="333"/>
      <c r="H739" s="333">
        <v>1</v>
      </c>
      <c r="I739" s="334"/>
      <c r="J739" s="335"/>
      <c r="K739" s="942">
        <v>1</v>
      </c>
      <c r="L739" s="337"/>
      <c r="M739" s="337"/>
      <c r="N739" s="337"/>
      <c r="O739" s="338">
        <v>1</v>
      </c>
      <c r="P739" s="339">
        <f t="shared" si="151"/>
        <v>229195</v>
      </c>
      <c r="Q739" s="364"/>
      <c r="R739" s="364">
        <v>229195</v>
      </c>
      <c r="S739" s="365"/>
      <c r="T739" s="366"/>
      <c r="U739" s="367"/>
      <c r="V739" s="364">
        <v>229195</v>
      </c>
      <c r="W739" s="364"/>
      <c r="X739" s="364"/>
      <c r="Y739" s="1293">
        <f t="shared" si="152"/>
        <v>229195</v>
      </c>
      <c r="Z739" s="340"/>
      <c r="AA739" s="1020" t="s">
        <v>1039</v>
      </c>
      <c r="AB739" s="20"/>
      <c r="AC739" s="253">
        <f t="shared" si="155"/>
        <v>458390</v>
      </c>
    </row>
    <row r="740" spans="1:29" x14ac:dyDescent="0.3">
      <c r="A740" s="215"/>
      <c r="B740" s="269"/>
      <c r="C740" s="269"/>
      <c r="D740" s="269"/>
      <c r="E740" s="522" t="s">
        <v>1036</v>
      </c>
      <c r="F740" s="582"/>
      <c r="G740" s="333"/>
      <c r="H740" s="333"/>
      <c r="I740" s="334"/>
      <c r="J740" s="335"/>
      <c r="K740" s="942"/>
      <c r="L740" s="337"/>
      <c r="M740" s="337"/>
      <c r="N740" s="337"/>
      <c r="O740" s="338"/>
      <c r="P740" s="339">
        <f t="shared" si="151"/>
        <v>0</v>
      </c>
      <c r="Q740" s="364"/>
      <c r="R740" s="364"/>
      <c r="S740" s="365"/>
      <c r="T740" s="366"/>
      <c r="U740" s="367"/>
      <c r="V740" s="364"/>
      <c r="W740" s="364"/>
      <c r="X740" s="364"/>
      <c r="Y740" s="1293">
        <f t="shared" si="152"/>
        <v>0</v>
      </c>
      <c r="Z740" s="340"/>
      <c r="AA740" s="1020" t="s">
        <v>1040</v>
      </c>
      <c r="AB740" s="20"/>
      <c r="AC740" s="253">
        <f t="shared" si="155"/>
        <v>0</v>
      </c>
    </row>
    <row r="741" spans="1:29" x14ac:dyDescent="0.3">
      <c r="A741" s="215"/>
      <c r="B741" s="269"/>
      <c r="C741" s="269"/>
      <c r="D741" s="269"/>
      <c r="E741" s="524"/>
      <c r="F741" s="582"/>
      <c r="G741" s="333"/>
      <c r="H741" s="333"/>
      <c r="I741" s="334"/>
      <c r="J741" s="335"/>
      <c r="K741" s="942"/>
      <c r="L741" s="337"/>
      <c r="M741" s="337"/>
      <c r="N741" s="337"/>
      <c r="O741" s="338"/>
      <c r="P741" s="339">
        <f t="shared" si="151"/>
        <v>0</v>
      </c>
      <c r="Q741" s="364"/>
      <c r="R741" s="364"/>
      <c r="S741" s="365"/>
      <c r="T741" s="366"/>
      <c r="U741" s="367"/>
      <c r="V741" s="364"/>
      <c r="W741" s="364"/>
      <c r="X741" s="364"/>
      <c r="Y741" s="1293">
        <f t="shared" si="152"/>
        <v>0</v>
      </c>
      <c r="Z741" s="340"/>
      <c r="AA741" s="1020"/>
      <c r="AB741" s="20"/>
      <c r="AC741" s="253">
        <f t="shared" si="155"/>
        <v>0</v>
      </c>
    </row>
    <row r="742" spans="1:29" x14ac:dyDescent="0.3">
      <c r="A742" s="215"/>
      <c r="B742" s="269"/>
      <c r="C742" s="282" t="s">
        <v>1185</v>
      </c>
      <c r="D742" s="269"/>
      <c r="E742" s="554"/>
      <c r="F742" s="582"/>
      <c r="G742" s="333"/>
      <c r="H742" s="333"/>
      <c r="I742" s="334"/>
      <c r="J742" s="335"/>
      <c r="K742" s="942"/>
      <c r="L742" s="337"/>
      <c r="M742" s="337"/>
      <c r="N742" s="337"/>
      <c r="O742" s="338"/>
      <c r="P742" s="339">
        <f t="shared" si="151"/>
        <v>0</v>
      </c>
      <c r="Q742" s="364"/>
      <c r="R742" s="364"/>
      <c r="S742" s="365"/>
      <c r="T742" s="366"/>
      <c r="U742" s="367"/>
      <c r="V742" s="364"/>
      <c r="W742" s="364"/>
      <c r="X742" s="364"/>
      <c r="Y742" s="1293">
        <f t="shared" si="152"/>
        <v>0</v>
      </c>
      <c r="Z742" s="340"/>
      <c r="AA742" s="1020"/>
      <c r="AB742" s="20"/>
      <c r="AC742" s="253">
        <f t="shared" si="155"/>
        <v>0</v>
      </c>
    </row>
    <row r="743" spans="1:29" x14ac:dyDescent="0.3">
      <c r="A743" s="215"/>
      <c r="B743" s="269"/>
      <c r="C743" s="282" t="s">
        <v>1178</v>
      </c>
      <c r="D743" s="269"/>
      <c r="E743" s="554"/>
      <c r="F743" s="582"/>
      <c r="G743" s="333"/>
      <c r="H743" s="333"/>
      <c r="I743" s="334"/>
      <c r="J743" s="335"/>
      <c r="K743" s="942"/>
      <c r="L743" s="337"/>
      <c r="M743" s="337"/>
      <c r="N743" s="337"/>
      <c r="O743" s="338"/>
      <c r="P743" s="339">
        <f t="shared" si="151"/>
        <v>0</v>
      </c>
      <c r="Q743" s="364"/>
      <c r="R743" s="364"/>
      <c r="S743" s="365"/>
      <c r="T743" s="366"/>
      <c r="U743" s="367"/>
      <c r="V743" s="364"/>
      <c r="W743" s="364"/>
      <c r="X743" s="364"/>
      <c r="Y743" s="1293">
        <f t="shared" si="152"/>
        <v>0</v>
      </c>
      <c r="Z743" s="340"/>
      <c r="AA743" s="1020" t="s">
        <v>1041</v>
      </c>
      <c r="AB743" s="20"/>
      <c r="AC743" s="253">
        <f t="shared" si="155"/>
        <v>0</v>
      </c>
    </row>
    <row r="744" spans="1:29" x14ac:dyDescent="0.3">
      <c r="A744" s="215"/>
      <c r="B744" s="269"/>
      <c r="C744" s="269"/>
      <c r="D744" s="269"/>
      <c r="E744" s="522" t="s">
        <v>1037</v>
      </c>
      <c r="F744" s="582">
        <v>1</v>
      </c>
      <c r="G744" s="333"/>
      <c r="H744" s="333">
        <v>1</v>
      </c>
      <c r="I744" s="334"/>
      <c r="J744" s="335"/>
      <c r="K744" s="942"/>
      <c r="L744" s="337">
        <v>5</v>
      </c>
      <c r="M744" s="337"/>
      <c r="N744" s="337"/>
      <c r="O744" s="338">
        <v>5</v>
      </c>
      <c r="P744" s="339">
        <f t="shared" si="151"/>
        <v>0</v>
      </c>
      <c r="Q744" s="364"/>
      <c r="R744" s="364"/>
      <c r="S744" s="365"/>
      <c r="T744" s="366"/>
      <c r="U744" s="367"/>
      <c r="V744" s="364"/>
      <c r="W744" s="364"/>
      <c r="X744" s="364"/>
      <c r="Y744" s="1293">
        <f t="shared" si="152"/>
        <v>0</v>
      </c>
      <c r="Z744" s="340"/>
      <c r="AA744" s="1020" t="s">
        <v>1042</v>
      </c>
      <c r="AB744" s="20"/>
      <c r="AC744" s="253">
        <f t="shared" si="155"/>
        <v>0</v>
      </c>
    </row>
    <row r="745" spans="1:29" x14ac:dyDescent="0.3">
      <c r="A745" s="215"/>
      <c r="B745" s="269"/>
      <c r="C745" s="269"/>
      <c r="D745" s="269"/>
      <c r="E745" s="522" t="s">
        <v>1038</v>
      </c>
      <c r="F745" s="582"/>
      <c r="G745" s="333"/>
      <c r="H745" s="333"/>
      <c r="I745" s="334"/>
      <c r="J745" s="335"/>
      <c r="K745" s="942"/>
      <c r="L745" s="337"/>
      <c r="M745" s="337"/>
      <c r="N745" s="337"/>
      <c r="O745" s="338"/>
      <c r="P745" s="339">
        <f t="shared" si="151"/>
        <v>0</v>
      </c>
      <c r="Q745" s="364"/>
      <c r="R745" s="364"/>
      <c r="S745" s="365"/>
      <c r="T745" s="366"/>
      <c r="U745" s="367"/>
      <c r="V745" s="364"/>
      <c r="W745" s="364"/>
      <c r="X745" s="364"/>
      <c r="Y745" s="1293">
        <f t="shared" si="152"/>
        <v>0</v>
      </c>
      <c r="Z745" s="340"/>
      <c r="AA745" s="348"/>
      <c r="AB745" s="20"/>
      <c r="AC745" s="253">
        <f t="shared" si="155"/>
        <v>0</v>
      </c>
    </row>
    <row r="746" spans="1:29" x14ac:dyDescent="0.3">
      <c r="A746" s="115"/>
      <c r="B746" s="332"/>
      <c r="C746" s="332"/>
      <c r="D746" s="332"/>
      <c r="E746" s="1166"/>
      <c r="F746" s="582"/>
      <c r="G746" s="333"/>
      <c r="H746" s="333"/>
      <c r="I746" s="334"/>
      <c r="J746" s="335"/>
      <c r="K746" s="942"/>
      <c r="L746" s="337"/>
      <c r="M746" s="337"/>
      <c r="N746" s="337"/>
      <c r="O746" s="338"/>
      <c r="P746" s="339">
        <f t="shared" si="151"/>
        <v>0</v>
      </c>
      <c r="Q746" s="364"/>
      <c r="R746" s="364"/>
      <c r="S746" s="365"/>
      <c r="T746" s="366"/>
      <c r="U746" s="367"/>
      <c r="V746" s="364"/>
      <c r="W746" s="364"/>
      <c r="X746" s="364"/>
      <c r="Y746" s="1293">
        <f t="shared" si="152"/>
        <v>0</v>
      </c>
      <c r="Z746" s="340"/>
      <c r="AA746" s="348"/>
      <c r="AB746" s="20"/>
      <c r="AC746" s="253">
        <f t="shared" si="155"/>
        <v>0</v>
      </c>
    </row>
    <row r="747" spans="1:29" x14ac:dyDescent="0.3">
      <c r="A747" s="115"/>
      <c r="B747" s="332"/>
      <c r="C747" s="374" t="s">
        <v>1186</v>
      </c>
      <c r="D747" s="269"/>
      <c r="E747" s="1164"/>
      <c r="F747" s="582">
        <f t="shared" ref="F747:F751" si="156">SUM(G747:J747)</f>
        <v>0</v>
      </c>
      <c r="G747" s="333"/>
      <c r="H747" s="333"/>
      <c r="I747" s="334"/>
      <c r="J747" s="335"/>
      <c r="K747" s="942"/>
      <c r="L747" s="337"/>
      <c r="M747" s="337"/>
      <c r="N747" s="337"/>
      <c r="O747" s="338"/>
      <c r="P747" s="339">
        <f t="shared" si="151"/>
        <v>0</v>
      </c>
      <c r="Q747" s="364"/>
      <c r="R747" s="364"/>
      <c r="S747" s="365"/>
      <c r="T747" s="366"/>
      <c r="U747" s="367"/>
      <c r="V747" s="364"/>
      <c r="W747" s="364"/>
      <c r="X747" s="364"/>
      <c r="Y747" s="1293">
        <f t="shared" si="152"/>
        <v>0</v>
      </c>
      <c r="Z747" s="340"/>
      <c r="AA747" s="431"/>
      <c r="AB747" s="20"/>
      <c r="AC747" s="253">
        <f t="shared" si="155"/>
        <v>0</v>
      </c>
    </row>
    <row r="748" spans="1:29" x14ac:dyDescent="0.3">
      <c r="A748" s="115"/>
      <c r="B748" s="332"/>
      <c r="C748" s="374"/>
      <c r="D748" s="332"/>
      <c r="E748" s="1172" t="s">
        <v>1179</v>
      </c>
      <c r="F748" s="582">
        <f t="shared" si="156"/>
        <v>0</v>
      </c>
      <c r="G748" s="333"/>
      <c r="H748" s="333"/>
      <c r="I748" s="334"/>
      <c r="J748" s="335"/>
      <c r="K748" s="942"/>
      <c r="L748" s="337"/>
      <c r="M748" s="337"/>
      <c r="N748" s="337"/>
      <c r="O748" s="338"/>
      <c r="P748" s="339">
        <f t="shared" si="151"/>
        <v>0</v>
      </c>
      <c r="Q748" s="364"/>
      <c r="R748" s="364"/>
      <c r="S748" s="365"/>
      <c r="T748" s="366"/>
      <c r="U748" s="367"/>
      <c r="V748" s="364"/>
      <c r="W748" s="364"/>
      <c r="X748" s="364"/>
      <c r="Y748" s="1293">
        <f t="shared" si="152"/>
        <v>0</v>
      </c>
      <c r="Z748" s="340"/>
      <c r="AA748" s="569"/>
      <c r="AB748" s="20"/>
      <c r="AC748" s="253">
        <f t="shared" si="155"/>
        <v>0</v>
      </c>
    </row>
    <row r="749" spans="1:29" x14ac:dyDescent="0.3">
      <c r="A749" s="115"/>
      <c r="B749" s="332"/>
      <c r="C749" s="374"/>
      <c r="D749" s="332"/>
      <c r="E749" s="1166" t="s">
        <v>1180</v>
      </c>
      <c r="F749" s="582">
        <f t="shared" si="156"/>
        <v>0</v>
      </c>
      <c r="G749" s="333"/>
      <c r="H749" s="333"/>
      <c r="I749" s="334"/>
      <c r="J749" s="335"/>
      <c r="K749" s="942"/>
      <c r="L749" s="337"/>
      <c r="M749" s="337"/>
      <c r="N749" s="337"/>
      <c r="O749" s="338"/>
      <c r="P749" s="339">
        <f t="shared" si="151"/>
        <v>0</v>
      </c>
      <c r="Q749" s="364"/>
      <c r="R749" s="364"/>
      <c r="S749" s="365"/>
      <c r="T749" s="366"/>
      <c r="U749" s="367"/>
      <c r="V749" s="364"/>
      <c r="W749" s="364"/>
      <c r="X749" s="364"/>
      <c r="Y749" s="1293">
        <f t="shared" si="152"/>
        <v>0</v>
      </c>
      <c r="Z749" s="340"/>
      <c r="AA749" s="569"/>
      <c r="AB749" s="20"/>
      <c r="AC749" s="253">
        <f t="shared" si="155"/>
        <v>0</v>
      </c>
    </row>
    <row r="750" spans="1:29" x14ac:dyDescent="0.3">
      <c r="A750" s="115"/>
      <c r="B750" s="332"/>
      <c r="C750" s="332"/>
      <c r="D750" s="332"/>
      <c r="E750" s="1172" t="s">
        <v>1181</v>
      </c>
      <c r="F750" s="582">
        <f t="shared" si="156"/>
        <v>0</v>
      </c>
      <c r="G750" s="333"/>
      <c r="H750" s="333"/>
      <c r="I750" s="334"/>
      <c r="J750" s="335"/>
      <c r="K750" s="942"/>
      <c r="L750" s="337"/>
      <c r="M750" s="337"/>
      <c r="N750" s="337"/>
      <c r="O750" s="338"/>
      <c r="P750" s="339">
        <f t="shared" si="151"/>
        <v>0</v>
      </c>
      <c r="Q750" s="364"/>
      <c r="R750" s="364"/>
      <c r="S750" s="365"/>
      <c r="T750" s="366"/>
      <c r="U750" s="367"/>
      <c r="V750" s="364"/>
      <c r="W750" s="364"/>
      <c r="X750" s="364"/>
      <c r="Y750" s="1293">
        <f t="shared" si="152"/>
        <v>0</v>
      </c>
      <c r="Z750" s="340"/>
      <c r="AA750" s="439"/>
      <c r="AB750" s="20"/>
      <c r="AC750" s="253">
        <f t="shared" si="155"/>
        <v>0</v>
      </c>
    </row>
    <row r="751" spans="1:29" x14ac:dyDescent="0.3">
      <c r="A751" s="115"/>
      <c r="B751" s="332"/>
      <c r="C751" s="332"/>
      <c r="D751" s="332"/>
      <c r="E751" s="1168" t="s">
        <v>194</v>
      </c>
      <c r="F751" s="582">
        <f t="shared" si="156"/>
        <v>1</v>
      </c>
      <c r="G751" s="333"/>
      <c r="H751" s="333"/>
      <c r="I751" s="334">
        <v>1</v>
      </c>
      <c r="J751" s="335"/>
      <c r="K751" s="942"/>
      <c r="L751" s="337"/>
      <c r="M751" s="337"/>
      <c r="N751" s="337"/>
      <c r="O751" s="338"/>
      <c r="P751" s="339">
        <f t="shared" si="151"/>
        <v>180000</v>
      </c>
      <c r="Q751" s="364"/>
      <c r="R751" s="364"/>
      <c r="S751" s="365">
        <v>180000</v>
      </c>
      <c r="T751" s="366"/>
      <c r="U751" s="367"/>
      <c r="V751" s="364"/>
      <c r="W751" s="364"/>
      <c r="X751" s="364"/>
      <c r="Y751" s="1293">
        <f t="shared" si="152"/>
        <v>0</v>
      </c>
      <c r="Z751" s="340" t="s">
        <v>32</v>
      </c>
      <c r="AA751" s="439" t="s">
        <v>757</v>
      </c>
      <c r="AB751" s="20"/>
      <c r="AC751" s="253">
        <f t="shared" si="155"/>
        <v>180000</v>
      </c>
    </row>
    <row r="752" spans="1:29" x14ac:dyDescent="0.3">
      <c r="A752" s="215"/>
      <c r="B752" s="269"/>
      <c r="C752" s="269"/>
      <c r="D752" s="269"/>
      <c r="E752" s="522"/>
      <c r="F752" s="582">
        <f t="shared" si="143"/>
        <v>0</v>
      </c>
      <c r="G752" s="333"/>
      <c r="H752" s="333"/>
      <c r="I752" s="334"/>
      <c r="J752" s="335"/>
      <c r="K752" s="942"/>
      <c r="L752" s="337"/>
      <c r="M752" s="337"/>
      <c r="N752" s="337"/>
      <c r="O752" s="338"/>
      <c r="P752" s="339">
        <f t="shared" si="151"/>
        <v>0</v>
      </c>
      <c r="Q752" s="364"/>
      <c r="R752" s="364"/>
      <c r="S752" s="365"/>
      <c r="T752" s="366"/>
      <c r="U752" s="367"/>
      <c r="V752" s="364"/>
      <c r="W752" s="364"/>
      <c r="X752" s="364"/>
      <c r="Y752" s="1293">
        <f t="shared" si="152"/>
        <v>0</v>
      </c>
      <c r="Z752" s="340"/>
      <c r="AA752" s="569"/>
      <c r="AB752" s="20"/>
      <c r="AC752" s="253">
        <f t="shared" si="155"/>
        <v>0</v>
      </c>
    </row>
    <row r="753" spans="1:29" x14ac:dyDescent="0.3">
      <c r="A753" s="215"/>
      <c r="B753" s="269"/>
      <c r="C753" s="282" t="s">
        <v>1187</v>
      </c>
      <c r="D753" s="409"/>
      <c r="E753" s="523"/>
      <c r="F753" s="582">
        <f t="shared" si="143"/>
        <v>0</v>
      </c>
      <c r="G753" s="333"/>
      <c r="H753" s="333"/>
      <c r="I753" s="334"/>
      <c r="J753" s="335"/>
      <c r="K753" s="942"/>
      <c r="L753" s="337"/>
      <c r="M753" s="337"/>
      <c r="N753" s="337"/>
      <c r="O753" s="338"/>
      <c r="P753" s="339">
        <f t="shared" si="151"/>
        <v>0</v>
      </c>
      <c r="Q753" s="364"/>
      <c r="R753" s="364"/>
      <c r="S753" s="365"/>
      <c r="T753" s="366"/>
      <c r="U753" s="367"/>
      <c r="V753" s="364"/>
      <c r="W753" s="364"/>
      <c r="X753" s="364"/>
      <c r="Y753" s="1293">
        <f t="shared" si="152"/>
        <v>0</v>
      </c>
      <c r="Z753" s="340"/>
      <c r="AA753" s="569"/>
      <c r="AB753" s="20"/>
      <c r="AC753" s="253">
        <f t="shared" si="155"/>
        <v>0</v>
      </c>
    </row>
    <row r="754" spans="1:29" x14ac:dyDescent="0.3">
      <c r="A754" s="215"/>
      <c r="B754" s="269"/>
      <c r="C754" s="409"/>
      <c r="D754" s="409"/>
      <c r="E754" s="522" t="s">
        <v>1043</v>
      </c>
      <c r="F754" s="582">
        <f t="shared" si="143"/>
        <v>0</v>
      </c>
      <c r="G754" s="333"/>
      <c r="H754" s="333"/>
      <c r="I754" s="334"/>
      <c r="J754" s="335"/>
      <c r="K754" s="942"/>
      <c r="L754" s="337">
        <v>2</v>
      </c>
      <c r="M754" s="337"/>
      <c r="N754" s="337"/>
      <c r="O754" s="338">
        <f t="shared" si="148"/>
        <v>2</v>
      </c>
      <c r="P754" s="339">
        <f t="shared" si="151"/>
        <v>0</v>
      </c>
      <c r="Q754" s="364"/>
      <c r="R754" s="364"/>
      <c r="S754" s="365"/>
      <c r="T754" s="366"/>
      <c r="U754" s="367"/>
      <c r="V754" s="364"/>
      <c r="W754" s="364"/>
      <c r="X754" s="364"/>
      <c r="Y754" s="1293">
        <f t="shared" si="152"/>
        <v>0</v>
      </c>
      <c r="Z754" s="340"/>
      <c r="AA754" s="439"/>
      <c r="AB754" s="20"/>
      <c r="AC754" s="253">
        <f t="shared" si="155"/>
        <v>0</v>
      </c>
    </row>
    <row r="755" spans="1:29" x14ac:dyDescent="0.3">
      <c r="A755" s="115"/>
      <c r="B755" s="332"/>
      <c r="C755" s="332"/>
      <c r="D755" s="332"/>
      <c r="E755" s="1168" t="s">
        <v>194</v>
      </c>
      <c r="F755" s="582">
        <f t="shared" si="143"/>
        <v>0</v>
      </c>
      <c r="G755" s="333"/>
      <c r="H755" s="333"/>
      <c r="I755" s="334"/>
      <c r="J755" s="335"/>
      <c r="K755" s="942"/>
      <c r="L755" s="337">
        <v>2</v>
      </c>
      <c r="M755" s="337"/>
      <c r="N755" s="337"/>
      <c r="O755" s="338">
        <f t="shared" si="148"/>
        <v>2</v>
      </c>
      <c r="P755" s="339">
        <f t="shared" si="151"/>
        <v>0</v>
      </c>
      <c r="Q755" s="364"/>
      <c r="R755" s="364"/>
      <c r="S755" s="365"/>
      <c r="T755" s="366"/>
      <c r="U755" s="367"/>
      <c r="V755" s="364"/>
      <c r="W755" s="364"/>
      <c r="X755" s="364"/>
      <c r="Y755" s="1293">
        <f t="shared" si="152"/>
        <v>0</v>
      </c>
      <c r="Z755" s="340"/>
      <c r="AA755" s="439"/>
      <c r="AB755" s="20"/>
      <c r="AC755" s="253">
        <f t="shared" si="155"/>
        <v>0</v>
      </c>
    </row>
    <row r="756" spans="1:29" ht="16.2" thickBot="1" x14ac:dyDescent="0.35">
      <c r="A756" s="119"/>
      <c r="B756" s="306"/>
      <c r="C756" s="306"/>
      <c r="D756" s="306"/>
      <c r="E756" s="1489"/>
      <c r="F756" s="881">
        <f t="shared" si="143"/>
        <v>0</v>
      </c>
      <c r="G756" s="307"/>
      <c r="H756" s="307"/>
      <c r="I756" s="308"/>
      <c r="J756" s="309"/>
      <c r="K756" s="941"/>
      <c r="L756" s="310"/>
      <c r="M756" s="310"/>
      <c r="N756" s="310"/>
      <c r="O756" s="311"/>
      <c r="P756" s="484">
        <f t="shared" si="151"/>
        <v>0</v>
      </c>
      <c r="Q756" s="349"/>
      <c r="R756" s="349"/>
      <c r="S756" s="314"/>
      <c r="T756" s="315"/>
      <c r="U756" s="350"/>
      <c r="V756" s="349"/>
      <c r="W756" s="349"/>
      <c r="X756" s="349"/>
      <c r="Y756" s="1307">
        <f t="shared" si="152"/>
        <v>0</v>
      </c>
      <c r="Z756" s="317"/>
      <c r="AA756" s="570"/>
      <c r="AB756" s="20"/>
      <c r="AC756" s="253">
        <f t="shared" si="155"/>
        <v>0</v>
      </c>
    </row>
    <row r="757" spans="1:29" hidden="1" x14ac:dyDescent="0.3">
      <c r="A757" s="122"/>
      <c r="B757" s="1490" t="s">
        <v>398</v>
      </c>
      <c r="C757" s="388"/>
      <c r="D757" s="388"/>
      <c r="E757" s="1361"/>
      <c r="F757" s="886">
        <f t="shared" si="143"/>
        <v>0</v>
      </c>
      <c r="G757" s="389"/>
      <c r="H757" s="389"/>
      <c r="I757" s="390"/>
      <c r="J757" s="391"/>
      <c r="K757" s="945"/>
      <c r="L757" s="447"/>
      <c r="M757" s="447"/>
      <c r="N757" s="447"/>
      <c r="O757" s="394"/>
      <c r="P757" s="483">
        <f t="shared" si="151"/>
        <v>0</v>
      </c>
      <c r="Q757" s="395"/>
      <c r="R757" s="395"/>
      <c r="S757" s="478"/>
      <c r="T757" s="479"/>
      <c r="U757" s="398"/>
      <c r="V757" s="395"/>
      <c r="W757" s="395"/>
      <c r="X757" s="395"/>
      <c r="Y757" s="1306">
        <f t="shared" si="152"/>
        <v>0</v>
      </c>
      <c r="Z757" s="448" t="s">
        <v>116</v>
      </c>
      <c r="AA757" s="449"/>
      <c r="AB757" s="20"/>
      <c r="AC757" s="253">
        <f t="shared" si="155"/>
        <v>0</v>
      </c>
    </row>
    <row r="758" spans="1:29" s="34" customFormat="1" hidden="1" x14ac:dyDescent="0.3">
      <c r="A758" s="118"/>
      <c r="B758" s="368"/>
      <c r="C758" s="331" t="s">
        <v>264</v>
      </c>
      <c r="D758" s="368"/>
      <c r="E758" s="1166"/>
      <c r="F758" s="582">
        <f t="shared" si="143"/>
        <v>0</v>
      </c>
      <c r="G758" s="583"/>
      <c r="H758" s="583"/>
      <c r="I758" s="584"/>
      <c r="J758" s="585"/>
      <c r="K758" s="336"/>
      <c r="L758" s="429"/>
      <c r="M758" s="429"/>
      <c r="N758" s="429"/>
      <c r="O758" s="338"/>
      <c r="P758" s="339">
        <f t="shared" ref="P758:R758" si="157">SUM(P759:P835)</f>
        <v>85100</v>
      </c>
      <c r="Q758" s="401">
        <f t="shared" si="157"/>
        <v>11600</v>
      </c>
      <c r="R758" s="401">
        <f t="shared" si="157"/>
        <v>8500</v>
      </c>
      <c r="S758" s="401">
        <f>SUM(S759:S835)</f>
        <v>30000</v>
      </c>
      <c r="T758" s="402">
        <f t="shared" ref="T758:Y758" si="158">SUM(T759:T835)</f>
        <v>35000</v>
      </c>
      <c r="U758" s="339">
        <f t="shared" si="158"/>
        <v>11600</v>
      </c>
      <c r="V758" s="401">
        <f t="shared" si="158"/>
        <v>8500</v>
      </c>
      <c r="W758" s="401">
        <f t="shared" si="158"/>
        <v>0</v>
      </c>
      <c r="X758" s="401">
        <f t="shared" si="158"/>
        <v>0</v>
      </c>
      <c r="Y758" s="402">
        <f t="shared" si="158"/>
        <v>20100</v>
      </c>
      <c r="Z758" s="438"/>
      <c r="AA758" s="430"/>
      <c r="AB758" s="20"/>
      <c r="AC758" s="260">
        <f t="shared" si="155"/>
        <v>105200</v>
      </c>
    </row>
    <row r="759" spans="1:29" hidden="1" x14ac:dyDescent="0.3">
      <c r="A759" s="115"/>
      <c r="B759" s="332"/>
      <c r="C759" s="332"/>
      <c r="D759" s="332"/>
      <c r="E759" s="1166"/>
      <c r="F759" s="582">
        <f t="shared" si="143"/>
        <v>0</v>
      </c>
      <c r="G759" s="333"/>
      <c r="H759" s="333"/>
      <c r="I759" s="334"/>
      <c r="J759" s="335"/>
      <c r="K759" s="942"/>
      <c r="L759" s="337"/>
      <c r="M759" s="337"/>
      <c r="N759" s="337"/>
      <c r="O759" s="338"/>
      <c r="P759" s="339">
        <f t="shared" si="151"/>
        <v>0</v>
      </c>
      <c r="Q759" s="364"/>
      <c r="R759" s="364"/>
      <c r="S759" s="365"/>
      <c r="T759" s="366"/>
      <c r="U759" s="367"/>
      <c r="V759" s="364"/>
      <c r="W759" s="364"/>
      <c r="X759" s="364"/>
      <c r="Y759" s="1293">
        <f t="shared" si="152"/>
        <v>0</v>
      </c>
      <c r="Z759" s="340"/>
      <c r="AA759" s="348"/>
      <c r="AB759" s="20"/>
      <c r="AC759" s="253">
        <f t="shared" si="155"/>
        <v>0</v>
      </c>
    </row>
    <row r="760" spans="1:29" hidden="1" x14ac:dyDescent="0.3">
      <c r="A760" s="115"/>
      <c r="B760" s="332"/>
      <c r="C760" s="374" t="s">
        <v>399</v>
      </c>
      <c r="D760" s="332"/>
      <c r="E760" s="1164"/>
      <c r="F760" s="582">
        <f t="shared" si="143"/>
        <v>0</v>
      </c>
      <c r="G760" s="333"/>
      <c r="H760" s="333"/>
      <c r="I760" s="334"/>
      <c r="J760" s="335"/>
      <c r="K760" s="942"/>
      <c r="L760" s="337"/>
      <c r="M760" s="337"/>
      <c r="N760" s="337"/>
      <c r="O760" s="338"/>
      <c r="P760" s="339">
        <f t="shared" si="151"/>
        <v>0</v>
      </c>
      <c r="Q760" s="364"/>
      <c r="R760" s="364"/>
      <c r="S760" s="365"/>
      <c r="T760" s="366"/>
      <c r="U760" s="367"/>
      <c r="V760" s="364"/>
      <c r="W760" s="364"/>
      <c r="X760" s="364"/>
      <c r="Y760" s="1293">
        <f t="shared" si="152"/>
        <v>0</v>
      </c>
      <c r="Z760" s="340"/>
      <c r="AA760" s="348"/>
      <c r="AB760" s="20"/>
      <c r="AC760" s="253">
        <f t="shared" si="155"/>
        <v>0</v>
      </c>
    </row>
    <row r="761" spans="1:29" hidden="1" x14ac:dyDescent="0.3">
      <c r="A761" s="115"/>
      <c r="B761" s="332"/>
      <c r="C761" s="332"/>
      <c r="D761" s="332"/>
      <c r="E761" s="1168" t="s">
        <v>77</v>
      </c>
      <c r="F761" s="582">
        <f t="shared" si="143"/>
        <v>4</v>
      </c>
      <c r="G761" s="333">
        <v>1</v>
      </c>
      <c r="H761" s="333">
        <v>1</v>
      </c>
      <c r="I761" s="334">
        <v>1</v>
      </c>
      <c r="J761" s="335">
        <v>1</v>
      </c>
      <c r="K761" s="633">
        <v>1</v>
      </c>
      <c r="L761" s="337">
        <v>1</v>
      </c>
      <c r="M761" s="337"/>
      <c r="N761" s="337"/>
      <c r="O761" s="338">
        <f t="shared" si="148"/>
        <v>2</v>
      </c>
      <c r="P761" s="339">
        <f t="shared" si="151"/>
        <v>85100</v>
      </c>
      <c r="Q761" s="367">
        <v>11600</v>
      </c>
      <c r="R761" s="364">
        <v>8500</v>
      </c>
      <c r="S761" s="365">
        <v>30000</v>
      </c>
      <c r="T761" s="366">
        <v>35000</v>
      </c>
      <c r="U761" s="367">
        <v>11600</v>
      </c>
      <c r="V761" s="364">
        <v>8500</v>
      </c>
      <c r="W761" s="364"/>
      <c r="X761" s="364"/>
      <c r="Y761" s="1293">
        <f t="shared" si="152"/>
        <v>20100</v>
      </c>
      <c r="Z761" s="340" t="s">
        <v>31</v>
      </c>
      <c r="AA761" s="370"/>
      <c r="AB761" s="20"/>
      <c r="AC761" s="253">
        <f t="shared" si="155"/>
        <v>105200</v>
      </c>
    </row>
    <row r="762" spans="1:29" hidden="1" x14ac:dyDescent="0.3">
      <c r="A762" s="115"/>
      <c r="B762" s="332"/>
      <c r="C762" s="332"/>
      <c r="D762" s="332"/>
      <c r="E762" s="1168"/>
      <c r="F762" s="582">
        <f t="shared" si="143"/>
        <v>0</v>
      </c>
      <c r="G762" s="333"/>
      <c r="H762" s="333"/>
      <c r="I762" s="334"/>
      <c r="J762" s="335"/>
      <c r="K762" s="942"/>
      <c r="L762" s="337"/>
      <c r="M762" s="337"/>
      <c r="N762" s="337"/>
      <c r="O762" s="338"/>
      <c r="P762" s="339">
        <f t="shared" si="151"/>
        <v>0</v>
      </c>
      <c r="Q762" s="364"/>
      <c r="R762" s="364"/>
      <c r="S762" s="365"/>
      <c r="T762" s="366"/>
      <c r="U762" s="367"/>
      <c r="V762" s="364"/>
      <c r="W762" s="364"/>
      <c r="X762" s="364"/>
      <c r="Y762" s="1293">
        <f t="shared" si="152"/>
        <v>0</v>
      </c>
      <c r="Z762" s="340"/>
      <c r="AA762" s="370"/>
      <c r="AB762" s="20"/>
      <c r="AC762" s="253">
        <f t="shared" si="155"/>
        <v>0</v>
      </c>
    </row>
    <row r="763" spans="1:29" hidden="1" x14ac:dyDescent="0.3">
      <c r="A763" s="115"/>
      <c r="B763" s="332"/>
      <c r="C763" s="374" t="s">
        <v>942</v>
      </c>
      <c r="D763" s="441"/>
      <c r="E763" s="1178"/>
      <c r="F763" s="582">
        <f t="shared" si="143"/>
        <v>0</v>
      </c>
      <c r="G763" s="333"/>
      <c r="H763" s="333"/>
      <c r="I763" s="333"/>
      <c r="J763" s="422"/>
      <c r="K763" s="942"/>
      <c r="L763" s="337"/>
      <c r="M763" s="337"/>
      <c r="N763" s="337"/>
      <c r="O763" s="338"/>
      <c r="P763" s="339">
        <f t="shared" si="151"/>
        <v>0</v>
      </c>
      <c r="Q763" s="364"/>
      <c r="R763" s="364"/>
      <c r="S763" s="365"/>
      <c r="T763" s="366"/>
      <c r="U763" s="367"/>
      <c r="V763" s="364"/>
      <c r="W763" s="364"/>
      <c r="X763" s="364"/>
      <c r="Y763" s="1293">
        <f t="shared" si="152"/>
        <v>0</v>
      </c>
      <c r="Z763" s="340"/>
      <c r="AA763" s="373"/>
      <c r="AB763" s="20"/>
      <c r="AC763" s="253">
        <f t="shared" si="155"/>
        <v>0</v>
      </c>
    </row>
    <row r="764" spans="1:29" hidden="1" x14ac:dyDescent="0.3">
      <c r="A764" s="115"/>
      <c r="B764" s="332"/>
      <c r="C764" s="441"/>
      <c r="D764" s="441"/>
      <c r="E764" s="1191" t="s">
        <v>943</v>
      </c>
      <c r="F764" s="582">
        <v>1</v>
      </c>
      <c r="G764" s="333"/>
      <c r="H764" s="333"/>
      <c r="I764" s="334">
        <v>1</v>
      </c>
      <c r="J764" s="335">
        <v>-1</v>
      </c>
      <c r="K764" s="942"/>
      <c r="L764" s="337"/>
      <c r="M764" s="337"/>
      <c r="N764" s="337"/>
      <c r="O764" s="338"/>
      <c r="P764" s="339">
        <f t="shared" si="151"/>
        <v>0</v>
      </c>
      <c r="Q764" s="364"/>
      <c r="R764" s="364"/>
      <c r="S764" s="365"/>
      <c r="T764" s="366"/>
      <c r="U764" s="367"/>
      <c r="V764" s="364"/>
      <c r="W764" s="364"/>
      <c r="X764" s="364"/>
      <c r="Y764" s="1293">
        <f t="shared" si="152"/>
        <v>0</v>
      </c>
      <c r="Z764" s="340"/>
      <c r="AA764" s="373"/>
      <c r="AB764" s="20"/>
      <c r="AC764" s="253">
        <f t="shared" si="155"/>
        <v>0</v>
      </c>
    </row>
    <row r="765" spans="1:29" hidden="1" x14ac:dyDescent="0.3">
      <c r="A765" s="115"/>
      <c r="B765" s="332"/>
      <c r="C765" s="441"/>
      <c r="D765" s="441"/>
      <c r="E765" s="1169" t="s">
        <v>449</v>
      </c>
      <c r="F765" s="582">
        <f t="shared" si="143"/>
        <v>0</v>
      </c>
      <c r="G765" s="333"/>
      <c r="H765" s="333"/>
      <c r="I765" s="334"/>
      <c r="J765" s="335"/>
      <c r="K765" s="942"/>
      <c r="L765" s="337"/>
      <c r="M765" s="337"/>
      <c r="N765" s="337"/>
      <c r="O765" s="338"/>
      <c r="P765" s="339">
        <f t="shared" si="151"/>
        <v>0</v>
      </c>
      <c r="Q765" s="364"/>
      <c r="R765" s="364"/>
      <c r="S765" s="365"/>
      <c r="T765" s="366"/>
      <c r="U765" s="367"/>
      <c r="V765" s="364"/>
      <c r="W765" s="364"/>
      <c r="X765" s="364"/>
      <c r="Y765" s="1293">
        <f t="shared" si="152"/>
        <v>0</v>
      </c>
      <c r="Z765" s="340"/>
      <c r="AA765" s="373"/>
      <c r="AB765" s="20"/>
      <c r="AC765" s="253">
        <f t="shared" si="155"/>
        <v>0</v>
      </c>
    </row>
    <row r="766" spans="1:29" ht="15.6" hidden="1" customHeight="1" x14ac:dyDescent="0.3">
      <c r="A766" s="115"/>
      <c r="B766" s="332"/>
      <c r="C766" s="441"/>
      <c r="D766" s="441"/>
      <c r="E766" s="1168" t="s">
        <v>411</v>
      </c>
      <c r="F766" s="582">
        <f t="shared" si="143"/>
        <v>0</v>
      </c>
      <c r="G766" s="333"/>
      <c r="H766" s="333"/>
      <c r="I766" s="334"/>
      <c r="J766" s="335"/>
      <c r="K766" s="942"/>
      <c r="L766" s="337"/>
      <c r="M766" s="337"/>
      <c r="N766" s="337"/>
      <c r="O766" s="338"/>
      <c r="P766" s="339">
        <f t="shared" si="151"/>
        <v>0</v>
      </c>
      <c r="Q766" s="364"/>
      <c r="R766" s="364"/>
      <c r="S766" s="365"/>
      <c r="T766" s="366"/>
      <c r="U766" s="367"/>
      <c r="V766" s="364"/>
      <c r="W766" s="364"/>
      <c r="X766" s="364"/>
      <c r="Y766" s="1293">
        <f t="shared" si="152"/>
        <v>0</v>
      </c>
      <c r="Z766" s="340"/>
      <c r="AA766" s="370" t="s">
        <v>450</v>
      </c>
      <c r="AB766" s="20"/>
      <c r="AC766" s="253">
        <f t="shared" si="155"/>
        <v>0</v>
      </c>
    </row>
    <row r="767" spans="1:29" ht="15.6" hidden="1" customHeight="1" x14ac:dyDescent="0.3">
      <c r="A767" s="115"/>
      <c r="B767" s="332"/>
      <c r="C767" s="332"/>
      <c r="D767" s="332"/>
      <c r="E767" s="1168"/>
      <c r="F767" s="582">
        <f t="shared" si="143"/>
        <v>0</v>
      </c>
      <c r="G767" s="333"/>
      <c r="H767" s="333"/>
      <c r="I767" s="334"/>
      <c r="J767" s="335"/>
      <c r="K767" s="942"/>
      <c r="L767" s="337"/>
      <c r="M767" s="337"/>
      <c r="N767" s="337"/>
      <c r="O767" s="338"/>
      <c r="P767" s="339">
        <f t="shared" si="151"/>
        <v>0</v>
      </c>
      <c r="Q767" s="364"/>
      <c r="R767" s="364"/>
      <c r="S767" s="365"/>
      <c r="T767" s="366"/>
      <c r="U767" s="367"/>
      <c r="V767" s="364"/>
      <c r="W767" s="364"/>
      <c r="X767" s="364"/>
      <c r="Y767" s="1293">
        <f t="shared" si="152"/>
        <v>0</v>
      </c>
      <c r="Z767" s="340"/>
      <c r="AA767" s="370" t="s">
        <v>451</v>
      </c>
      <c r="AB767" s="20"/>
      <c r="AC767" s="253">
        <f t="shared" si="155"/>
        <v>0</v>
      </c>
    </row>
    <row r="768" spans="1:29" ht="15.6" hidden="1" customHeight="1" x14ac:dyDescent="0.3">
      <c r="A768" s="115"/>
      <c r="B768" s="332"/>
      <c r="C768" s="332"/>
      <c r="D768" s="332"/>
      <c r="E768" s="1168"/>
      <c r="F768" s="582">
        <f t="shared" si="143"/>
        <v>0</v>
      </c>
      <c r="G768" s="333"/>
      <c r="H768" s="333"/>
      <c r="I768" s="334"/>
      <c r="J768" s="335"/>
      <c r="K768" s="942"/>
      <c r="L768" s="337"/>
      <c r="M768" s="337"/>
      <c r="N768" s="337"/>
      <c r="O768" s="338"/>
      <c r="P768" s="339">
        <f t="shared" si="151"/>
        <v>0</v>
      </c>
      <c r="Q768" s="364"/>
      <c r="R768" s="364"/>
      <c r="S768" s="365"/>
      <c r="T768" s="366"/>
      <c r="U768" s="367"/>
      <c r="V768" s="364"/>
      <c r="W768" s="364"/>
      <c r="X768" s="364"/>
      <c r="Y768" s="1293">
        <f t="shared" si="152"/>
        <v>0</v>
      </c>
      <c r="Z768" s="340"/>
      <c r="AA768" s="370" t="s">
        <v>452</v>
      </c>
      <c r="AB768" s="20"/>
      <c r="AC768" s="253">
        <f t="shared" si="155"/>
        <v>0</v>
      </c>
    </row>
    <row r="769" spans="1:29" ht="15.6" hidden="1" customHeight="1" x14ac:dyDescent="0.3">
      <c r="A769" s="115"/>
      <c r="B769" s="332"/>
      <c r="C769" s="332"/>
      <c r="D769" s="332"/>
      <c r="E769" s="1168"/>
      <c r="F769" s="582">
        <f t="shared" si="143"/>
        <v>0</v>
      </c>
      <c r="G769" s="333"/>
      <c r="H769" s="333"/>
      <c r="I769" s="334"/>
      <c r="J769" s="335"/>
      <c r="K769" s="942"/>
      <c r="L769" s="337"/>
      <c r="M769" s="337"/>
      <c r="N769" s="337"/>
      <c r="O769" s="338"/>
      <c r="P769" s="339">
        <f t="shared" si="151"/>
        <v>0</v>
      </c>
      <c r="Q769" s="364"/>
      <c r="R769" s="364"/>
      <c r="S769" s="365"/>
      <c r="T769" s="366"/>
      <c r="U769" s="367"/>
      <c r="V769" s="364"/>
      <c r="W769" s="364"/>
      <c r="X769" s="364"/>
      <c r="Y769" s="1293">
        <f t="shared" si="152"/>
        <v>0</v>
      </c>
      <c r="Z769" s="340"/>
      <c r="AA769" s="370"/>
      <c r="AB769" s="20"/>
      <c r="AC769" s="253">
        <f t="shared" si="155"/>
        <v>0</v>
      </c>
    </row>
    <row r="770" spans="1:29" ht="15" hidden="1" customHeight="1" x14ac:dyDescent="0.3">
      <c r="A770" s="115"/>
      <c r="B770" s="332"/>
      <c r="C770" s="332"/>
      <c r="D770" s="332"/>
      <c r="E770" s="1168" t="s">
        <v>231</v>
      </c>
      <c r="F770" s="582">
        <f t="shared" si="143"/>
        <v>0</v>
      </c>
      <c r="G770" s="333"/>
      <c r="H770" s="333"/>
      <c r="I770" s="334"/>
      <c r="J770" s="335"/>
      <c r="K770" s="633"/>
      <c r="L770" s="337"/>
      <c r="M770" s="337"/>
      <c r="N770" s="337"/>
      <c r="O770" s="338"/>
      <c r="P770" s="339">
        <f t="shared" si="151"/>
        <v>0</v>
      </c>
      <c r="Q770" s="364"/>
      <c r="R770" s="364"/>
      <c r="S770" s="365"/>
      <c r="T770" s="366"/>
      <c r="U770" s="367"/>
      <c r="V770" s="364"/>
      <c r="W770" s="364"/>
      <c r="X770" s="364"/>
      <c r="Y770" s="1293">
        <f t="shared" si="152"/>
        <v>0</v>
      </c>
      <c r="Z770" s="340"/>
      <c r="AA770" s="370" t="s">
        <v>596</v>
      </c>
      <c r="AB770" s="20"/>
      <c r="AC770" s="253">
        <f t="shared" si="155"/>
        <v>0</v>
      </c>
    </row>
    <row r="771" spans="1:29" hidden="1" x14ac:dyDescent="0.3">
      <c r="A771" s="115"/>
      <c r="B771" s="332"/>
      <c r="C771" s="332"/>
      <c r="D771" s="332"/>
      <c r="E771" s="1168"/>
      <c r="F771" s="582">
        <f t="shared" si="143"/>
        <v>0</v>
      </c>
      <c r="G771" s="333"/>
      <c r="H771" s="333"/>
      <c r="I771" s="334"/>
      <c r="J771" s="335"/>
      <c r="K771" s="942"/>
      <c r="L771" s="337"/>
      <c r="M771" s="337"/>
      <c r="N771" s="337"/>
      <c r="O771" s="338"/>
      <c r="P771" s="339">
        <f t="shared" si="151"/>
        <v>0</v>
      </c>
      <c r="Q771" s="364"/>
      <c r="R771" s="364"/>
      <c r="S771" s="365"/>
      <c r="T771" s="366"/>
      <c r="U771" s="367"/>
      <c r="V771" s="364"/>
      <c r="W771" s="364"/>
      <c r="X771" s="364"/>
      <c r="Y771" s="1293">
        <f t="shared" si="152"/>
        <v>0</v>
      </c>
      <c r="Z771" s="340"/>
      <c r="AA771" s="370" t="s">
        <v>597</v>
      </c>
      <c r="AB771" s="20"/>
      <c r="AC771" s="253">
        <f t="shared" si="155"/>
        <v>0</v>
      </c>
    </row>
    <row r="772" spans="1:29" ht="15.6" hidden="1" customHeight="1" x14ac:dyDescent="0.3">
      <c r="A772" s="115"/>
      <c r="B772" s="332"/>
      <c r="C772" s="332"/>
      <c r="D772" s="332"/>
      <c r="E772" s="1168"/>
      <c r="F772" s="582">
        <f t="shared" si="143"/>
        <v>0</v>
      </c>
      <c r="G772" s="333"/>
      <c r="H772" s="333"/>
      <c r="I772" s="334"/>
      <c r="J772" s="335"/>
      <c r="K772" s="942"/>
      <c r="L772" s="337"/>
      <c r="M772" s="337"/>
      <c r="N772" s="337"/>
      <c r="O772" s="338"/>
      <c r="P772" s="339">
        <f t="shared" si="151"/>
        <v>0</v>
      </c>
      <c r="Q772" s="364"/>
      <c r="R772" s="364"/>
      <c r="S772" s="365"/>
      <c r="T772" s="366"/>
      <c r="U772" s="367"/>
      <c r="V772" s="364"/>
      <c r="W772" s="364"/>
      <c r="X772" s="364"/>
      <c r="Y772" s="1293">
        <f t="shared" si="152"/>
        <v>0</v>
      </c>
      <c r="Z772" s="340"/>
      <c r="AA772" s="572" t="s">
        <v>450</v>
      </c>
      <c r="AB772" s="20"/>
      <c r="AC772" s="253">
        <f t="shared" si="155"/>
        <v>0</v>
      </c>
    </row>
    <row r="773" spans="1:29" ht="15.6" hidden="1" customHeight="1" x14ac:dyDescent="0.3">
      <c r="A773" s="115"/>
      <c r="B773" s="332"/>
      <c r="C773" s="332"/>
      <c r="D773" s="332"/>
      <c r="E773" s="1168"/>
      <c r="F773" s="582">
        <f t="shared" si="143"/>
        <v>0</v>
      </c>
      <c r="G773" s="333"/>
      <c r="H773" s="333"/>
      <c r="I773" s="334"/>
      <c r="J773" s="335"/>
      <c r="K773" s="942"/>
      <c r="L773" s="337"/>
      <c r="M773" s="337"/>
      <c r="N773" s="337"/>
      <c r="O773" s="338"/>
      <c r="P773" s="339">
        <f t="shared" si="151"/>
        <v>0</v>
      </c>
      <c r="Q773" s="364"/>
      <c r="R773" s="364"/>
      <c r="S773" s="365"/>
      <c r="T773" s="366"/>
      <c r="U773" s="367"/>
      <c r="V773" s="364"/>
      <c r="W773" s="364"/>
      <c r="X773" s="364"/>
      <c r="Y773" s="1293">
        <f t="shared" si="152"/>
        <v>0</v>
      </c>
      <c r="Z773" s="340"/>
      <c r="AA773" s="370" t="s">
        <v>453</v>
      </c>
      <c r="AB773" s="20"/>
      <c r="AC773" s="253">
        <f t="shared" si="155"/>
        <v>0</v>
      </c>
    </row>
    <row r="774" spans="1:29" ht="15.6" hidden="1" customHeight="1" x14ac:dyDescent="0.3">
      <c r="A774" s="115"/>
      <c r="B774" s="332"/>
      <c r="C774" s="332"/>
      <c r="D774" s="332"/>
      <c r="E774" s="1168"/>
      <c r="F774" s="582">
        <f t="shared" si="143"/>
        <v>0</v>
      </c>
      <c r="G774" s="333"/>
      <c r="H774" s="333"/>
      <c r="I774" s="334"/>
      <c r="J774" s="335"/>
      <c r="K774" s="942"/>
      <c r="L774" s="337"/>
      <c r="M774" s="337"/>
      <c r="N774" s="337"/>
      <c r="O774" s="338"/>
      <c r="P774" s="339">
        <f t="shared" si="151"/>
        <v>0</v>
      </c>
      <c r="Q774" s="364"/>
      <c r="R774" s="364"/>
      <c r="S774" s="365"/>
      <c r="T774" s="366"/>
      <c r="U774" s="367"/>
      <c r="V774" s="364"/>
      <c r="W774" s="364"/>
      <c r="X774" s="364"/>
      <c r="Y774" s="1293">
        <f t="shared" si="152"/>
        <v>0</v>
      </c>
      <c r="Z774" s="340"/>
      <c r="AA774" s="370" t="s">
        <v>882</v>
      </c>
      <c r="AB774" s="20"/>
      <c r="AC774" s="253">
        <f t="shared" si="155"/>
        <v>0</v>
      </c>
    </row>
    <row r="775" spans="1:29" ht="15.6" hidden="1" customHeight="1" x14ac:dyDescent="0.3">
      <c r="A775" s="115"/>
      <c r="B775" s="332"/>
      <c r="C775" s="332"/>
      <c r="D775" s="332"/>
      <c r="E775" s="1168"/>
      <c r="F775" s="582">
        <f t="shared" si="143"/>
        <v>0</v>
      </c>
      <c r="G775" s="333"/>
      <c r="H775" s="333"/>
      <c r="I775" s="334"/>
      <c r="J775" s="335"/>
      <c r="K775" s="942"/>
      <c r="L775" s="337"/>
      <c r="M775" s="337"/>
      <c r="N775" s="337"/>
      <c r="O775" s="338"/>
      <c r="P775" s="339">
        <f t="shared" si="151"/>
        <v>0</v>
      </c>
      <c r="Q775" s="364"/>
      <c r="R775" s="364"/>
      <c r="S775" s="365"/>
      <c r="T775" s="366"/>
      <c r="U775" s="367"/>
      <c r="V775" s="364"/>
      <c r="W775" s="364"/>
      <c r="X775" s="364"/>
      <c r="Y775" s="1293">
        <f t="shared" si="152"/>
        <v>0</v>
      </c>
      <c r="Z775" s="340"/>
      <c r="AA775" s="370" t="s">
        <v>883</v>
      </c>
      <c r="AB775" s="20"/>
      <c r="AC775" s="253">
        <f t="shared" si="155"/>
        <v>0</v>
      </c>
    </row>
    <row r="776" spans="1:29" ht="15.6" hidden="1" customHeight="1" x14ac:dyDescent="0.3">
      <c r="A776" s="115"/>
      <c r="B776" s="332"/>
      <c r="C776" s="332"/>
      <c r="D776" s="332"/>
      <c r="E776" s="1168"/>
      <c r="F776" s="582">
        <f t="shared" ref="F776:F839" si="159">SUM(G776:J776)</f>
        <v>0</v>
      </c>
      <c r="G776" s="333"/>
      <c r="H776" s="333"/>
      <c r="I776" s="334"/>
      <c r="J776" s="335"/>
      <c r="K776" s="942"/>
      <c r="L776" s="337"/>
      <c r="M776" s="337"/>
      <c r="N776" s="337"/>
      <c r="O776" s="338"/>
      <c r="P776" s="339">
        <f t="shared" si="151"/>
        <v>0</v>
      </c>
      <c r="Q776" s="364"/>
      <c r="R776" s="364"/>
      <c r="S776" s="365"/>
      <c r="T776" s="366"/>
      <c r="U776" s="367"/>
      <c r="V776" s="364"/>
      <c r="W776" s="364"/>
      <c r="X776" s="364"/>
      <c r="Y776" s="1293">
        <f t="shared" si="152"/>
        <v>0</v>
      </c>
      <c r="Z776" s="340"/>
      <c r="AA776" s="373"/>
      <c r="AB776" s="20"/>
      <c r="AC776" s="253">
        <f t="shared" si="155"/>
        <v>0</v>
      </c>
    </row>
    <row r="777" spans="1:29" hidden="1" x14ac:dyDescent="0.3">
      <c r="A777" s="115"/>
      <c r="B777" s="332"/>
      <c r="C777" s="332"/>
      <c r="D777" s="332"/>
      <c r="E777" s="1168" t="s">
        <v>232</v>
      </c>
      <c r="F777" s="582">
        <f t="shared" si="159"/>
        <v>0</v>
      </c>
      <c r="G777" s="333"/>
      <c r="H777" s="333"/>
      <c r="I777" s="334"/>
      <c r="J777" s="335"/>
      <c r="K777" s="633"/>
      <c r="L777" s="337"/>
      <c r="M777" s="337"/>
      <c r="N777" s="337"/>
      <c r="O777" s="338"/>
      <c r="P777" s="339">
        <f t="shared" si="151"/>
        <v>0</v>
      </c>
      <c r="Q777" s="364"/>
      <c r="R777" s="364"/>
      <c r="S777" s="365"/>
      <c r="T777" s="366"/>
      <c r="U777" s="367"/>
      <c r="V777" s="364"/>
      <c r="W777" s="364"/>
      <c r="X777" s="364"/>
      <c r="Y777" s="1293">
        <f t="shared" si="152"/>
        <v>0</v>
      </c>
      <c r="Z777" s="340"/>
      <c r="AA777" s="422" t="s">
        <v>598</v>
      </c>
      <c r="AB777" s="20"/>
      <c r="AC777" s="253">
        <f t="shared" si="155"/>
        <v>0</v>
      </c>
    </row>
    <row r="778" spans="1:29" hidden="1" x14ac:dyDescent="0.3">
      <c r="A778" s="115"/>
      <c r="B778" s="332"/>
      <c r="C778" s="332"/>
      <c r="D778" s="332"/>
      <c r="E778" s="1168"/>
      <c r="F778" s="582">
        <f t="shared" si="159"/>
        <v>0</v>
      </c>
      <c r="G778" s="333"/>
      <c r="H778" s="333"/>
      <c r="I778" s="334"/>
      <c r="J778" s="335"/>
      <c r="K778" s="633"/>
      <c r="L778" s="337"/>
      <c r="M778" s="337"/>
      <c r="N778" s="337"/>
      <c r="O778" s="338"/>
      <c r="P778" s="339">
        <f t="shared" si="151"/>
        <v>0</v>
      </c>
      <c r="Q778" s="364"/>
      <c r="R778" s="364"/>
      <c r="S778" s="365"/>
      <c r="T778" s="366"/>
      <c r="U778" s="367"/>
      <c r="V778" s="364"/>
      <c r="W778" s="364"/>
      <c r="X778" s="364"/>
      <c r="Y778" s="1293">
        <f t="shared" si="152"/>
        <v>0</v>
      </c>
      <c r="Z778" s="340"/>
      <c r="AA778" s="422" t="s">
        <v>599</v>
      </c>
      <c r="AB778" s="20"/>
      <c r="AC778" s="253">
        <f t="shared" si="155"/>
        <v>0</v>
      </c>
    </row>
    <row r="779" spans="1:29" hidden="1" x14ac:dyDescent="0.3">
      <c r="A779" s="115"/>
      <c r="B779" s="332"/>
      <c r="C779" s="332"/>
      <c r="D779" s="332"/>
      <c r="E779" s="1168"/>
      <c r="F779" s="582">
        <f t="shared" si="159"/>
        <v>0</v>
      </c>
      <c r="G779" s="333"/>
      <c r="H779" s="333"/>
      <c r="I779" s="334"/>
      <c r="J779" s="335"/>
      <c r="K779" s="942"/>
      <c r="L779" s="337"/>
      <c r="M779" s="337"/>
      <c r="N779" s="337"/>
      <c r="O779" s="338"/>
      <c r="P779" s="339">
        <f t="shared" si="151"/>
        <v>0</v>
      </c>
      <c r="Q779" s="364"/>
      <c r="R779" s="364"/>
      <c r="S779" s="365"/>
      <c r="T779" s="366"/>
      <c r="U779" s="367"/>
      <c r="V779" s="364"/>
      <c r="W779" s="364"/>
      <c r="X779" s="364"/>
      <c r="Y779" s="1293">
        <f t="shared" si="152"/>
        <v>0</v>
      </c>
      <c r="Z779" s="340"/>
      <c r="AA779" s="422" t="s">
        <v>454</v>
      </c>
      <c r="AB779" s="20"/>
      <c r="AC779" s="253">
        <f t="shared" si="155"/>
        <v>0</v>
      </c>
    </row>
    <row r="780" spans="1:29" ht="15.6" hidden="1" customHeight="1" x14ac:dyDescent="0.3">
      <c r="A780" s="115"/>
      <c r="B780" s="332"/>
      <c r="C780" s="332"/>
      <c r="D780" s="332"/>
      <c r="E780" s="1168"/>
      <c r="F780" s="582">
        <f t="shared" si="159"/>
        <v>0</v>
      </c>
      <c r="G780" s="333"/>
      <c r="H780" s="333"/>
      <c r="I780" s="334"/>
      <c r="J780" s="335"/>
      <c r="K780" s="942"/>
      <c r="L780" s="337"/>
      <c r="M780" s="337"/>
      <c r="N780" s="337"/>
      <c r="O780" s="338"/>
      <c r="P780" s="339">
        <f t="shared" si="151"/>
        <v>0</v>
      </c>
      <c r="Q780" s="364"/>
      <c r="R780" s="364"/>
      <c r="S780" s="365"/>
      <c r="T780" s="366"/>
      <c r="U780" s="367"/>
      <c r="V780" s="364"/>
      <c r="W780" s="364"/>
      <c r="X780" s="364"/>
      <c r="Y780" s="1293">
        <f t="shared" si="152"/>
        <v>0</v>
      </c>
      <c r="Z780" s="340"/>
      <c r="AA780" s="370" t="s">
        <v>450</v>
      </c>
      <c r="AB780" s="20"/>
      <c r="AC780" s="253">
        <f t="shared" si="155"/>
        <v>0</v>
      </c>
    </row>
    <row r="781" spans="1:29" ht="15.6" hidden="1" customHeight="1" x14ac:dyDescent="0.3">
      <c r="A781" s="115"/>
      <c r="B781" s="332"/>
      <c r="C781" s="332"/>
      <c r="D781" s="332"/>
      <c r="E781" s="1168"/>
      <c r="F781" s="582">
        <f t="shared" si="159"/>
        <v>0</v>
      </c>
      <c r="G781" s="333"/>
      <c r="H781" s="333"/>
      <c r="I781" s="334"/>
      <c r="J781" s="335"/>
      <c r="K781" s="942"/>
      <c r="L781" s="337"/>
      <c r="M781" s="337"/>
      <c r="N781" s="337"/>
      <c r="O781" s="338"/>
      <c r="P781" s="339">
        <f t="shared" si="151"/>
        <v>0</v>
      </c>
      <c r="Q781" s="364"/>
      <c r="R781" s="364"/>
      <c r="S781" s="365"/>
      <c r="T781" s="366"/>
      <c r="U781" s="367"/>
      <c r="V781" s="364"/>
      <c r="W781" s="364"/>
      <c r="X781" s="364"/>
      <c r="Y781" s="1293">
        <f t="shared" si="152"/>
        <v>0</v>
      </c>
      <c r="Z781" s="340"/>
      <c r="AA781" s="370" t="s">
        <v>455</v>
      </c>
      <c r="AB781" s="20"/>
      <c r="AC781" s="253">
        <f t="shared" si="155"/>
        <v>0</v>
      </c>
    </row>
    <row r="782" spans="1:29" ht="15.6" hidden="1" customHeight="1" x14ac:dyDescent="0.3">
      <c r="A782" s="115"/>
      <c r="B782" s="332"/>
      <c r="C782" s="332"/>
      <c r="D782" s="332"/>
      <c r="E782" s="1168"/>
      <c r="F782" s="582">
        <f t="shared" si="159"/>
        <v>0</v>
      </c>
      <c r="G782" s="333"/>
      <c r="H782" s="333"/>
      <c r="I782" s="334"/>
      <c r="J782" s="335"/>
      <c r="K782" s="942"/>
      <c r="L782" s="337"/>
      <c r="M782" s="337"/>
      <c r="N782" s="337"/>
      <c r="O782" s="338"/>
      <c r="P782" s="339">
        <f t="shared" si="151"/>
        <v>0</v>
      </c>
      <c r="Q782" s="364"/>
      <c r="R782" s="364"/>
      <c r="S782" s="365"/>
      <c r="T782" s="366"/>
      <c r="U782" s="367"/>
      <c r="V782" s="364"/>
      <c r="W782" s="364"/>
      <c r="X782" s="364"/>
      <c r="Y782" s="1293">
        <f t="shared" si="152"/>
        <v>0</v>
      </c>
      <c r="Z782" s="340"/>
      <c r="AA782" s="370" t="s">
        <v>456</v>
      </c>
      <c r="AB782" s="20"/>
      <c r="AC782" s="253">
        <f t="shared" si="155"/>
        <v>0</v>
      </c>
    </row>
    <row r="783" spans="1:29" ht="15.6" hidden="1" customHeight="1" x14ac:dyDescent="0.3">
      <c r="A783" s="115"/>
      <c r="B783" s="332"/>
      <c r="C783" s="332"/>
      <c r="D783" s="332"/>
      <c r="E783" s="1168"/>
      <c r="F783" s="582">
        <f t="shared" si="159"/>
        <v>0</v>
      </c>
      <c r="G783" s="333"/>
      <c r="H783" s="333"/>
      <c r="I783" s="334"/>
      <c r="J783" s="335"/>
      <c r="K783" s="942"/>
      <c r="L783" s="337"/>
      <c r="M783" s="337"/>
      <c r="N783" s="337"/>
      <c r="O783" s="338"/>
      <c r="P783" s="339">
        <f t="shared" si="151"/>
        <v>0</v>
      </c>
      <c r="Q783" s="364"/>
      <c r="R783" s="364"/>
      <c r="S783" s="365"/>
      <c r="T783" s="366"/>
      <c r="U783" s="367"/>
      <c r="V783" s="364"/>
      <c r="W783" s="364"/>
      <c r="X783" s="364"/>
      <c r="Y783" s="1293">
        <f t="shared" si="152"/>
        <v>0</v>
      </c>
      <c r="Z783" s="340"/>
      <c r="AA783" s="431" t="s">
        <v>457</v>
      </c>
      <c r="AB783" s="20"/>
      <c r="AC783" s="253">
        <f t="shared" si="155"/>
        <v>0</v>
      </c>
    </row>
    <row r="784" spans="1:29" ht="15.6" hidden="1" customHeight="1" x14ac:dyDescent="0.3">
      <c r="A784" s="115"/>
      <c r="B784" s="332"/>
      <c r="C784" s="332"/>
      <c r="D784" s="332"/>
      <c r="E784" s="1168"/>
      <c r="F784" s="582">
        <f t="shared" si="159"/>
        <v>0</v>
      </c>
      <c r="G784" s="333"/>
      <c r="H784" s="333"/>
      <c r="I784" s="334"/>
      <c r="J784" s="335"/>
      <c r="K784" s="942"/>
      <c r="L784" s="337"/>
      <c r="M784" s="337"/>
      <c r="N784" s="337"/>
      <c r="O784" s="338"/>
      <c r="P784" s="339">
        <f t="shared" si="151"/>
        <v>0</v>
      </c>
      <c r="Q784" s="364"/>
      <c r="R784" s="364"/>
      <c r="S784" s="365"/>
      <c r="T784" s="366"/>
      <c r="U784" s="367"/>
      <c r="V784" s="364"/>
      <c r="W784" s="364"/>
      <c r="X784" s="364"/>
      <c r="Y784" s="1293">
        <f t="shared" si="152"/>
        <v>0</v>
      </c>
      <c r="Z784" s="340"/>
      <c r="AA784" s="431"/>
      <c r="AB784" s="20"/>
      <c r="AC784" s="253">
        <f t="shared" si="155"/>
        <v>0</v>
      </c>
    </row>
    <row r="785" spans="1:29" hidden="1" x14ac:dyDescent="0.3">
      <c r="A785" s="115"/>
      <c r="B785" s="332"/>
      <c r="C785" s="332"/>
      <c r="D785" s="332"/>
      <c r="E785" s="1168" t="s">
        <v>233</v>
      </c>
      <c r="F785" s="582">
        <f t="shared" si="159"/>
        <v>0</v>
      </c>
      <c r="G785" s="333"/>
      <c r="H785" s="333"/>
      <c r="I785" s="334"/>
      <c r="J785" s="335"/>
      <c r="K785" s="633"/>
      <c r="L785" s="337"/>
      <c r="M785" s="337"/>
      <c r="N785" s="337"/>
      <c r="O785" s="338"/>
      <c r="P785" s="339">
        <f t="shared" si="151"/>
        <v>0</v>
      </c>
      <c r="Q785" s="364"/>
      <c r="R785" s="364"/>
      <c r="S785" s="365"/>
      <c r="T785" s="366"/>
      <c r="U785" s="367"/>
      <c r="V785" s="364"/>
      <c r="W785" s="364"/>
      <c r="X785" s="364"/>
      <c r="Y785" s="1293">
        <f t="shared" si="152"/>
        <v>0</v>
      </c>
      <c r="Z785" s="340"/>
      <c r="AA785" s="370" t="s">
        <v>459</v>
      </c>
      <c r="AB785" s="20"/>
      <c r="AC785" s="253">
        <f t="shared" si="155"/>
        <v>0</v>
      </c>
    </row>
    <row r="786" spans="1:29" ht="15.6" hidden="1" customHeight="1" x14ac:dyDescent="0.3">
      <c r="A786" s="115"/>
      <c r="B786" s="332"/>
      <c r="C786" s="332"/>
      <c r="D786" s="332"/>
      <c r="E786" s="1168"/>
      <c r="F786" s="582">
        <f t="shared" si="159"/>
        <v>0</v>
      </c>
      <c r="G786" s="333"/>
      <c r="H786" s="333"/>
      <c r="I786" s="334"/>
      <c r="J786" s="335"/>
      <c r="K786" s="942"/>
      <c r="L786" s="337"/>
      <c r="M786" s="337"/>
      <c r="N786" s="337"/>
      <c r="O786" s="338"/>
      <c r="P786" s="339">
        <f t="shared" si="151"/>
        <v>0</v>
      </c>
      <c r="Q786" s="364"/>
      <c r="R786" s="364"/>
      <c r="S786" s="365"/>
      <c r="T786" s="366"/>
      <c r="U786" s="367"/>
      <c r="V786" s="364"/>
      <c r="W786" s="364"/>
      <c r="X786" s="364"/>
      <c r="Y786" s="1293">
        <f t="shared" si="152"/>
        <v>0</v>
      </c>
      <c r="Z786" s="340"/>
      <c r="AA786" s="370" t="s">
        <v>458</v>
      </c>
      <c r="AB786" s="20"/>
      <c r="AC786" s="253">
        <f t="shared" si="155"/>
        <v>0</v>
      </c>
    </row>
    <row r="787" spans="1:29" ht="15.6" hidden="1" customHeight="1" x14ac:dyDescent="0.3">
      <c r="A787" s="115"/>
      <c r="B787" s="332"/>
      <c r="C787" s="332"/>
      <c r="D787" s="332"/>
      <c r="E787" s="1168"/>
      <c r="F787" s="582">
        <f t="shared" si="159"/>
        <v>0</v>
      </c>
      <c r="G787" s="333"/>
      <c r="H787" s="333"/>
      <c r="I787" s="334"/>
      <c r="J787" s="335"/>
      <c r="K787" s="942"/>
      <c r="L787" s="337"/>
      <c r="M787" s="337"/>
      <c r="N787" s="337"/>
      <c r="O787" s="338"/>
      <c r="P787" s="339">
        <f t="shared" si="151"/>
        <v>0</v>
      </c>
      <c r="Q787" s="364"/>
      <c r="R787" s="364"/>
      <c r="S787" s="365"/>
      <c r="T787" s="366"/>
      <c r="U787" s="367"/>
      <c r="V787" s="364"/>
      <c r="W787" s="364"/>
      <c r="X787" s="364"/>
      <c r="Y787" s="1293">
        <f t="shared" si="152"/>
        <v>0</v>
      </c>
      <c r="Z787" s="340"/>
      <c r="AA787" s="431"/>
      <c r="AB787" s="20"/>
      <c r="AC787" s="253">
        <f t="shared" si="155"/>
        <v>0</v>
      </c>
    </row>
    <row r="788" spans="1:29" ht="15.6" hidden="1" customHeight="1" x14ac:dyDescent="0.3">
      <c r="A788" s="115"/>
      <c r="B788" s="332"/>
      <c r="C788" s="332"/>
      <c r="D788" s="332"/>
      <c r="E788" s="1168" t="s">
        <v>412</v>
      </c>
      <c r="F788" s="582">
        <f t="shared" si="159"/>
        <v>0</v>
      </c>
      <c r="G788" s="333"/>
      <c r="H788" s="333"/>
      <c r="I788" s="334"/>
      <c r="J788" s="335"/>
      <c r="K788" s="942"/>
      <c r="L788" s="337"/>
      <c r="M788" s="337"/>
      <c r="N788" s="337"/>
      <c r="O788" s="338"/>
      <c r="P788" s="339">
        <f t="shared" si="151"/>
        <v>0</v>
      </c>
      <c r="Q788" s="364"/>
      <c r="R788" s="364"/>
      <c r="S788" s="365"/>
      <c r="T788" s="366"/>
      <c r="U788" s="367"/>
      <c r="V788" s="364"/>
      <c r="W788" s="364"/>
      <c r="X788" s="364"/>
      <c r="Y788" s="1293">
        <f t="shared" si="152"/>
        <v>0</v>
      </c>
      <c r="Z788" s="340"/>
      <c r="AA788" s="370" t="s">
        <v>450</v>
      </c>
      <c r="AB788" s="20"/>
      <c r="AC788" s="253">
        <f t="shared" si="155"/>
        <v>0</v>
      </c>
    </row>
    <row r="789" spans="1:29" ht="15.6" hidden="1" customHeight="1" x14ac:dyDescent="0.3">
      <c r="A789" s="115"/>
      <c r="B789" s="332"/>
      <c r="C789" s="332"/>
      <c r="D789" s="332"/>
      <c r="E789" s="1168"/>
      <c r="F789" s="582">
        <f t="shared" si="159"/>
        <v>0</v>
      </c>
      <c r="G789" s="333"/>
      <c r="H789" s="333"/>
      <c r="I789" s="334"/>
      <c r="J789" s="335"/>
      <c r="K789" s="942"/>
      <c r="L789" s="337"/>
      <c r="M789" s="337"/>
      <c r="N789" s="337"/>
      <c r="O789" s="338"/>
      <c r="P789" s="339">
        <f t="shared" si="151"/>
        <v>0</v>
      </c>
      <c r="Q789" s="364"/>
      <c r="R789" s="364"/>
      <c r="S789" s="365"/>
      <c r="T789" s="366"/>
      <c r="U789" s="367"/>
      <c r="V789" s="364"/>
      <c r="W789" s="364"/>
      <c r="X789" s="364"/>
      <c r="Y789" s="1293">
        <f t="shared" si="152"/>
        <v>0</v>
      </c>
      <c r="Z789" s="340"/>
      <c r="AA789" s="370" t="s">
        <v>460</v>
      </c>
      <c r="AB789" s="20"/>
      <c r="AC789" s="253">
        <f t="shared" si="155"/>
        <v>0</v>
      </c>
    </row>
    <row r="790" spans="1:29" ht="15.6" hidden="1" customHeight="1" x14ac:dyDescent="0.3">
      <c r="A790" s="115"/>
      <c r="B790" s="332"/>
      <c r="C790" s="332"/>
      <c r="D790" s="332"/>
      <c r="E790" s="1168"/>
      <c r="F790" s="582">
        <f t="shared" si="159"/>
        <v>0</v>
      </c>
      <c r="G790" s="333"/>
      <c r="H790" s="333"/>
      <c r="I790" s="334"/>
      <c r="J790" s="335"/>
      <c r="K790" s="942"/>
      <c r="L790" s="337"/>
      <c r="M790" s="337"/>
      <c r="N790" s="337"/>
      <c r="O790" s="338"/>
      <c r="P790" s="339">
        <f t="shared" si="151"/>
        <v>0</v>
      </c>
      <c r="Q790" s="364"/>
      <c r="R790" s="364"/>
      <c r="S790" s="365"/>
      <c r="T790" s="366"/>
      <c r="U790" s="367"/>
      <c r="V790" s="364"/>
      <c r="W790" s="364"/>
      <c r="X790" s="364"/>
      <c r="Y790" s="1293">
        <f t="shared" si="152"/>
        <v>0</v>
      </c>
      <c r="Z790" s="340"/>
      <c r="AA790" s="370" t="s">
        <v>461</v>
      </c>
      <c r="AB790" s="20"/>
      <c r="AC790" s="253">
        <f t="shared" si="155"/>
        <v>0</v>
      </c>
    </row>
    <row r="791" spans="1:29" hidden="1" x14ac:dyDescent="0.3">
      <c r="A791" s="115"/>
      <c r="B791" s="332"/>
      <c r="C791" s="332"/>
      <c r="D791" s="332"/>
      <c r="E791" s="1168"/>
      <c r="F791" s="582">
        <f t="shared" si="159"/>
        <v>0</v>
      </c>
      <c r="G791" s="333"/>
      <c r="H791" s="333"/>
      <c r="I791" s="334"/>
      <c r="J791" s="335"/>
      <c r="K791" s="942"/>
      <c r="L791" s="337"/>
      <c r="M791" s="337"/>
      <c r="N791" s="337"/>
      <c r="O791" s="338"/>
      <c r="P791" s="339">
        <f t="shared" si="151"/>
        <v>0</v>
      </c>
      <c r="Q791" s="364"/>
      <c r="R791" s="364"/>
      <c r="S791" s="365"/>
      <c r="T791" s="366"/>
      <c r="U791" s="367"/>
      <c r="V791" s="364"/>
      <c r="W791" s="364"/>
      <c r="X791" s="364"/>
      <c r="Y791" s="1293">
        <f t="shared" si="152"/>
        <v>0</v>
      </c>
      <c r="Z791" s="340"/>
      <c r="AA791" s="431"/>
      <c r="AB791" s="20"/>
      <c r="AC791" s="253">
        <f t="shared" si="155"/>
        <v>0</v>
      </c>
    </row>
    <row r="792" spans="1:29" hidden="1" x14ac:dyDescent="0.3">
      <c r="A792" s="115"/>
      <c r="B792" s="332"/>
      <c r="C792" s="332"/>
      <c r="D792" s="332"/>
      <c r="E792" s="1191" t="s">
        <v>944</v>
      </c>
      <c r="F792" s="582">
        <v>1</v>
      </c>
      <c r="G792" s="333"/>
      <c r="H792" s="333"/>
      <c r="I792" s="334">
        <v>1</v>
      </c>
      <c r="J792" s="335">
        <v>-1</v>
      </c>
      <c r="K792" s="942"/>
      <c r="L792" s="337"/>
      <c r="M792" s="337"/>
      <c r="N792" s="337"/>
      <c r="O792" s="338"/>
      <c r="P792" s="339">
        <f t="shared" si="151"/>
        <v>0</v>
      </c>
      <c r="Q792" s="364"/>
      <c r="R792" s="364"/>
      <c r="S792" s="365"/>
      <c r="T792" s="366"/>
      <c r="U792" s="367"/>
      <c r="V792" s="364"/>
      <c r="W792" s="364"/>
      <c r="X792" s="364"/>
      <c r="Y792" s="1293">
        <f t="shared" si="152"/>
        <v>0</v>
      </c>
      <c r="Z792" s="340"/>
      <c r="AA792" s="431"/>
      <c r="AB792" s="20"/>
      <c r="AC792" s="253">
        <f t="shared" si="155"/>
        <v>0</v>
      </c>
    </row>
    <row r="793" spans="1:29" hidden="1" x14ac:dyDescent="0.3">
      <c r="A793" s="115"/>
      <c r="B793" s="332"/>
      <c r="C793" s="332"/>
      <c r="D793" s="332"/>
      <c r="E793" s="1169" t="s">
        <v>449</v>
      </c>
      <c r="F793" s="582">
        <f t="shared" si="159"/>
        <v>0</v>
      </c>
      <c r="G793" s="333"/>
      <c r="H793" s="333"/>
      <c r="I793" s="334"/>
      <c r="J793" s="335"/>
      <c r="K793" s="942"/>
      <c r="L793" s="337"/>
      <c r="M793" s="337"/>
      <c r="N793" s="337"/>
      <c r="O793" s="338"/>
      <c r="P793" s="339">
        <f t="shared" si="151"/>
        <v>0</v>
      </c>
      <c r="Q793" s="364"/>
      <c r="R793" s="364"/>
      <c r="S793" s="365"/>
      <c r="T793" s="366"/>
      <c r="U793" s="367"/>
      <c r="V793" s="364"/>
      <c r="W793" s="364"/>
      <c r="X793" s="364"/>
      <c r="Y793" s="1293">
        <f t="shared" si="152"/>
        <v>0</v>
      </c>
      <c r="Z793" s="340"/>
      <c r="AA793" s="431"/>
      <c r="AB793" s="20"/>
      <c r="AC793" s="253">
        <f t="shared" si="155"/>
        <v>0</v>
      </c>
    </row>
    <row r="794" spans="1:29" ht="15.6" hidden="1" customHeight="1" x14ac:dyDescent="0.3">
      <c r="A794" s="115"/>
      <c r="B794" s="332"/>
      <c r="C794" s="332"/>
      <c r="D794" s="332"/>
      <c r="E794" s="1168" t="s">
        <v>411</v>
      </c>
      <c r="F794" s="582">
        <f t="shared" si="159"/>
        <v>0</v>
      </c>
      <c r="G794" s="333"/>
      <c r="H794" s="333"/>
      <c r="I794" s="334"/>
      <c r="J794" s="335"/>
      <c r="K794" s="942"/>
      <c r="L794" s="337"/>
      <c r="M794" s="337"/>
      <c r="N794" s="337"/>
      <c r="O794" s="338"/>
      <c r="P794" s="339">
        <f t="shared" si="151"/>
        <v>0</v>
      </c>
      <c r="Q794" s="364"/>
      <c r="R794" s="364"/>
      <c r="S794" s="365"/>
      <c r="T794" s="366"/>
      <c r="U794" s="367"/>
      <c r="V794" s="364"/>
      <c r="W794" s="364"/>
      <c r="X794" s="364"/>
      <c r="Y794" s="1293">
        <f t="shared" si="152"/>
        <v>0</v>
      </c>
      <c r="Z794" s="340"/>
      <c r="AA794" s="573" t="s">
        <v>450</v>
      </c>
      <c r="AB794" s="20"/>
      <c r="AC794" s="253">
        <f t="shared" si="155"/>
        <v>0</v>
      </c>
    </row>
    <row r="795" spans="1:29" ht="15.6" hidden="1" customHeight="1" x14ac:dyDescent="0.3">
      <c r="A795" s="115"/>
      <c r="B795" s="332"/>
      <c r="C795" s="332"/>
      <c r="D795" s="332"/>
      <c r="E795" s="1168"/>
      <c r="F795" s="582">
        <f t="shared" si="159"/>
        <v>0</v>
      </c>
      <c r="G795" s="333"/>
      <c r="H795" s="333"/>
      <c r="I795" s="334"/>
      <c r="J795" s="335"/>
      <c r="K795" s="942"/>
      <c r="L795" s="337"/>
      <c r="M795" s="337"/>
      <c r="N795" s="337"/>
      <c r="O795" s="338"/>
      <c r="P795" s="339">
        <f t="shared" si="151"/>
        <v>0</v>
      </c>
      <c r="Q795" s="364"/>
      <c r="R795" s="364"/>
      <c r="S795" s="365"/>
      <c r="T795" s="366"/>
      <c r="U795" s="367"/>
      <c r="V795" s="364"/>
      <c r="W795" s="364"/>
      <c r="X795" s="364"/>
      <c r="Y795" s="1293">
        <f t="shared" si="152"/>
        <v>0</v>
      </c>
      <c r="Z795" s="340"/>
      <c r="AA795" s="370" t="s">
        <v>462</v>
      </c>
      <c r="AB795" s="20"/>
      <c r="AC795" s="253">
        <f t="shared" si="155"/>
        <v>0</v>
      </c>
    </row>
    <row r="796" spans="1:29" ht="15.6" hidden="1" customHeight="1" x14ac:dyDescent="0.3">
      <c r="A796" s="115"/>
      <c r="B796" s="332"/>
      <c r="C796" s="332"/>
      <c r="D796" s="332"/>
      <c r="E796" s="1168"/>
      <c r="F796" s="582">
        <f t="shared" si="159"/>
        <v>0</v>
      </c>
      <c r="G796" s="333"/>
      <c r="H796" s="333"/>
      <c r="I796" s="334"/>
      <c r="J796" s="335"/>
      <c r="K796" s="942"/>
      <c r="L796" s="337"/>
      <c r="M796" s="337"/>
      <c r="N796" s="337"/>
      <c r="O796" s="338"/>
      <c r="P796" s="339">
        <f t="shared" si="151"/>
        <v>0</v>
      </c>
      <c r="Q796" s="364"/>
      <c r="R796" s="364"/>
      <c r="S796" s="365"/>
      <c r="T796" s="366"/>
      <c r="U796" s="367"/>
      <c r="V796" s="364"/>
      <c r="W796" s="364"/>
      <c r="X796" s="364"/>
      <c r="Y796" s="1293">
        <f t="shared" si="152"/>
        <v>0</v>
      </c>
      <c r="Z796" s="340"/>
      <c r="AA796" s="370" t="s">
        <v>463</v>
      </c>
      <c r="AB796" s="20"/>
      <c r="AC796" s="253">
        <f t="shared" si="155"/>
        <v>0</v>
      </c>
    </row>
    <row r="797" spans="1:29" ht="15.6" hidden="1" customHeight="1" x14ac:dyDescent="0.3">
      <c r="A797" s="115"/>
      <c r="B797" s="332"/>
      <c r="C797" s="332"/>
      <c r="D797" s="332"/>
      <c r="E797" s="1168"/>
      <c r="F797" s="582">
        <f t="shared" si="159"/>
        <v>0</v>
      </c>
      <c r="G797" s="333"/>
      <c r="H797" s="333"/>
      <c r="I797" s="334"/>
      <c r="J797" s="335"/>
      <c r="K797" s="942"/>
      <c r="L797" s="337"/>
      <c r="M797" s="337"/>
      <c r="N797" s="337"/>
      <c r="O797" s="338"/>
      <c r="P797" s="339">
        <f t="shared" si="151"/>
        <v>0</v>
      </c>
      <c r="Q797" s="364"/>
      <c r="R797" s="364"/>
      <c r="S797" s="365"/>
      <c r="T797" s="366"/>
      <c r="U797" s="367"/>
      <c r="V797" s="364"/>
      <c r="W797" s="364"/>
      <c r="X797" s="364"/>
      <c r="Y797" s="1293">
        <f t="shared" si="152"/>
        <v>0</v>
      </c>
      <c r="Z797" s="340"/>
      <c r="AA797" s="370" t="s">
        <v>464</v>
      </c>
      <c r="AB797" s="20"/>
      <c r="AC797" s="253">
        <f t="shared" si="155"/>
        <v>0</v>
      </c>
    </row>
    <row r="798" spans="1:29" ht="15.6" hidden="1" customHeight="1" x14ac:dyDescent="0.3">
      <c r="A798" s="115"/>
      <c r="B798" s="332"/>
      <c r="C798" s="332"/>
      <c r="D798" s="332"/>
      <c r="E798" s="1168"/>
      <c r="F798" s="582">
        <f t="shared" si="159"/>
        <v>0</v>
      </c>
      <c r="G798" s="333"/>
      <c r="H798" s="333"/>
      <c r="I798" s="334"/>
      <c r="J798" s="335"/>
      <c r="K798" s="942"/>
      <c r="L798" s="337"/>
      <c r="M798" s="337"/>
      <c r="N798" s="337"/>
      <c r="O798" s="338"/>
      <c r="P798" s="339">
        <f t="shared" si="151"/>
        <v>0</v>
      </c>
      <c r="Q798" s="364"/>
      <c r="R798" s="364"/>
      <c r="S798" s="365"/>
      <c r="T798" s="366"/>
      <c r="U798" s="367"/>
      <c r="V798" s="364"/>
      <c r="W798" s="364"/>
      <c r="X798" s="364"/>
      <c r="Y798" s="1293">
        <f t="shared" si="152"/>
        <v>0</v>
      </c>
      <c r="Z798" s="340"/>
      <c r="AA798" s="370" t="s">
        <v>465</v>
      </c>
      <c r="AB798" s="20"/>
      <c r="AC798" s="253">
        <f t="shared" si="155"/>
        <v>0</v>
      </c>
    </row>
    <row r="799" spans="1:29" ht="15.6" hidden="1" customHeight="1" x14ac:dyDescent="0.3">
      <c r="A799" s="115"/>
      <c r="B799" s="332"/>
      <c r="C799" s="332"/>
      <c r="D799" s="332"/>
      <c r="E799" s="1168"/>
      <c r="F799" s="582">
        <f t="shared" si="159"/>
        <v>0</v>
      </c>
      <c r="G799" s="333"/>
      <c r="H799" s="333"/>
      <c r="I799" s="334"/>
      <c r="J799" s="335"/>
      <c r="K799" s="942"/>
      <c r="L799" s="337"/>
      <c r="M799" s="337"/>
      <c r="N799" s="337"/>
      <c r="O799" s="338"/>
      <c r="P799" s="339">
        <f t="shared" si="151"/>
        <v>0</v>
      </c>
      <c r="Q799" s="364"/>
      <c r="R799" s="364"/>
      <c r="S799" s="365"/>
      <c r="T799" s="366"/>
      <c r="U799" s="367"/>
      <c r="V799" s="364"/>
      <c r="W799" s="364"/>
      <c r="X799" s="364"/>
      <c r="Y799" s="1293">
        <f t="shared" si="152"/>
        <v>0</v>
      </c>
      <c r="Z799" s="340"/>
      <c r="AA799" s="370" t="s">
        <v>466</v>
      </c>
      <c r="AB799" s="20"/>
      <c r="AC799" s="253">
        <f t="shared" si="155"/>
        <v>0</v>
      </c>
    </row>
    <row r="800" spans="1:29" ht="15.6" hidden="1" customHeight="1" x14ac:dyDescent="0.3">
      <c r="A800" s="115"/>
      <c r="B800" s="332"/>
      <c r="C800" s="332"/>
      <c r="D800" s="332"/>
      <c r="E800" s="1168"/>
      <c r="F800" s="582">
        <f t="shared" si="159"/>
        <v>0</v>
      </c>
      <c r="G800" s="333"/>
      <c r="H800" s="333"/>
      <c r="I800" s="334"/>
      <c r="J800" s="335"/>
      <c r="K800" s="942"/>
      <c r="L800" s="337"/>
      <c r="M800" s="337"/>
      <c r="N800" s="337"/>
      <c r="O800" s="338"/>
      <c r="P800" s="339">
        <f t="shared" ref="P800:P865" si="160">SUM(Q800:T800)</f>
        <v>0</v>
      </c>
      <c r="Q800" s="364"/>
      <c r="R800" s="364"/>
      <c r="S800" s="365"/>
      <c r="T800" s="366"/>
      <c r="U800" s="367"/>
      <c r="V800" s="364"/>
      <c r="W800" s="364"/>
      <c r="X800" s="364"/>
      <c r="Y800" s="1293">
        <f t="shared" ref="Y800:Y865" si="161">SUM(U800:X800)</f>
        <v>0</v>
      </c>
      <c r="Z800" s="340"/>
      <c r="AA800" s="431"/>
      <c r="AB800" s="20"/>
      <c r="AC800" s="253">
        <f t="shared" si="155"/>
        <v>0</v>
      </c>
    </row>
    <row r="801" spans="1:29" hidden="1" x14ac:dyDescent="0.3">
      <c r="A801" s="115"/>
      <c r="B801" s="332"/>
      <c r="C801" s="332"/>
      <c r="D801" s="332"/>
      <c r="E801" s="1168" t="s">
        <v>231</v>
      </c>
      <c r="F801" s="582">
        <f t="shared" si="159"/>
        <v>0</v>
      </c>
      <c r="G801" s="333"/>
      <c r="H801" s="333"/>
      <c r="I801" s="334"/>
      <c r="J801" s="335"/>
      <c r="K801" s="633"/>
      <c r="L801" s="337"/>
      <c r="M801" s="337"/>
      <c r="N801" s="337"/>
      <c r="O801" s="338"/>
      <c r="P801" s="339">
        <f t="shared" si="160"/>
        <v>0</v>
      </c>
      <c r="Q801" s="364"/>
      <c r="R801" s="364"/>
      <c r="S801" s="365"/>
      <c r="T801" s="366"/>
      <c r="U801" s="367"/>
      <c r="V801" s="364"/>
      <c r="W801" s="364"/>
      <c r="X801" s="364"/>
      <c r="Y801" s="1293">
        <f t="shared" si="161"/>
        <v>0</v>
      </c>
      <c r="Z801" s="340"/>
      <c r="AA801" s="370" t="s">
        <v>600</v>
      </c>
      <c r="AB801" s="20"/>
      <c r="AC801" s="253">
        <f t="shared" si="155"/>
        <v>0</v>
      </c>
    </row>
    <row r="802" spans="1:29" hidden="1" x14ac:dyDescent="0.3">
      <c r="A802" s="115"/>
      <c r="B802" s="332"/>
      <c r="C802" s="332"/>
      <c r="D802" s="332"/>
      <c r="E802" s="1168"/>
      <c r="F802" s="582">
        <f t="shared" si="159"/>
        <v>0</v>
      </c>
      <c r="G802" s="333"/>
      <c r="H802" s="333"/>
      <c r="I802" s="334"/>
      <c r="J802" s="335"/>
      <c r="K802" s="942"/>
      <c r="L802" s="337"/>
      <c r="M802" s="337"/>
      <c r="N802" s="337"/>
      <c r="O802" s="338"/>
      <c r="P802" s="339">
        <f t="shared" si="160"/>
        <v>0</v>
      </c>
      <c r="Q802" s="364"/>
      <c r="R802" s="364"/>
      <c r="S802" s="365"/>
      <c r="T802" s="366"/>
      <c r="U802" s="367"/>
      <c r="V802" s="364"/>
      <c r="W802" s="364"/>
      <c r="X802" s="364"/>
      <c r="Y802" s="1293">
        <f t="shared" si="161"/>
        <v>0</v>
      </c>
      <c r="Z802" s="340"/>
      <c r="AA802" s="370" t="s">
        <v>601</v>
      </c>
      <c r="AB802" s="20"/>
      <c r="AC802" s="253">
        <f t="shared" si="155"/>
        <v>0</v>
      </c>
    </row>
    <row r="803" spans="1:29" hidden="1" x14ac:dyDescent="0.3">
      <c r="A803" s="115"/>
      <c r="B803" s="332"/>
      <c r="C803" s="332"/>
      <c r="D803" s="332"/>
      <c r="E803" s="1168"/>
      <c r="F803" s="582">
        <f t="shared" si="159"/>
        <v>0</v>
      </c>
      <c r="G803" s="333"/>
      <c r="H803" s="333"/>
      <c r="I803" s="334"/>
      <c r="J803" s="335"/>
      <c r="K803" s="942"/>
      <c r="L803" s="337"/>
      <c r="M803" s="337"/>
      <c r="N803" s="337"/>
      <c r="O803" s="338"/>
      <c r="P803" s="339">
        <f t="shared" si="160"/>
        <v>0</v>
      </c>
      <c r="Q803" s="364"/>
      <c r="R803" s="364"/>
      <c r="S803" s="365"/>
      <c r="T803" s="366"/>
      <c r="U803" s="367"/>
      <c r="V803" s="364"/>
      <c r="W803" s="364"/>
      <c r="X803" s="364"/>
      <c r="Y803" s="1293">
        <f t="shared" si="161"/>
        <v>0</v>
      </c>
      <c r="Z803" s="340"/>
      <c r="AA803" s="370" t="s">
        <v>602</v>
      </c>
      <c r="AB803" s="20"/>
      <c r="AC803" s="253">
        <f t="shared" si="155"/>
        <v>0</v>
      </c>
    </row>
    <row r="804" spans="1:29" ht="15.6" hidden="1" customHeight="1" x14ac:dyDescent="0.3">
      <c r="A804" s="115"/>
      <c r="B804" s="332"/>
      <c r="C804" s="332"/>
      <c r="D804" s="332"/>
      <c r="E804" s="1168" t="s">
        <v>231</v>
      </c>
      <c r="F804" s="582">
        <f t="shared" si="159"/>
        <v>0</v>
      </c>
      <c r="G804" s="333"/>
      <c r="H804" s="333"/>
      <c r="I804" s="334"/>
      <c r="J804" s="335"/>
      <c r="K804" s="942"/>
      <c r="L804" s="337"/>
      <c r="M804" s="337"/>
      <c r="N804" s="337"/>
      <c r="O804" s="338"/>
      <c r="P804" s="339">
        <f t="shared" si="160"/>
        <v>0</v>
      </c>
      <c r="Q804" s="364"/>
      <c r="R804" s="364"/>
      <c r="S804" s="365"/>
      <c r="T804" s="366"/>
      <c r="U804" s="367"/>
      <c r="V804" s="364"/>
      <c r="W804" s="364"/>
      <c r="X804" s="364"/>
      <c r="Y804" s="1293">
        <f t="shared" si="161"/>
        <v>0</v>
      </c>
      <c r="Z804" s="340"/>
      <c r="AA804" s="370" t="s">
        <v>450</v>
      </c>
      <c r="AB804" s="20"/>
      <c r="AC804" s="253">
        <f t="shared" si="155"/>
        <v>0</v>
      </c>
    </row>
    <row r="805" spans="1:29" ht="15.6" hidden="1" customHeight="1" x14ac:dyDescent="0.3">
      <c r="A805" s="115"/>
      <c r="B805" s="332"/>
      <c r="C805" s="332"/>
      <c r="D805" s="332"/>
      <c r="E805" s="1168"/>
      <c r="F805" s="582">
        <f t="shared" si="159"/>
        <v>0</v>
      </c>
      <c r="G805" s="333"/>
      <c r="H805" s="333"/>
      <c r="I805" s="334"/>
      <c r="J805" s="335"/>
      <c r="K805" s="942"/>
      <c r="L805" s="337"/>
      <c r="M805" s="337"/>
      <c r="N805" s="337"/>
      <c r="O805" s="338"/>
      <c r="P805" s="339">
        <f t="shared" si="160"/>
        <v>0</v>
      </c>
      <c r="Q805" s="364"/>
      <c r="R805" s="364"/>
      <c r="S805" s="365"/>
      <c r="T805" s="366"/>
      <c r="U805" s="367"/>
      <c r="V805" s="364"/>
      <c r="W805" s="364"/>
      <c r="X805" s="364"/>
      <c r="Y805" s="1293">
        <f t="shared" si="161"/>
        <v>0</v>
      </c>
      <c r="Z805" s="340"/>
      <c r="AA805" s="370" t="s">
        <v>467</v>
      </c>
      <c r="AB805" s="20"/>
      <c r="AC805" s="253">
        <f t="shared" ref="AC805:AC868" si="162">P805+Y805</f>
        <v>0</v>
      </c>
    </row>
    <row r="806" spans="1:29" ht="15.6" hidden="1" customHeight="1" x14ac:dyDescent="0.3">
      <c r="A806" s="115"/>
      <c r="B806" s="332"/>
      <c r="C806" s="332"/>
      <c r="D806" s="332"/>
      <c r="E806" s="1168"/>
      <c r="F806" s="582">
        <f t="shared" si="159"/>
        <v>0</v>
      </c>
      <c r="G806" s="333"/>
      <c r="H806" s="333"/>
      <c r="I806" s="334"/>
      <c r="J806" s="335"/>
      <c r="K806" s="942"/>
      <c r="L806" s="337"/>
      <c r="M806" s="337"/>
      <c r="N806" s="337"/>
      <c r="O806" s="338"/>
      <c r="P806" s="339">
        <f t="shared" si="160"/>
        <v>0</v>
      </c>
      <c r="Q806" s="364"/>
      <c r="R806" s="364"/>
      <c r="S806" s="365"/>
      <c r="T806" s="366"/>
      <c r="U806" s="367"/>
      <c r="V806" s="364"/>
      <c r="W806" s="364"/>
      <c r="X806" s="364"/>
      <c r="Y806" s="1293">
        <f t="shared" si="161"/>
        <v>0</v>
      </c>
      <c r="Z806" s="340"/>
      <c r="AA806" s="370" t="s">
        <v>468</v>
      </c>
      <c r="AB806" s="20"/>
      <c r="AC806" s="253">
        <f t="shared" si="162"/>
        <v>0</v>
      </c>
    </row>
    <row r="807" spans="1:29" ht="15.6" hidden="1" customHeight="1" x14ac:dyDescent="0.3">
      <c r="A807" s="115"/>
      <c r="B807" s="332"/>
      <c r="C807" s="332"/>
      <c r="D807" s="332"/>
      <c r="E807" s="1168"/>
      <c r="F807" s="582">
        <f t="shared" si="159"/>
        <v>0</v>
      </c>
      <c r="G807" s="333"/>
      <c r="H807" s="333"/>
      <c r="I807" s="334"/>
      <c r="J807" s="335"/>
      <c r="K807" s="942"/>
      <c r="L807" s="337"/>
      <c r="M807" s="337"/>
      <c r="N807" s="337"/>
      <c r="O807" s="338"/>
      <c r="P807" s="339">
        <f t="shared" si="160"/>
        <v>0</v>
      </c>
      <c r="Q807" s="364"/>
      <c r="R807" s="364"/>
      <c r="S807" s="365"/>
      <c r="T807" s="366"/>
      <c r="U807" s="367"/>
      <c r="V807" s="364"/>
      <c r="W807" s="364"/>
      <c r="X807" s="364"/>
      <c r="Y807" s="1293">
        <f t="shared" si="161"/>
        <v>0</v>
      </c>
      <c r="Z807" s="340"/>
      <c r="AA807" s="370" t="s">
        <v>469</v>
      </c>
      <c r="AB807" s="20"/>
      <c r="AC807" s="253">
        <f t="shared" si="162"/>
        <v>0</v>
      </c>
    </row>
    <row r="808" spans="1:29" ht="15.6" hidden="1" customHeight="1" x14ac:dyDescent="0.3">
      <c r="A808" s="115"/>
      <c r="B808" s="332"/>
      <c r="C808" s="332"/>
      <c r="D808" s="332"/>
      <c r="E808" s="1168"/>
      <c r="F808" s="582">
        <f t="shared" si="159"/>
        <v>0</v>
      </c>
      <c r="G808" s="333"/>
      <c r="H808" s="333"/>
      <c r="I808" s="334"/>
      <c r="J808" s="335"/>
      <c r="K808" s="942"/>
      <c r="L808" s="337"/>
      <c r="M808" s="337"/>
      <c r="N808" s="337"/>
      <c r="O808" s="338"/>
      <c r="P808" s="339">
        <f t="shared" si="160"/>
        <v>0</v>
      </c>
      <c r="Q808" s="364"/>
      <c r="R808" s="364"/>
      <c r="S808" s="365"/>
      <c r="T808" s="366"/>
      <c r="U808" s="367"/>
      <c r="V808" s="364"/>
      <c r="W808" s="364"/>
      <c r="X808" s="364"/>
      <c r="Y808" s="1293">
        <f t="shared" si="161"/>
        <v>0</v>
      </c>
      <c r="Z808" s="340"/>
      <c r="AA808" s="431"/>
      <c r="AB808" s="20"/>
      <c r="AC808" s="253">
        <f t="shared" si="162"/>
        <v>0</v>
      </c>
    </row>
    <row r="809" spans="1:29" hidden="1" x14ac:dyDescent="0.3">
      <c r="A809" s="115"/>
      <c r="B809" s="332"/>
      <c r="C809" s="332"/>
      <c r="D809" s="332"/>
      <c r="E809" s="1168" t="s">
        <v>232</v>
      </c>
      <c r="F809" s="582">
        <f t="shared" si="159"/>
        <v>0</v>
      </c>
      <c r="G809" s="333"/>
      <c r="H809" s="333"/>
      <c r="I809" s="334"/>
      <c r="J809" s="335"/>
      <c r="K809" s="633"/>
      <c r="L809" s="337"/>
      <c r="M809" s="337"/>
      <c r="N809" s="337"/>
      <c r="O809" s="338"/>
      <c r="P809" s="339">
        <f t="shared" si="160"/>
        <v>0</v>
      </c>
      <c r="Q809" s="364"/>
      <c r="R809" s="364"/>
      <c r="S809" s="365"/>
      <c r="T809" s="366"/>
      <c r="U809" s="367"/>
      <c r="V809" s="364"/>
      <c r="W809" s="364"/>
      <c r="X809" s="364"/>
      <c r="Y809" s="1293">
        <f t="shared" si="161"/>
        <v>0</v>
      </c>
      <c r="Z809" s="340"/>
      <c r="AA809" s="370" t="s">
        <v>470</v>
      </c>
      <c r="AB809" s="20"/>
      <c r="AC809" s="253">
        <f t="shared" si="162"/>
        <v>0</v>
      </c>
    </row>
    <row r="810" spans="1:29" ht="15.6" hidden="1" customHeight="1" x14ac:dyDescent="0.3">
      <c r="A810" s="115"/>
      <c r="B810" s="332"/>
      <c r="C810" s="332"/>
      <c r="D810" s="332"/>
      <c r="E810" s="1168" t="s">
        <v>232</v>
      </c>
      <c r="F810" s="582">
        <f t="shared" si="159"/>
        <v>0</v>
      </c>
      <c r="G810" s="333"/>
      <c r="H810" s="333"/>
      <c r="I810" s="334"/>
      <c r="J810" s="335"/>
      <c r="K810" s="942"/>
      <c r="L810" s="337"/>
      <c r="M810" s="337"/>
      <c r="N810" s="337"/>
      <c r="O810" s="338"/>
      <c r="P810" s="339">
        <f t="shared" si="160"/>
        <v>0</v>
      </c>
      <c r="Q810" s="364"/>
      <c r="R810" s="364"/>
      <c r="S810" s="365"/>
      <c r="T810" s="366"/>
      <c r="U810" s="367"/>
      <c r="V810" s="364"/>
      <c r="W810" s="364"/>
      <c r="X810" s="364"/>
      <c r="Y810" s="1293">
        <f t="shared" si="161"/>
        <v>0</v>
      </c>
      <c r="Z810" s="340"/>
      <c r="AA810" s="370" t="s">
        <v>450</v>
      </c>
      <c r="AB810" s="20"/>
      <c r="AC810" s="253">
        <f t="shared" si="162"/>
        <v>0</v>
      </c>
    </row>
    <row r="811" spans="1:29" ht="15.6" hidden="1" customHeight="1" x14ac:dyDescent="0.3">
      <c r="A811" s="115"/>
      <c r="B811" s="332"/>
      <c r="C811" s="332"/>
      <c r="D811" s="332"/>
      <c r="E811" s="1168"/>
      <c r="F811" s="582">
        <f t="shared" si="159"/>
        <v>0</v>
      </c>
      <c r="G811" s="333"/>
      <c r="H811" s="333"/>
      <c r="I811" s="334"/>
      <c r="J811" s="335"/>
      <c r="K811" s="942"/>
      <c r="L811" s="337"/>
      <c r="M811" s="337"/>
      <c r="N811" s="337"/>
      <c r="O811" s="338"/>
      <c r="P811" s="339">
        <f t="shared" si="160"/>
        <v>0</v>
      </c>
      <c r="Q811" s="364"/>
      <c r="R811" s="364"/>
      <c r="S811" s="365"/>
      <c r="T811" s="366"/>
      <c r="U811" s="367"/>
      <c r="V811" s="364"/>
      <c r="W811" s="364"/>
      <c r="X811" s="364"/>
      <c r="Y811" s="1293">
        <f t="shared" si="161"/>
        <v>0</v>
      </c>
      <c r="Z811" s="340"/>
      <c r="AA811" s="370" t="s">
        <v>471</v>
      </c>
      <c r="AB811" s="20"/>
      <c r="AC811" s="253">
        <f t="shared" si="162"/>
        <v>0</v>
      </c>
    </row>
    <row r="812" spans="1:29" ht="15.6" hidden="1" customHeight="1" x14ac:dyDescent="0.3">
      <c r="A812" s="115"/>
      <c r="B812" s="332"/>
      <c r="C812" s="332"/>
      <c r="D812" s="332"/>
      <c r="E812" s="1168"/>
      <c r="F812" s="582">
        <f t="shared" si="159"/>
        <v>0</v>
      </c>
      <c r="G812" s="333"/>
      <c r="H812" s="333"/>
      <c r="I812" s="334"/>
      <c r="J812" s="335"/>
      <c r="K812" s="942"/>
      <c r="L812" s="337"/>
      <c r="M812" s="337"/>
      <c r="N812" s="337"/>
      <c r="O812" s="338"/>
      <c r="P812" s="339">
        <f t="shared" si="160"/>
        <v>0</v>
      </c>
      <c r="Q812" s="364"/>
      <c r="R812" s="364"/>
      <c r="S812" s="365"/>
      <c r="T812" s="366"/>
      <c r="U812" s="367"/>
      <c r="V812" s="364"/>
      <c r="W812" s="364"/>
      <c r="X812" s="364"/>
      <c r="Y812" s="1293">
        <f t="shared" si="161"/>
        <v>0</v>
      </c>
      <c r="Z812" s="340"/>
      <c r="AA812" s="370" t="s">
        <v>472</v>
      </c>
      <c r="AB812" s="20"/>
      <c r="AC812" s="253">
        <f t="shared" si="162"/>
        <v>0</v>
      </c>
    </row>
    <row r="813" spans="1:29" ht="15.6" hidden="1" customHeight="1" x14ac:dyDescent="0.3">
      <c r="A813" s="115"/>
      <c r="B813" s="332"/>
      <c r="C813" s="332"/>
      <c r="D813" s="332"/>
      <c r="E813" s="1168"/>
      <c r="F813" s="582">
        <f t="shared" si="159"/>
        <v>0</v>
      </c>
      <c r="G813" s="333"/>
      <c r="H813" s="333"/>
      <c r="I813" s="334"/>
      <c r="J813" s="335"/>
      <c r="K813" s="942"/>
      <c r="L813" s="337"/>
      <c r="M813" s="337"/>
      <c r="N813" s="337"/>
      <c r="O813" s="338"/>
      <c r="P813" s="339">
        <f t="shared" si="160"/>
        <v>0</v>
      </c>
      <c r="Q813" s="364"/>
      <c r="R813" s="364"/>
      <c r="S813" s="365"/>
      <c r="T813" s="366"/>
      <c r="U813" s="367"/>
      <c r="V813" s="364"/>
      <c r="W813" s="364"/>
      <c r="X813" s="364"/>
      <c r="Y813" s="1293">
        <f t="shared" si="161"/>
        <v>0</v>
      </c>
      <c r="Z813" s="340"/>
      <c r="AA813" s="370" t="s">
        <v>473</v>
      </c>
      <c r="AB813" s="20"/>
      <c r="AC813" s="253">
        <f t="shared" si="162"/>
        <v>0</v>
      </c>
    </row>
    <row r="814" spans="1:29" ht="15.6" hidden="1" customHeight="1" x14ac:dyDescent="0.3">
      <c r="A814" s="115"/>
      <c r="B814" s="332"/>
      <c r="C814" s="332"/>
      <c r="D814" s="332"/>
      <c r="E814" s="1168"/>
      <c r="F814" s="582">
        <f t="shared" si="159"/>
        <v>0</v>
      </c>
      <c r="G814" s="333"/>
      <c r="H814" s="333"/>
      <c r="I814" s="334"/>
      <c r="J814" s="335"/>
      <c r="K814" s="942"/>
      <c r="L814" s="337"/>
      <c r="M814" s="337"/>
      <c r="N814" s="337"/>
      <c r="O814" s="338"/>
      <c r="P814" s="339">
        <f t="shared" si="160"/>
        <v>0</v>
      </c>
      <c r="Q814" s="364"/>
      <c r="R814" s="364"/>
      <c r="S814" s="365"/>
      <c r="T814" s="366"/>
      <c r="U814" s="367"/>
      <c r="V814" s="364"/>
      <c r="W814" s="364"/>
      <c r="X814" s="364"/>
      <c r="Y814" s="1293">
        <f t="shared" si="161"/>
        <v>0</v>
      </c>
      <c r="Z814" s="340"/>
      <c r="AA814" s="370" t="s">
        <v>474</v>
      </c>
      <c r="AB814" s="20"/>
      <c r="AC814" s="253">
        <f t="shared" si="162"/>
        <v>0</v>
      </c>
    </row>
    <row r="815" spans="1:29" ht="15.6" hidden="1" customHeight="1" x14ac:dyDescent="0.3">
      <c r="A815" s="115"/>
      <c r="B815" s="332"/>
      <c r="C815" s="332"/>
      <c r="D815" s="332"/>
      <c r="E815" s="1168"/>
      <c r="F815" s="582">
        <f t="shared" si="159"/>
        <v>0</v>
      </c>
      <c r="G815" s="333"/>
      <c r="H815" s="333"/>
      <c r="I815" s="334"/>
      <c r="J815" s="335"/>
      <c r="K815" s="942"/>
      <c r="L815" s="337"/>
      <c r="M815" s="337"/>
      <c r="N815" s="337"/>
      <c r="O815" s="338"/>
      <c r="P815" s="339">
        <f t="shared" si="160"/>
        <v>0</v>
      </c>
      <c r="Q815" s="364"/>
      <c r="R815" s="364"/>
      <c r="S815" s="365"/>
      <c r="T815" s="366"/>
      <c r="U815" s="367"/>
      <c r="V815" s="364"/>
      <c r="W815" s="364"/>
      <c r="X815" s="364"/>
      <c r="Y815" s="1293">
        <f t="shared" si="161"/>
        <v>0</v>
      </c>
      <c r="Z815" s="340"/>
      <c r="AA815" s="431"/>
      <c r="AB815" s="20"/>
      <c r="AC815" s="253">
        <f t="shared" si="162"/>
        <v>0</v>
      </c>
    </row>
    <row r="816" spans="1:29" hidden="1" x14ac:dyDescent="0.3">
      <c r="A816" s="115"/>
      <c r="B816" s="332"/>
      <c r="C816" s="332"/>
      <c r="D816" s="332"/>
      <c r="E816" s="1168" t="s">
        <v>233</v>
      </c>
      <c r="F816" s="582">
        <f t="shared" si="159"/>
        <v>0</v>
      </c>
      <c r="G816" s="333"/>
      <c r="H816" s="333"/>
      <c r="I816" s="334"/>
      <c r="J816" s="335"/>
      <c r="K816" s="633"/>
      <c r="L816" s="337"/>
      <c r="M816" s="337"/>
      <c r="N816" s="337"/>
      <c r="O816" s="338"/>
      <c r="P816" s="339">
        <f t="shared" si="160"/>
        <v>0</v>
      </c>
      <c r="Q816" s="364"/>
      <c r="R816" s="364"/>
      <c r="S816" s="365"/>
      <c r="T816" s="366"/>
      <c r="U816" s="367"/>
      <c r="V816" s="364"/>
      <c r="W816" s="364"/>
      <c r="X816" s="364"/>
      <c r="Y816" s="1293">
        <f t="shared" si="161"/>
        <v>0</v>
      </c>
      <c r="Z816" s="340"/>
      <c r="AA816" s="370" t="s">
        <v>603</v>
      </c>
      <c r="AB816" s="20"/>
      <c r="AC816" s="253">
        <f t="shared" si="162"/>
        <v>0</v>
      </c>
    </row>
    <row r="817" spans="1:29" hidden="1" x14ac:dyDescent="0.3">
      <c r="A817" s="115"/>
      <c r="B817" s="332"/>
      <c r="C817" s="332"/>
      <c r="D817" s="332"/>
      <c r="E817" s="1168"/>
      <c r="F817" s="582">
        <f t="shared" si="159"/>
        <v>0</v>
      </c>
      <c r="G817" s="333"/>
      <c r="H817" s="333"/>
      <c r="I817" s="334"/>
      <c r="J817" s="335"/>
      <c r="K817" s="942"/>
      <c r="L817" s="337"/>
      <c r="M817" s="337"/>
      <c r="N817" s="337"/>
      <c r="O817" s="338"/>
      <c r="P817" s="339">
        <f t="shared" si="160"/>
        <v>0</v>
      </c>
      <c r="Q817" s="364"/>
      <c r="R817" s="364"/>
      <c r="S817" s="365"/>
      <c r="T817" s="366"/>
      <c r="U817" s="367"/>
      <c r="V817" s="364"/>
      <c r="W817" s="364"/>
      <c r="X817" s="364"/>
      <c r="Y817" s="1293">
        <f t="shared" si="161"/>
        <v>0</v>
      </c>
      <c r="Z817" s="340"/>
      <c r="AA817" s="370" t="s">
        <v>604</v>
      </c>
      <c r="AB817" s="20"/>
      <c r="AC817" s="253">
        <f t="shared" si="162"/>
        <v>0</v>
      </c>
    </row>
    <row r="818" spans="1:29" ht="15.6" hidden="1" customHeight="1" x14ac:dyDescent="0.3">
      <c r="A818" s="115"/>
      <c r="B818" s="332"/>
      <c r="C818" s="332"/>
      <c r="D818" s="332"/>
      <c r="E818" s="1168" t="s">
        <v>233</v>
      </c>
      <c r="F818" s="582">
        <f t="shared" si="159"/>
        <v>0</v>
      </c>
      <c r="G818" s="333"/>
      <c r="H818" s="333"/>
      <c r="I818" s="334"/>
      <c r="J818" s="335"/>
      <c r="K818" s="942"/>
      <c r="L818" s="337"/>
      <c r="M818" s="337"/>
      <c r="N818" s="337"/>
      <c r="O818" s="338"/>
      <c r="P818" s="339">
        <f t="shared" si="160"/>
        <v>0</v>
      </c>
      <c r="Q818" s="364"/>
      <c r="R818" s="364"/>
      <c r="S818" s="365"/>
      <c r="T818" s="366"/>
      <c r="U818" s="367"/>
      <c r="V818" s="364"/>
      <c r="W818" s="364"/>
      <c r="X818" s="364"/>
      <c r="Y818" s="1293">
        <f t="shared" si="161"/>
        <v>0</v>
      </c>
      <c r="Z818" s="340"/>
      <c r="AA818" s="370" t="s">
        <v>450</v>
      </c>
      <c r="AB818" s="20"/>
      <c r="AC818" s="253">
        <f t="shared" si="162"/>
        <v>0</v>
      </c>
    </row>
    <row r="819" spans="1:29" ht="15.6" hidden="1" customHeight="1" x14ac:dyDescent="0.3">
      <c r="A819" s="115"/>
      <c r="B819" s="332"/>
      <c r="C819" s="332"/>
      <c r="D819" s="332"/>
      <c r="E819" s="1168"/>
      <c r="F819" s="582">
        <f t="shared" si="159"/>
        <v>0</v>
      </c>
      <c r="G819" s="333"/>
      <c r="H819" s="333"/>
      <c r="I819" s="334"/>
      <c r="J819" s="335"/>
      <c r="K819" s="942"/>
      <c r="L819" s="337"/>
      <c r="M819" s="337"/>
      <c r="N819" s="337"/>
      <c r="O819" s="338"/>
      <c r="P819" s="339">
        <f t="shared" si="160"/>
        <v>0</v>
      </c>
      <c r="Q819" s="364"/>
      <c r="R819" s="364"/>
      <c r="S819" s="365"/>
      <c r="T819" s="366"/>
      <c r="U819" s="367"/>
      <c r="V819" s="364"/>
      <c r="W819" s="364"/>
      <c r="X819" s="364"/>
      <c r="Y819" s="1293">
        <f t="shared" si="161"/>
        <v>0</v>
      </c>
      <c r="Z819" s="340"/>
      <c r="AA819" s="370" t="s">
        <v>475</v>
      </c>
      <c r="AB819" s="20"/>
      <c r="AC819" s="253">
        <f t="shared" si="162"/>
        <v>0</v>
      </c>
    </row>
    <row r="820" spans="1:29" ht="15.6" hidden="1" customHeight="1" x14ac:dyDescent="0.3">
      <c r="A820" s="115"/>
      <c r="B820" s="332"/>
      <c r="C820" s="332"/>
      <c r="D820" s="332"/>
      <c r="E820" s="1168"/>
      <c r="F820" s="582">
        <f t="shared" si="159"/>
        <v>0</v>
      </c>
      <c r="G820" s="333"/>
      <c r="H820" s="333"/>
      <c r="I820" s="334"/>
      <c r="J820" s="335"/>
      <c r="K820" s="942"/>
      <c r="L820" s="337"/>
      <c r="M820" s="337"/>
      <c r="N820" s="337"/>
      <c r="O820" s="338"/>
      <c r="P820" s="339">
        <f t="shared" si="160"/>
        <v>0</v>
      </c>
      <c r="Q820" s="364"/>
      <c r="R820" s="364"/>
      <c r="S820" s="365"/>
      <c r="T820" s="366"/>
      <c r="U820" s="367"/>
      <c r="V820" s="364"/>
      <c r="W820" s="364"/>
      <c r="X820" s="364"/>
      <c r="Y820" s="1293">
        <f t="shared" si="161"/>
        <v>0</v>
      </c>
      <c r="Z820" s="340"/>
      <c r="AA820" s="370" t="s">
        <v>476</v>
      </c>
      <c r="AB820" s="20"/>
      <c r="AC820" s="253">
        <f t="shared" si="162"/>
        <v>0</v>
      </c>
    </row>
    <row r="821" spans="1:29" ht="15.6" hidden="1" customHeight="1" x14ac:dyDescent="0.3">
      <c r="A821" s="115"/>
      <c r="B821" s="332"/>
      <c r="C821" s="332"/>
      <c r="D821" s="332"/>
      <c r="E821" s="1192"/>
      <c r="F821" s="582">
        <f t="shared" si="159"/>
        <v>0</v>
      </c>
      <c r="G821" s="333"/>
      <c r="H821" s="333"/>
      <c r="I821" s="334"/>
      <c r="J821" s="335"/>
      <c r="K821" s="942"/>
      <c r="L821" s="337"/>
      <c r="M821" s="337"/>
      <c r="N821" s="337"/>
      <c r="O821" s="338"/>
      <c r="P821" s="339">
        <f t="shared" si="160"/>
        <v>0</v>
      </c>
      <c r="Q821" s="364"/>
      <c r="R821" s="364"/>
      <c r="S821" s="365"/>
      <c r="T821" s="366"/>
      <c r="U821" s="367"/>
      <c r="V821" s="364"/>
      <c r="W821" s="364"/>
      <c r="X821" s="364"/>
      <c r="Y821" s="1293">
        <f t="shared" si="161"/>
        <v>0</v>
      </c>
      <c r="Z821" s="340"/>
      <c r="AA821" s="370" t="s">
        <v>477</v>
      </c>
      <c r="AB821" s="20"/>
      <c r="AC821" s="253">
        <f t="shared" si="162"/>
        <v>0</v>
      </c>
    </row>
    <row r="822" spans="1:29" ht="15.6" hidden="1" customHeight="1" x14ac:dyDescent="0.3">
      <c r="A822" s="115"/>
      <c r="B822" s="332"/>
      <c r="C822" s="332"/>
      <c r="D822" s="332"/>
      <c r="E822" s="1192"/>
      <c r="F822" s="582">
        <f t="shared" si="159"/>
        <v>0</v>
      </c>
      <c r="G822" s="333"/>
      <c r="H822" s="333"/>
      <c r="I822" s="334"/>
      <c r="J822" s="335"/>
      <c r="K822" s="942"/>
      <c r="L822" s="337"/>
      <c r="M822" s="337"/>
      <c r="N822" s="337"/>
      <c r="O822" s="338"/>
      <c r="P822" s="339">
        <f t="shared" si="160"/>
        <v>0</v>
      </c>
      <c r="Q822" s="364"/>
      <c r="R822" s="364"/>
      <c r="S822" s="365"/>
      <c r="T822" s="366"/>
      <c r="U822" s="367"/>
      <c r="V822" s="364"/>
      <c r="W822" s="364"/>
      <c r="X822" s="364"/>
      <c r="Y822" s="1293">
        <f t="shared" si="161"/>
        <v>0</v>
      </c>
      <c r="Z822" s="340"/>
      <c r="AA822" s="370" t="s">
        <v>478</v>
      </c>
      <c r="AB822" s="20"/>
      <c r="AC822" s="253">
        <f t="shared" si="162"/>
        <v>0</v>
      </c>
    </row>
    <row r="823" spans="1:29" ht="15.6" hidden="1" customHeight="1" x14ac:dyDescent="0.3">
      <c r="A823" s="115"/>
      <c r="B823" s="332"/>
      <c r="C823" s="332"/>
      <c r="D823" s="332"/>
      <c r="E823" s="1192"/>
      <c r="F823" s="582">
        <f t="shared" si="159"/>
        <v>0</v>
      </c>
      <c r="G823" s="333"/>
      <c r="H823" s="333"/>
      <c r="I823" s="334"/>
      <c r="J823" s="335"/>
      <c r="K823" s="942"/>
      <c r="L823" s="337"/>
      <c r="M823" s="337"/>
      <c r="N823" s="337"/>
      <c r="O823" s="338"/>
      <c r="P823" s="339">
        <f t="shared" si="160"/>
        <v>0</v>
      </c>
      <c r="Q823" s="364"/>
      <c r="R823" s="364"/>
      <c r="S823" s="365"/>
      <c r="T823" s="366"/>
      <c r="U823" s="367"/>
      <c r="V823" s="364"/>
      <c r="W823" s="364"/>
      <c r="X823" s="364"/>
      <c r="Y823" s="1293">
        <f t="shared" si="161"/>
        <v>0</v>
      </c>
      <c r="Z823" s="340"/>
      <c r="AA823" s="370"/>
      <c r="AB823" s="20"/>
      <c r="AC823" s="253">
        <f t="shared" si="162"/>
        <v>0</v>
      </c>
    </row>
    <row r="824" spans="1:29" ht="15.6" hidden="1" customHeight="1" x14ac:dyDescent="0.3">
      <c r="A824" s="115"/>
      <c r="B824" s="332"/>
      <c r="C824" s="332"/>
      <c r="D824" s="332"/>
      <c r="E824" s="1168" t="s">
        <v>412</v>
      </c>
      <c r="F824" s="582">
        <f t="shared" si="159"/>
        <v>0</v>
      </c>
      <c r="G824" s="333"/>
      <c r="H824" s="333"/>
      <c r="I824" s="334"/>
      <c r="J824" s="335"/>
      <c r="K824" s="942"/>
      <c r="L824" s="337"/>
      <c r="M824" s="337"/>
      <c r="N824" s="337"/>
      <c r="O824" s="338"/>
      <c r="P824" s="339">
        <f t="shared" si="160"/>
        <v>0</v>
      </c>
      <c r="Q824" s="364"/>
      <c r="R824" s="364"/>
      <c r="S824" s="365"/>
      <c r="T824" s="366"/>
      <c r="U824" s="367"/>
      <c r="V824" s="364"/>
      <c r="W824" s="364"/>
      <c r="X824" s="364"/>
      <c r="Y824" s="1293">
        <f t="shared" si="161"/>
        <v>0</v>
      </c>
      <c r="Z824" s="340"/>
      <c r="AA824" s="370" t="s">
        <v>450</v>
      </c>
      <c r="AB824" s="20"/>
      <c r="AC824" s="253">
        <f t="shared" si="162"/>
        <v>0</v>
      </c>
    </row>
    <row r="825" spans="1:29" ht="15.6" hidden="1" customHeight="1" x14ac:dyDescent="0.3">
      <c r="A825" s="115"/>
      <c r="B825" s="332"/>
      <c r="C825" s="332"/>
      <c r="D825" s="332"/>
      <c r="E825" s="1192"/>
      <c r="F825" s="582">
        <f t="shared" si="159"/>
        <v>0</v>
      </c>
      <c r="G825" s="333"/>
      <c r="H825" s="333"/>
      <c r="I825" s="334"/>
      <c r="J825" s="335"/>
      <c r="K825" s="942"/>
      <c r="L825" s="337"/>
      <c r="M825" s="337"/>
      <c r="N825" s="337"/>
      <c r="O825" s="338"/>
      <c r="P825" s="339">
        <f t="shared" si="160"/>
        <v>0</v>
      </c>
      <c r="Q825" s="364"/>
      <c r="R825" s="364"/>
      <c r="S825" s="365"/>
      <c r="T825" s="366"/>
      <c r="U825" s="367"/>
      <c r="V825" s="364"/>
      <c r="W825" s="364"/>
      <c r="X825" s="364"/>
      <c r="Y825" s="1293">
        <f t="shared" si="161"/>
        <v>0</v>
      </c>
      <c r="Z825" s="340"/>
      <c r="AA825" s="370" t="s">
        <v>479</v>
      </c>
      <c r="AB825" s="20"/>
      <c r="AC825" s="253">
        <f t="shared" si="162"/>
        <v>0</v>
      </c>
    </row>
    <row r="826" spans="1:29" ht="15.6" hidden="1" customHeight="1" x14ac:dyDescent="0.3">
      <c r="A826" s="115"/>
      <c r="B826" s="332"/>
      <c r="C826" s="332"/>
      <c r="D826" s="332"/>
      <c r="E826" s="1192"/>
      <c r="F826" s="582">
        <f t="shared" si="159"/>
        <v>0</v>
      </c>
      <c r="G826" s="333"/>
      <c r="H826" s="333"/>
      <c r="I826" s="334"/>
      <c r="J826" s="335"/>
      <c r="K826" s="942"/>
      <c r="L826" s="337"/>
      <c r="M826" s="337"/>
      <c r="N826" s="337"/>
      <c r="O826" s="338"/>
      <c r="P826" s="339">
        <f t="shared" si="160"/>
        <v>0</v>
      </c>
      <c r="Q826" s="364"/>
      <c r="R826" s="364"/>
      <c r="S826" s="365"/>
      <c r="T826" s="366"/>
      <c r="U826" s="367"/>
      <c r="V826" s="364"/>
      <c r="W826" s="364"/>
      <c r="X826" s="364"/>
      <c r="Y826" s="1293">
        <f t="shared" si="161"/>
        <v>0</v>
      </c>
      <c r="Z826" s="340"/>
      <c r="AA826" s="370" t="s">
        <v>480</v>
      </c>
      <c r="AB826" s="20"/>
      <c r="AC826" s="253">
        <f t="shared" si="162"/>
        <v>0</v>
      </c>
    </row>
    <row r="827" spans="1:29" ht="15.6" hidden="1" customHeight="1" x14ac:dyDescent="0.3">
      <c r="A827" s="115"/>
      <c r="B827" s="332"/>
      <c r="C827" s="332"/>
      <c r="D827" s="332"/>
      <c r="E827" s="1192"/>
      <c r="F827" s="582">
        <f t="shared" si="159"/>
        <v>0</v>
      </c>
      <c r="G827" s="333"/>
      <c r="H827" s="333"/>
      <c r="I827" s="334"/>
      <c r="J827" s="335"/>
      <c r="K827" s="942"/>
      <c r="L827" s="337"/>
      <c r="M827" s="337"/>
      <c r="N827" s="337"/>
      <c r="O827" s="338"/>
      <c r="P827" s="339">
        <f t="shared" si="160"/>
        <v>0</v>
      </c>
      <c r="Q827" s="364"/>
      <c r="R827" s="364"/>
      <c r="S827" s="365"/>
      <c r="T827" s="366"/>
      <c r="U827" s="367"/>
      <c r="V827" s="364"/>
      <c r="W827" s="364"/>
      <c r="X827" s="364"/>
      <c r="Y827" s="1293">
        <f t="shared" si="161"/>
        <v>0</v>
      </c>
      <c r="Z827" s="340"/>
      <c r="AA827" s="370" t="s">
        <v>481</v>
      </c>
      <c r="AB827" s="20"/>
      <c r="AC827" s="253">
        <f t="shared" si="162"/>
        <v>0</v>
      </c>
    </row>
    <row r="828" spans="1:29" ht="15.6" hidden="1" customHeight="1" x14ac:dyDescent="0.3">
      <c r="A828" s="115"/>
      <c r="B828" s="332"/>
      <c r="C828" s="332"/>
      <c r="D828" s="332"/>
      <c r="E828" s="1192"/>
      <c r="F828" s="582">
        <f t="shared" si="159"/>
        <v>0</v>
      </c>
      <c r="G828" s="333"/>
      <c r="H828" s="333"/>
      <c r="I828" s="334"/>
      <c r="J828" s="335"/>
      <c r="K828" s="942"/>
      <c r="L828" s="337"/>
      <c r="M828" s="337"/>
      <c r="N828" s="337"/>
      <c r="O828" s="338"/>
      <c r="P828" s="339">
        <f t="shared" si="160"/>
        <v>0</v>
      </c>
      <c r="Q828" s="364"/>
      <c r="R828" s="364"/>
      <c r="S828" s="365"/>
      <c r="T828" s="366"/>
      <c r="U828" s="367"/>
      <c r="V828" s="364"/>
      <c r="W828" s="364"/>
      <c r="X828" s="364"/>
      <c r="Y828" s="1293">
        <f t="shared" si="161"/>
        <v>0</v>
      </c>
      <c r="Z828" s="340"/>
      <c r="AA828" s="370" t="s">
        <v>482</v>
      </c>
      <c r="AB828" s="20"/>
      <c r="AC828" s="253">
        <f t="shared" si="162"/>
        <v>0</v>
      </c>
    </row>
    <row r="829" spans="1:29" ht="15.6" hidden="1" customHeight="1" x14ac:dyDescent="0.3">
      <c r="A829" s="115"/>
      <c r="B829" s="332"/>
      <c r="C829" s="332"/>
      <c r="D829" s="332"/>
      <c r="E829" s="1192"/>
      <c r="F829" s="582">
        <f t="shared" si="159"/>
        <v>0</v>
      </c>
      <c r="G829" s="333"/>
      <c r="H829" s="333"/>
      <c r="I829" s="334"/>
      <c r="J829" s="335"/>
      <c r="K829" s="942"/>
      <c r="L829" s="337"/>
      <c r="M829" s="337"/>
      <c r="N829" s="337"/>
      <c r="O829" s="338"/>
      <c r="P829" s="339">
        <f t="shared" si="160"/>
        <v>0</v>
      </c>
      <c r="Q829" s="364"/>
      <c r="R829" s="364"/>
      <c r="S829" s="365"/>
      <c r="T829" s="366"/>
      <c r="U829" s="367"/>
      <c r="V829" s="364"/>
      <c r="W829" s="364"/>
      <c r="X829" s="364"/>
      <c r="Y829" s="1293">
        <f t="shared" si="161"/>
        <v>0</v>
      </c>
      <c r="Z829" s="340"/>
      <c r="AA829" s="370" t="s">
        <v>483</v>
      </c>
      <c r="AB829" s="20"/>
      <c r="AC829" s="253">
        <f t="shared" si="162"/>
        <v>0</v>
      </c>
    </row>
    <row r="830" spans="1:29" ht="15.6" hidden="1" customHeight="1" x14ac:dyDescent="0.3">
      <c r="A830" s="115"/>
      <c r="B830" s="332"/>
      <c r="C830" s="332"/>
      <c r="D830" s="332"/>
      <c r="E830" s="1192"/>
      <c r="F830" s="582">
        <f t="shared" si="159"/>
        <v>0</v>
      </c>
      <c r="G830" s="333"/>
      <c r="H830" s="333"/>
      <c r="I830" s="334"/>
      <c r="J830" s="335"/>
      <c r="K830" s="942"/>
      <c r="L830" s="337"/>
      <c r="M830" s="337"/>
      <c r="N830" s="337"/>
      <c r="O830" s="338"/>
      <c r="P830" s="339">
        <f t="shared" si="160"/>
        <v>0</v>
      </c>
      <c r="Q830" s="364"/>
      <c r="R830" s="364"/>
      <c r="S830" s="365"/>
      <c r="T830" s="366"/>
      <c r="U830" s="367"/>
      <c r="V830" s="364"/>
      <c r="W830" s="364"/>
      <c r="X830" s="364"/>
      <c r="Y830" s="1293">
        <f t="shared" si="161"/>
        <v>0</v>
      </c>
      <c r="Z830" s="340"/>
      <c r="AA830" s="370" t="s">
        <v>484</v>
      </c>
      <c r="AB830" s="20"/>
      <c r="AC830" s="253">
        <f t="shared" si="162"/>
        <v>0</v>
      </c>
    </row>
    <row r="831" spans="1:29" ht="15.6" hidden="1" customHeight="1" x14ac:dyDescent="0.3">
      <c r="A831" s="115"/>
      <c r="B831" s="332"/>
      <c r="C831" s="332"/>
      <c r="D831" s="332"/>
      <c r="E831" s="1192"/>
      <c r="F831" s="582">
        <f t="shared" si="159"/>
        <v>0</v>
      </c>
      <c r="G831" s="333"/>
      <c r="H831" s="333"/>
      <c r="I831" s="334"/>
      <c r="J831" s="335"/>
      <c r="K831" s="942"/>
      <c r="L831" s="337"/>
      <c r="M831" s="337"/>
      <c r="N831" s="337"/>
      <c r="O831" s="338"/>
      <c r="P831" s="339">
        <f t="shared" si="160"/>
        <v>0</v>
      </c>
      <c r="Q831" s="364"/>
      <c r="R831" s="364"/>
      <c r="S831" s="365"/>
      <c r="T831" s="366"/>
      <c r="U831" s="367"/>
      <c r="V831" s="364"/>
      <c r="W831" s="364"/>
      <c r="X831" s="364"/>
      <c r="Y831" s="1293">
        <f t="shared" si="161"/>
        <v>0</v>
      </c>
      <c r="Z831" s="340"/>
      <c r="AA831" s="370" t="s">
        <v>485</v>
      </c>
      <c r="AB831" s="20"/>
      <c r="AC831" s="253">
        <f t="shared" si="162"/>
        <v>0</v>
      </c>
    </row>
    <row r="832" spans="1:29" ht="15.6" hidden="1" customHeight="1" x14ac:dyDescent="0.3">
      <c r="A832" s="115"/>
      <c r="B832" s="332"/>
      <c r="C832" s="332"/>
      <c r="D832" s="332"/>
      <c r="E832" s="1192"/>
      <c r="F832" s="582">
        <f t="shared" si="159"/>
        <v>0</v>
      </c>
      <c r="G832" s="333"/>
      <c r="H832" s="333"/>
      <c r="I832" s="334"/>
      <c r="J832" s="335"/>
      <c r="K832" s="942"/>
      <c r="L832" s="337"/>
      <c r="M832" s="337"/>
      <c r="N832" s="337"/>
      <c r="O832" s="338"/>
      <c r="P832" s="339">
        <f t="shared" si="160"/>
        <v>0</v>
      </c>
      <c r="Q832" s="364"/>
      <c r="R832" s="364"/>
      <c r="S832" s="365"/>
      <c r="T832" s="366"/>
      <c r="U832" s="367"/>
      <c r="V832" s="364"/>
      <c r="W832" s="364"/>
      <c r="X832" s="364"/>
      <c r="Y832" s="1293">
        <f t="shared" si="161"/>
        <v>0</v>
      </c>
      <c r="Z832" s="340"/>
      <c r="AA832" s="370"/>
      <c r="AB832" s="20"/>
      <c r="AC832" s="253">
        <f t="shared" si="162"/>
        <v>0</v>
      </c>
    </row>
    <row r="833" spans="1:29" ht="15.6" hidden="1" customHeight="1" x14ac:dyDescent="0.3">
      <c r="A833" s="115"/>
      <c r="B833" s="332"/>
      <c r="C833" s="374" t="s">
        <v>945</v>
      </c>
      <c r="D833" s="441"/>
      <c r="E833" s="1178"/>
      <c r="F833" s="582">
        <f t="shared" si="159"/>
        <v>0</v>
      </c>
      <c r="G833" s="333"/>
      <c r="H833" s="333"/>
      <c r="I833" s="334"/>
      <c r="J833" s="335"/>
      <c r="K833" s="942"/>
      <c r="L833" s="337"/>
      <c r="M833" s="337"/>
      <c r="N833" s="337"/>
      <c r="O833" s="338"/>
      <c r="P833" s="339">
        <f t="shared" si="160"/>
        <v>0</v>
      </c>
      <c r="Q833" s="364"/>
      <c r="R833" s="364"/>
      <c r="S833" s="365"/>
      <c r="T833" s="366"/>
      <c r="U833" s="367"/>
      <c r="V833" s="364"/>
      <c r="W833" s="364"/>
      <c r="X833" s="364"/>
      <c r="Y833" s="1293">
        <f t="shared" si="161"/>
        <v>0</v>
      </c>
      <c r="Z833" s="340"/>
      <c r="AA833" s="370"/>
      <c r="AB833" s="20"/>
      <c r="AC833" s="253">
        <f t="shared" si="162"/>
        <v>0</v>
      </c>
    </row>
    <row r="834" spans="1:29" ht="15.6" hidden="1" customHeight="1" x14ac:dyDescent="0.3">
      <c r="A834" s="115"/>
      <c r="B834" s="332"/>
      <c r="C834" s="441"/>
      <c r="D834" s="441"/>
      <c r="E834" s="1168" t="s">
        <v>486</v>
      </c>
      <c r="F834" s="582">
        <f t="shared" si="159"/>
        <v>0</v>
      </c>
      <c r="G834" s="333"/>
      <c r="H834" s="333"/>
      <c r="I834" s="334">
        <v>1</v>
      </c>
      <c r="J834" s="335">
        <v>-1</v>
      </c>
      <c r="K834" s="633"/>
      <c r="L834" s="337">
        <v>3</v>
      </c>
      <c r="M834" s="337"/>
      <c r="N834" s="337"/>
      <c r="O834" s="338">
        <f t="shared" ref="O834" si="163">SUM(K834:N834)</f>
        <v>3</v>
      </c>
      <c r="P834" s="339">
        <f t="shared" si="160"/>
        <v>0</v>
      </c>
      <c r="Q834" s="364"/>
      <c r="R834" s="364"/>
      <c r="S834" s="365"/>
      <c r="T834" s="366"/>
      <c r="U834" s="367"/>
      <c r="V834" s="364"/>
      <c r="W834" s="364"/>
      <c r="X834" s="364"/>
      <c r="Y834" s="1293">
        <f t="shared" si="161"/>
        <v>0</v>
      </c>
      <c r="Z834" s="340"/>
      <c r="AA834" s="370"/>
      <c r="AB834" s="20"/>
      <c r="AC834" s="253">
        <f t="shared" si="162"/>
        <v>0</v>
      </c>
    </row>
    <row r="835" spans="1:29" ht="16.2" hidden="1" thickBot="1" x14ac:dyDescent="0.35">
      <c r="A835" s="119"/>
      <c r="B835" s="306"/>
      <c r="C835" s="306"/>
      <c r="D835" s="306"/>
      <c r="E835" s="1491"/>
      <c r="F835" s="881">
        <f t="shared" si="159"/>
        <v>0</v>
      </c>
      <c r="G835" s="307"/>
      <c r="H835" s="307"/>
      <c r="I835" s="308"/>
      <c r="J835" s="309"/>
      <c r="K835" s="941"/>
      <c r="L835" s="310"/>
      <c r="M835" s="310"/>
      <c r="N835" s="310"/>
      <c r="O835" s="311"/>
      <c r="P835" s="484">
        <f t="shared" si="160"/>
        <v>0</v>
      </c>
      <c r="Q835" s="349"/>
      <c r="R835" s="349"/>
      <c r="S835" s="314"/>
      <c r="T835" s="315"/>
      <c r="U835" s="350"/>
      <c r="V835" s="349"/>
      <c r="W835" s="349"/>
      <c r="X835" s="349"/>
      <c r="Y835" s="1307">
        <f t="shared" si="161"/>
        <v>0</v>
      </c>
      <c r="Z835" s="317"/>
      <c r="AA835" s="427"/>
      <c r="AB835" s="20"/>
      <c r="AC835" s="253">
        <f t="shared" si="162"/>
        <v>0</v>
      </c>
    </row>
    <row r="836" spans="1:29" x14ac:dyDescent="0.3">
      <c r="A836" s="120"/>
      <c r="B836" s="527" t="s">
        <v>400</v>
      </c>
      <c r="C836" s="352"/>
      <c r="D836" s="352"/>
      <c r="E836" s="1367"/>
      <c r="F836" s="883">
        <f t="shared" si="159"/>
        <v>0</v>
      </c>
      <c r="G836" s="353"/>
      <c r="H836" s="353"/>
      <c r="I836" s="354"/>
      <c r="J836" s="355"/>
      <c r="K836" s="943"/>
      <c r="L836" s="357"/>
      <c r="M836" s="357"/>
      <c r="N836" s="357"/>
      <c r="O836" s="358"/>
      <c r="P836" s="488">
        <f t="shared" si="160"/>
        <v>0</v>
      </c>
      <c r="Q836" s="359"/>
      <c r="R836" s="359"/>
      <c r="S836" s="360"/>
      <c r="T836" s="361"/>
      <c r="U836" s="362"/>
      <c r="V836" s="359"/>
      <c r="W836" s="359"/>
      <c r="X836" s="359"/>
      <c r="Y836" s="1308">
        <f t="shared" si="161"/>
        <v>0</v>
      </c>
      <c r="Z836" s="512" t="s">
        <v>116</v>
      </c>
      <c r="AA836" s="467"/>
      <c r="AB836" s="20"/>
      <c r="AC836" s="253">
        <f t="shared" si="162"/>
        <v>0</v>
      </c>
    </row>
    <row r="837" spans="1:29" s="34" customFormat="1" hidden="1" x14ac:dyDescent="0.3">
      <c r="A837" s="117"/>
      <c r="B837" s="442"/>
      <c r="C837" s="574" t="s">
        <v>264</v>
      </c>
      <c r="D837" s="442"/>
      <c r="E837" s="1181"/>
      <c r="F837" s="582">
        <f t="shared" si="159"/>
        <v>0</v>
      </c>
      <c r="G837" s="583"/>
      <c r="H837" s="583"/>
      <c r="I837" s="584"/>
      <c r="J837" s="585"/>
      <c r="K837" s="424"/>
      <c r="L837" s="586"/>
      <c r="M837" s="586"/>
      <c r="N837" s="586"/>
      <c r="O837" s="338"/>
      <c r="P837" s="576">
        <f t="shared" ref="P837:R837" si="164">P841</f>
        <v>50000</v>
      </c>
      <c r="Q837" s="575">
        <f t="shared" si="164"/>
        <v>0</v>
      </c>
      <c r="R837" s="575">
        <f t="shared" si="164"/>
        <v>15000</v>
      </c>
      <c r="S837" s="575">
        <f>S841</f>
        <v>0</v>
      </c>
      <c r="T837" s="1292">
        <f t="shared" ref="T837:Y837" si="165">T841</f>
        <v>35000</v>
      </c>
      <c r="U837" s="576">
        <f t="shared" si="165"/>
        <v>0</v>
      </c>
      <c r="V837" s="575">
        <f t="shared" si="165"/>
        <v>15000</v>
      </c>
      <c r="W837" s="575">
        <f t="shared" si="165"/>
        <v>0</v>
      </c>
      <c r="X837" s="575">
        <f t="shared" si="165"/>
        <v>0</v>
      </c>
      <c r="Y837" s="1292">
        <f t="shared" si="165"/>
        <v>15000</v>
      </c>
      <c r="Z837" s="576"/>
      <c r="AA837" s="346"/>
      <c r="AB837" s="13"/>
      <c r="AC837" s="260">
        <f t="shared" si="162"/>
        <v>65000</v>
      </c>
    </row>
    <row r="838" spans="1:29" s="34" customFormat="1" x14ac:dyDescent="0.3">
      <c r="A838" s="117"/>
      <c r="B838" s="442"/>
      <c r="C838" s="574" t="s">
        <v>698</v>
      </c>
      <c r="D838" s="442"/>
      <c r="E838" s="1181"/>
      <c r="F838" s="582">
        <f t="shared" si="159"/>
        <v>0</v>
      </c>
      <c r="G838" s="583"/>
      <c r="H838" s="583"/>
      <c r="I838" s="584"/>
      <c r="J838" s="585"/>
      <c r="K838" s="424"/>
      <c r="L838" s="429"/>
      <c r="M838" s="429"/>
      <c r="N838" s="429"/>
      <c r="O838" s="338"/>
      <c r="P838" s="576">
        <f t="shared" ref="P838:R838" si="166">P848</f>
        <v>334600</v>
      </c>
      <c r="Q838" s="575">
        <f t="shared" si="166"/>
        <v>0</v>
      </c>
      <c r="R838" s="575">
        <f t="shared" si="166"/>
        <v>0</v>
      </c>
      <c r="S838" s="575">
        <f>S848</f>
        <v>334600</v>
      </c>
      <c r="T838" s="1292">
        <f t="shared" ref="T838:Y838" si="167">T848</f>
        <v>0</v>
      </c>
      <c r="U838" s="576">
        <f t="shared" si="167"/>
        <v>0</v>
      </c>
      <c r="V838" s="575">
        <f t="shared" si="167"/>
        <v>0</v>
      </c>
      <c r="W838" s="575">
        <f t="shared" si="167"/>
        <v>0</v>
      </c>
      <c r="X838" s="575">
        <f t="shared" si="167"/>
        <v>0</v>
      </c>
      <c r="Y838" s="1292">
        <f t="shared" si="167"/>
        <v>0</v>
      </c>
      <c r="Z838" s="576">
        <f>SUM(Z855:Z855)</f>
        <v>0</v>
      </c>
      <c r="AA838" s="346"/>
      <c r="AB838" s="13"/>
      <c r="AC838" s="260">
        <f t="shared" si="162"/>
        <v>334600</v>
      </c>
    </row>
    <row r="839" spans="1:29" x14ac:dyDescent="0.3">
      <c r="A839" s="115"/>
      <c r="B839" s="374"/>
      <c r="C839" s="332"/>
      <c r="D839" s="332"/>
      <c r="E839" s="1164"/>
      <c r="F839" s="582">
        <f t="shared" si="159"/>
        <v>0</v>
      </c>
      <c r="G839" s="333"/>
      <c r="H839" s="333"/>
      <c r="I839" s="334"/>
      <c r="J839" s="335"/>
      <c r="K839" s="942"/>
      <c r="L839" s="337"/>
      <c r="M839" s="337"/>
      <c r="N839" s="337"/>
      <c r="O839" s="338"/>
      <c r="P839" s="339">
        <f t="shared" si="160"/>
        <v>0</v>
      </c>
      <c r="Q839" s="364"/>
      <c r="R839" s="364"/>
      <c r="S839" s="365"/>
      <c r="T839" s="366"/>
      <c r="U839" s="367"/>
      <c r="V839" s="364"/>
      <c r="W839" s="364"/>
      <c r="X839" s="364"/>
      <c r="Y839" s="1293">
        <f t="shared" si="161"/>
        <v>0</v>
      </c>
      <c r="Z839" s="340"/>
      <c r="AA839" s="370"/>
      <c r="AB839" s="20"/>
      <c r="AC839" s="253">
        <f t="shared" si="162"/>
        <v>0</v>
      </c>
    </row>
    <row r="840" spans="1:29" hidden="1" x14ac:dyDescent="0.3">
      <c r="A840" s="115"/>
      <c r="B840" s="332"/>
      <c r="C840" s="374" t="s">
        <v>700</v>
      </c>
      <c r="D840" s="332"/>
      <c r="E840" s="1164"/>
      <c r="F840" s="582">
        <f t="shared" ref="F840:F906" si="168">SUM(G840:J840)</f>
        <v>0</v>
      </c>
      <c r="G840" s="333"/>
      <c r="H840" s="333"/>
      <c r="I840" s="334"/>
      <c r="J840" s="335"/>
      <c r="K840" s="942"/>
      <c r="L840" s="337"/>
      <c r="M840" s="337"/>
      <c r="N840" s="337"/>
      <c r="O840" s="338"/>
      <c r="P840" s="339">
        <f t="shared" si="160"/>
        <v>0</v>
      </c>
      <c r="Q840" s="364"/>
      <c r="R840" s="364"/>
      <c r="S840" s="365"/>
      <c r="T840" s="366"/>
      <c r="U840" s="367"/>
      <c r="V840" s="364"/>
      <c r="W840" s="364"/>
      <c r="X840" s="364"/>
      <c r="Y840" s="1293">
        <f t="shared" si="161"/>
        <v>0</v>
      </c>
      <c r="Z840" s="340"/>
      <c r="AA840" s="370"/>
      <c r="AB840" s="20"/>
      <c r="AC840" s="253">
        <f t="shared" si="162"/>
        <v>0</v>
      </c>
    </row>
    <row r="841" spans="1:29" s="68" customFormat="1" hidden="1" x14ac:dyDescent="0.3">
      <c r="A841" s="115"/>
      <c r="B841" s="332"/>
      <c r="C841" s="332"/>
      <c r="D841" s="332"/>
      <c r="E841" s="1168" t="s">
        <v>77</v>
      </c>
      <c r="F841" s="582">
        <f t="shared" si="168"/>
        <v>2</v>
      </c>
      <c r="G841" s="333"/>
      <c r="H841" s="333">
        <v>1</v>
      </c>
      <c r="I841" s="334"/>
      <c r="J841" s="335">
        <v>1</v>
      </c>
      <c r="K841" s="633"/>
      <c r="L841" s="344">
        <v>1</v>
      </c>
      <c r="M841" s="344"/>
      <c r="N841" s="344"/>
      <c r="O841" s="338">
        <f t="shared" ref="O841:O882" si="169">SUM(K841:N841)</f>
        <v>1</v>
      </c>
      <c r="P841" s="339">
        <f t="shared" si="160"/>
        <v>50000</v>
      </c>
      <c r="Q841" s="364"/>
      <c r="R841" s="364">
        <v>15000</v>
      </c>
      <c r="S841" s="365"/>
      <c r="T841" s="366">
        <v>35000</v>
      </c>
      <c r="U841" s="367"/>
      <c r="V841" s="364">
        <v>15000</v>
      </c>
      <c r="W841" s="364"/>
      <c r="X841" s="364"/>
      <c r="Y841" s="1293">
        <f t="shared" si="161"/>
        <v>15000</v>
      </c>
      <c r="Z841" s="476"/>
      <c r="AA841" s="577" t="s">
        <v>31</v>
      </c>
      <c r="AB841" s="1669"/>
      <c r="AC841" s="253">
        <f t="shared" si="162"/>
        <v>65000</v>
      </c>
    </row>
    <row r="842" spans="1:29" hidden="1" x14ac:dyDescent="0.3">
      <c r="A842" s="115"/>
      <c r="B842" s="332"/>
      <c r="C842" s="332"/>
      <c r="D842" s="332"/>
      <c r="E842" s="1168"/>
      <c r="F842" s="582">
        <f t="shared" si="168"/>
        <v>0</v>
      </c>
      <c r="G842" s="333"/>
      <c r="H842" s="333"/>
      <c r="I842" s="334"/>
      <c r="J842" s="335"/>
      <c r="K842" s="633"/>
      <c r="L842" s="337"/>
      <c r="M842" s="337"/>
      <c r="N842" s="337"/>
      <c r="O842" s="338"/>
      <c r="P842" s="339">
        <f t="shared" si="160"/>
        <v>0</v>
      </c>
      <c r="Q842" s="364"/>
      <c r="R842" s="364"/>
      <c r="S842" s="365"/>
      <c r="T842" s="366"/>
      <c r="U842" s="367"/>
      <c r="V842" s="364"/>
      <c r="W842" s="364"/>
      <c r="X842" s="364"/>
      <c r="Y842" s="1293">
        <f t="shared" si="161"/>
        <v>0</v>
      </c>
      <c r="Z842" s="476"/>
      <c r="AA842" s="577"/>
      <c r="AB842" s="20"/>
      <c r="AC842" s="253">
        <f t="shared" si="162"/>
        <v>0</v>
      </c>
    </row>
    <row r="843" spans="1:29" x14ac:dyDescent="0.3">
      <c r="A843" s="124"/>
      <c r="B843" s="441"/>
      <c r="C843" s="374" t="s">
        <v>1182</v>
      </c>
      <c r="D843" s="441"/>
      <c r="E843" s="1168"/>
      <c r="F843" s="582">
        <f t="shared" si="168"/>
        <v>0</v>
      </c>
      <c r="G843" s="333"/>
      <c r="H843" s="333"/>
      <c r="I843" s="334"/>
      <c r="J843" s="335"/>
      <c r="K843" s="633"/>
      <c r="L843" s="337"/>
      <c r="M843" s="337"/>
      <c r="N843" s="337"/>
      <c r="O843" s="338"/>
      <c r="P843" s="339">
        <f t="shared" si="160"/>
        <v>0</v>
      </c>
      <c r="Q843" s="364"/>
      <c r="R843" s="364"/>
      <c r="S843" s="578"/>
      <c r="T843" s="579"/>
      <c r="U843" s="367"/>
      <c r="V843" s="364"/>
      <c r="W843" s="364"/>
      <c r="X843" s="364"/>
      <c r="Y843" s="1293">
        <f t="shared" si="161"/>
        <v>0</v>
      </c>
      <c r="Z843" s="476"/>
      <c r="AA843" s="580"/>
      <c r="AB843" s="28"/>
      <c r="AC843" s="253">
        <f t="shared" si="162"/>
        <v>0</v>
      </c>
    </row>
    <row r="844" spans="1:29" x14ac:dyDescent="0.3">
      <c r="A844" s="124"/>
      <c r="B844" s="441"/>
      <c r="C844" s="374"/>
      <c r="D844" s="441"/>
      <c r="E844" s="1172" t="s">
        <v>1183</v>
      </c>
      <c r="F844" s="582">
        <f t="shared" si="168"/>
        <v>0</v>
      </c>
      <c r="G844" s="333"/>
      <c r="H844" s="333"/>
      <c r="I844" s="334"/>
      <c r="J844" s="335"/>
      <c r="K844" s="633"/>
      <c r="L844" s="337"/>
      <c r="M844" s="337"/>
      <c r="N844" s="337"/>
      <c r="O844" s="338"/>
      <c r="P844" s="339">
        <f t="shared" si="160"/>
        <v>0</v>
      </c>
      <c r="Q844" s="364"/>
      <c r="R844" s="364"/>
      <c r="S844" s="578"/>
      <c r="T844" s="579"/>
      <c r="U844" s="367"/>
      <c r="V844" s="364"/>
      <c r="W844" s="364"/>
      <c r="X844" s="364"/>
      <c r="Y844" s="1293">
        <f t="shared" si="161"/>
        <v>0</v>
      </c>
      <c r="Z844" s="476"/>
      <c r="AA844" s="580"/>
      <c r="AB844" s="28"/>
      <c r="AC844" s="253">
        <f t="shared" si="162"/>
        <v>0</v>
      </c>
    </row>
    <row r="845" spans="1:29" x14ac:dyDescent="0.3">
      <c r="A845" s="124"/>
      <c r="B845" s="441"/>
      <c r="C845" s="441"/>
      <c r="D845" s="374" t="s">
        <v>1188</v>
      </c>
      <c r="E845" s="1168"/>
      <c r="F845" s="582">
        <f t="shared" si="168"/>
        <v>0</v>
      </c>
      <c r="G845" s="333"/>
      <c r="H845" s="333"/>
      <c r="I845" s="334"/>
      <c r="J845" s="335"/>
      <c r="K845" s="633"/>
      <c r="L845" s="337"/>
      <c r="M845" s="337"/>
      <c r="N845" s="337"/>
      <c r="O845" s="338"/>
      <c r="P845" s="339">
        <f t="shared" si="160"/>
        <v>0</v>
      </c>
      <c r="Q845" s="364"/>
      <c r="R845" s="364"/>
      <c r="S845" s="578"/>
      <c r="T845" s="579"/>
      <c r="U845" s="367"/>
      <c r="V845" s="364"/>
      <c r="W845" s="364"/>
      <c r="X845" s="364"/>
      <c r="Y845" s="1293">
        <f t="shared" si="161"/>
        <v>0</v>
      </c>
      <c r="Z845" s="476"/>
      <c r="AA845" s="580"/>
      <c r="AB845" s="28"/>
      <c r="AC845" s="253">
        <f t="shared" si="162"/>
        <v>0</v>
      </c>
    </row>
    <row r="846" spans="1:29" x14ac:dyDescent="0.3">
      <c r="A846" s="124"/>
      <c r="B846" s="441"/>
      <c r="C846" s="441"/>
      <c r="D846" s="374" t="s">
        <v>1189</v>
      </c>
      <c r="E846" s="1168"/>
      <c r="F846" s="582">
        <f t="shared" si="168"/>
        <v>0</v>
      </c>
      <c r="G846" s="333"/>
      <c r="H846" s="333"/>
      <c r="I846" s="334"/>
      <c r="J846" s="335"/>
      <c r="K846" s="633"/>
      <c r="L846" s="337"/>
      <c r="M846" s="337"/>
      <c r="N846" s="337"/>
      <c r="O846" s="338"/>
      <c r="P846" s="339">
        <f t="shared" si="160"/>
        <v>0</v>
      </c>
      <c r="Q846" s="364"/>
      <c r="R846" s="364"/>
      <c r="S846" s="578"/>
      <c r="T846" s="579"/>
      <c r="U846" s="367"/>
      <c r="V846" s="364"/>
      <c r="W846" s="364"/>
      <c r="X846" s="364"/>
      <c r="Y846" s="1293">
        <f t="shared" si="161"/>
        <v>0</v>
      </c>
      <c r="Z846" s="476"/>
      <c r="AA846" s="580"/>
      <c r="AB846" s="28"/>
      <c r="AC846" s="253">
        <f t="shared" si="162"/>
        <v>0</v>
      </c>
    </row>
    <row r="847" spans="1:29" x14ac:dyDescent="0.3">
      <c r="A847" s="124"/>
      <c r="B847" s="441"/>
      <c r="C847" s="441"/>
      <c r="D847" s="374" t="s">
        <v>1190</v>
      </c>
      <c r="E847" s="1168"/>
      <c r="F847" s="582">
        <f t="shared" si="168"/>
        <v>0</v>
      </c>
      <c r="G847" s="333"/>
      <c r="H847" s="333"/>
      <c r="I847" s="334"/>
      <c r="J847" s="335"/>
      <c r="K847" s="633"/>
      <c r="L847" s="337"/>
      <c r="M847" s="337"/>
      <c r="N847" s="337"/>
      <c r="O847" s="338"/>
      <c r="P847" s="339">
        <f t="shared" si="160"/>
        <v>0</v>
      </c>
      <c r="Q847" s="364"/>
      <c r="R847" s="364"/>
      <c r="S847" s="578"/>
      <c r="T847" s="579"/>
      <c r="U847" s="367"/>
      <c r="V847" s="364"/>
      <c r="W847" s="364"/>
      <c r="X847" s="364"/>
      <c r="Y847" s="1293">
        <f t="shared" si="161"/>
        <v>0</v>
      </c>
      <c r="Z847" s="476"/>
      <c r="AA847" s="580"/>
      <c r="AB847" s="28"/>
      <c r="AC847" s="253">
        <f t="shared" si="162"/>
        <v>0</v>
      </c>
    </row>
    <row r="848" spans="1:29" x14ac:dyDescent="0.3">
      <c r="A848" s="124"/>
      <c r="B848" s="441"/>
      <c r="C848" s="441"/>
      <c r="D848" s="441"/>
      <c r="E848" s="1168" t="s">
        <v>699</v>
      </c>
      <c r="F848" s="582">
        <f t="shared" si="168"/>
        <v>1</v>
      </c>
      <c r="G848" s="333"/>
      <c r="H848" s="333"/>
      <c r="I848" s="334">
        <v>1</v>
      </c>
      <c r="J848" s="335"/>
      <c r="K848" s="633"/>
      <c r="L848" s="344"/>
      <c r="M848" s="344"/>
      <c r="N848" s="344"/>
      <c r="O848" s="338"/>
      <c r="P848" s="339">
        <f t="shared" si="160"/>
        <v>334600</v>
      </c>
      <c r="Q848" s="364"/>
      <c r="R848" s="364"/>
      <c r="S848" s="578">
        <v>334600</v>
      </c>
      <c r="T848" s="579"/>
      <c r="U848" s="367"/>
      <c r="V848" s="364"/>
      <c r="W848" s="364"/>
      <c r="X848" s="364"/>
      <c r="Y848" s="1293">
        <f t="shared" si="161"/>
        <v>0</v>
      </c>
      <c r="Z848" s="476"/>
      <c r="AA848" s="580" t="s">
        <v>32</v>
      </c>
      <c r="AB848" s="28"/>
      <c r="AC848" s="253">
        <f t="shared" si="162"/>
        <v>334600</v>
      </c>
    </row>
    <row r="849" spans="1:29" x14ac:dyDescent="0.3">
      <c r="A849" s="124"/>
      <c r="B849" s="441"/>
      <c r="C849" s="441"/>
      <c r="D849" s="441"/>
      <c r="E849" s="1168"/>
      <c r="F849" s="582">
        <f t="shared" si="168"/>
        <v>0</v>
      </c>
      <c r="G849" s="333"/>
      <c r="H849" s="333"/>
      <c r="I849" s="334"/>
      <c r="J849" s="335"/>
      <c r="K849" s="633"/>
      <c r="L849" s="337"/>
      <c r="M849" s="337"/>
      <c r="N849" s="337"/>
      <c r="O849" s="338"/>
      <c r="P849" s="339">
        <f t="shared" si="160"/>
        <v>0</v>
      </c>
      <c r="Q849" s="364"/>
      <c r="R849" s="364"/>
      <c r="S849" s="578"/>
      <c r="T849" s="579"/>
      <c r="U849" s="367"/>
      <c r="V849" s="364"/>
      <c r="W849" s="364"/>
      <c r="X849" s="364"/>
      <c r="Y849" s="1293">
        <f t="shared" si="161"/>
        <v>0</v>
      </c>
      <c r="Z849" s="476"/>
      <c r="AA849" s="580"/>
      <c r="AB849" s="28"/>
      <c r="AC849" s="253">
        <f t="shared" si="162"/>
        <v>0</v>
      </c>
    </row>
    <row r="850" spans="1:29" x14ac:dyDescent="0.3">
      <c r="A850" s="124"/>
      <c r="B850" s="441"/>
      <c r="C850" s="441"/>
      <c r="D850" s="374" t="s">
        <v>1192</v>
      </c>
      <c r="E850" s="1168"/>
      <c r="F850" s="582">
        <f t="shared" si="168"/>
        <v>0</v>
      </c>
      <c r="G850" s="333"/>
      <c r="H850" s="333"/>
      <c r="I850" s="334"/>
      <c r="J850" s="335"/>
      <c r="K850" s="633"/>
      <c r="L850" s="337"/>
      <c r="M850" s="337"/>
      <c r="N850" s="337"/>
      <c r="O850" s="338"/>
      <c r="P850" s="339">
        <f t="shared" si="160"/>
        <v>0</v>
      </c>
      <c r="Q850" s="364"/>
      <c r="R850" s="364"/>
      <c r="S850" s="578"/>
      <c r="T850" s="579"/>
      <c r="U850" s="367"/>
      <c r="V850" s="364"/>
      <c r="W850" s="364"/>
      <c r="X850" s="364"/>
      <c r="Y850" s="1293">
        <f t="shared" si="161"/>
        <v>0</v>
      </c>
      <c r="Z850" s="476"/>
      <c r="AA850" s="580"/>
      <c r="AB850" s="28"/>
      <c r="AC850" s="253">
        <f t="shared" si="162"/>
        <v>0</v>
      </c>
    </row>
    <row r="851" spans="1:29" x14ac:dyDescent="0.3">
      <c r="A851" s="124"/>
      <c r="B851" s="441"/>
      <c r="C851" s="441"/>
      <c r="D851" s="374" t="s">
        <v>1191</v>
      </c>
      <c r="E851" s="1168"/>
      <c r="F851" s="582">
        <f t="shared" si="168"/>
        <v>0</v>
      </c>
      <c r="G851" s="333"/>
      <c r="H851" s="333"/>
      <c r="I851" s="334"/>
      <c r="J851" s="335"/>
      <c r="K851" s="633"/>
      <c r="L851" s="337"/>
      <c r="M851" s="337"/>
      <c r="N851" s="337"/>
      <c r="O851" s="338"/>
      <c r="P851" s="339">
        <f t="shared" si="160"/>
        <v>0</v>
      </c>
      <c r="Q851" s="364"/>
      <c r="R851" s="364"/>
      <c r="S851" s="578"/>
      <c r="T851" s="579"/>
      <c r="U851" s="367"/>
      <c r="V851" s="364"/>
      <c r="W851" s="364"/>
      <c r="X851" s="364"/>
      <c r="Y851" s="1293">
        <f t="shared" si="161"/>
        <v>0</v>
      </c>
      <c r="Z851" s="476"/>
      <c r="AA851" s="580"/>
      <c r="AB851" s="28"/>
      <c r="AC851" s="253">
        <f t="shared" si="162"/>
        <v>0</v>
      </c>
    </row>
    <row r="852" spans="1:29" x14ac:dyDescent="0.3">
      <c r="A852" s="124"/>
      <c r="B852" s="441"/>
      <c r="C852" s="441"/>
      <c r="D852" s="441"/>
      <c r="E852" s="1168" t="s">
        <v>699</v>
      </c>
      <c r="F852" s="582">
        <f t="shared" si="168"/>
        <v>5</v>
      </c>
      <c r="G852" s="333"/>
      <c r="H852" s="333"/>
      <c r="I852" s="334"/>
      <c r="J852" s="335">
        <v>5</v>
      </c>
      <c r="K852" s="633"/>
      <c r="L852" s="337"/>
      <c r="M852" s="337"/>
      <c r="N852" s="337"/>
      <c r="O852" s="338"/>
      <c r="P852" s="339">
        <f t="shared" si="160"/>
        <v>1235500</v>
      </c>
      <c r="Q852" s="364"/>
      <c r="R852" s="364"/>
      <c r="S852" s="578"/>
      <c r="T852" s="579">
        <v>1235500</v>
      </c>
      <c r="U852" s="367"/>
      <c r="V852" s="364"/>
      <c r="W852" s="364"/>
      <c r="X852" s="364"/>
      <c r="Y852" s="1293">
        <f t="shared" si="161"/>
        <v>0</v>
      </c>
      <c r="Z852" s="476"/>
      <c r="AA852" s="580" t="s">
        <v>32</v>
      </c>
      <c r="AB852" s="28"/>
      <c r="AC852" s="253">
        <f t="shared" si="162"/>
        <v>1235500</v>
      </c>
    </row>
    <row r="853" spans="1:29" x14ac:dyDescent="0.3">
      <c r="A853" s="124"/>
      <c r="B853" s="441"/>
      <c r="C853" s="441"/>
      <c r="D853" s="441"/>
      <c r="E853" s="1168"/>
      <c r="F853" s="582">
        <f t="shared" si="168"/>
        <v>0</v>
      </c>
      <c r="G853" s="333"/>
      <c r="H853" s="333"/>
      <c r="I853" s="334"/>
      <c r="J853" s="335"/>
      <c r="K853" s="633"/>
      <c r="L853" s="337"/>
      <c r="M853" s="337"/>
      <c r="N853" s="337"/>
      <c r="O853" s="338"/>
      <c r="P853" s="339">
        <f t="shared" si="160"/>
        <v>0</v>
      </c>
      <c r="Q853" s="364"/>
      <c r="R853" s="364"/>
      <c r="S853" s="595"/>
      <c r="T853" s="579"/>
      <c r="U853" s="367"/>
      <c r="V853" s="364"/>
      <c r="W853" s="364"/>
      <c r="X853" s="364"/>
      <c r="Y853" s="1293">
        <f t="shared" si="161"/>
        <v>0</v>
      </c>
      <c r="Z853" s="476"/>
      <c r="AA853" s="580"/>
      <c r="AB853" s="28"/>
      <c r="AC853" s="253">
        <f t="shared" si="162"/>
        <v>0</v>
      </c>
    </row>
    <row r="854" spans="1:29" x14ac:dyDescent="0.3">
      <c r="A854" s="115"/>
      <c r="B854" s="332"/>
      <c r="C854" s="442" t="s">
        <v>838</v>
      </c>
      <c r="D854" s="441"/>
      <c r="E854" s="1168"/>
      <c r="F854" s="582">
        <f t="shared" si="168"/>
        <v>0</v>
      </c>
      <c r="G854" s="333"/>
      <c r="H854" s="333"/>
      <c r="I854" s="334"/>
      <c r="J854" s="335"/>
      <c r="K854" s="633"/>
      <c r="L854" s="337"/>
      <c r="M854" s="337"/>
      <c r="N854" s="337"/>
      <c r="O854" s="338"/>
      <c r="P854" s="339">
        <f t="shared" si="160"/>
        <v>0</v>
      </c>
      <c r="Q854" s="364"/>
      <c r="R854" s="364"/>
      <c r="S854" s="365"/>
      <c r="T854" s="366"/>
      <c r="U854" s="367"/>
      <c r="V854" s="364"/>
      <c r="W854" s="364"/>
      <c r="X854" s="364"/>
      <c r="Y854" s="1293">
        <f t="shared" si="161"/>
        <v>0</v>
      </c>
      <c r="Z854" s="340"/>
      <c r="AA854" s="370"/>
      <c r="AB854" s="20"/>
      <c r="AC854" s="253">
        <f t="shared" si="162"/>
        <v>0</v>
      </c>
    </row>
    <row r="855" spans="1:29" x14ac:dyDescent="0.3">
      <c r="A855" s="115"/>
      <c r="B855" s="332"/>
      <c r="C855" s="441"/>
      <c r="D855" s="441"/>
      <c r="E855" s="1168" t="s">
        <v>431</v>
      </c>
      <c r="F855" s="582">
        <v>1</v>
      </c>
      <c r="G855" s="333"/>
      <c r="H855" s="333"/>
      <c r="I855" s="334">
        <v>1</v>
      </c>
      <c r="J855" s="335">
        <v>-1</v>
      </c>
      <c r="K855" s="633"/>
      <c r="L855" s="337"/>
      <c r="M855" s="337"/>
      <c r="N855" s="337"/>
      <c r="O855" s="338"/>
      <c r="P855" s="339">
        <f t="shared" si="160"/>
        <v>0</v>
      </c>
      <c r="Q855" s="364"/>
      <c r="R855" s="364"/>
      <c r="S855" s="365"/>
      <c r="T855" s="366"/>
      <c r="U855" s="367"/>
      <c r="V855" s="364"/>
      <c r="W855" s="364"/>
      <c r="X855" s="364"/>
      <c r="Y855" s="1293">
        <f t="shared" si="161"/>
        <v>0</v>
      </c>
      <c r="Z855" s="340"/>
      <c r="AA855" s="370"/>
      <c r="AB855" s="20"/>
      <c r="AC855" s="253">
        <f t="shared" si="162"/>
        <v>0</v>
      </c>
    </row>
    <row r="856" spans="1:29" ht="16.2" thickBot="1" x14ac:dyDescent="0.35">
      <c r="A856" s="121"/>
      <c r="B856" s="377"/>
      <c r="C856" s="377"/>
      <c r="D856" s="377"/>
      <c r="E856" s="1492"/>
      <c r="F856" s="885">
        <f t="shared" si="168"/>
        <v>0</v>
      </c>
      <c r="G856" s="378"/>
      <c r="H856" s="378"/>
      <c r="I856" s="379"/>
      <c r="J856" s="380"/>
      <c r="K856" s="944"/>
      <c r="L856" s="425"/>
      <c r="M856" s="425"/>
      <c r="N856" s="425"/>
      <c r="O856" s="382"/>
      <c r="P856" s="481">
        <f t="shared" si="160"/>
        <v>0</v>
      </c>
      <c r="Q856" s="383"/>
      <c r="R856" s="383"/>
      <c r="S856" s="384"/>
      <c r="T856" s="385"/>
      <c r="U856" s="386"/>
      <c r="V856" s="383"/>
      <c r="W856" s="383"/>
      <c r="X856" s="383"/>
      <c r="Y856" s="1305">
        <f t="shared" si="161"/>
        <v>0</v>
      </c>
      <c r="Z856" s="387"/>
      <c r="AA856" s="477"/>
      <c r="AB856" s="20"/>
      <c r="AC856" s="253">
        <f t="shared" si="162"/>
        <v>0</v>
      </c>
    </row>
    <row r="857" spans="1:29" s="34" customFormat="1" x14ac:dyDescent="0.3">
      <c r="A857" s="122"/>
      <c r="B857" s="591" t="s">
        <v>401</v>
      </c>
      <c r="C857" s="388"/>
      <c r="D857" s="388"/>
      <c r="E857" s="1361"/>
      <c r="F857" s="886">
        <f t="shared" si="168"/>
        <v>0</v>
      </c>
      <c r="G857" s="924"/>
      <c r="H857" s="924"/>
      <c r="I857" s="925"/>
      <c r="J857" s="926"/>
      <c r="K857" s="392"/>
      <c r="L857" s="930"/>
      <c r="M857" s="930"/>
      <c r="N857" s="930"/>
      <c r="O857" s="394"/>
      <c r="P857" s="483">
        <f t="shared" si="160"/>
        <v>0</v>
      </c>
      <c r="Q857" s="977"/>
      <c r="R857" s="977"/>
      <c r="S857" s="396"/>
      <c r="T857" s="397"/>
      <c r="U857" s="999"/>
      <c r="V857" s="977"/>
      <c r="W857" s="977"/>
      <c r="X857" s="977"/>
      <c r="Y857" s="1306">
        <f t="shared" si="161"/>
        <v>0</v>
      </c>
      <c r="Z857" s="1011" t="s">
        <v>114</v>
      </c>
      <c r="AA857" s="1012"/>
      <c r="AB857" s="20"/>
      <c r="AC857" s="260">
        <f t="shared" si="162"/>
        <v>0</v>
      </c>
    </row>
    <row r="858" spans="1:29" s="34" customFormat="1" hidden="1" x14ac:dyDescent="0.3">
      <c r="A858" s="118"/>
      <c r="B858" s="574"/>
      <c r="C858" s="574" t="s">
        <v>268</v>
      </c>
      <c r="D858" s="574"/>
      <c r="E858" s="1166"/>
      <c r="F858" s="582">
        <f t="shared" si="168"/>
        <v>0</v>
      </c>
      <c r="G858" s="583"/>
      <c r="H858" s="583"/>
      <c r="I858" s="584"/>
      <c r="J858" s="585"/>
      <c r="K858" s="336"/>
      <c r="L858" s="586"/>
      <c r="M858" s="586"/>
      <c r="N858" s="586"/>
      <c r="O858" s="338"/>
      <c r="P858" s="339">
        <f t="shared" ref="P858:R858" si="170">P862</f>
        <v>0</v>
      </c>
      <c r="Q858" s="401">
        <f t="shared" si="170"/>
        <v>0</v>
      </c>
      <c r="R858" s="401">
        <f t="shared" si="170"/>
        <v>0</v>
      </c>
      <c r="S858" s="401">
        <f>S862</f>
        <v>0</v>
      </c>
      <c r="T858" s="402">
        <f>T862</f>
        <v>0</v>
      </c>
      <c r="U858" s="339">
        <f t="shared" ref="U858:Y858" si="171">U862</f>
        <v>0</v>
      </c>
      <c r="V858" s="401">
        <f t="shared" si="171"/>
        <v>0</v>
      </c>
      <c r="W858" s="401">
        <f t="shared" si="171"/>
        <v>0</v>
      </c>
      <c r="X858" s="401">
        <f t="shared" si="171"/>
        <v>0</v>
      </c>
      <c r="Y858" s="402">
        <f t="shared" si="171"/>
        <v>0</v>
      </c>
      <c r="Z858" s="438"/>
      <c r="AA858" s="430"/>
      <c r="AB858" s="20"/>
      <c r="AC858" s="260">
        <f t="shared" si="162"/>
        <v>0</v>
      </c>
    </row>
    <row r="859" spans="1:29" s="34" customFormat="1" x14ac:dyDescent="0.3">
      <c r="A859" s="118"/>
      <c r="B859" s="574"/>
      <c r="C859" s="574" t="s">
        <v>266</v>
      </c>
      <c r="D859" s="574"/>
      <c r="E859" s="1166"/>
      <c r="F859" s="582">
        <f t="shared" si="168"/>
        <v>0</v>
      </c>
      <c r="G859" s="583"/>
      <c r="H859" s="583"/>
      <c r="I859" s="584"/>
      <c r="J859" s="585"/>
      <c r="K859" s="336"/>
      <c r="L859" s="586"/>
      <c r="M859" s="586"/>
      <c r="N859" s="586"/>
      <c r="O859" s="338"/>
      <c r="P859" s="339">
        <f t="shared" ref="P859:R859" si="172">SUM(P861:P951)</f>
        <v>50000</v>
      </c>
      <c r="Q859" s="401">
        <f t="shared" si="172"/>
        <v>0</v>
      </c>
      <c r="R859" s="401">
        <f t="shared" si="172"/>
        <v>0</v>
      </c>
      <c r="S859" s="401">
        <f>SUM(S861:S951)</f>
        <v>42900</v>
      </c>
      <c r="T859" s="402">
        <f>SUM(T861:T951)</f>
        <v>7100</v>
      </c>
      <c r="U859" s="339">
        <f t="shared" ref="U859:Y859" si="173">SUM(U861:U951)</f>
        <v>0</v>
      </c>
      <c r="V859" s="401">
        <f t="shared" si="173"/>
        <v>0</v>
      </c>
      <c r="W859" s="401">
        <f t="shared" si="173"/>
        <v>0</v>
      </c>
      <c r="X859" s="401">
        <f t="shared" si="173"/>
        <v>0</v>
      </c>
      <c r="Y859" s="402">
        <f t="shared" si="173"/>
        <v>0</v>
      </c>
      <c r="Z859" s="438"/>
      <c r="AA859" s="430"/>
      <c r="AB859" s="20"/>
      <c r="AC859" s="260">
        <f t="shared" si="162"/>
        <v>50000</v>
      </c>
    </row>
    <row r="860" spans="1:29" x14ac:dyDescent="0.3">
      <c r="A860" s="115"/>
      <c r="B860" s="332"/>
      <c r="C860" s="332"/>
      <c r="D860" s="332"/>
      <c r="E860" s="1166"/>
      <c r="F860" s="582">
        <f t="shared" si="168"/>
        <v>0</v>
      </c>
      <c r="G860" s="333"/>
      <c r="H860" s="333"/>
      <c r="I860" s="334"/>
      <c r="J860" s="335"/>
      <c r="K860" s="942"/>
      <c r="L860" s="337"/>
      <c r="M860" s="337"/>
      <c r="N860" s="337"/>
      <c r="O860" s="338"/>
      <c r="P860" s="339">
        <f t="shared" si="160"/>
        <v>0</v>
      </c>
      <c r="Q860" s="364"/>
      <c r="R860" s="364"/>
      <c r="S860" s="365"/>
      <c r="T860" s="366"/>
      <c r="U860" s="367"/>
      <c r="V860" s="364"/>
      <c r="W860" s="364"/>
      <c r="X860" s="364"/>
      <c r="Y860" s="1293">
        <f t="shared" si="161"/>
        <v>0</v>
      </c>
      <c r="Z860" s="340"/>
      <c r="AA860" s="348"/>
      <c r="AB860" s="20" t="s">
        <v>360</v>
      </c>
      <c r="AC860" s="253">
        <f t="shared" si="162"/>
        <v>0</v>
      </c>
    </row>
    <row r="861" spans="1:29" x14ac:dyDescent="0.3">
      <c r="A861" s="115"/>
      <c r="B861" s="332"/>
      <c r="C861" s="587" t="s">
        <v>402</v>
      </c>
      <c r="D861" s="332"/>
      <c r="E861" s="1164"/>
      <c r="F861" s="582">
        <f t="shared" si="168"/>
        <v>0</v>
      </c>
      <c r="G861" s="333"/>
      <c r="H861" s="333"/>
      <c r="I861" s="334"/>
      <c r="J861" s="335"/>
      <c r="K861" s="942"/>
      <c r="L861" s="337"/>
      <c r="M861" s="337"/>
      <c r="N861" s="337"/>
      <c r="O861" s="338"/>
      <c r="P861" s="339">
        <f t="shared" si="160"/>
        <v>0</v>
      </c>
      <c r="Q861" s="364"/>
      <c r="R861" s="364"/>
      <c r="S861" s="365"/>
      <c r="T861" s="366"/>
      <c r="U861" s="367"/>
      <c r="V861" s="364"/>
      <c r="W861" s="364"/>
      <c r="X861" s="364"/>
      <c r="Y861" s="1293">
        <f t="shared" si="161"/>
        <v>0</v>
      </c>
      <c r="Z861" s="340"/>
      <c r="AA861" s="439" t="s">
        <v>605</v>
      </c>
      <c r="AB861" s="20" t="s">
        <v>361</v>
      </c>
      <c r="AC861" s="253">
        <f t="shared" si="162"/>
        <v>0</v>
      </c>
    </row>
    <row r="862" spans="1:29" ht="15.6" customHeight="1" x14ac:dyDescent="0.3">
      <c r="A862" s="115"/>
      <c r="B862" s="332"/>
      <c r="C862" s="332"/>
      <c r="D862" s="332"/>
      <c r="E862" s="1193" t="s">
        <v>58</v>
      </c>
      <c r="F862" s="582">
        <v>8</v>
      </c>
      <c r="G862" s="333">
        <v>8</v>
      </c>
      <c r="H862" s="333"/>
      <c r="I862" s="334">
        <v>8</v>
      </c>
      <c r="J862" s="335">
        <v>-8</v>
      </c>
      <c r="K862" s="942"/>
      <c r="L862" s="337"/>
      <c r="M862" s="337"/>
      <c r="N862" s="337"/>
      <c r="O862" s="338"/>
      <c r="P862" s="339">
        <f t="shared" si="160"/>
        <v>0</v>
      </c>
      <c r="Q862" s="364"/>
      <c r="R862" s="364"/>
      <c r="S862" s="365"/>
      <c r="T862" s="366"/>
      <c r="U862" s="367"/>
      <c r="V862" s="364"/>
      <c r="W862" s="364"/>
      <c r="X862" s="364"/>
      <c r="Y862" s="1293">
        <f t="shared" si="161"/>
        <v>0</v>
      </c>
      <c r="Z862" s="340"/>
      <c r="AA862" s="439" t="s">
        <v>606</v>
      </c>
      <c r="AB862" s="1917" t="s">
        <v>362</v>
      </c>
      <c r="AC862" s="253">
        <f t="shared" si="162"/>
        <v>0</v>
      </c>
    </row>
    <row r="863" spans="1:29" x14ac:dyDescent="0.3">
      <c r="A863" s="115"/>
      <c r="B863" s="332"/>
      <c r="C863" s="332"/>
      <c r="D863" s="332"/>
      <c r="E863" s="1193"/>
      <c r="F863" s="582">
        <f t="shared" si="168"/>
        <v>0</v>
      </c>
      <c r="G863" s="333"/>
      <c r="H863" s="333"/>
      <c r="I863" s="334"/>
      <c r="J863" s="335"/>
      <c r="K863" s="942"/>
      <c r="L863" s="337"/>
      <c r="M863" s="337"/>
      <c r="N863" s="337"/>
      <c r="O863" s="338"/>
      <c r="P863" s="339">
        <f t="shared" si="160"/>
        <v>0</v>
      </c>
      <c r="Q863" s="364"/>
      <c r="R863" s="364"/>
      <c r="S863" s="365"/>
      <c r="T863" s="366"/>
      <c r="U863" s="367"/>
      <c r="V863" s="364"/>
      <c r="W863" s="364"/>
      <c r="X863" s="364"/>
      <c r="Y863" s="1293">
        <f t="shared" si="161"/>
        <v>0</v>
      </c>
      <c r="Z863" s="340"/>
      <c r="AA863" s="439" t="s">
        <v>607</v>
      </c>
      <c r="AB863" s="1917"/>
      <c r="AC863" s="253">
        <f t="shared" si="162"/>
        <v>0</v>
      </c>
    </row>
    <row r="864" spans="1:29" x14ac:dyDescent="0.3">
      <c r="A864" s="115"/>
      <c r="B864" s="332"/>
      <c r="C864" s="332"/>
      <c r="D864" s="332"/>
      <c r="E864" s="1193"/>
      <c r="F864" s="582">
        <f t="shared" si="168"/>
        <v>0</v>
      </c>
      <c r="G864" s="333"/>
      <c r="H864" s="333"/>
      <c r="I864" s="334"/>
      <c r="J864" s="335"/>
      <c r="K864" s="942"/>
      <c r="L864" s="337"/>
      <c r="M864" s="337"/>
      <c r="N864" s="337"/>
      <c r="O864" s="338"/>
      <c r="P864" s="339">
        <f t="shared" si="160"/>
        <v>0</v>
      </c>
      <c r="Q864" s="364"/>
      <c r="R864" s="364"/>
      <c r="S864" s="365"/>
      <c r="T864" s="366"/>
      <c r="U864" s="367"/>
      <c r="V864" s="364"/>
      <c r="W864" s="364"/>
      <c r="X864" s="364"/>
      <c r="Y864" s="1293">
        <f t="shared" si="161"/>
        <v>0</v>
      </c>
      <c r="Z864" s="340"/>
      <c r="AA864" s="439" t="s">
        <v>884</v>
      </c>
      <c r="AB864" s="1917"/>
      <c r="AC864" s="253">
        <f t="shared" si="162"/>
        <v>0</v>
      </c>
    </row>
    <row r="865" spans="1:29" x14ac:dyDescent="0.3">
      <c r="A865" s="115"/>
      <c r="B865" s="332"/>
      <c r="C865" s="332"/>
      <c r="D865" s="332"/>
      <c r="E865" s="1193"/>
      <c r="F865" s="582">
        <f t="shared" si="168"/>
        <v>0</v>
      </c>
      <c r="G865" s="333"/>
      <c r="H865" s="333"/>
      <c r="I865" s="334"/>
      <c r="J865" s="335"/>
      <c r="K865" s="942"/>
      <c r="L865" s="337"/>
      <c r="M865" s="337"/>
      <c r="N865" s="337"/>
      <c r="O865" s="338"/>
      <c r="P865" s="339">
        <f t="shared" si="160"/>
        <v>0</v>
      </c>
      <c r="Q865" s="364"/>
      <c r="R865" s="364"/>
      <c r="S865" s="365"/>
      <c r="T865" s="366"/>
      <c r="U865" s="367"/>
      <c r="V865" s="364"/>
      <c r="W865" s="364"/>
      <c r="X865" s="364"/>
      <c r="Y865" s="1293">
        <f t="shared" si="161"/>
        <v>0</v>
      </c>
      <c r="Z865" s="340"/>
      <c r="AA865" s="439" t="s">
        <v>885</v>
      </c>
      <c r="AB865" s="1917"/>
      <c r="AC865" s="253">
        <f t="shared" si="162"/>
        <v>0</v>
      </c>
    </row>
    <row r="866" spans="1:29" x14ac:dyDescent="0.3">
      <c r="A866" s="115"/>
      <c r="B866" s="332"/>
      <c r="C866" s="332"/>
      <c r="D866" s="332"/>
      <c r="E866" s="1193"/>
      <c r="F866" s="582">
        <f t="shared" si="168"/>
        <v>0</v>
      </c>
      <c r="G866" s="333"/>
      <c r="H866" s="333"/>
      <c r="I866" s="334"/>
      <c r="J866" s="335"/>
      <c r="K866" s="942"/>
      <c r="L866" s="337"/>
      <c r="M866" s="337"/>
      <c r="N866" s="337"/>
      <c r="O866" s="338"/>
      <c r="P866" s="339">
        <f t="shared" ref="P866:P930" si="174">SUM(Q866:T866)</f>
        <v>0</v>
      </c>
      <c r="Q866" s="364"/>
      <c r="R866" s="364"/>
      <c r="S866" s="365"/>
      <c r="T866" s="366"/>
      <c r="U866" s="367"/>
      <c r="V866" s="364"/>
      <c r="W866" s="364"/>
      <c r="X866" s="364"/>
      <c r="Y866" s="1293">
        <f t="shared" ref="Y866:Y930" si="175">SUM(U866:X866)</f>
        <v>0</v>
      </c>
      <c r="Z866" s="340"/>
      <c r="AA866" s="439" t="s">
        <v>886</v>
      </c>
      <c r="AB866" s="1917"/>
      <c r="AC866" s="253">
        <f t="shared" si="162"/>
        <v>0</v>
      </c>
    </row>
    <row r="867" spans="1:29" x14ac:dyDescent="0.3">
      <c r="A867" s="115"/>
      <c r="B867" s="332"/>
      <c r="C867" s="332"/>
      <c r="D867" s="332"/>
      <c r="E867" s="1194"/>
      <c r="F867" s="582">
        <f t="shared" si="168"/>
        <v>0</v>
      </c>
      <c r="G867" s="333"/>
      <c r="H867" s="333"/>
      <c r="I867" s="334"/>
      <c r="J867" s="335"/>
      <c r="K867" s="942"/>
      <c r="L867" s="337"/>
      <c r="M867" s="337"/>
      <c r="N867" s="337"/>
      <c r="O867" s="338"/>
      <c r="P867" s="339">
        <f t="shared" si="174"/>
        <v>0</v>
      </c>
      <c r="Q867" s="364"/>
      <c r="R867" s="364"/>
      <c r="S867" s="365"/>
      <c r="T867" s="366"/>
      <c r="U867" s="367"/>
      <c r="V867" s="364"/>
      <c r="W867" s="364"/>
      <c r="X867" s="364"/>
      <c r="Y867" s="1293">
        <f t="shared" si="175"/>
        <v>0</v>
      </c>
      <c r="Z867" s="340"/>
      <c r="AA867" s="439"/>
      <c r="AB867" s="1917"/>
      <c r="AC867" s="253">
        <f t="shared" si="162"/>
        <v>0</v>
      </c>
    </row>
    <row r="868" spans="1:29" x14ac:dyDescent="0.3">
      <c r="A868" s="115"/>
      <c r="B868" s="332"/>
      <c r="C868" s="587" t="s">
        <v>1193</v>
      </c>
      <c r="D868" s="332"/>
      <c r="E868" s="1164"/>
      <c r="F868" s="582">
        <f t="shared" si="168"/>
        <v>0</v>
      </c>
      <c r="G868" s="333"/>
      <c r="H868" s="333"/>
      <c r="I868" s="334"/>
      <c r="J868" s="335"/>
      <c r="K868" s="942"/>
      <c r="L868" s="337"/>
      <c r="M868" s="337"/>
      <c r="N868" s="337"/>
      <c r="O868" s="338"/>
      <c r="P868" s="339">
        <f t="shared" si="174"/>
        <v>0</v>
      </c>
      <c r="Q868" s="364"/>
      <c r="R868" s="364"/>
      <c r="S868" s="365"/>
      <c r="T868" s="366"/>
      <c r="U868" s="367"/>
      <c r="V868" s="364"/>
      <c r="W868" s="364"/>
      <c r="X868" s="364"/>
      <c r="Y868" s="1293">
        <f t="shared" si="175"/>
        <v>0</v>
      </c>
      <c r="Z868" s="340"/>
      <c r="AA868" s="439"/>
      <c r="AB868" s="21" t="s">
        <v>363</v>
      </c>
      <c r="AC868" s="253">
        <f t="shared" si="162"/>
        <v>0</v>
      </c>
    </row>
    <row r="869" spans="1:29" x14ac:dyDescent="0.3">
      <c r="A869" s="115"/>
      <c r="B869" s="332"/>
      <c r="C869" s="587" t="s">
        <v>41</v>
      </c>
      <c r="D869" s="332"/>
      <c r="E869" s="1166" t="s">
        <v>1194</v>
      </c>
      <c r="F869" s="582">
        <f t="shared" si="168"/>
        <v>0</v>
      </c>
      <c r="G869" s="333"/>
      <c r="H869" s="333"/>
      <c r="I869" s="334"/>
      <c r="J869" s="335"/>
      <c r="K869" s="942"/>
      <c r="L869" s="337"/>
      <c r="M869" s="337"/>
      <c r="N869" s="337"/>
      <c r="O869" s="338"/>
      <c r="P869" s="339">
        <f t="shared" si="174"/>
        <v>0</v>
      </c>
      <c r="Q869" s="364"/>
      <c r="R869" s="364"/>
      <c r="S869" s="365"/>
      <c r="T869" s="366"/>
      <c r="U869" s="367"/>
      <c r="V869" s="364"/>
      <c r="W869" s="364"/>
      <c r="X869" s="364"/>
      <c r="Y869" s="1293">
        <f t="shared" si="175"/>
        <v>0</v>
      </c>
      <c r="Z869" s="340"/>
      <c r="AA869" s="439"/>
      <c r="AB869" s="21" t="s">
        <v>363</v>
      </c>
      <c r="AC869" s="253">
        <f t="shared" ref="AC869:AC932" si="176">P869+Y869</f>
        <v>0</v>
      </c>
    </row>
    <row r="870" spans="1:29" x14ac:dyDescent="0.3">
      <c r="A870" s="115"/>
      <c r="B870" s="332"/>
      <c r="C870" s="332"/>
      <c r="D870" s="332"/>
      <c r="E870" s="1195" t="s">
        <v>59</v>
      </c>
      <c r="F870" s="582">
        <f t="shared" si="168"/>
        <v>0</v>
      </c>
      <c r="G870" s="333"/>
      <c r="H870" s="333"/>
      <c r="I870" s="334"/>
      <c r="J870" s="335"/>
      <c r="K870" s="942"/>
      <c r="L870" s="337"/>
      <c r="M870" s="337"/>
      <c r="N870" s="337"/>
      <c r="O870" s="338"/>
      <c r="P870" s="339">
        <f t="shared" si="174"/>
        <v>0</v>
      </c>
      <c r="Q870" s="364"/>
      <c r="R870" s="364"/>
      <c r="S870" s="365"/>
      <c r="T870" s="366"/>
      <c r="U870" s="367"/>
      <c r="V870" s="364"/>
      <c r="W870" s="364"/>
      <c r="X870" s="364"/>
      <c r="Y870" s="1293">
        <f t="shared" si="175"/>
        <v>0</v>
      </c>
      <c r="Z870" s="340"/>
      <c r="AA870" s="439"/>
      <c r="AB870" s="21" t="s">
        <v>364</v>
      </c>
      <c r="AC870" s="253">
        <f t="shared" si="176"/>
        <v>0</v>
      </c>
    </row>
    <row r="871" spans="1:29" x14ac:dyDescent="0.3">
      <c r="A871" s="115"/>
      <c r="B871" s="332"/>
      <c r="C871" s="332"/>
      <c r="D871" s="332"/>
      <c r="E871" s="1196" t="s">
        <v>33</v>
      </c>
      <c r="F871" s="582">
        <v>9</v>
      </c>
      <c r="G871" s="433">
        <v>9</v>
      </c>
      <c r="H871" s="434">
        <v>9</v>
      </c>
      <c r="I871" s="433">
        <f>SUM(I872:I877)</f>
        <v>9</v>
      </c>
      <c r="J871" s="434">
        <v>9</v>
      </c>
      <c r="K871" s="1274">
        <v>9</v>
      </c>
      <c r="L871" s="588">
        <v>9</v>
      </c>
      <c r="M871" s="337"/>
      <c r="N871" s="337"/>
      <c r="O871" s="338">
        <f t="shared" si="169"/>
        <v>18</v>
      </c>
      <c r="P871" s="339">
        <f t="shared" si="174"/>
        <v>0</v>
      </c>
      <c r="Q871" s="364"/>
      <c r="R871" s="364"/>
      <c r="S871" s="365"/>
      <c r="T871" s="366"/>
      <c r="U871" s="367"/>
      <c r="V871" s="364"/>
      <c r="W871" s="364"/>
      <c r="X871" s="364"/>
      <c r="Y871" s="1293">
        <f t="shared" si="175"/>
        <v>0</v>
      </c>
      <c r="Z871" s="340"/>
      <c r="AA871" s="439"/>
      <c r="AB871" s="21" t="s">
        <v>365</v>
      </c>
      <c r="AC871" s="253">
        <f t="shared" si="176"/>
        <v>0</v>
      </c>
    </row>
    <row r="872" spans="1:29" hidden="1" x14ac:dyDescent="0.3">
      <c r="A872" s="115"/>
      <c r="B872" s="332"/>
      <c r="C872" s="332"/>
      <c r="D872" s="332"/>
      <c r="E872" s="1176" t="s">
        <v>487</v>
      </c>
      <c r="F872" s="582">
        <f t="shared" si="168"/>
        <v>4</v>
      </c>
      <c r="G872" s="333"/>
      <c r="H872" s="333"/>
      <c r="I872" s="433">
        <v>2</v>
      </c>
      <c r="J872" s="434">
        <v>2</v>
      </c>
      <c r="K872" s="942"/>
      <c r="L872" s="337"/>
      <c r="M872" s="337"/>
      <c r="N872" s="337"/>
      <c r="O872" s="338">
        <f t="shared" si="169"/>
        <v>0</v>
      </c>
      <c r="P872" s="339">
        <f t="shared" si="174"/>
        <v>0</v>
      </c>
      <c r="Q872" s="364"/>
      <c r="R872" s="364"/>
      <c r="S872" s="365"/>
      <c r="T872" s="366"/>
      <c r="U872" s="367"/>
      <c r="V872" s="364"/>
      <c r="W872" s="364"/>
      <c r="X872" s="364"/>
      <c r="Y872" s="1293">
        <f t="shared" si="175"/>
        <v>0</v>
      </c>
      <c r="Z872" s="340"/>
      <c r="AA872" s="439" t="s">
        <v>738</v>
      </c>
      <c r="AB872" s="21" t="s">
        <v>366</v>
      </c>
      <c r="AC872" s="253">
        <f t="shared" si="176"/>
        <v>0</v>
      </c>
    </row>
    <row r="873" spans="1:29" hidden="1" x14ac:dyDescent="0.3">
      <c r="A873" s="115"/>
      <c r="B873" s="332"/>
      <c r="C873" s="332"/>
      <c r="D873" s="332"/>
      <c r="E873" s="1197" t="s">
        <v>696</v>
      </c>
      <c r="F873" s="582">
        <f t="shared" si="168"/>
        <v>2</v>
      </c>
      <c r="G873" s="333"/>
      <c r="H873" s="333"/>
      <c r="I873" s="334">
        <v>1</v>
      </c>
      <c r="J873" s="335">
        <v>1</v>
      </c>
      <c r="K873" s="633"/>
      <c r="L873" s="337"/>
      <c r="M873" s="337"/>
      <c r="N873" s="337"/>
      <c r="O873" s="338">
        <f t="shared" si="169"/>
        <v>0</v>
      </c>
      <c r="P873" s="339">
        <f t="shared" si="174"/>
        <v>0</v>
      </c>
      <c r="Q873" s="364"/>
      <c r="R873" s="364"/>
      <c r="S873" s="365"/>
      <c r="T873" s="366"/>
      <c r="U873" s="367"/>
      <c r="V873" s="364"/>
      <c r="W873" s="364"/>
      <c r="X873" s="364"/>
      <c r="Y873" s="1293">
        <f t="shared" si="175"/>
        <v>0</v>
      </c>
      <c r="Z873" s="340"/>
      <c r="AA873" s="439" t="s">
        <v>739</v>
      </c>
      <c r="AB873" s="21" t="s">
        <v>367</v>
      </c>
      <c r="AC873" s="253">
        <f t="shared" si="176"/>
        <v>0</v>
      </c>
    </row>
    <row r="874" spans="1:29" hidden="1" x14ac:dyDescent="0.3">
      <c r="A874" s="115"/>
      <c r="B874" s="332"/>
      <c r="C874" s="332"/>
      <c r="D874" s="332"/>
      <c r="E874" s="1197"/>
      <c r="F874" s="582">
        <f t="shared" si="168"/>
        <v>0</v>
      </c>
      <c r="G874" s="333"/>
      <c r="H874" s="333"/>
      <c r="I874" s="334"/>
      <c r="J874" s="335"/>
      <c r="K874" s="633"/>
      <c r="L874" s="337"/>
      <c r="M874" s="337"/>
      <c r="N874" s="337"/>
      <c r="O874" s="338">
        <f t="shared" si="169"/>
        <v>0</v>
      </c>
      <c r="P874" s="339">
        <f t="shared" si="174"/>
        <v>0</v>
      </c>
      <c r="Q874" s="364"/>
      <c r="R874" s="364"/>
      <c r="S874" s="365"/>
      <c r="T874" s="366"/>
      <c r="U874" s="367"/>
      <c r="V874" s="364"/>
      <c r="W874" s="364"/>
      <c r="X874" s="364"/>
      <c r="Y874" s="1293">
        <f t="shared" si="175"/>
        <v>0</v>
      </c>
      <c r="Z874" s="340"/>
      <c r="AA874" s="439" t="s">
        <v>740</v>
      </c>
      <c r="AB874" s="21"/>
      <c r="AC874" s="253">
        <f t="shared" si="176"/>
        <v>0</v>
      </c>
    </row>
    <row r="875" spans="1:29" hidden="1" x14ac:dyDescent="0.3">
      <c r="A875" s="115"/>
      <c r="B875" s="332"/>
      <c r="C875" s="332"/>
      <c r="D875" s="332"/>
      <c r="E875" s="1197" t="s">
        <v>488</v>
      </c>
      <c r="F875" s="582">
        <f t="shared" si="168"/>
        <v>8</v>
      </c>
      <c r="G875" s="333"/>
      <c r="H875" s="333"/>
      <c r="I875" s="334">
        <v>4</v>
      </c>
      <c r="J875" s="335">
        <v>4</v>
      </c>
      <c r="K875" s="633"/>
      <c r="L875" s="337"/>
      <c r="M875" s="337"/>
      <c r="N875" s="337"/>
      <c r="O875" s="338">
        <f t="shared" si="169"/>
        <v>0</v>
      </c>
      <c r="P875" s="339">
        <f t="shared" si="174"/>
        <v>0</v>
      </c>
      <c r="Q875" s="364"/>
      <c r="R875" s="364"/>
      <c r="S875" s="365"/>
      <c r="T875" s="366"/>
      <c r="U875" s="367"/>
      <c r="V875" s="364"/>
      <c r="W875" s="364"/>
      <c r="X875" s="364"/>
      <c r="Y875" s="1293">
        <f t="shared" si="175"/>
        <v>0</v>
      </c>
      <c r="Z875" s="340"/>
      <c r="AA875" s="589" t="s">
        <v>490</v>
      </c>
      <c r="AB875" s="20"/>
      <c r="AC875" s="253">
        <f t="shared" si="176"/>
        <v>0</v>
      </c>
    </row>
    <row r="876" spans="1:29" hidden="1" x14ac:dyDescent="0.3">
      <c r="A876" s="115"/>
      <c r="B876" s="332"/>
      <c r="C876" s="332"/>
      <c r="D876" s="332"/>
      <c r="E876" s="1197" t="s">
        <v>489</v>
      </c>
      <c r="F876" s="582">
        <f t="shared" si="168"/>
        <v>0</v>
      </c>
      <c r="G876" s="333"/>
      <c r="H876" s="333"/>
      <c r="I876" s="334"/>
      <c r="J876" s="335"/>
      <c r="K876" s="942"/>
      <c r="L876" s="337"/>
      <c r="M876" s="337"/>
      <c r="N876" s="337"/>
      <c r="O876" s="338">
        <f t="shared" si="169"/>
        <v>0</v>
      </c>
      <c r="P876" s="339">
        <f t="shared" si="174"/>
        <v>0</v>
      </c>
      <c r="Q876" s="364"/>
      <c r="R876" s="364"/>
      <c r="S876" s="365"/>
      <c r="T876" s="366"/>
      <c r="U876" s="367"/>
      <c r="V876" s="364"/>
      <c r="W876" s="364"/>
      <c r="X876" s="364"/>
      <c r="Y876" s="1293">
        <f t="shared" si="175"/>
        <v>0</v>
      </c>
      <c r="Z876" s="340"/>
      <c r="AA876" s="589" t="s">
        <v>491</v>
      </c>
      <c r="AB876" s="20"/>
      <c r="AC876" s="253">
        <f t="shared" si="176"/>
        <v>0</v>
      </c>
    </row>
    <row r="877" spans="1:29" hidden="1" x14ac:dyDescent="0.3">
      <c r="A877" s="115"/>
      <c r="B877" s="332"/>
      <c r="C877" s="332"/>
      <c r="D877" s="332"/>
      <c r="E877" s="1197" t="s">
        <v>492</v>
      </c>
      <c r="F877" s="582">
        <f t="shared" si="168"/>
        <v>4</v>
      </c>
      <c r="G877" s="333"/>
      <c r="H877" s="333"/>
      <c r="I877" s="334">
        <v>2</v>
      </c>
      <c r="J877" s="335">
        <v>2</v>
      </c>
      <c r="K877" s="633"/>
      <c r="L877" s="337"/>
      <c r="M877" s="337"/>
      <c r="N877" s="337"/>
      <c r="O877" s="338">
        <f t="shared" si="169"/>
        <v>0</v>
      </c>
      <c r="P877" s="339">
        <f t="shared" si="174"/>
        <v>0</v>
      </c>
      <c r="Q877" s="364"/>
      <c r="R877" s="364"/>
      <c r="S877" s="365"/>
      <c r="T877" s="366"/>
      <c r="U877" s="367"/>
      <c r="V877" s="364"/>
      <c r="W877" s="364"/>
      <c r="X877" s="364"/>
      <c r="Y877" s="1293">
        <f t="shared" si="175"/>
        <v>0</v>
      </c>
      <c r="Z877" s="340"/>
      <c r="AA877" s="439" t="s">
        <v>493</v>
      </c>
      <c r="AB877" s="20"/>
      <c r="AC877" s="253">
        <f t="shared" si="176"/>
        <v>0</v>
      </c>
    </row>
    <row r="878" spans="1:29" hidden="1" x14ac:dyDescent="0.3">
      <c r="A878" s="115"/>
      <c r="B878" s="332"/>
      <c r="C878" s="332"/>
      <c r="D878" s="332"/>
      <c r="E878" s="1197"/>
      <c r="F878" s="582">
        <f t="shared" si="168"/>
        <v>0</v>
      </c>
      <c r="G878" s="333"/>
      <c r="H878" s="333"/>
      <c r="I878" s="334"/>
      <c r="J878" s="335"/>
      <c r="K878" s="942"/>
      <c r="L878" s="337"/>
      <c r="M878" s="337"/>
      <c r="N878" s="337"/>
      <c r="O878" s="338">
        <f t="shared" si="169"/>
        <v>0</v>
      </c>
      <c r="P878" s="339">
        <f t="shared" si="174"/>
        <v>0</v>
      </c>
      <c r="Q878" s="364"/>
      <c r="R878" s="364"/>
      <c r="S878" s="365"/>
      <c r="T878" s="366"/>
      <c r="U878" s="367"/>
      <c r="V878" s="364"/>
      <c r="W878" s="364"/>
      <c r="X878" s="364"/>
      <c r="Y878" s="1293">
        <f t="shared" si="175"/>
        <v>0</v>
      </c>
      <c r="Z878" s="340"/>
      <c r="AA878" s="439" t="s">
        <v>494</v>
      </c>
      <c r="AB878" s="20"/>
      <c r="AC878" s="253">
        <f t="shared" si="176"/>
        <v>0</v>
      </c>
    </row>
    <row r="879" spans="1:29" x14ac:dyDescent="0.3">
      <c r="A879" s="115"/>
      <c r="B879" s="332"/>
      <c r="C879" s="332"/>
      <c r="D879" s="332"/>
      <c r="E879" s="1198"/>
      <c r="F879" s="582">
        <f t="shared" si="168"/>
        <v>0</v>
      </c>
      <c r="G879" s="333"/>
      <c r="H879" s="333"/>
      <c r="I879" s="334"/>
      <c r="J879" s="335"/>
      <c r="K879" s="942"/>
      <c r="L879" s="337"/>
      <c r="M879" s="337"/>
      <c r="N879" s="337"/>
      <c r="O879" s="338"/>
      <c r="P879" s="339">
        <f t="shared" si="174"/>
        <v>0</v>
      </c>
      <c r="Q879" s="364"/>
      <c r="R879" s="364"/>
      <c r="S879" s="365"/>
      <c r="T879" s="366"/>
      <c r="U879" s="367"/>
      <c r="V879" s="364"/>
      <c r="W879" s="364"/>
      <c r="X879" s="364"/>
      <c r="Y879" s="1293">
        <f t="shared" si="175"/>
        <v>0</v>
      </c>
      <c r="Z879" s="340"/>
      <c r="AA879" s="439"/>
      <c r="AB879" s="20"/>
      <c r="AC879" s="253">
        <f t="shared" si="176"/>
        <v>0</v>
      </c>
    </row>
    <row r="880" spans="1:29" x14ac:dyDescent="0.3">
      <c r="A880" s="115"/>
      <c r="B880" s="332"/>
      <c r="C880" s="332"/>
      <c r="D880" s="332"/>
      <c r="E880" s="1195" t="s">
        <v>62</v>
      </c>
      <c r="F880" s="582">
        <f t="shared" si="168"/>
        <v>0</v>
      </c>
      <c r="G880" s="333"/>
      <c r="H880" s="333"/>
      <c r="I880" s="334"/>
      <c r="J880" s="335"/>
      <c r="K880" s="942"/>
      <c r="L880" s="337"/>
      <c r="M880" s="337"/>
      <c r="N880" s="337"/>
      <c r="O880" s="338"/>
      <c r="P880" s="339">
        <f t="shared" si="174"/>
        <v>0</v>
      </c>
      <c r="Q880" s="364"/>
      <c r="R880" s="364"/>
      <c r="S880" s="365"/>
      <c r="T880" s="366"/>
      <c r="U880" s="367"/>
      <c r="V880" s="364"/>
      <c r="W880" s="364"/>
      <c r="X880" s="364"/>
      <c r="Y880" s="1293">
        <f t="shared" si="175"/>
        <v>0</v>
      </c>
      <c r="Z880" s="340"/>
      <c r="AA880" s="439" t="s">
        <v>608</v>
      </c>
      <c r="AB880" s="20"/>
      <c r="AC880" s="253">
        <f t="shared" si="176"/>
        <v>0</v>
      </c>
    </row>
    <row r="881" spans="1:29" x14ac:dyDescent="0.3">
      <c r="A881" s="115"/>
      <c r="B881" s="332"/>
      <c r="C881" s="332"/>
      <c r="D881" s="332"/>
      <c r="E881" s="1196" t="s">
        <v>33</v>
      </c>
      <c r="F881" s="582">
        <v>17</v>
      </c>
      <c r="G881" s="333">
        <v>17</v>
      </c>
      <c r="H881" s="333">
        <v>17</v>
      </c>
      <c r="I881" s="433">
        <v>12</v>
      </c>
      <c r="J881" s="434">
        <v>12</v>
      </c>
      <c r="K881" s="343">
        <v>17</v>
      </c>
      <c r="L881" s="337">
        <v>17</v>
      </c>
      <c r="M881" s="337"/>
      <c r="N881" s="337"/>
      <c r="O881" s="338">
        <v>17</v>
      </c>
      <c r="P881" s="339">
        <f t="shared" si="174"/>
        <v>0</v>
      </c>
      <c r="Q881" s="364"/>
      <c r="R881" s="364"/>
      <c r="S881" s="365"/>
      <c r="T881" s="366"/>
      <c r="U881" s="367"/>
      <c r="V881" s="364"/>
      <c r="W881" s="364"/>
      <c r="X881" s="364"/>
      <c r="Y881" s="1293">
        <f t="shared" si="175"/>
        <v>0</v>
      </c>
      <c r="Z881" s="340"/>
      <c r="AA881" s="439" t="s">
        <v>609</v>
      </c>
      <c r="AB881" s="20"/>
      <c r="AC881" s="253">
        <f t="shared" si="176"/>
        <v>0</v>
      </c>
    </row>
    <row r="882" spans="1:29" x14ac:dyDescent="0.3">
      <c r="A882" s="115"/>
      <c r="B882" s="332"/>
      <c r="C882" s="332"/>
      <c r="D882" s="332"/>
      <c r="E882" s="1196" t="s">
        <v>254</v>
      </c>
      <c r="F882" s="582">
        <v>9</v>
      </c>
      <c r="G882" s="333"/>
      <c r="H882" s="333">
        <v>9</v>
      </c>
      <c r="I882" s="433">
        <v>6</v>
      </c>
      <c r="J882" s="434">
        <v>-6</v>
      </c>
      <c r="K882" s="942"/>
      <c r="L882" s="337">
        <v>3</v>
      </c>
      <c r="M882" s="337"/>
      <c r="N882" s="337"/>
      <c r="O882" s="338">
        <f t="shared" si="169"/>
        <v>3</v>
      </c>
      <c r="P882" s="339">
        <f t="shared" si="174"/>
        <v>0</v>
      </c>
      <c r="Q882" s="364"/>
      <c r="R882" s="364"/>
      <c r="S882" s="365"/>
      <c r="T882" s="366"/>
      <c r="U882" s="367"/>
      <c r="V882" s="364"/>
      <c r="W882" s="364"/>
      <c r="X882" s="364"/>
      <c r="Y882" s="1293">
        <f t="shared" si="175"/>
        <v>0</v>
      </c>
      <c r="Z882" s="340"/>
      <c r="AA882" s="439" t="s">
        <v>610</v>
      </c>
      <c r="AB882" s="20"/>
      <c r="AC882" s="253">
        <f t="shared" si="176"/>
        <v>0</v>
      </c>
    </row>
    <row r="883" spans="1:29" x14ac:dyDescent="0.3">
      <c r="A883" s="115"/>
      <c r="B883" s="332"/>
      <c r="C883" s="332"/>
      <c r="D883" s="332"/>
      <c r="E883" s="1196"/>
      <c r="F883" s="582">
        <f t="shared" si="168"/>
        <v>0</v>
      </c>
      <c r="G883" s="333"/>
      <c r="H883" s="333"/>
      <c r="I883" s="433"/>
      <c r="J883" s="434"/>
      <c r="K883" s="343"/>
      <c r="L883" s="337"/>
      <c r="M883" s="337"/>
      <c r="N883" s="337"/>
      <c r="O883" s="338"/>
      <c r="P883" s="339">
        <f t="shared" si="174"/>
        <v>0</v>
      </c>
      <c r="Q883" s="364"/>
      <c r="R883" s="364"/>
      <c r="S883" s="365"/>
      <c r="T883" s="366"/>
      <c r="U883" s="367"/>
      <c r="V883" s="364"/>
      <c r="W883" s="364"/>
      <c r="X883" s="364"/>
      <c r="Y883" s="1293">
        <f t="shared" si="175"/>
        <v>0</v>
      </c>
      <c r="Z883" s="340"/>
      <c r="AA883" s="439" t="s">
        <v>611</v>
      </c>
      <c r="AB883" s="20"/>
      <c r="AC883" s="253">
        <f t="shared" si="176"/>
        <v>0</v>
      </c>
    </row>
    <row r="884" spans="1:29" x14ac:dyDescent="0.3">
      <c r="A884" s="115"/>
      <c r="B884" s="332"/>
      <c r="C884" s="332"/>
      <c r="D884" s="332"/>
      <c r="E884" s="1196"/>
      <c r="F884" s="582">
        <f t="shared" si="168"/>
        <v>0</v>
      </c>
      <c r="G884" s="333"/>
      <c r="H884" s="333"/>
      <c r="I884" s="433"/>
      <c r="J884" s="434"/>
      <c r="K884" s="343"/>
      <c r="L884" s="337"/>
      <c r="M884" s="337"/>
      <c r="N884" s="337"/>
      <c r="O884" s="338"/>
      <c r="P884" s="339">
        <f t="shared" si="174"/>
        <v>0</v>
      </c>
      <c r="Q884" s="364"/>
      <c r="R884" s="364"/>
      <c r="S884" s="365"/>
      <c r="T884" s="366"/>
      <c r="U884" s="367"/>
      <c r="V884" s="364"/>
      <c r="W884" s="364"/>
      <c r="X884" s="364"/>
      <c r="Y884" s="1293">
        <f t="shared" si="175"/>
        <v>0</v>
      </c>
      <c r="Z884" s="340"/>
      <c r="AA884" s="439" t="s">
        <v>612</v>
      </c>
      <c r="AB884" s="20"/>
      <c r="AC884" s="253">
        <f t="shared" si="176"/>
        <v>0</v>
      </c>
    </row>
    <row r="885" spans="1:29" x14ac:dyDescent="0.3">
      <c r="A885" s="115"/>
      <c r="B885" s="332"/>
      <c r="C885" s="332"/>
      <c r="D885" s="332"/>
      <c r="E885" s="1196"/>
      <c r="F885" s="582">
        <f t="shared" si="168"/>
        <v>0</v>
      </c>
      <c r="G885" s="333"/>
      <c r="H885" s="333"/>
      <c r="I885" s="433"/>
      <c r="J885" s="434"/>
      <c r="K885" s="343"/>
      <c r="L885" s="337"/>
      <c r="M885" s="337"/>
      <c r="N885" s="337"/>
      <c r="O885" s="338"/>
      <c r="P885" s="339">
        <f t="shared" si="174"/>
        <v>0</v>
      </c>
      <c r="Q885" s="364"/>
      <c r="R885" s="364"/>
      <c r="S885" s="365"/>
      <c r="T885" s="366"/>
      <c r="U885" s="367"/>
      <c r="V885" s="364"/>
      <c r="W885" s="364"/>
      <c r="X885" s="364"/>
      <c r="Y885" s="1293">
        <f t="shared" si="175"/>
        <v>0</v>
      </c>
      <c r="Z885" s="340"/>
      <c r="AA885" s="439" t="s">
        <v>613</v>
      </c>
      <c r="AB885" s="20"/>
      <c r="AC885" s="253">
        <f t="shared" si="176"/>
        <v>0</v>
      </c>
    </row>
    <row r="886" spans="1:29" x14ac:dyDescent="0.3">
      <c r="A886" s="115"/>
      <c r="B886" s="332"/>
      <c r="C886" s="332"/>
      <c r="D886" s="332"/>
      <c r="E886" s="1196"/>
      <c r="F886" s="582">
        <f t="shared" si="168"/>
        <v>0</v>
      </c>
      <c r="G886" s="333"/>
      <c r="H886" s="333"/>
      <c r="I886" s="433"/>
      <c r="J886" s="434"/>
      <c r="K886" s="343"/>
      <c r="L886" s="337"/>
      <c r="M886" s="337"/>
      <c r="N886" s="337"/>
      <c r="O886" s="338"/>
      <c r="P886" s="339">
        <f t="shared" si="174"/>
        <v>0</v>
      </c>
      <c r="Q886" s="364"/>
      <c r="R886" s="364"/>
      <c r="S886" s="365"/>
      <c r="T886" s="366"/>
      <c r="U886" s="367"/>
      <c r="V886" s="364"/>
      <c r="W886" s="364"/>
      <c r="X886" s="364"/>
      <c r="Y886" s="1293">
        <f t="shared" si="175"/>
        <v>0</v>
      </c>
      <c r="Z886" s="340"/>
      <c r="AA886" s="439" t="s">
        <v>614</v>
      </c>
      <c r="AB886" s="20"/>
      <c r="AC886" s="253">
        <f t="shared" si="176"/>
        <v>0</v>
      </c>
    </row>
    <row r="887" spans="1:29" x14ac:dyDescent="0.3">
      <c r="A887" s="115"/>
      <c r="B887" s="332"/>
      <c r="C887" s="332"/>
      <c r="D887" s="332"/>
      <c r="E887" s="1196"/>
      <c r="F887" s="582">
        <f t="shared" si="168"/>
        <v>0</v>
      </c>
      <c r="G887" s="333"/>
      <c r="H887" s="333"/>
      <c r="I887" s="433"/>
      <c r="J887" s="434"/>
      <c r="K887" s="343"/>
      <c r="L887" s="337"/>
      <c r="M887" s="337"/>
      <c r="N887" s="337"/>
      <c r="O887" s="338"/>
      <c r="P887" s="339">
        <f t="shared" si="174"/>
        <v>0</v>
      </c>
      <c r="Q887" s="364"/>
      <c r="R887" s="364"/>
      <c r="S887" s="365"/>
      <c r="T887" s="366"/>
      <c r="U887" s="367"/>
      <c r="V887" s="364"/>
      <c r="W887" s="364"/>
      <c r="X887" s="364"/>
      <c r="Y887" s="1293">
        <f t="shared" si="175"/>
        <v>0</v>
      </c>
      <c r="Z887" s="340"/>
      <c r="AA887" s="439" t="s">
        <v>615</v>
      </c>
      <c r="AB887" s="20"/>
      <c r="AC887" s="253">
        <f t="shared" si="176"/>
        <v>0</v>
      </c>
    </row>
    <row r="888" spans="1:29" x14ac:dyDescent="0.3">
      <c r="A888" s="115"/>
      <c r="B888" s="332"/>
      <c r="C888" s="332"/>
      <c r="D888" s="332"/>
      <c r="E888" s="1196"/>
      <c r="F888" s="582">
        <f t="shared" si="168"/>
        <v>0</v>
      </c>
      <c r="G888" s="333"/>
      <c r="H888" s="333"/>
      <c r="I888" s="433"/>
      <c r="J888" s="434"/>
      <c r="K888" s="343"/>
      <c r="L888" s="337"/>
      <c r="M888" s="337"/>
      <c r="N888" s="337"/>
      <c r="O888" s="338"/>
      <c r="P888" s="339">
        <f t="shared" si="174"/>
        <v>0</v>
      </c>
      <c r="Q888" s="364"/>
      <c r="R888" s="364"/>
      <c r="S888" s="365"/>
      <c r="T888" s="366"/>
      <c r="U888" s="367"/>
      <c r="V888" s="364"/>
      <c r="W888" s="364"/>
      <c r="X888" s="364"/>
      <c r="Y888" s="1293">
        <f t="shared" si="175"/>
        <v>0</v>
      </c>
      <c r="Z888" s="340"/>
      <c r="AA888" s="439" t="s">
        <v>616</v>
      </c>
      <c r="AB888" s="20"/>
      <c r="AC888" s="253">
        <f t="shared" si="176"/>
        <v>0</v>
      </c>
    </row>
    <row r="889" spans="1:29" x14ac:dyDescent="0.3">
      <c r="A889" s="115"/>
      <c r="B889" s="332"/>
      <c r="C889" s="332"/>
      <c r="D889" s="332"/>
      <c r="E889" s="1196"/>
      <c r="F889" s="582">
        <f t="shared" si="168"/>
        <v>0</v>
      </c>
      <c r="G889" s="333"/>
      <c r="H889" s="333"/>
      <c r="I889" s="433"/>
      <c r="J889" s="434"/>
      <c r="K889" s="343"/>
      <c r="L889" s="337"/>
      <c r="M889" s="337"/>
      <c r="N889" s="337"/>
      <c r="O889" s="338"/>
      <c r="P889" s="339">
        <f t="shared" si="174"/>
        <v>0</v>
      </c>
      <c r="Q889" s="364"/>
      <c r="R889" s="364"/>
      <c r="S889" s="365"/>
      <c r="T889" s="366"/>
      <c r="U889" s="367"/>
      <c r="V889" s="364"/>
      <c r="W889" s="364"/>
      <c r="X889" s="364"/>
      <c r="Y889" s="1293">
        <f t="shared" si="175"/>
        <v>0</v>
      </c>
      <c r="Z889" s="340"/>
      <c r="AA889" s="439" t="s">
        <v>617</v>
      </c>
      <c r="AB889" s="20"/>
      <c r="AC889" s="253">
        <f t="shared" si="176"/>
        <v>0</v>
      </c>
    </row>
    <row r="890" spans="1:29" x14ac:dyDescent="0.3">
      <c r="A890" s="115"/>
      <c r="B890" s="332"/>
      <c r="C890" s="332"/>
      <c r="D890" s="332"/>
      <c r="E890" s="1196"/>
      <c r="F890" s="582">
        <f t="shared" si="168"/>
        <v>0</v>
      </c>
      <c r="G890" s="333"/>
      <c r="H890" s="333"/>
      <c r="I890" s="433"/>
      <c r="J890" s="434"/>
      <c r="K890" s="343"/>
      <c r="L890" s="337"/>
      <c r="M890" s="337"/>
      <c r="N890" s="337"/>
      <c r="O890" s="338"/>
      <c r="P890" s="339">
        <f t="shared" si="174"/>
        <v>0</v>
      </c>
      <c r="Q890" s="364"/>
      <c r="R890" s="364"/>
      <c r="S890" s="365"/>
      <c r="T890" s="366"/>
      <c r="U890" s="367"/>
      <c r="V890" s="364"/>
      <c r="W890" s="364"/>
      <c r="X890" s="364"/>
      <c r="Y890" s="1293">
        <f t="shared" si="175"/>
        <v>0</v>
      </c>
      <c r="Z890" s="340"/>
      <c r="AA890" s="439" t="s">
        <v>618</v>
      </c>
      <c r="AB890" s="20"/>
      <c r="AC890" s="253">
        <f t="shared" si="176"/>
        <v>0</v>
      </c>
    </row>
    <row r="891" spans="1:29" x14ac:dyDescent="0.3">
      <c r="A891" s="115"/>
      <c r="B891" s="332"/>
      <c r="C891" s="332"/>
      <c r="D891" s="332"/>
      <c r="E891" s="1196"/>
      <c r="F891" s="582">
        <f t="shared" si="168"/>
        <v>0</v>
      </c>
      <c r="G891" s="333"/>
      <c r="H891" s="333"/>
      <c r="I891" s="433"/>
      <c r="J891" s="434"/>
      <c r="K891" s="343"/>
      <c r="L891" s="337"/>
      <c r="M891" s="337"/>
      <c r="N891" s="337"/>
      <c r="O891" s="338"/>
      <c r="P891" s="339">
        <f t="shared" si="174"/>
        <v>0</v>
      </c>
      <c r="Q891" s="364"/>
      <c r="R891" s="364"/>
      <c r="S891" s="365"/>
      <c r="T891" s="366"/>
      <c r="U891" s="367"/>
      <c r="V891" s="364"/>
      <c r="W891" s="364"/>
      <c r="X891" s="364"/>
      <c r="Y891" s="1293">
        <f t="shared" si="175"/>
        <v>0</v>
      </c>
      <c r="Z891" s="340"/>
      <c r="AA891" s="439" t="s">
        <v>619</v>
      </c>
      <c r="AB891" s="20"/>
      <c r="AC891" s="253">
        <f t="shared" si="176"/>
        <v>0</v>
      </c>
    </row>
    <row r="892" spans="1:29" x14ac:dyDescent="0.3">
      <c r="A892" s="115"/>
      <c r="B892" s="332"/>
      <c r="C892" s="332"/>
      <c r="D892" s="332"/>
      <c r="E892" s="1196"/>
      <c r="F892" s="582">
        <f t="shared" si="168"/>
        <v>0</v>
      </c>
      <c r="G892" s="333"/>
      <c r="H892" s="333"/>
      <c r="I892" s="433"/>
      <c r="J892" s="434"/>
      <c r="K892" s="343"/>
      <c r="L892" s="337"/>
      <c r="M892" s="337"/>
      <c r="N892" s="337"/>
      <c r="O892" s="338"/>
      <c r="P892" s="339">
        <f t="shared" si="174"/>
        <v>0</v>
      </c>
      <c r="Q892" s="364"/>
      <c r="R892" s="364"/>
      <c r="S892" s="365"/>
      <c r="T892" s="366"/>
      <c r="U892" s="367"/>
      <c r="V892" s="364"/>
      <c r="W892" s="364"/>
      <c r="X892" s="364"/>
      <c r="Y892" s="1293">
        <f t="shared" si="175"/>
        <v>0</v>
      </c>
      <c r="Z892" s="340"/>
      <c r="AA892" s="439" t="s">
        <v>620</v>
      </c>
      <c r="AB892" s="20"/>
      <c r="AC892" s="253">
        <f t="shared" si="176"/>
        <v>0</v>
      </c>
    </row>
    <row r="893" spans="1:29" x14ac:dyDescent="0.3">
      <c r="A893" s="115"/>
      <c r="B893" s="332"/>
      <c r="C893" s="332"/>
      <c r="D893" s="332"/>
      <c r="E893" s="1196"/>
      <c r="F893" s="582">
        <f t="shared" si="168"/>
        <v>0</v>
      </c>
      <c r="G893" s="333"/>
      <c r="H893" s="333"/>
      <c r="I893" s="433"/>
      <c r="J893" s="434"/>
      <c r="K893" s="343"/>
      <c r="L893" s="337"/>
      <c r="M893" s="337"/>
      <c r="N893" s="337"/>
      <c r="O893" s="338"/>
      <c r="P893" s="339">
        <f t="shared" si="174"/>
        <v>0</v>
      </c>
      <c r="Q893" s="364"/>
      <c r="R893" s="364"/>
      <c r="S893" s="365"/>
      <c r="T893" s="366"/>
      <c r="U893" s="367"/>
      <c r="V893" s="364"/>
      <c r="W893" s="364"/>
      <c r="X893" s="364"/>
      <c r="Y893" s="1293">
        <f t="shared" si="175"/>
        <v>0</v>
      </c>
      <c r="Z893" s="340"/>
      <c r="AA893" s="439"/>
      <c r="AB893" s="20"/>
      <c r="AC893" s="253">
        <f t="shared" si="176"/>
        <v>0</v>
      </c>
    </row>
    <row r="894" spans="1:29" ht="15.6" hidden="1" customHeight="1" x14ac:dyDescent="0.3">
      <c r="A894" s="115"/>
      <c r="B894" s="332"/>
      <c r="C894" s="332"/>
      <c r="D894" s="332"/>
      <c r="E894" s="1197" t="s">
        <v>495</v>
      </c>
      <c r="F894" s="582">
        <f t="shared" si="168"/>
        <v>0</v>
      </c>
      <c r="G894" s="333"/>
      <c r="H894" s="333"/>
      <c r="I894" s="433"/>
      <c r="J894" s="434"/>
      <c r="K894" s="633"/>
      <c r="L894" s="337"/>
      <c r="M894" s="337"/>
      <c r="N894" s="337"/>
      <c r="O894" s="338"/>
      <c r="P894" s="339">
        <f t="shared" si="174"/>
        <v>0</v>
      </c>
      <c r="Q894" s="364"/>
      <c r="R894" s="364"/>
      <c r="S894" s="365"/>
      <c r="T894" s="366"/>
      <c r="U894" s="367"/>
      <c r="V894" s="364"/>
      <c r="W894" s="364"/>
      <c r="X894" s="364"/>
      <c r="Y894" s="1293">
        <f t="shared" si="175"/>
        <v>0</v>
      </c>
      <c r="Z894" s="340"/>
      <c r="AA894" s="439"/>
      <c r="AB894" s="20"/>
      <c r="AC894" s="253">
        <f t="shared" si="176"/>
        <v>0</v>
      </c>
    </row>
    <row r="895" spans="1:29" ht="15.6" hidden="1" customHeight="1" x14ac:dyDescent="0.3">
      <c r="A895" s="115"/>
      <c r="B895" s="332"/>
      <c r="C895" s="332"/>
      <c r="D895" s="332"/>
      <c r="E895" s="1198"/>
      <c r="F895" s="582">
        <f t="shared" si="168"/>
        <v>0</v>
      </c>
      <c r="G895" s="333"/>
      <c r="H895" s="333"/>
      <c r="I895" s="433"/>
      <c r="J895" s="434"/>
      <c r="K895" s="942"/>
      <c r="L895" s="337"/>
      <c r="M895" s="337"/>
      <c r="N895" s="337"/>
      <c r="O895" s="338"/>
      <c r="P895" s="339">
        <f t="shared" si="174"/>
        <v>0</v>
      </c>
      <c r="Q895" s="364"/>
      <c r="R895" s="364"/>
      <c r="S895" s="365"/>
      <c r="T895" s="366"/>
      <c r="U895" s="367"/>
      <c r="V895" s="364"/>
      <c r="W895" s="364"/>
      <c r="X895" s="364"/>
      <c r="Y895" s="1293">
        <f t="shared" si="175"/>
        <v>0</v>
      </c>
      <c r="Z895" s="340"/>
      <c r="AA895" s="439"/>
      <c r="AB895" s="20"/>
      <c r="AC895" s="253">
        <f t="shared" si="176"/>
        <v>0</v>
      </c>
    </row>
    <row r="896" spans="1:29" ht="15.6" hidden="1" customHeight="1" x14ac:dyDescent="0.3">
      <c r="A896" s="115"/>
      <c r="B896" s="332"/>
      <c r="C896" s="332"/>
      <c r="D896" s="332"/>
      <c r="E896" s="1197" t="s">
        <v>496</v>
      </c>
      <c r="F896" s="582">
        <f t="shared" si="168"/>
        <v>0</v>
      </c>
      <c r="G896" s="333"/>
      <c r="H896" s="333"/>
      <c r="I896" s="433"/>
      <c r="J896" s="434"/>
      <c r="K896" s="633"/>
      <c r="L896" s="337"/>
      <c r="M896" s="337"/>
      <c r="N896" s="337"/>
      <c r="O896" s="338"/>
      <c r="P896" s="339">
        <f t="shared" si="174"/>
        <v>0</v>
      </c>
      <c r="Q896" s="364"/>
      <c r="R896" s="364"/>
      <c r="S896" s="365"/>
      <c r="T896" s="366"/>
      <c r="U896" s="367"/>
      <c r="V896" s="364"/>
      <c r="W896" s="364"/>
      <c r="X896" s="364"/>
      <c r="Y896" s="1293">
        <f t="shared" si="175"/>
        <v>0</v>
      </c>
      <c r="Z896" s="340"/>
      <c r="AA896" s="439" t="s">
        <v>497</v>
      </c>
      <c r="AB896" s="20"/>
      <c r="AC896" s="253">
        <f t="shared" si="176"/>
        <v>0</v>
      </c>
    </row>
    <row r="897" spans="1:29" ht="15.6" hidden="1" customHeight="1" x14ac:dyDescent="0.3">
      <c r="A897" s="115"/>
      <c r="B897" s="332"/>
      <c r="C897" s="332"/>
      <c r="D897" s="332"/>
      <c r="E897" s="1198"/>
      <c r="F897" s="582">
        <f t="shared" si="168"/>
        <v>0</v>
      </c>
      <c r="G897" s="333"/>
      <c r="H897" s="333"/>
      <c r="I897" s="433"/>
      <c r="J897" s="434"/>
      <c r="K897" s="942"/>
      <c r="L897" s="337"/>
      <c r="M897" s="337"/>
      <c r="N897" s="337"/>
      <c r="O897" s="338"/>
      <c r="P897" s="339">
        <f t="shared" si="174"/>
        <v>0</v>
      </c>
      <c r="Q897" s="364"/>
      <c r="R897" s="364"/>
      <c r="S897" s="365"/>
      <c r="T897" s="366"/>
      <c r="U897" s="367"/>
      <c r="V897" s="364"/>
      <c r="W897" s="364"/>
      <c r="X897" s="364"/>
      <c r="Y897" s="1293">
        <f t="shared" si="175"/>
        <v>0</v>
      </c>
      <c r="Z897" s="340"/>
      <c r="AA897" s="439" t="s">
        <v>498</v>
      </c>
      <c r="AB897" s="20"/>
      <c r="AC897" s="253">
        <f t="shared" si="176"/>
        <v>0</v>
      </c>
    </row>
    <row r="898" spans="1:29" ht="15.6" hidden="1" customHeight="1" x14ac:dyDescent="0.3">
      <c r="A898" s="115"/>
      <c r="B898" s="332"/>
      <c r="C898" s="332"/>
      <c r="D898" s="332"/>
      <c r="E898" s="1198"/>
      <c r="F898" s="582">
        <f t="shared" si="168"/>
        <v>0</v>
      </c>
      <c r="G898" s="333"/>
      <c r="H898" s="333"/>
      <c r="I898" s="433"/>
      <c r="J898" s="434"/>
      <c r="K898" s="942"/>
      <c r="L898" s="337"/>
      <c r="M898" s="337"/>
      <c r="N898" s="337"/>
      <c r="O898" s="338"/>
      <c r="P898" s="339">
        <f t="shared" si="174"/>
        <v>0</v>
      </c>
      <c r="Q898" s="364"/>
      <c r="R898" s="364"/>
      <c r="S898" s="365"/>
      <c r="T898" s="366"/>
      <c r="U898" s="367"/>
      <c r="V898" s="364"/>
      <c r="W898" s="364"/>
      <c r="X898" s="364"/>
      <c r="Y898" s="1293">
        <f t="shared" si="175"/>
        <v>0</v>
      </c>
      <c r="Z898" s="340"/>
      <c r="AA898" s="439"/>
      <c r="AB898" s="20"/>
      <c r="AC898" s="253">
        <f t="shared" si="176"/>
        <v>0</v>
      </c>
    </row>
    <row r="899" spans="1:29" ht="15.6" hidden="1" customHeight="1" x14ac:dyDescent="0.3">
      <c r="A899" s="115"/>
      <c r="B899" s="332"/>
      <c r="C899" s="332"/>
      <c r="D899" s="332"/>
      <c r="E899" s="1197" t="s">
        <v>499</v>
      </c>
      <c r="F899" s="582">
        <f t="shared" si="168"/>
        <v>0</v>
      </c>
      <c r="G899" s="333"/>
      <c r="H899" s="333"/>
      <c r="I899" s="433"/>
      <c r="J899" s="434"/>
      <c r="K899" s="633"/>
      <c r="L899" s="337"/>
      <c r="M899" s="337"/>
      <c r="N899" s="337"/>
      <c r="O899" s="338"/>
      <c r="P899" s="339">
        <f t="shared" si="174"/>
        <v>0</v>
      </c>
      <c r="Q899" s="364"/>
      <c r="R899" s="364"/>
      <c r="S899" s="365"/>
      <c r="T899" s="366"/>
      <c r="U899" s="367"/>
      <c r="V899" s="364"/>
      <c r="W899" s="364"/>
      <c r="X899" s="364"/>
      <c r="Y899" s="1293">
        <f t="shared" si="175"/>
        <v>0</v>
      </c>
      <c r="Z899" s="340"/>
      <c r="AA899" s="439" t="s">
        <v>501</v>
      </c>
      <c r="AB899" s="20"/>
      <c r="AC899" s="253">
        <f t="shared" si="176"/>
        <v>0</v>
      </c>
    </row>
    <row r="900" spans="1:29" ht="15.6" hidden="1" customHeight="1" x14ac:dyDescent="0.3">
      <c r="A900" s="115"/>
      <c r="B900" s="332"/>
      <c r="C900" s="332"/>
      <c r="D900" s="332"/>
      <c r="E900" s="1197" t="s">
        <v>500</v>
      </c>
      <c r="F900" s="582">
        <f t="shared" si="168"/>
        <v>0</v>
      </c>
      <c r="G900" s="333"/>
      <c r="H900" s="333"/>
      <c r="I900" s="433"/>
      <c r="J900" s="434"/>
      <c r="K900" s="942"/>
      <c r="L900" s="337"/>
      <c r="M900" s="337"/>
      <c r="N900" s="337"/>
      <c r="O900" s="338"/>
      <c r="P900" s="339">
        <f t="shared" si="174"/>
        <v>0</v>
      </c>
      <c r="Q900" s="364"/>
      <c r="R900" s="364"/>
      <c r="S900" s="365"/>
      <c r="T900" s="366"/>
      <c r="U900" s="367"/>
      <c r="V900" s="364"/>
      <c r="W900" s="364"/>
      <c r="X900" s="364"/>
      <c r="Y900" s="1293">
        <f t="shared" si="175"/>
        <v>0</v>
      </c>
      <c r="Z900" s="340"/>
      <c r="AA900" s="439" t="s">
        <v>502</v>
      </c>
      <c r="AB900" s="20"/>
      <c r="AC900" s="253">
        <f t="shared" si="176"/>
        <v>0</v>
      </c>
    </row>
    <row r="901" spans="1:29" ht="15.6" hidden="1" customHeight="1" x14ac:dyDescent="0.3">
      <c r="A901" s="115"/>
      <c r="B901" s="332"/>
      <c r="C901" s="332"/>
      <c r="D901" s="332"/>
      <c r="E901" s="1197"/>
      <c r="F901" s="582">
        <f t="shared" si="168"/>
        <v>0</v>
      </c>
      <c r="G901" s="333"/>
      <c r="H901" s="333"/>
      <c r="I901" s="433"/>
      <c r="J901" s="434"/>
      <c r="K901" s="942"/>
      <c r="L901" s="337"/>
      <c r="M901" s="337"/>
      <c r="N901" s="337"/>
      <c r="O901" s="338"/>
      <c r="P901" s="339">
        <f t="shared" si="174"/>
        <v>0</v>
      </c>
      <c r="Q901" s="364"/>
      <c r="R901" s="364"/>
      <c r="S901" s="365"/>
      <c r="T901" s="366"/>
      <c r="U901" s="367"/>
      <c r="V901" s="364"/>
      <c r="W901" s="364"/>
      <c r="X901" s="364"/>
      <c r="Y901" s="1293">
        <f t="shared" si="175"/>
        <v>0</v>
      </c>
      <c r="Z901" s="340"/>
      <c r="AA901" s="439" t="s">
        <v>503</v>
      </c>
      <c r="AB901" s="20"/>
      <c r="AC901" s="253">
        <f t="shared" si="176"/>
        <v>0</v>
      </c>
    </row>
    <row r="902" spans="1:29" ht="15.6" hidden="1" customHeight="1" x14ac:dyDescent="0.3">
      <c r="A902" s="115"/>
      <c r="B902" s="332"/>
      <c r="C902" s="332"/>
      <c r="D902" s="332"/>
      <c r="E902" s="1197"/>
      <c r="F902" s="582">
        <f t="shared" si="168"/>
        <v>0</v>
      </c>
      <c r="G902" s="333"/>
      <c r="H902" s="333"/>
      <c r="I902" s="433"/>
      <c r="J902" s="434"/>
      <c r="K902" s="942"/>
      <c r="L902" s="337"/>
      <c r="M902" s="337"/>
      <c r="N902" s="337"/>
      <c r="O902" s="338"/>
      <c r="P902" s="339">
        <f t="shared" si="174"/>
        <v>0</v>
      </c>
      <c r="Q902" s="364"/>
      <c r="R902" s="364"/>
      <c r="S902" s="365"/>
      <c r="T902" s="366"/>
      <c r="U902" s="367"/>
      <c r="V902" s="364"/>
      <c r="W902" s="364"/>
      <c r="X902" s="364"/>
      <c r="Y902" s="1293">
        <f t="shared" si="175"/>
        <v>0</v>
      </c>
      <c r="Z902" s="340"/>
      <c r="AA902" s="439" t="s">
        <v>504</v>
      </c>
      <c r="AB902" s="20"/>
      <c r="AC902" s="253">
        <f t="shared" si="176"/>
        <v>0</v>
      </c>
    </row>
    <row r="903" spans="1:29" ht="15.6" hidden="1" customHeight="1" x14ac:dyDescent="0.3">
      <c r="A903" s="115"/>
      <c r="B903" s="332"/>
      <c r="C903" s="332"/>
      <c r="D903" s="332"/>
      <c r="E903" s="1197"/>
      <c r="F903" s="582">
        <f t="shared" si="168"/>
        <v>0</v>
      </c>
      <c r="G903" s="333"/>
      <c r="H903" s="333"/>
      <c r="I903" s="433"/>
      <c r="J903" s="434"/>
      <c r="K903" s="942"/>
      <c r="L903" s="337"/>
      <c r="M903" s="337"/>
      <c r="N903" s="337"/>
      <c r="O903" s="338"/>
      <c r="P903" s="339">
        <f t="shared" si="174"/>
        <v>0</v>
      </c>
      <c r="Q903" s="364"/>
      <c r="R903" s="364"/>
      <c r="S903" s="365"/>
      <c r="T903" s="366"/>
      <c r="U903" s="367"/>
      <c r="V903" s="364"/>
      <c r="W903" s="364"/>
      <c r="X903" s="364"/>
      <c r="Y903" s="1293">
        <f t="shared" si="175"/>
        <v>0</v>
      </c>
      <c r="Z903" s="340"/>
      <c r="AA903" s="439" t="s">
        <v>505</v>
      </c>
      <c r="AB903" s="20"/>
      <c r="AC903" s="253">
        <f t="shared" si="176"/>
        <v>0</v>
      </c>
    </row>
    <row r="904" spans="1:29" ht="15.6" hidden="1" customHeight="1" x14ac:dyDescent="0.3">
      <c r="A904" s="115"/>
      <c r="B904" s="332"/>
      <c r="C904" s="332"/>
      <c r="D904" s="332"/>
      <c r="E904" s="1197"/>
      <c r="F904" s="582">
        <f t="shared" si="168"/>
        <v>0</v>
      </c>
      <c r="G904" s="333"/>
      <c r="H904" s="333"/>
      <c r="I904" s="433"/>
      <c r="J904" s="434"/>
      <c r="K904" s="942"/>
      <c r="L904" s="337"/>
      <c r="M904" s="337"/>
      <c r="N904" s="337"/>
      <c r="O904" s="338"/>
      <c r="P904" s="339">
        <f t="shared" si="174"/>
        <v>0</v>
      </c>
      <c r="Q904" s="364"/>
      <c r="R904" s="364"/>
      <c r="S904" s="365"/>
      <c r="T904" s="366"/>
      <c r="U904" s="367"/>
      <c r="V904" s="364"/>
      <c r="W904" s="364"/>
      <c r="X904" s="364"/>
      <c r="Y904" s="1293">
        <f t="shared" si="175"/>
        <v>0</v>
      </c>
      <c r="Z904" s="340"/>
      <c r="AA904" s="439" t="s">
        <v>506</v>
      </c>
      <c r="AB904" s="20"/>
      <c r="AC904" s="253">
        <f t="shared" si="176"/>
        <v>0</v>
      </c>
    </row>
    <row r="905" spans="1:29" ht="15.6" hidden="1" customHeight="1" x14ac:dyDescent="0.3">
      <c r="A905" s="115"/>
      <c r="B905" s="332"/>
      <c r="C905" s="332"/>
      <c r="D905" s="332"/>
      <c r="E905" s="1197"/>
      <c r="F905" s="582">
        <f t="shared" si="168"/>
        <v>0</v>
      </c>
      <c r="G905" s="333"/>
      <c r="H905" s="333"/>
      <c r="I905" s="433"/>
      <c r="J905" s="434"/>
      <c r="K905" s="942"/>
      <c r="L905" s="337"/>
      <c r="M905" s="337"/>
      <c r="N905" s="337"/>
      <c r="O905" s="338"/>
      <c r="P905" s="339">
        <f t="shared" si="174"/>
        <v>0</v>
      </c>
      <c r="Q905" s="364"/>
      <c r="R905" s="364"/>
      <c r="S905" s="365"/>
      <c r="T905" s="366"/>
      <c r="U905" s="367"/>
      <c r="V905" s="364"/>
      <c r="W905" s="364"/>
      <c r="X905" s="364"/>
      <c r="Y905" s="1293">
        <f t="shared" si="175"/>
        <v>0</v>
      </c>
      <c r="Z905" s="340"/>
      <c r="AA905" s="439" t="s">
        <v>507</v>
      </c>
      <c r="AB905" s="20"/>
      <c r="AC905" s="253">
        <f t="shared" si="176"/>
        <v>0</v>
      </c>
    </row>
    <row r="906" spans="1:29" ht="15.6" hidden="1" customHeight="1" x14ac:dyDescent="0.3">
      <c r="A906" s="115"/>
      <c r="B906" s="332"/>
      <c r="C906" s="332"/>
      <c r="D906" s="332"/>
      <c r="E906" s="1198"/>
      <c r="F906" s="582">
        <f t="shared" si="168"/>
        <v>0</v>
      </c>
      <c r="G906" s="333"/>
      <c r="H906" s="333"/>
      <c r="I906" s="433"/>
      <c r="J906" s="434"/>
      <c r="K906" s="942"/>
      <c r="L906" s="337"/>
      <c r="M906" s="337"/>
      <c r="N906" s="337"/>
      <c r="O906" s="338"/>
      <c r="P906" s="339">
        <f t="shared" si="174"/>
        <v>0</v>
      </c>
      <c r="Q906" s="364"/>
      <c r="R906" s="364"/>
      <c r="S906" s="365"/>
      <c r="T906" s="366"/>
      <c r="U906" s="367"/>
      <c r="V906" s="364"/>
      <c r="W906" s="364"/>
      <c r="X906" s="364"/>
      <c r="Y906" s="1293">
        <f t="shared" si="175"/>
        <v>0</v>
      </c>
      <c r="Z906" s="340"/>
      <c r="AA906" s="439" t="s">
        <v>508</v>
      </c>
      <c r="AB906" s="20"/>
      <c r="AC906" s="253">
        <f t="shared" si="176"/>
        <v>0</v>
      </c>
    </row>
    <row r="907" spans="1:29" ht="15.6" hidden="1" customHeight="1" x14ac:dyDescent="0.3">
      <c r="A907" s="115"/>
      <c r="B907" s="332"/>
      <c r="C907" s="332"/>
      <c r="D907" s="332"/>
      <c r="E907" s="1197" t="s">
        <v>509</v>
      </c>
      <c r="F907" s="582">
        <f t="shared" ref="F907:F955" si="177">SUM(G907:J907)</f>
        <v>0</v>
      </c>
      <c r="G907" s="333"/>
      <c r="H907" s="333"/>
      <c r="I907" s="433"/>
      <c r="J907" s="434"/>
      <c r="K907" s="633"/>
      <c r="L907" s="337"/>
      <c r="M907" s="337"/>
      <c r="N907" s="337"/>
      <c r="O907" s="338"/>
      <c r="P907" s="339">
        <f t="shared" si="174"/>
        <v>0</v>
      </c>
      <c r="Q907" s="364"/>
      <c r="R907" s="364"/>
      <c r="S907" s="365"/>
      <c r="T907" s="366"/>
      <c r="U907" s="367"/>
      <c r="V907" s="364"/>
      <c r="W907" s="364"/>
      <c r="X907" s="364"/>
      <c r="Y907" s="1293">
        <f t="shared" si="175"/>
        <v>0</v>
      </c>
      <c r="Z907" s="340"/>
      <c r="AA907" s="439"/>
      <c r="AB907" s="20"/>
      <c r="AC907" s="253">
        <f t="shared" si="176"/>
        <v>0</v>
      </c>
    </row>
    <row r="908" spans="1:29" ht="15.6" hidden="1" customHeight="1" x14ac:dyDescent="0.3">
      <c r="A908" s="115"/>
      <c r="B908" s="332"/>
      <c r="C908" s="332"/>
      <c r="D908" s="332"/>
      <c r="E908" s="1197"/>
      <c r="F908" s="582">
        <f t="shared" si="177"/>
        <v>0</v>
      </c>
      <c r="G908" s="333"/>
      <c r="H908" s="333"/>
      <c r="I908" s="433"/>
      <c r="J908" s="434"/>
      <c r="K908" s="942"/>
      <c r="L908" s="337"/>
      <c r="M908" s="337"/>
      <c r="N908" s="337"/>
      <c r="O908" s="338"/>
      <c r="P908" s="339">
        <f t="shared" si="174"/>
        <v>0</v>
      </c>
      <c r="Q908" s="364"/>
      <c r="R908" s="364"/>
      <c r="S908" s="365"/>
      <c r="T908" s="366"/>
      <c r="U908" s="367"/>
      <c r="V908" s="364"/>
      <c r="W908" s="364"/>
      <c r="X908" s="364"/>
      <c r="Y908" s="1293">
        <f t="shared" si="175"/>
        <v>0</v>
      </c>
      <c r="Z908" s="340"/>
      <c r="AA908" s="439"/>
      <c r="AB908" s="20"/>
      <c r="AC908" s="253">
        <f t="shared" si="176"/>
        <v>0</v>
      </c>
    </row>
    <row r="909" spans="1:29" x14ac:dyDescent="0.3">
      <c r="A909" s="115"/>
      <c r="B909" s="332"/>
      <c r="C909" s="332"/>
      <c r="D909" s="332"/>
      <c r="E909" s="1195" t="s">
        <v>61</v>
      </c>
      <c r="F909" s="582">
        <f t="shared" si="177"/>
        <v>0</v>
      </c>
      <c r="G909" s="333"/>
      <c r="H909" s="333"/>
      <c r="I909" s="334"/>
      <c r="J909" s="335"/>
      <c r="K909" s="942"/>
      <c r="L909" s="337"/>
      <c r="M909" s="337"/>
      <c r="N909" s="337"/>
      <c r="O909" s="338"/>
      <c r="P909" s="339">
        <f t="shared" si="174"/>
        <v>0</v>
      </c>
      <c r="Q909" s="364"/>
      <c r="R909" s="364"/>
      <c r="S909" s="365"/>
      <c r="T909" s="366"/>
      <c r="U909" s="367"/>
      <c r="V909" s="364"/>
      <c r="W909" s="364"/>
      <c r="X909" s="364"/>
      <c r="Y909" s="1293">
        <f t="shared" si="175"/>
        <v>0</v>
      </c>
      <c r="Z909" s="340"/>
      <c r="AA909" s="439"/>
      <c r="AB909" s="20"/>
      <c r="AC909" s="253">
        <f t="shared" si="176"/>
        <v>0</v>
      </c>
    </row>
    <row r="910" spans="1:29" x14ac:dyDescent="0.3">
      <c r="A910" s="115"/>
      <c r="B910" s="332"/>
      <c r="C910" s="332"/>
      <c r="D910" s="332"/>
      <c r="E910" s="1196" t="s">
        <v>33</v>
      </c>
      <c r="F910" s="582">
        <v>14</v>
      </c>
      <c r="G910" s="333">
        <v>14</v>
      </c>
      <c r="H910" s="333">
        <v>14</v>
      </c>
      <c r="I910" s="433">
        <v>12</v>
      </c>
      <c r="J910" s="434">
        <v>12</v>
      </c>
      <c r="K910" s="942">
        <v>14</v>
      </c>
      <c r="L910" s="344">
        <v>14</v>
      </c>
      <c r="M910" s="337"/>
      <c r="N910" s="337"/>
      <c r="O910" s="338">
        <f t="shared" ref="O910:O972" si="178">SUM(K910:N910)</f>
        <v>28</v>
      </c>
      <c r="P910" s="339">
        <f t="shared" si="174"/>
        <v>0</v>
      </c>
      <c r="Q910" s="364"/>
      <c r="R910" s="364"/>
      <c r="S910" s="365"/>
      <c r="T910" s="366"/>
      <c r="U910" s="367"/>
      <c r="V910" s="364"/>
      <c r="W910" s="364"/>
      <c r="X910" s="364"/>
      <c r="Y910" s="1293">
        <f t="shared" si="175"/>
        <v>0</v>
      </c>
      <c r="Z910" s="340"/>
      <c r="AA910" s="439"/>
      <c r="AB910" s="20"/>
      <c r="AC910" s="253">
        <f t="shared" si="176"/>
        <v>0</v>
      </c>
    </row>
    <row r="911" spans="1:29" ht="15" hidden="1" customHeight="1" x14ac:dyDescent="0.3">
      <c r="A911" s="115"/>
      <c r="B911" s="332"/>
      <c r="C911" s="332"/>
      <c r="D911" s="332"/>
      <c r="E911" s="1197" t="s">
        <v>510</v>
      </c>
      <c r="F911" s="582">
        <f t="shared" si="177"/>
        <v>4</v>
      </c>
      <c r="G911" s="333"/>
      <c r="H911" s="333"/>
      <c r="I911" s="433">
        <v>2</v>
      </c>
      <c r="J911" s="434">
        <v>2</v>
      </c>
      <c r="K911" s="942"/>
      <c r="L911" s="344"/>
      <c r="M911" s="337"/>
      <c r="N911" s="337"/>
      <c r="O911" s="338">
        <f t="shared" si="178"/>
        <v>0</v>
      </c>
      <c r="P911" s="339">
        <f t="shared" si="174"/>
        <v>0</v>
      </c>
      <c r="Q911" s="364"/>
      <c r="R911" s="364"/>
      <c r="S911" s="365"/>
      <c r="T911" s="366"/>
      <c r="U911" s="367"/>
      <c r="V911" s="364"/>
      <c r="W911" s="364"/>
      <c r="X911" s="364"/>
      <c r="Y911" s="1293">
        <f t="shared" si="175"/>
        <v>0</v>
      </c>
      <c r="Z911" s="340"/>
      <c r="AA911" s="370" t="s">
        <v>741</v>
      </c>
      <c r="AB911" s="20"/>
      <c r="AC911" s="253">
        <f t="shared" si="176"/>
        <v>0</v>
      </c>
    </row>
    <row r="912" spans="1:29" ht="15.6" hidden="1" customHeight="1" x14ac:dyDescent="0.3">
      <c r="A912" s="115"/>
      <c r="B912" s="332"/>
      <c r="C912" s="332"/>
      <c r="D912" s="332"/>
      <c r="E912" s="1197" t="s">
        <v>511</v>
      </c>
      <c r="F912" s="582">
        <f t="shared" si="177"/>
        <v>0</v>
      </c>
      <c r="G912" s="333"/>
      <c r="H912" s="333"/>
      <c r="I912" s="433"/>
      <c r="J912" s="434"/>
      <c r="K912" s="942"/>
      <c r="L912" s="344"/>
      <c r="M912" s="337"/>
      <c r="N912" s="337"/>
      <c r="O912" s="338">
        <f t="shared" si="178"/>
        <v>0</v>
      </c>
      <c r="P912" s="339">
        <f t="shared" si="174"/>
        <v>0</v>
      </c>
      <c r="Q912" s="364"/>
      <c r="R912" s="364"/>
      <c r="S912" s="365"/>
      <c r="T912" s="366"/>
      <c r="U912" s="367"/>
      <c r="V912" s="364"/>
      <c r="W912" s="364"/>
      <c r="X912" s="364"/>
      <c r="Y912" s="1293">
        <f t="shared" si="175"/>
        <v>0</v>
      </c>
      <c r="Z912" s="340"/>
      <c r="AA912" s="370" t="s">
        <v>742</v>
      </c>
      <c r="AB912" s="20"/>
      <c r="AC912" s="253">
        <f t="shared" si="176"/>
        <v>0</v>
      </c>
    </row>
    <row r="913" spans="1:29" ht="15.6" hidden="1" customHeight="1" x14ac:dyDescent="0.3">
      <c r="A913" s="115"/>
      <c r="B913" s="332"/>
      <c r="C913" s="332"/>
      <c r="D913" s="332"/>
      <c r="E913" s="1197" t="s">
        <v>512</v>
      </c>
      <c r="F913" s="582">
        <f t="shared" si="177"/>
        <v>8</v>
      </c>
      <c r="G913" s="333"/>
      <c r="H913" s="333"/>
      <c r="I913" s="433">
        <v>4</v>
      </c>
      <c r="J913" s="434">
        <v>4</v>
      </c>
      <c r="K913" s="942"/>
      <c r="L913" s="344"/>
      <c r="M913" s="337"/>
      <c r="N913" s="337"/>
      <c r="O913" s="338">
        <f t="shared" si="178"/>
        <v>0</v>
      </c>
      <c r="P913" s="339">
        <f t="shared" si="174"/>
        <v>0</v>
      </c>
      <c r="Q913" s="364"/>
      <c r="R913" s="364"/>
      <c r="S913" s="365"/>
      <c r="T913" s="366"/>
      <c r="U913" s="367"/>
      <c r="V913" s="364"/>
      <c r="W913" s="364"/>
      <c r="X913" s="364"/>
      <c r="Y913" s="1293">
        <f t="shared" si="175"/>
        <v>0</v>
      </c>
      <c r="Z913" s="340"/>
      <c r="AA913" s="439" t="s">
        <v>514</v>
      </c>
      <c r="AB913" s="20"/>
      <c r="AC913" s="253">
        <f t="shared" si="176"/>
        <v>0</v>
      </c>
    </row>
    <row r="914" spans="1:29" ht="15.6" hidden="1" customHeight="1" x14ac:dyDescent="0.3">
      <c r="A914" s="115"/>
      <c r="B914" s="332"/>
      <c r="C914" s="332"/>
      <c r="D914" s="332"/>
      <c r="E914" s="1197"/>
      <c r="F914" s="582">
        <f t="shared" si="177"/>
        <v>0</v>
      </c>
      <c r="G914" s="333"/>
      <c r="H914" s="333"/>
      <c r="I914" s="433"/>
      <c r="J914" s="434"/>
      <c r="K914" s="942"/>
      <c r="L914" s="344"/>
      <c r="M914" s="337"/>
      <c r="N914" s="337"/>
      <c r="O914" s="338">
        <f t="shared" si="178"/>
        <v>0</v>
      </c>
      <c r="P914" s="339">
        <f t="shared" si="174"/>
        <v>0</v>
      </c>
      <c r="Q914" s="364"/>
      <c r="R914" s="364"/>
      <c r="S914" s="365"/>
      <c r="T914" s="366"/>
      <c r="U914" s="367"/>
      <c r="V914" s="364"/>
      <c r="W914" s="364"/>
      <c r="X914" s="364"/>
      <c r="Y914" s="1293">
        <f t="shared" si="175"/>
        <v>0</v>
      </c>
      <c r="Z914" s="340"/>
      <c r="AA914" s="439" t="s">
        <v>515</v>
      </c>
      <c r="AB914" s="20"/>
      <c r="AC914" s="253">
        <f t="shared" si="176"/>
        <v>0</v>
      </c>
    </row>
    <row r="915" spans="1:29" ht="15.6" hidden="1" customHeight="1" x14ac:dyDescent="0.3">
      <c r="A915" s="115"/>
      <c r="B915" s="332"/>
      <c r="C915" s="332"/>
      <c r="D915" s="332"/>
      <c r="E915" s="1197" t="s">
        <v>513</v>
      </c>
      <c r="F915" s="582">
        <f t="shared" si="177"/>
        <v>0</v>
      </c>
      <c r="G915" s="333"/>
      <c r="H915" s="333"/>
      <c r="I915" s="433"/>
      <c r="J915" s="434"/>
      <c r="K915" s="942"/>
      <c r="L915" s="344"/>
      <c r="M915" s="337"/>
      <c r="N915" s="337"/>
      <c r="O915" s="338">
        <f t="shared" si="178"/>
        <v>0</v>
      </c>
      <c r="P915" s="339">
        <f t="shared" si="174"/>
        <v>0</v>
      </c>
      <c r="Q915" s="364"/>
      <c r="R915" s="364"/>
      <c r="S915" s="365"/>
      <c r="T915" s="366"/>
      <c r="U915" s="367"/>
      <c r="V915" s="364"/>
      <c r="W915" s="364"/>
      <c r="X915" s="364"/>
      <c r="Y915" s="1293">
        <f t="shared" si="175"/>
        <v>0</v>
      </c>
      <c r="Z915" s="340"/>
      <c r="AA915" s="370" t="s">
        <v>742</v>
      </c>
      <c r="AB915" s="20"/>
      <c r="AC915" s="253">
        <f t="shared" si="176"/>
        <v>0</v>
      </c>
    </row>
    <row r="916" spans="1:29" ht="15.6" hidden="1" customHeight="1" x14ac:dyDescent="0.3">
      <c r="A916" s="115"/>
      <c r="B916" s="332"/>
      <c r="C916" s="332"/>
      <c r="D916" s="332"/>
      <c r="E916" s="1196"/>
      <c r="F916" s="582">
        <f t="shared" si="177"/>
        <v>0</v>
      </c>
      <c r="G916" s="333"/>
      <c r="H916" s="333"/>
      <c r="I916" s="433"/>
      <c r="J916" s="434"/>
      <c r="K916" s="942"/>
      <c r="L916" s="344"/>
      <c r="M916" s="337"/>
      <c r="N916" s="337"/>
      <c r="O916" s="338">
        <f t="shared" si="178"/>
        <v>0</v>
      </c>
      <c r="P916" s="339">
        <f t="shared" si="174"/>
        <v>0</v>
      </c>
      <c r="Q916" s="364"/>
      <c r="R916" s="364"/>
      <c r="S916" s="365"/>
      <c r="T916" s="366"/>
      <c r="U916" s="367"/>
      <c r="V916" s="364"/>
      <c r="W916" s="364"/>
      <c r="X916" s="364"/>
      <c r="Y916" s="1293">
        <f t="shared" si="175"/>
        <v>0</v>
      </c>
      <c r="Z916" s="340"/>
      <c r="AA916" s="370"/>
      <c r="AB916" s="20"/>
      <c r="AC916" s="253">
        <f t="shared" si="176"/>
        <v>0</v>
      </c>
    </row>
    <row r="917" spans="1:29" x14ac:dyDescent="0.3">
      <c r="A917" s="115"/>
      <c r="B917" s="332"/>
      <c r="C917" s="332"/>
      <c r="D917" s="332"/>
      <c r="E917" s="1196" t="s">
        <v>254</v>
      </c>
      <c r="F917" s="582">
        <v>11</v>
      </c>
      <c r="G917" s="333"/>
      <c r="H917" s="333">
        <v>11</v>
      </c>
      <c r="I917" s="433">
        <v>3</v>
      </c>
      <c r="J917" s="434">
        <v>-3</v>
      </c>
      <c r="K917" s="942"/>
      <c r="L917" s="344">
        <v>6</v>
      </c>
      <c r="M917" s="337"/>
      <c r="N917" s="337"/>
      <c r="O917" s="338">
        <f t="shared" si="178"/>
        <v>6</v>
      </c>
      <c r="P917" s="339">
        <f t="shared" si="174"/>
        <v>0</v>
      </c>
      <c r="Q917" s="364"/>
      <c r="R917" s="364"/>
      <c r="S917" s="365"/>
      <c r="T917" s="366"/>
      <c r="U917" s="367"/>
      <c r="V917" s="364"/>
      <c r="W917" s="364"/>
      <c r="X917" s="364"/>
      <c r="Y917" s="1293">
        <f t="shared" si="175"/>
        <v>0</v>
      </c>
      <c r="Z917" s="340"/>
      <c r="AA917" s="370" t="s">
        <v>743</v>
      </c>
      <c r="AB917" s="20"/>
      <c r="AC917" s="253">
        <f t="shared" si="176"/>
        <v>0</v>
      </c>
    </row>
    <row r="918" spans="1:29" x14ac:dyDescent="0.3">
      <c r="A918" s="115"/>
      <c r="B918" s="332"/>
      <c r="C918" s="332"/>
      <c r="D918" s="332"/>
      <c r="E918" s="1164"/>
      <c r="F918" s="582">
        <f t="shared" si="177"/>
        <v>0</v>
      </c>
      <c r="G918" s="333"/>
      <c r="H918" s="333"/>
      <c r="I918" s="433"/>
      <c r="J918" s="434"/>
      <c r="K918" s="942"/>
      <c r="L918" s="337"/>
      <c r="M918" s="337"/>
      <c r="N918" s="337"/>
      <c r="O918" s="338"/>
      <c r="P918" s="339">
        <f t="shared" si="174"/>
        <v>0</v>
      </c>
      <c r="Q918" s="364"/>
      <c r="R918" s="364"/>
      <c r="S918" s="365"/>
      <c r="T918" s="366"/>
      <c r="U918" s="367"/>
      <c r="V918" s="364"/>
      <c r="W918" s="364"/>
      <c r="X918" s="364"/>
      <c r="Y918" s="1293">
        <f t="shared" si="175"/>
        <v>0</v>
      </c>
      <c r="Z918" s="340"/>
      <c r="AA918" s="370" t="s">
        <v>744</v>
      </c>
      <c r="AB918" s="20"/>
      <c r="AC918" s="253">
        <f t="shared" si="176"/>
        <v>0</v>
      </c>
    </row>
    <row r="919" spans="1:29" hidden="1" x14ac:dyDescent="0.3">
      <c r="A919" s="115"/>
      <c r="B919" s="332"/>
      <c r="C919" s="332"/>
      <c r="D919" s="332"/>
      <c r="E919" s="1164"/>
      <c r="F919" s="582">
        <f t="shared" si="177"/>
        <v>0</v>
      </c>
      <c r="G919" s="333"/>
      <c r="H919" s="333"/>
      <c r="I919" s="433"/>
      <c r="J919" s="434"/>
      <c r="K919" s="942"/>
      <c r="L919" s="337"/>
      <c r="M919" s="337"/>
      <c r="N919" s="337"/>
      <c r="O919" s="338"/>
      <c r="P919" s="339">
        <f t="shared" si="174"/>
        <v>0</v>
      </c>
      <c r="Q919" s="364"/>
      <c r="R919" s="364"/>
      <c r="S919" s="365"/>
      <c r="T919" s="366"/>
      <c r="U919" s="367"/>
      <c r="V919" s="364"/>
      <c r="W919" s="364"/>
      <c r="X919" s="364"/>
      <c r="Y919" s="1293">
        <f t="shared" si="175"/>
        <v>0</v>
      </c>
      <c r="Z919" s="340"/>
      <c r="AA919" s="370" t="s">
        <v>564</v>
      </c>
      <c r="AB919" s="20"/>
      <c r="AC919" s="253">
        <f t="shared" si="176"/>
        <v>0</v>
      </c>
    </row>
    <row r="920" spans="1:29" hidden="1" x14ac:dyDescent="0.3">
      <c r="A920" s="115"/>
      <c r="B920" s="332"/>
      <c r="C920" s="332"/>
      <c r="D920" s="332"/>
      <c r="E920" s="1164"/>
      <c r="F920" s="582">
        <f t="shared" si="177"/>
        <v>0</v>
      </c>
      <c r="G920" s="333"/>
      <c r="H920" s="333"/>
      <c r="I920" s="433"/>
      <c r="J920" s="434"/>
      <c r="K920" s="942"/>
      <c r="L920" s="337"/>
      <c r="M920" s="337"/>
      <c r="N920" s="337"/>
      <c r="O920" s="338"/>
      <c r="P920" s="339">
        <f t="shared" si="174"/>
        <v>0</v>
      </c>
      <c r="Q920" s="364"/>
      <c r="R920" s="364"/>
      <c r="S920" s="365"/>
      <c r="T920" s="366"/>
      <c r="U920" s="367"/>
      <c r="V920" s="364"/>
      <c r="W920" s="364"/>
      <c r="X920" s="364"/>
      <c r="Y920" s="1293">
        <f t="shared" si="175"/>
        <v>0</v>
      </c>
      <c r="Z920" s="340"/>
      <c r="AA920" s="370" t="s">
        <v>748</v>
      </c>
      <c r="AB920" s="20"/>
      <c r="AC920" s="253">
        <f t="shared" si="176"/>
        <v>0</v>
      </c>
    </row>
    <row r="921" spans="1:29" hidden="1" x14ac:dyDescent="0.3">
      <c r="A921" s="115"/>
      <c r="B921" s="332"/>
      <c r="C921" s="332"/>
      <c r="D921" s="332"/>
      <c r="E921" s="1164"/>
      <c r="F921" s="582">
        <f t="shared" si="177"/>
        <v>0</v>
      </c>
      <c r="G921" s="333"/>
      <c r="H921" s="333"/>
      <c r="I921" s="433"/>
      <c r="J921" s="434"/>
      <c r="K921" s="942"/>
      <c r="L921" s="337"/>
      <c r="M921" s="337"/>
      <c r="N921" s="337"/>
      <c r="O921" s="338"/>
      <c r="P921" s="339">
        <f t="shared" si="174"/>
        <v>0</v>
      </c>
      <c r="Q921" s="364"/>
      <c r="R921" s="364"/>
      <c r="S921" s="365"/>
      <c r="T921" s="366"/>
      <c r="U921" s="367"/>
      <c r="V921" s="364"/>
      <c r="W921" s="364"/>
      <c r="X921" s="364"/>
      <c r="Y921" s="1293">
        <f t="shared" si="175"/>
        <v>0</v>
      </c>
      <c r="Z921" s="340"/>
      <c r="AA921" s="370" t="s">
        <v>621</v>
      </c>
      <c r="AB921" s="20"/>
      <c r="AC921" s="253">
        <f t="shared" si="176"/>
        <v>0</v>
      </c>
    </row>
    <row r="922" spans="1:29" hidden="1" x14ac:dyDescent="0.3">
      <c r="A922" s="115"/>
      <c r="B922" s="332"/>
      <c r="C922" s="332"/>
      <c r="D922" s="332"/>
      <c r="E922" s="1196"/>
      <c r="F922" s="582">
        <f t="shared" si="177"/>
        <v>0</v>
      </c>
      <c r="G922" s="333"/>
      <c r="H922" s="333"/>
      <c r="I922" s="433"/>
      <c r="J922" s="434"/>
      <c r="K922" s="942"/>
      <c r="L922" s="337"/>
      <c r="M922" s="337"/>
      <c r="N922" s="337"/>
      <c r="O922" s="338"/>
      <c r="P922" s="339">
        <f t="shared" si="174"/>
        <v>0</v>
      </c>
      <c r="Q922" s="364"/>
      <c r="R922" s="364"/>
      <c r="S922" s="365"/>
      <c r="T922" s="366"/>
      <c r="U922" s="367"/>
      <c r="V922" s="364"/>
      <c r="W922" s="364"/>
      <c r="X922" s="364"/>
      <c r="Y922" s="1293">
        <f t="shared" si="175"/>
        <v>0</v>
      </c>
      <c r="Z922" s="340"/>
      <c r="AA922" s="370" t="s">
        <v>622</v>
      </c>
      <c r="AB922" s="20"/>
      <c r="AC922" s="253">
        <f t="shared" si="176"/>
        <v>0</v>
      </c>
    </row>
    <row r="923" spans="1:29" ht="15.6" customHeight="1" x14ac:dyDescent="0.3">
      <c r="A923" s="115"/>
      <c r="B923" s="332"/>
      <c r="C923" s="332"/>
      <c r="D923" s="332"/>
      <c r="E923" s="1196"/>
      <c r="F923" s="582">
        <f t="shared" si="177"/>
        <v>0</v>
      </c>
      <c r="G923" s="333"/>
      <c r="H923" s="333"/>
      <c r="I923" s="433"/>
      <c r="J923" s="434"/>
      <c r="K923" s="942"/>
      <c r="L923" s="337"/>
      <c r="M923" s="337"/>
      <c r="N923" s="337"/>
      <c r="O923" s="338"/>
      <c r="P923" s="339">
        <f t="shared" si="174"/>
        <v>0</v>
      </c>
      <c r="Q923" s="364"/>
      <c r="R923" s="364"/>
      <c r="S923" s="365"/>
      <c r="T923" s="366"/>
      <c r="U923" s="367"/>
      <c r="V923" s="364"/>
      <c r="W923" s="364"/>
      <c r="X923" s="364"/>
      <c r="Y923" s="1293">
        <f t="shared" si="175"/>
        <v>0</v>
      </c>
      <c r="Z923" s="340"/>
      <c r="AA923" s="370"/>
      <c r="AB923" s="20"/>
      <c r="AC923" s="253">
        <f t="shared" si="176"/>
        <v>0</v>
      </c>
    </row>
    <row r="924" spans="1:29" ht="15.6" hidden="1" customHeight="1" x14ac:dyDescent="0.3">
      <c r="A924" s="115"/>
      <c r="B924" s="332"/>
      <c r="C924" s="332"/>
      <c r="D924" s="332"/>
      <c r="E924" s="1196"/>
      <c r="F924" s="582">
        <f t="shared" si="177"/>
        <v>0</v>
      </c>
      <c r="G924" s="333"/>
      <c r="H924" s="333"/>
      <c r="I924" s="433"/>
      <c r="J924" s="434"/>
      <c r="K924" s="942"/>
      <c r="L924" s="337"/>
      <c r="M924" s="337"/>
      <c r="N924" s="337"/>
      <c r="O924" s="338"/>
      <c r="P924" s="339">
        <f t="shared" si="174"/>
        <v>0</v>
      </c>
      <c r="Q924" s="364"/>
      <c r="R924" s="364"/>
      <c r="S924" s="365"/>
      <c r="T924" s="366"/>
      <c r="U924" s="367"/>
      <c r="V924" s="364"/>
      <c r="W924" s="364"/>
      <c r="X924" s="364"/>
      <c r="Y924" s="1293">
        <f t="shared" si="175"/>
        <v>0</v>
      </c>
      <c r="Z924" s="340"/>
      <c r="AA924" s="370"/>
      <c r="AB924" s="20"/>
      <c r="AC924" s="253">
        <f t="shared" si="176"/>
        <v>0</v>
      </c>
    </row>
    <row r="925" spans="1:29" ht="15.6" hidden="1" customHeight="1" x14ac:dyDescent="0.3">
      <c r="A925" s="115"/>
      <c r="B925" s="332"/>
      <c r="C925" s="332"/>
      <c r="D925" s="332"/>
      <c r="E925" s="1196"/>
      <c r="F925" s="582">
        <f t="shared" si="177"/>
        <v>0</v>
      </c>
      <c r="G925" s="333"/>
      <c r="H925" s="333"/>
      <c r="I925" s="433"/>
      <c r="J925" s="434"/>
      <c r="K925" s="942"/>
      <c r="L925" s="337"/>
      <c r="M925" s="337"/>
      <c r="N925" s="337"/>
      <c r="O925" s="338"/>
      <c r="P925" s="339">
        <f t="shared" si="174"/>
        <v>0</v>
      </c>
      <c r="Q925" s="364"/>
      <c r="R925" s="364"/>
      <c r="S925" s="365"/>
      <c r="T925" s="366"/>
      <c r="U925" s="367"/>
      <c r="V925" s="364"/>
      <c r="W925" s="364"/>
      <c r="X925" s="364"/>
      <c r="Y925" s="1293">
        <f t="shared" si="175"/>
        <v>0</v>
      </c>
      <c r="Z925" s="340"/>
      <c r="AA925" s="370"/>
      <c r="AB925" s="20"/>
      <c r="AC925" s="253">
        <f t="shared" si="176"/>
        <v>0</v>
      </c>
    </row>
    <row r="926" spans="1:29" ht="15.6" hidden="1" customHeight="1" x14ac:dyDescent="0.3">
      <c r="A926" s="115"/>
      <c r="B926" s="332"/>
      <c r="C926" s="332"/>
      <c r="D926" s="332"/>
      <c r="E926" s="1169" t="s">
        <v>63</v>
      </c>
      <c r="F926" s="582">
        <f t="shared" si="177"/>
        <v>0</v>
      </c>
      <c r="G926" s="333"/>
      <c r="H926" s="333"/>
      <c r="I926" s="433"/>
      <c r="J926" s="434"/>
      <c r="K926" s="633"/>
      <c r="L926" s="337"/>
      <c r="M926" s="337"/>
      <c r="N926" s="337"/>
      <c r="O926" s="338"/>
      <c r="P926" s="339">
        <f t="shared" si="174"/>
        <v>0</v>
      </c>
      <c r="Q926" s="364"/>
      <c r="R926" s="364"/>
      <c r="S926" s="365"/>
      <c r="T926" s="366"/>
      <c r="U926" s="367"/>
      <c r="V926" s="364"/>
      <c r="W926" s="364"/>
      <c r="X926" s="364"/>
      <c r="Y926" s="1293">
        <f t="shared" si="175"/>
        <v>0</v>
      </c>
      <c r="Z926" s="340"/>
      <c r="AA926" s="370" t="s">
        <v>63</v>
      </c>
      <c r="AB926" s="20">
        <f>0.75*21</f>
        <v>15.75</v>
      </c>
      <c r="AC926" s="253">
        <f t="shared" si="176"/>
        <v>0</v>
      </c>
    </row>
    <row r="927" spans="1:29" ht="15.6" hidden="1" customHeight="1" x14ac:dyDescent="0.3">
      <c r="A927" s="115"/>
      <c r="B927" s="332"/>
      <c r="C927" s="332"/>
      <c r="D927" s="332"/>
      <c r="E927" s="1169" t="s">
        <v>64</v>
      </c>
      <c r="F927" s="582">
        <f t="shared" si="177"/>
        <v>0</v>
      </c>
      <c r="G927" s="333"/>
      <c r="H927" s="333"/>
      <c r="I927" s="433"/>
      <c r="J927" s="434"/>
      <c r="K927" s="942"/>
      <c r="L927" s="337"/>
      <c r="M927" s="337"/>
      <c r="N927" s="337"/>
      <c r="O927" s="338"/>
      <c r="P927" s="339">
        <f t="shared" si="174"/>
        <v>0</v>
      </c>
      <c r="Q927" s="364"/>
      <c r="R927" s="364"/>
      <c r="S927" s="365"/>
      <c r="T927" s="366"/>
      <c r="U927" s="367"/>
      <c r="V927" s="364"/>
      <c r="W927" s="364"/>
      <c r="X927" s="364"/>
      <c r="Y927" s="1293">
        <f t="shared" si="175"/>
        <v>0</v>
      </c>
      <c r="Z927" s="340"/>
      <c r="AA927" s="370"/>
      <c r="AB927" s="20"/>
      <c r="AC927" s="253">
        <f t="shared" si="176"/>
        <v>0</v>
      </c>
    </row>
    <row r="928" spans="1:29" ht="15.6" hidden="1" customHeight="1" x14ac:dyDescent="0.3">
      <c r="A928" s="115"/>
      <c r="B928" s="332"/>
      <c r="C928" s="332"/>
      <c r="D928" s="332"/>
      <c r="E928" s="1169" t="s">
        <v>395</v>
      </c>
      <c r="F928" s="582">
        <f t="shared" si="177"/>
        <v>0</v>
      </c>
      <c r="G928" s="333"/>
      <c r="H928" s="333"/>
      <c r="I928" s="433"/>
      <c r="J928" s="434"/>
      <c r="K928" s="942"/>
      <c r="L928" s="337"/>
      <c r="M928" s="337"/>
      <c r="N928" s="337"/>
      <c r="O928" s="338"/>
      <c r="P928" s="339">
        <f t="shared" si="174"/>
        <v>0</v>
      </c>
      <c r="Q928" s="364"/>
      <c r="R928" s="364"/>
      <c r="S928" s="365"/>
      <c r="T928" s="366"/>
      <c r="U928" s="367"/>
      <c r="V928" s="364"/>
      <c r="W928" s="364"/>
      <c r="X928" s="364"/>
      <c r="Y928" s="1293">
        <f t="shared" si="175"/>
        <v>0</v>
      </c>
      <c r="Z928" s="340"/>
      <c r="AA928" s="370"/>
      <c r="AB928" s="20"/>
      <c r="AC928" s="253">
        <f t="shared" si="176"/>
        <v>0</v>
      </c>
    </row>
    <row r="929" spans="1:29" ht="15.6" hidden="1" customHeight="1" x14ac:dyDescent="0.3">
      <c r="A929" s="115"/>
      <c r="B929" s="332"/>
      <c r="C929" s="332"/>
      <c r="D929" s="332"/>
      <c r="E929" s="1198"/>
      <c r="F929" s="582">
        <f t="shared" si="177"/>
        <v>0</v>
      </c>
      <c r="G929" s="333"/>
      <c r="H929" s="333"/>
      <c r="I929" s="433"/>
      <c r="J929" s="434"/>
      <c r="K929" s="942"/>
      <c r="L929" s="337"/>
      <c r="M929" s="337"/>
      <c r="N929" s="337"/>
      <c r="O929" s="338"/>
      <c r="P929" s="339">
        <f t="shared" si="174"/>
        <v>0</v>
      </c>
      <c r="Q929" s="364"/>
      <c r="R929" s="364"/>
      <c r="S929" s="365"/>
      <c r="T929" s="366"/>
      <c r="U929" s="367"/>
      <c r="V929" s="364"/>
      <c r="W929" s="364"/>
      <c r="X929" s="364"/>
      <c r="Y929" s="1293">
        <f t="shared" si="175"/>
        <v>0</v>
      </c>
      <c r="Z929" s="340"/>
      <c r="AA929" s="370"/>
      <c r="AB929" s="20"/>
      <c r="AC929" s="253">
        <f t="shared" si="176"/>
        <v>0</v>
      </c>
    </row>
    <row r="930" spans="1:29" x14ac:dyDescent="0.3">
      <c r="A930" s="115"/>
      <c r="B930" s="332"/>
      <c r="C930" s="332"/>
      <c r="D930" s="332"/>
      <c r="E930" s="1195" t="s">
        <v>60</v>
      </c>
      <c r="F930" s="582">
        <f t="shared" si="177"/>
        <v>0</v>
      </c>
      <c r="G930" s="333"/>
      <c r="H930" s="333"/>
      <c r="I930" s="334"/>
      <c r="J930" s="335"/>
      <c r="K930" s="942"/>
      <c r="L930" s="337"/>
      <c r="M930" s="337"/>
      <c r="N930" s="337"/>
      <c r="O930" s="338"/>
      <c r="P930" s="339">
        <f t="shared" si="174"/>
        <v>0</v>
      </c>
      <c r="Q930" s="364"/>
      <c r="R930" s="364"/>
      <c r="S930" s="365"/>
      <c r="T930" s="366"/>
      <c r="U930" s="367"/>
      <c r="V930" s="364"/>
      <c r="W930" s="364"/>
      <c r="X930" s="364"/>
      <c r="Y930" s="1293">
        <f t="shared" si="175"/>
        <v>0</v>
      </c>
      <c r="Z930" s="340"/>
      <c r="AA930" s="370"/>
      <c r="AB930" s="20"/>
      <c r="AC930" s="253">
        <f t="shared" si="176"/>
        <v>0</v>
      </c>
    </row>
    <row r="931" spans="1:29" x14ac:dyDescent="0.3">
      <c r="A931" s="115"/>
      <c r="B931" s="332"/>
      <c r="C931" s="332"/>
      <c r="D931" s="332"/>
      <c r="E931" s="1196" t="s">
        <v>33</v>
      </c>
      <c r="F931" s="582">
        <v>21</v>
      </c>
      <c r="G931" s="333">
        <v>21</v>
      </c>
      <c r="H931" s="333">
        <v>21</v>
      </c>
      <c r="I931" s="334">
        <v>18</v>
      </c>
      <c r="J931" s="335">
        <v>18</v>
      </c>
      <c r="K931" s="343">
        <v>21</v>
      </c>
      <c r="L931" s="337">
        <v>21</v>
      </c>
      <c r="M931" s="337"/>
      <c r="N931" s="337"/>
      <c r="O931" s="338">
        <f t="shared" si="178"/>
        <v>42</v>
      </c>
      <c r="P931" s="339">
        <f t="shared" ref="P931:P990" si="179">SUM(Q931:T931)</f>
        <v>0</v>
      </c>
      <c r="Q931" s="364"/>
      <c r="R931" s="364"/>
      <c r="S931" s="365"/>
      <c r="T931" s="366"/>
      <c r="U931" s="367"/>
      <c r="V931" s="364"/>
      <c r="W931" s="364"/>
      <c r="X931" s="364"/>
      <c r="Y931" s="1293">
        <f t="shared" ref="Y931:Y990" si="180">SUM(U931:X931)</f>
        <v>0</v>
      </c>
      <c r="Z931" s="340"/>
      <c r="AA931" s="370"/>
      <c r="AB931" s="20"/>
      <c r="AC931" s="253">
        <f t="shared" si="176"/>
        <v>0</v>
      </c>
    </row>
    <row r="932" spans="1:29" hidden="1" x14ac:dyDescent="0.3">
      <c r="A932" s="115"/>
      <c r="B932" s="332"/>
      <c r="C932" s="332"/>
      <c r="D932" s="332"/>
      <c r="E932" s="1197" t="s">
        <v>516</v>
      </c>
      <c r="F932" s="582">
        <f t="shared" si="177"/>
        <v>2</v>
      </c>
      <c r="G932" s="333"/>
      <c r="H932" s="333"/>
      <c r="I932" s="334">
        <v>1</v>
      </c>
      <c r="J932" s="335">
        <v>1</v>
      </c>
      <c r="K932" s="633"/>
      <c r="L932" s="337"/>
      <c r="M932" s="337"/>
      <c r="N932" s="337"/>
      <c r="O932" s="338">
        <f t="shared" si="178"/>
        <v>0</v>
      </c>
      <c r="P932" s="339">
        <f t="shared" si="179"/>
        <v>0</v>
      </c>
      <c r="Q932" s="364"/>
      <c r="R932" s="364"/>
      <c r="S932" s="365"/>
      <c r="T932" s="366"/>
      <c r="U932" s="367"/>
      <c r="V932" s="364"/>
      <c r="W932" s="364"/>
      <c r="X932" s="364"/>
      <c r="Y932" s="1293">
        <f t="shared" si="180"/>
        <v>0</v>
      </c>
      <c r="Z932" s="340"/>
      <c r="AA932" s="370"/>
      <c r="AB932" s="20"/>
      <c r="AC932" s="253">
        <f t="shared" si="176"/>
        <v>0</v>
      </c>
    </row>
    <row r="933" spans="1:29" hidden="1" x14ac:dyDescent="0.3">
      <c r="A933" s="115"/>
      <c r="B933" s="332"/>
      <c r="C933" s="332"/>
      <c r="D933" s="332"/>
      <c r="E933" s="1197" t="s">
        <v>747</v>
      </c>
      <c r="F933" s="582">
        <f t="shared" si="177"/>
        <v>34</v>
      </c>
      <c r="G933" s="333"/>
      <c r="H933" s="333"/>
      <c r="I933" s="334">
        <v>17</v>
      </c>
      <c r="J933" s="335">
        <v>17</v>
      </c>
      <c r="K933" s="633"/>
      <c r="L933" s="337"/>
      <c r="M933" s="337"/>
      <c r="N933" s="337"/>
      <c r="O933" s="338">
        <f t="shared" si="178"/>
        <v>0</v>
      </c>
      <c r="P933" s="339">
        <f t="shared" si="179"/>
        <v>0</v>
      </c>
      <c r="Q933" s="364"/>
      <c r="R933" s="364"/>
      <c r="S933" s="365"/>
      <c r="T933" s="366"/>
      <c r="U933" s="367"/>
      <c r="V933" s="364"/>
      <c r="W933" s="364"/>
      <c r="X933" s="364"/>
      <c r="Y933" s="1293">
        <f t="shared" si="180"/>
        <v>0</v>
      </c>
      <c r="Z933" s="340"/>
      <c r="AA933" s="370" t="s">
        <v>623</v>
      </c>
      <c r="AB933" s="20"/>
      <c r="AC933" s="253">
        <f t="shared" ref="AC933:AC996" si="181">P933+Y933</f>
        <v>0</v>
      </c>
    </row>
    <row r="934" spans="1:29" hidden="1" x14ac:dyDescent="0.3">
      <c r="A934" s="115"/>
      <c r="B934" s="332"/>
      <c r="C934" s="332"/>
      <c r="D934" s="332"/>
      <c r="E934" s="1164"/>
      <c r="F934" s="582">
        <f t="shared" si="177"/>
        <v>0</v>
      </c>
      <c r="G934" s="333"/>
      <c r="H934" s="333"/>
      <c r="I934" s="334"/>
      <c r="J934" s="335"/>
      <c r="K934" s="633"/>
      <c r="L934" s="337"/>
      <c r="M934" s="337"/>
      <c r="N934" s="337"/>
      <c r="O934" s="338">
        <f t="shared" si="178"/>
        <v>0</v>
      </c>
      <c r="P934" s="339">
        <f t="shared" si="179"/>
        <v>0</v>
      </c>
      <c r="Q934" s="364"/>
      <c r="R934" s="364"/>
      <c r="S934" s="365"/>
      <c r="T934" s="366"/>
      <c r="U934" s="367"/>
      <c r="V934" s="364"/>
      <c r="W934" s="364"/>
      <c r="X934" s="364"/>
      <c r="Y934" s="1293">
        <f t="shared" si="180"/>
        <v>0</v>
      </c>
      <c r="Z934" s="340"/>
      <c r="AA934" s="370" t="s">
        <v>624</v>
      </c>
      <c r="AB934" s="20"/>
      <c r="AC934" s="253">
        <f t="shared" si="181"/>
        <v>0</v>
      </c>
    </row>
    <row r="935" spans="1:29" hidden="1" x14ac:dyDescent="0.3">
      <c r="A935" s="115"/>
      <c r="B935" s="332"/>
      <c r="C935" s="332"/>
      <c r="D935" s="332"/>
      <c r="E935" s="1198"/>
      <c r="F935" s="582">
        <f t="shared" si="177"/>
        <v>0</v>
      </c>
      <c r="G935" s="333"/>
      <c r="H935" s="333"/>
      <c r="I935" s="334"/>
      <c r="J935" s="335"/>
      <c r="K935" s="633"/>
      <c r="L935" s="337"/>
      <c r="M935" s="337"/>
      <c r="N935" s="337"/>
      <c r="O935" s="338">
        <f t="shared" si="178"/>
        <v>0</v>
      </c>
      <c r="P935" s="339">
        <f t="shared" si="179"/>
        <v>0</v>
      </c>
      <c r="Q935" s="364"/>
      <c r="R935" s="364"/>
      <c r="S935" s="365"/>
      <c r="T935" s="366"/>
      <c r="U935" s="367"/>
      <c r="V935" s="364"/>
      <c r="W935" s="364"/>
      <c r="X935" s="364"/>
      <c r="Y935" s="1293">
        <f t="shared" si="180"/>
        <v>0</v>
      </c>
      <c r="Z935" s="340"/>
      <c r="AA935" s="370" t="s">
        <v>625</v>
      </c>
      <c r="AB935" s="20"/>
      <c r="AC935" s="253">
        <f t="shared" si="181"/>
        <v>0</v>
      </c>
    </row>
    <row r="936" spans="1:29" hidden="1" x14ac:dyDescent="0.3">
      <c r="A936" s="115"/>
      <c r="B936" s="332"/>
      <c r="C936" s="332"/>
      <c r="D936" s="332"/>
      <c r="E936" s="1198"/>
      <c r="F936" s="582">
        <f t="shared" si="177"/>
        <v>0</v>
      </c>
      <c r="G936" s="333"/>
      <c r="H936" s="333"/>
      <c r="I936" s="334"/>
      <c r="J936" s="335"/>
      <c r="K936" s="942"/>
      <c r="L936" s="337"/>
      <c r="M936" s="337"/>
      <c r="N936" s="337"/>
      <c r="O936" s="338">
        <f t="shared" si="178"/>
        <v>0</v>
      </c>
      <c r="P936" s="339">
        <f t="shared" si="179"/>
        <v>0</v>
      </c>
      <c r="Q936" s="364"/>
      <c r="R936" s="364"/>
      <c r="S936" s="365"/>
      <c r="T936" s="366"/>
      <c r="U936" s="367"/>
      <c r="V936" s="364"/>
      <c r="W936" s="364"/>
      <c r="X936" s="364"/>
      <c r="Y936" s="1293">
        <f t="shared" si="180"/>
        <v>0</v>
      </c>
      <c r="Z936" s="340"/>
      <c r="AA936" s="370" t="s">
        <v>626</v>
      </c>
      <c r="AB936" s="20"/>
      <c r="AC936" s="253">
        <f t="shared" si="181"/>
        <v>0</v>
      </c>
    </row>
    <row r="937" spans="1:29" hidden="1" x14ac:dyDescent="0.3">
      <c r="A937" s="115"/>
      <c r="B937" s="332"/>
      <c r="C937" s="332"/>
      <c r="D937" s="332"/>
      <c r="E937" s="1198"/>
      <c r="F937" s="582">
        <f t="shared" si="177"/>
        <v>0</v>
      </c>
      <c r="G937" s="333"/>
      <c r="H937" s="333"/>
      <c r="I937" s="334"/>
      <c r="J937" s="335"/>
      <c r="K937" s="942"/>
      <c r="L937" s="337"/>
      <c r="M937" s="337"/>
      <c r="N937" s="337"/>
      <c r="O937" s="338">
        <f t="shared" si="178"/>
        <v>0</v>
      </c>
      <c r="P937" s="339">
        <f t="shared" si="179"/>
        <v>0</v>
      </c>
      <c r="Q937" s="364"/>
      <c r="R937" s="364"/>
      <c r="S937" s="365"/>
      <c r="T937" s="366"/>
      <c r="U937" s="367"/>
      <c r="V937" s="364"/>
      <c r="W937" s="364"/>
      <c r="X937" s="364"/>
      <c r="Y937" s="1293">
        <f t="shared" si="180"/>
        <v>0</v>
      </c>
      <c r="Z937" s="340"/>
      <c r="AA937" s="370" t="s">
        <v>749</v>
      </c>
      <c r="AB937" s="20"/>
      <c r="AC937" s="253">
        <f t="shared" si="181"/>
        <v>0</v>
      </c>
    </row>
    <row r="938" spans="1:29" hidden="1" x14ac:dyDescent="0.3">
      <c r="A938" s="115"/>
      <c r="B938" s="332"/>
      <c r="C938" s="332"/>
      <c r="D938" s="332"/>
      <c r="E938" s="1198"/>
      <c r="F938" s="582">
        <f t="shared" si="177"/>
        <v>0</v>
      </c>
      <c r="G938" s="333"/>
      <c r="H938" s="333"/>
      <c r="I938" s="334"/>
      <c r="J938" s="335"/>
      <c r="K938" s="942"/>
      <c r="L938" s="337"/>
      <c r="M938" s="337"/>
      <c r="N938" s="337"/>
      <c r="O938" s="338">
        <f t="shared" si="178"/>
        <v>0</v>
      </c>
      <c r="P938" s="339">
        <f t="shared" si="179"/>
        <v>0</v>
      </c>
      <c r="Q938" s="364"/>
      <c r="R938" s="364"/>
      <c r="S938" s="365"/>
      <c r="T938" s="366"/>
      <c r="U938" s="367"/>
      <c r="V938" s="364"/>
      <c r="W938" s="364"/>
      <c r="X938" s="364"/>
      <c r="Y938" s="1293">
        <f t="shared" si="180"/>
        <v>0</v>
      </c>
      <c r="Z938" s="340"/>
      <c r="AA938" s="370"/>
      <c r="AB938" s="20"/>
      <c r="AC938" s="253">
        <f t="shared" si="181"/>
        <v>0</v>
      </c>
    </row>
    <row r="939" spans="1:29" x14ac:dyDescent="0.3">
      <c r="A939" s="115"/>
      <c r="B939" s="332"/>
      <c r="C939" s="332"/>
      <c r="D939" s="332"/>
      <c r="E939" s="1196" t="s">
        <v>254</v>
      </c>
      <c r="F939" s="582">
        <v>8</v>
      </c>
      <c r="G939" s="333"/>
      <c r="H939" s="333">
        <v>8</v>
      </c>
      <c r="I939" s="433">
        <v>8</v>
      </c>
      <c r="J939" s="434">
        <v>-8</v>
      </c>
      <c r="K939" s="942"/>
      <c r="L939" s="337">
        <v>5</v>
      </c>
      <c r="M939" s="337"/>
      <c r="N939" s="337"/>
      <c r="O939" s="338">
        <f t="shared" si="178"/>
        <v>5</v>
      </c>
      <c r="P939" s="339">
        <f t="shared" si="179"/>
        <v>0</v>
      </c>
      <c r="Q939" s="364"/>
      <c r="R939" s="364"/>
      <c r="S939" s="365"/>
      <c r="T939" s="366"/>
      <c r="U939" s="367"/>
      <c r="V939" s="364"/>
      <c r="W939" s="364"/>
      <c r="X939" s="364"/>
      <c r="Y939" s="1293">
        <f t="shared" si="180"/>
        <v>0</v>
      </c>
      <c r="Z939" s="340"/>
      <c r="AA939" s="370" t="s">
        <v>745</v>
      </c>
      <c r="AB939" s="23"/>
      <c r="AC939" s="253">
        <f t="shared" si="181"/>
        <v>0</v>
      </c>
    </row>
    <row r="940" spans="1:29" x14ac:dyDescent="0.3">
      <c r="A940" s="115"/>
      <c r="B940" s="332"/>
      <c r="C940" s="332"/>
      <c r="D940" s="332"/>
      <c r="E940" s="1198"/>
      <c r="F940" s="582">
        <f t="shared" si="177"/>
        <v>0</v>
      </c>
      <c r="G940" s="333"/>
      <c r="H940" s="333"/>
      <c r="I940" s="433"/>
      <c r="J940" s="434"/>
      <c r="K940" s="942"/>
      <c r="L940" s="337"/>
      <c r="M940" s="337"/>
      <c r="N940" s="337"/>
      <c r="O940" s="338"/>
      <c r="P940" s="339">
        <f t="shared" si="179"/>
        <v>0</v>
      </c>
      <c r="Q940" s="364"/>
      <c r="R940" s="364"/>
      <c r="S940" s="365"/>
      <c r="T940" s="366"/>
      <c r="U940" s="367"/>
      <c r="V940" s="364"/>
      <c r="W940" s="364"/>
      <c r="X940" s="364"/>
      <c r="Y940" s="1293">
        <f t="shared" si="180"/>
        <v>0</v>
      </c>
      <c r="Z940" s="340"/>
      <c r="AA940" s="370" t="s">
        <v>746</v>
      </c>
      <c r="AB940" s="23"/>
      <c r="AC940" s="253">
        <f t="shared" si="181"/>
        <v>0</v>
      </c>
    </row>
    <row r="941" spans="1:29" x14ac:dyDescent="0.3">
      <c r="A941" s="115"/>
      <c r="B941" s="332"/>
      <c r="C941" s="332"/>
      <c r="D941" s="332"/>
      <c r="E941" s="1198"/>
      <c r="F941" s="582">
        <f t="shared" si="177"/>
        <v>0</v>
      </c>
      <c r="G941" s="333"/>
      <c r="H941" s="333"/>
      <c r="I941" s="433"/>
      <c r="J941" s="434"/>
      <c r="K941" s="942"/>
      <c r="L941" s="337"/>
      <c r="M941" s="337"/>
      <c r="N941" s="337"/>
      <c r="O941" s="338"/>
      <c r="P941" s="339">
        <f t="shared" si="179"/>
        <v>0</v>
      </c>
      <c r="Q941" s="364"/>
      <c r="R941" s="364"/>
      <c r="S941" s="365"/>
      <c r="T941" s="366"/>
      <c r="U941" s="367"/>
      <c r="V941" s="364"/>
      <c r="W941" s="364"/>
      <c r="X941" s="364"/>
      <c r="Y941" s="1293">
        <f t="shared" si="180"/>
        <v>0</v>
      </c>
      <c r="Z941" s="340"/>
      <c r="AA941" s="431"/>
      <c r="AB941" s="23"/>
      <c r="AC941" s="253">
        <f t="shared" si="181"/>
        <v>0</v>
      </c>
    </row>
    <row r="942" spans="1:29" x14ac:dyDescent="0.3">
      <c r="A942" s="115"/>
      <c r="B942" s="332"/>
      <c r="C942" s="587" t="s">
        <v>403</v>
      </c>
      <c r="D942" s="332"/>
      <c r="E942" s="1164"/>
      <c r="F942" s="582">
        <f t="shared" si="177"/>
        <v>0</v>
      </c>
      <c r="G942" s="333"/>
      <c r="H942" s="333"/>
      <c r="I942" s="334"/>
      <c r="J942" s="335"/>
      <c r="K942" s="942"/>
      <c r="L942" s="337"/>
      <c r="M942" s="337"/>
      <c r="N942" s="337"/>
      <c r="O942" s="338"/>
      <c r="P942" s="339">
        <f t="shared" si="179"/>
        <v>0</v>
      </c>
      <c r="Q942" s="364"/>
      <c r="R942" s="364"/>
      <c r="S942" s="638"/>
      <c r="T942" s="639"/>
      <c r="U942" s="367"/>
      <c r="V942" s="364"/>
      <c r="W942" s="364"/>
      <c r="X942" s="364"/>
      <c r="Y942" s="1293">
        <f t="shared" si="180"/>
        <v>0</v>
      </c>
      <c r="Z942" s="340"/>
      <c r="AA942" s="431"/>
      <c r="AB942" s="20"/>
      <c r="AC942" s="253">
        <f t="shared" si="181"/>
        <v>0</v>
      </c>
    </row>
    <row r="943" spans="1:29" x14ac:dyDescent="0.3">
      <c r="A943" s="115"/>
      <c r="B943" s="332"/>
      <c r="C943" s="332"/>
      <c r="D943" s="332"/>
      <c r="E943" s="1193" t="s">
        <v>66</v>
      </c>
      <c r="F943" s="582">
        <f t="shared" si="177"/>
        <v>0</v>
      </c>
      <c r="G943" s="333"/>
      <c r="H943" s="333"/>
      <c r="I943" s="433"/>
      <c r="J943" s="434"/>
      <c r="K943" s="953"/>
      <c r="L943" s="337"/>
      <c r="M943" s="337"/>
      <c r="N943" s="337"/>
      <c r="O943" s="338"/>
      <c r="P943" s="339">
        <f t="shared" si="179"/>
        <v>7100</v>
      </c>
      <c r="Q943" s="364"/>
      <c r="R943" s="364"/>
      <c r="S943" s="365"/>
      <c r="T943" s="366">
        <v>7100</v>
      </c>
      <c r="U943" s="367"/>
      <c r="V943" s="364"/>
      <c r="W943" s="364"/>
      <c r="X943" s="364"/>
      <c r="Y943" s="1293">
        <f t="shared" si="180"/>
        <v>0</v>
      </c>
      <c r="Z943" s="340" t="s">
        <v>32</v>
      </c>
      <c r="AA943" s="431"/>
      <c r="AB943" s="20"/>
      <c r="AC943" s="253">
        <f t="shared" si="181"/>
        <v>7100</v>
      </c>
    </row>
    <row r="944" spans="1:29" x14ac:dyDescent="0.3">
      <c r="A944" s="115"/>
      <c r="B944" s="332"/>
      <c r="C944" s="332"/>
      <c r="D944" s="332"/>
      <c r="E944" s="1193" t="s">
        <v>257</v>
      </c>
      <c r="F944" s="582">
        <f t="shared" si="177"/>
        <v>0</v>
      </c>
      <c r="G944" s="333"/>
      <c r="H944" s="333"/>
      <c r="I944" s="433"/>
      <c r="J944" s="434"/>
      <c r="K944" s="953"/>
      <c r="L944" s="337"/>
      <c r="M944" s="337"/>
      <c r="N944" s="337"/>
      <c r="O944" s="338"/>
      <c r="P944" s="339">
        <f t="shared" si="179"/>
        <v>0</v>
      </c>
      <c r="Q944" s="364"/>
      <c r="R944" s="364"/>
      <c r="S944" s="365"/>
      <c r="T944" s="366"/>
      <c r="U944" s="367"/>
      <c r="V944" s="364"/>
      <c r="W944" s="364"/>
      <c r="X944" s="364"/>
      <c r="Y944" s="1293">
        <f t="shared" si="180"/>
        <v>0</v>
      </c>
      <c r="Z944" s="340"/>
      <c r="AA944" s="431"/>
      <c r="AB944" s="20"/>
      <c r="AC944" s="253">
        <f t="shared" si="181"/>
        <v>0</v>
      </c>
    </row>
    <row r="945" spans="1:29" ht="15.6" customHeight="1" x14ac:dyDescent="0.3">
      <c r="A945" s="115"/>
      <c r="B945" s="332"/>
      <c r="C945" s="332"/>
      <c r="D945" s="332"/>
      <c r="E945" s="1193"/>
      <c r="F945" s="582">
        <f t="shared" si="177"/>
        <v>0</v>
      </c>
      <c r="G945" s="333"/>
      <c r="H945" s="333"/>
      <c r="I945" s="433"/>
      <c r="J945" s="434"/>
      <c r="K945" s="953"/>
      <c r="L945" s="337"/>
      <c r="M945" s="337"/>
      <c r="N945" s="337"/>
      <c r="O945" s="338"/>
      <c r="P945" s="339">
        <f t="shared" si="179"/>
        <v>0</v>
      </c>
      <c r="Q945" s="364"/>
      <c r="R945" s="364"/>
      <c r="S945" s="365"/>
      <c r="T945" s="366"/>
      <c r="U945" s="367"/>
      <c r="V945" s="364"/>
      <c r="W945" s="364"/>
      <c r="X945" s="364"/>
      <c r="Y945" s="1293">
        <f t="shared" si="180"/>
        <v>0</v>
      </c>
      <c r="Z945" s="340"/>
      <c r="AA945" s="431"/>
      <c r="AB945" s="20"/>
      <c r="AC945" s="253">
        <f t="shared" si="181"/>
        <v>0</v>
      </c>
    </row>
    <row r="946" spans="1:29" ht="15.6" hidden="1" customHeight="1" x14ac:dyDescent="0.3">
      <c r="A946" s="115"/>
      <c r="B946" s="332"/>
      <c r="C946" s="442" t="s">
        <v>407</v>
      </c>
      <c r="D946" s="441"/>
      <c r="E946" s="1168"/>
      <c r="F946" s="582">
        <f t="shared" si="177"/>
        <v>0</v>
      </c>
      <c r="G946" s="333"/>
      <c r="H946" s="333"/>
      <c r="I946" s="433"/>
      <c r="J946" s="434"/>
      <c r="K946" s="953"/>
      <c r="L946" s="337"/>
      <c r="M946" s="337"/>
      <c r="N946" s="337"/>
      <c r="O946" s="338"/>
      <c r="P946" s="339">
        <f t="shared" si="179"/>
        <v>0</v>
      </c>
      <c r="Q946" s="364"/>
      <c r="R946" s="364"/>
      <c r="S946" s="365"/>
      <c r="T946" s="366"/>
      <c r="U946" s="367"/>
      <c r="V946" s="364"/>
      <c r="W946" s="364"/>
      <c r="X946" s="364"/>
      <c r="Y946" s="1293">
        <f t="shared" si="180"/>
        <v>0</v>
      </c>
      <c r="Z946" s="340"/>
      <c r="AA946" s="439" t="s">
        <v>627</v>
      </c>
      <c r="AB946" s="20"/>
      <c r="AC946" s="253">
        <f t="shared" si="181"/>
        <v>0</v>
      </c>
    </row>
    <row r="947" spans="1:29" ht="15.6" hidden="1" customHeight="1" x14ac:dyDescent="0.3">
      <c r="A947" s="115"/>
      <c r="B947" s="332"/>
      <c r="C947" s="442"/>
      <c r="D947" s="441"/>
      <c r="E947" s="1168" t="s">
        <v>256</v>
      </c>
      <c r="F947" s="582">
        <f t="shared" si="177"/>
        <v>0</v>
      </c>
      <c r="G947" s="333"/>
      <c r="H947" s="333"/>
      <c r="I947" s="433">
        <v>1</v>
      </c>
      <c r="J947" s="434">
        <v>-1</v>
      </c>
      <c r="K947" s="953"/>
      <c r="L947" s="337"/>
      <c r="M947" s="337"/>
      <c r="N947" s="337"/>
      <c r="O947" s="338"/>
      <c r="P947" s="339">
        <f t="shared" si="179"/>
        <v>0</v>
      </c>
      <c r="Q947" s="364"/>
      <c r="R947" s="364"/>
      <c r="S947" s="365"/>
      <c r="T947" s="366"/>
      <c r="U947" s="367"/>
      <c r="V947" s="364"/>
      <c r="W947" s="364"/>
      <c r="X947" s="364"/>
      <c r="Y947" s="1293">
        <f t="shared" si="180"/>
        <v>0</v>
      </c>
      <c r="Z947" s="340"/>
      <c r="AA947" s="370" t="s">
        <v>628</v>
      </c>
      <c r="AB947" s="20"/>
      <c r="AC947" s="253">
        <f t="shared" si="181"/>
        <v>0</v>
      </c>
    </row>
    <row r="948" spans="1:29" ht="15.6" hidden="1" customHeight="1" x14ac:dyDescent="0.3">
      <c r="A948" s="115"/>
      <c r="B948" s="332"/>
      <c r="C948" s="332"/>
      <c r="D948" s="332"/>
      <c r="E948" s="1198"/>
      <c r="F948" s="582">
        <f t="shared" si="177"/>
        <v>0</v>
      </c>
      <c r="G948" s="333"/>
      <c r="H948" s="333"/>
      <c r="I948" s="433"/>
      <c r="J948" s="434"/>
      <c r="K948" s="942"/>
      <c r="L948" s="337"/>
      <c r="M948" s="337"/>
      <c r="N948" s="337"/>
      <c r="O948" s="338"/>
      <c r="P948" s="339">
        <f t="shared" si="179"/>
        <v>0</v>
      </c>
      <c r="Q948" s="364"/>
      <c r="R948" s="364"/>
      <c r="S948" s="365"/>
      <c r="T948" s="366"/>
      <c r="U948" s="367"/>
      <c r="V948" s="364"/>
      <c r="W948" s="364"/>
      <c r="X948" s="364"/>
      <c r="Y948" s="1293">
        <f t="shared" si="180"/>
        <v>0</v>
      </c>
      <c r="Z948" s="340"/>
      <c r="AA948" s="431"/>
      <c r="AB948" s="23"/>
      <c r="AC948" s="253">
        <f t="shared" si="181"/>
        <v>0</v>
      </c>
    </row>
    <row r="949" spans="1:29" x14ac:dyDescent="0.3">
      <c r="A949" s="115"/>
      <c r="B949" s="332"/>
      <c r="C949" s="587" t="s">
        <v>767</v>
      </c>
      <c r="D949" s="332"/>
      <c r="E949" s="1164"/>
      <c r="F949" s="582">
        <f t="shared" si="177"/>
        <v>0</v>
      </c>
      <c r="G949" s="333"/>
      <c r="H949" s="333"/>
      <c r="I949" s="334"/>
      <c r="J949" s="335"/>
      <c r="K949" s="942"/>
      <c r="L949" s="337"/>
      <c r="M949" s="337"/>
      <c r="N949" s="337"/>
      <c r="O949" s="338"/>
      <c r="P949" s="339">
        <f t="shared" si="179"/>
        <v>0</v>
      </c>
      <c r="Q949" s="364"/>
      <c r="R949" s="364"/>
      <c r="S949" s="638"/>
      <c r="T949" s="639"/>
      <c r="U949" s="367"/>
      <c r="V949" s="364"/>
      <c r="W949" s="364"/>
      <c r="X949" s="364"/>
      <c r="Y949" s="1293">
        <f t="shared" si="180"/>
        <v>0</v>
      </c>
      <c r="Z949" s="340"/>
      <c r="AA949" s="431" t="s">
        <v>775</v>
      </c>
      <c r="AB949" s="20"/>
      <c r="AC949" s="253">
        <f t="shared" si="181"/>
        <v>0</v>
      </c>
    </row>
    <row r="950" spans="1:29" x14ac:dyDescent="0.3">
      <c r="A950" s="115"/>
      <c r="B950" s="332"/>
      <c r="C950" s="332"/>
      <c r="D950" s="332"/>
      <c r="E950" s="1193" t="s">
        <v>768</v>
      </c>
      <c r="F950" s="582">
        <v>1</v>
      </c>
      <c r="G950" s="333"/>
      <c r="H950" s="333"/>
      <c r="I950" s="433">
        <v>1</v>
      </c>
      <c r="J950" s="434">
        <v>-1</v>
      </c>
      <c r="K950" s="953">
        <v>7</v>
      </c>
      <c r="L950" s="337">
        <v>7</v>
      </c>
      <c r="M950" s="337"/>
      <c r="N950" s="337"/>
      <c r="O950" s="338">
        <f t="shared" si="178"/>
        <v>14</v>
      </c>
      <c r="P950" s="339">
        <f t="shared" si="179"/>
        <v>42900</v>
      </c>
      <c r="Q950" s="364"/>
      <c r="R950" s="364"/>
      <c r="S950" s="365">
        <v>42900</v>
      </c>
      <c r="T950" s="366"/>
      <c r="U950" s="367"/>
      <c r="V950" s="364"/>
      <c r="W950" s="364"/>
      <c r="X950" s="364"/>
      <c r="Y950" s="1293">
        <f t="shared" si="180"/>
        <v>0</v>
      </c>
      <c r="Z950" s="340" t="s">
        <v>32</v>
      </c>
      <c r="AA950" s="431" t="s">
        <v>776</v>
      </c>
      <c r="AB950" s="20"/>
      <c r="AC950" s="253">
        <f t="shared" si="181"/>
        <v>42900</v>
      </c>
    </row>
    <row r="951" spans="1:29" ht="16.2" thickBot="1" x14ac:dyDescent="0.35">
      <c r="A951" s="119"/>
      <c r="B951" s="306"/>
      <c r="C951" s="306"/>
      <c r="D951" s="306"/>
      <c r="E951" s="1493"/>
      <c r="F951" s="881">
        <f t="shared" si="177"/>
        <v>0</v>
      </c>
      <c r="G951" s="307"/>
      <c r="H951" s="307"/>
      <c r="I951" s="308"/>
      <c r="J951" s="309"/>
      <c r="K951" s="941"/>
      <c r="L951" s="310"/>
      <c r="M951" s="310"/>
      <c r="N951" s="310"/>
      <c r="O951" s="311"/>
      <c r="P951" s="484">
        <f t="shared" si="179"/>
        <v>0</v>
      </c>
      <c r="Q951" s="349"/>
      <c r="R951" s="349"/>
      <c r="S951" s="314"/>
      <c r="T951" s="315"/>
      <c r="U951" s="350"/>
      <c r="V951" s="349"/>
      <c r="W951" s="349"/>
      <c r="X951" s="349"/>
      <c r="Y951" s="1307">
        <f t="shared" si="180"/>
        <v>0</v>
      </c>
      <c r="Z951" s="317"/>
      <c r="AA951" s="570"/>
      <c r="AB951" s="20"/>
      <c r="AC951" s="253">
        <f t="shared" si="181"/>
        <v>0</v>
      </c>
    </row>
    <row r="952" spans="1:29" x14ac:dyDescent="0.3">
      <c r="A952" s="127"/>
      <c r="B952" s="581" t="s">
        <v>404</v>
      </c>
      <c r="C952" s="351"/>
      <c r="D952" s="351"/>
      <c r="E952" s="1351"/>
      <c r="F952" s="883">
        <f t="shared" si="177"/>
        <v>0</v>
      </c>
      <c r="G952" s="353"/>
      <c r="H952" s="353"/>
      <c r="I952" s="354"/>
      <c r="J952" s="355"/>
      <c r="K952" s="943"/>
      <c r="L952" s="357"/>
      <c r="M952" s="357"/>
      <c r="N952" s="357"/>
      <c r="O952" s="358"/>
      <c r="P952" s="488"/>
      <c r="Q952" s="359"/>
      <c r="R952" s="359"/>
      <c r="S952" s="360"/>
      <c r="T952" s="361"/>
      <c r="U952" s="362"/>
      <c r="V952" s="359"/>
      <c r="W952" s="359"/>
      <c r="X952" s="359"/>
      <c r="Y952" s="1308">
        <f t="shared" si="180"/>
        <v>0</v>
      </c>
      <c r="Z952" s="363"/>
      <c r="AA952" s="467"/>
      <c r="AB952" s="20"/>
      <c r="AC952" s="253">
        <f t="shared" si="181"/>
        <v>0</v>
      </c>
    </row>
    <row r="953" spans="1:29" s="34" customFormat="1" x14ac:dyDescent="0.3">
      <c r="A953" s="118"/>
      <c r="B953" s="574"/>
      <c r="C953" s="574" t="s">
        <v>266</v>
      </c>
      <c r="D953" s="368"/>
      <c r="E953" s="1166"/>
      <c r="F953" s="582">
        <f t="shared" si="177"/>
        <v>0</v>
      </c>
      <c r="G953" s="583"/>
      <c r="H953" s="583"/>
      <c r="I953" s="584"/>
      <c r="J953" s="585"/>
      <c r="K953" s="336"/>
      <c r="L953" s="429"/>
      <c r="M953" s="429"/>
      <c r="N953" s="429"/>
      <c r="O953" s="338"/>
      <c r="P953" s="339">
        <f t="shared" ref="P953:Y953" si="182">SUM(P956:P1007)</f>
        <v>7591622.6899999995</v>
      </c>
      <c r="Q953" s="401">
        <f t="shared" si="182"/>
        <v>2943235</v>
      </c>
      <c r="R953" s="401">
        <f t="shared" si="182"/>
        <v>3628387.69</v>
      </c>
      <c r="S953" s="401">
        <f t="shared" si="182"/>
        <v>510000</v>
      </c>
      <c r="T953" s="402">
        <f t="shared" si="182"/>
        <v>510000</v>
      </c>
      <c r="U953" s="339">
        <f t="shared" si="182"/>
        <v>2641317.73</v>
      </c>
      <c r="V953" s="401">
        <f t="shared" si="182"/>
        <v>3930304.96</v>
      </c>
      <c r="W953" s="401">
        <f t="shared" si="182"/>
        <v>0</v>
      </c>
      <c r="X953" s="401">
        <f t="shared" si="182"/>
        <v>0</v>
      </c>
      <c r="Y953" s="402">
        <f t="shared" si="182"/>
        <v>6571622.6899999995</v>
      </c>
      <c r="Z953" s="438"/>
      <c r="AA953" s="346"/>
      <c r="AB953" s="20"/>
      <c r="AC953" s="260">
        <f t="shared" si="181"/>
        <v>14163245.379999999</v>
      </c>
    </row>
    <row r="954" spans="1:29" x14ac:dyDescent="0.3">
      <c r="A954" s="115"/>
      <c r="B954" s="332"/>
      <c r="C954" s="332"/>
      <c r="D954" s="332"/>
      <c r="E954" s="1198"/>
      <c r="F954" s="582">
        <f t="shared" si="177"/>
        <v>0</v>
      </c>
      <c r="G954" s="333"/>
      <c r="H954" s="333"/>
      <c r="I954" s="334"/>
      <c r="J954" s="335"/>
      <c r="K954" s="942"/>
      <c r="L954" s="337"/>
      <c r="M954" s="337"/>
      <c r="N954" s="337"/>
      <c r="O954" s="338"/>
      <c r="P954" s="339">
        <f t="shared" si="179"/>
        <v>0</v>
      </c>
      <c r="Q954" s="364"/>
      <c r="R954" s="364"/>
      <c r="S954" s="365"/>
      <c r="T954" s="366"/>
      <c r="U954" s="367"/>
      <c r="V954" s="364"/>
      <c r="W954" s="364"/>
      <c r="X954" s="364"/>
      <c r="Y954" s="1293">
        <f t="shared" si="180"/>
        <v>0</v>
      </c>
      <c r="Z954" s="340"/>
      <c r="AA954" s="431"/>
      <c r="AB954" s="20"/>
      <c r="AC954" s="253">
        <f t="shared" si="181"/>
        <v>0</v>
      </c>
    </row>
    <row r="955" spans="1:29" s="9" customFormat="1" x14ac:dyDescent="0.3">
      <c r="A955" s="115"/>
      <c r="B955" s="332"/>
      <c r="C955" s="587" t="s">
        <v>405</v>
      </c>
      <c r="D955" s="332"/>
      <c r="E955" s="1164"/>
      <c r="F955" s="582">
        <f t="shared" si="177"/>
        <v>0</v>
      </c>
      <c r="G955" s="333"/>
      <c r="H955" s="333"/>
      <c r="I955" s="334"/>
      <c r="J955" s="335"/>
      <c r="K955" s="942"/>
      <c r="L955" s="344"/>
      <c r="M955" s="344"/>
      <c r="N955" s="344"/>
      <c r="O955" s="338"/>
      <c r="P955" s="339">
        <f t="shared" si="179"/>
        <v>0</v>
      </c>
      <c r="Q955" s="364"/>
      <c r="R955" s="364"/>
      <c r="S955" s="365"/>
      <c r="T955" s="366"/>
      <c r="U955" s="367"/>
      <c r="V955" s="364"/>
      <c r="W955" s="364"/>
      <c r="X955" s="364"/>
      <c r="Y955" s="1293">
        <f t="shared" si="180"/>
        <v>0</v>
      </c>
      <c r="Z955" s="340" t="s">
        <v>32</v>
      </c>
      <c r="AA955" s="415"/>
      <c r="AB955" s="20"/>
      <c r="AC955" s="253">
        <f t="shared" si="181"/>
        <v>0</v>
      </c>
    </row>
    <row r="956" spans="1:29" x14ac:dyDescent="0.3">
      <c r="A956" s="115"/>
      <c r="B956" s="332"/>
      <c r="C956" s="332"/>
      <c r="D956" s="332"/>
      <c r="E956" s="1168" t="s">
        <v>629</v>
      </c>
      <c r="F956" s="884">
        <f>SUM(F957:F963)</f>
        <v>67</v>
      </c>
      <c r="G956" s="333">
        <v>30</v>
      </c>
      <c r="H956" s="333">
        <v>30</v>
      </c>
      <c r="I956" s="334">
        <f>SUM(I957:I963)</f>
        <v>67</v>
      </c>
      <c r="J956" s="335">
        <f>SUM(J957:J963)</f>
        <v>67</v>
      </c>
      <c r="K956" s="343">
        <f>29+11+8+4</f>
        <v>52</v>
      </c>
      <c r="L956" s="337">
        <f>8+12+25</f>
        <v>45</v>
      </c>
      <c r="M956" s="337"/>
      <c r="N956" s="337"/>
      <c r="O956" s="338">
        <f t="shared" si="178"/>
        <v>97</v>
      </c>
      <c r="P956" s="339">
        <f t="shared" si="179"/>
        <v>0</v>
      </c>
      <c r="Q956" s="364"/>
      <c r="R956" s="364"/>
      <c r="S956" s="365"/>
      <c r="T956" s="366"/>
      <c r="U956" s="367"/>
      <c r="V956" s="364"/>
      <c r="W956" s="364"/>
      <c r="X956" s="364"/>
      <c r="Y956" s="1293">
        <f t="shared" si="180"/>
        <v>0</v>
      </c>
      <c r="Z956" s="340"/>
      <c r="AA956" s="415"/>
      <c r="AB956" s="20"/>
      <c r="AC956" s="253">
        <f t="shared" si="181"/>
        <v>0</v>
      </c>
    </row>
    <row r="957" spans="1:29" hidden="1" x14ac:dyDescent="0.3">
      <c r="A957" s="115"/>
      <c r="B957" s="332"/>
      <c r="C957" s="332"/>
      <c r="D957" s="332"/>
      <c r="E957" s="1168" t="s">
        <v>411</v>
      </c>
      <c r="F957" s="884">
        <v>4</v>
      </c>
      <c r="G957" s="333"/>
      <c r="H957" s="333"/>
      <c r="I957" s="334">
        <v>4</v>
      </c>
      <c r="J957" s="335">
        <v>4</v>
      </c>
      <c r="K957" s="633"/>
      <c r="L957" s="337"/>
      <c r="M957" s="337"/>
      <c r="N957" s="337"/>
      <c r="O957" s="338">
        <f t="shared" si="178"/>
        <v>0</v>
      </c>
      <c r="P957" s="339">
        <f t="shared" si="179"/>
        <v>0</v>
      </c>
      <c r="Q957" s="364"/>
      <c r="R957" s="364"/>
      <c r="S957" s="365"/>
      <c r="T957" s="366"/>
      <c r="U957" s="367"/>
      <c r="V957" s="364"/>
      <c r="W957" s="364"/>
      <c r="X957" s="364"/>
      <c r="Y957" s="1293">
        <f t="shared" si="180"/>
        <v>0</v>
      </c>
      <c r="Z957" s="340"/>
      <c r="AA957" s="415"/>
      <c r="AB957" s="20"/>
      <c r="AC957" s="253">
        <f t="shared" si="181"/>
        <v>0</v>
      </c>
    </row>
    <row r="958" spans="1:29" hidden="1" x14ac:dyDescent="0.3">
      <c r="A958" s="115"/>
      <c r="B958" s="332"/>
      <c r="C958" s="332"/>
      <c r="D958" s="332"/>
      <c r="E958" s="1169" t="s">
        <v>231</v>
      </c>
      <c r="F958" s="884">
        <v>28</v>
      </c>
      <c r="G958" s="333"/>
      <c r="H958" s="333"/>
      <c r="I958" s="334">
        <v>28</v>
      </c>
      <c r="J958" s="335">
        <v>28</v>
      </c>
      <c r="K958" s="633"/>
      <c r="L958" s="337"/>
      <c r="M958" s="337"/>
      <c r="N958" s="337"/>
      <c r="O958" s="338">
        <f t="shared" si="178"/>
        <v>0</v>
      </c>
      <c r="P958" s="339">
        <f t="shared" si="179"/>
        <v>0</v>
      </c>
      <c r="Q958" s="364"/>
      <c r="R958" s="364"/>
      <c r="S958" s="365"/>
      <c r="T958" s="366"/>
      <c r="U958" s="367"/>
      <c r="V958" s="364"/>
      <c r="W958" s="364"/>
      <c r="X958" s="364"/>
      <c r="Y958" s="1293">
        <f t="shared" si="180"/>
        <v>0</v>
      </c>
      <c r="Z958" s="340"/>
      <c r="AA958" s="370" t="s">
        <v>630</v>
      </c>
      <c r="AB958" s="20"/>
      <c r="AC958" s="253">
        <f t="shared" si="181"/>
        <v>0</v>
      </c>
    </row>
    <row r="959" spans="1:29" hidden="1" x14ac:dyDescent="0.3">
      <c r="A959" s="115"/>
      <c r="B959" s="332"/>
      <c r="C959" s="332"/>
      <c r="D959" s="332"/>
      <c r="E959" s="1199"/>
      <c r="F959" s="893"/>
      <c r="G959" s="333"/>
      <c r="H959" s="333"/>
      <c r="I959" s="333"/>
      <c r="J959" s="422"/>
      <c r="K959" s="942"/>
      <c r="L959" s="337"/>
      <c r="M959" s="337"/>
      <c r="N959" s="337"/>
      <c r="O959" s="338">
        <f t="shared" si="178"/>
        <v>0</v>
      </c>
      <c r="P959" s="339">
        <f t="shared" si="179"/>
        <v>0</v>
      </c>
      <c r="Q959" s="364"/>
      <c r="R959" s="364"/>
      <c r="S959" s="365"/>
      <c r="T959" s="366"/>
      <c r="U959" s="367"/>
      <c r="V959" s="364"/>
      <c r="W959" s="364"/>
      <c r="X959" s="364"/>
      <c r="Y959" s="1293">
        <f t="shared" si="180"/>
        <v>0</v>
      </c>
      <c r="Z959" s="340"/>
      <c r="AA959" s="370" t="s">
        <v>632</v>
      </c>
      <c r="AB959" s="20"/>
      <c r="AC959" s="253">
        <f t="shared" si="181"/>
        <v>0</v>
      </c>
    </row>
    <row r="960" spans="1:29" hidden="1" x14ac:dyDescent="0.3">
      <c r="A960" s="115"/>
      <c r="B960" s="332"/>
      <c r="C960" s="332"/>
      <c r="D960" s="332"/>
      <c r="E960" s="1199"/>
      <c r="F960" s="893"/>
      <c r="G960" s="333"/>
      <c r="H960" s="333"/>
      <c r="I960" s="333"/>
      <c r="J960" s="422"/>
      <c r="K960" s="942"/>
      <c r="L960" s="337"/>
      <c r="M960" s="337"/>
      <c r="N960" s="337"/>
      <c r="O960" s="338">
        <f t="shared" si="178"/>
        <v>0</v>
      </c>
      <c r="P960" s="339">
        <f t="shared" si="179"/>
        <v>0</v>
      </c>
      <c r="Q960" s="364"/>
      <c r="R960" s="364"/>
      <c r="S960" s="365"/>
      <c r="T960" s="366"/>
      <c r="U960" s="367"/>
      <c r="V960" s="364"/>
      <c r="W960" s="364"/>
      <c r="X960" s="364"/>
      <c r="Y960" s="1293">
        <f t="shared" si="180"/>
        <v>0</v>
      </c>
      <c r="Z960" s="340"/>
      <c r="AA960" s="370" t="s">
        <v>631</v>
      </c>
      <c r="AB960" s="20"/>
      <c r="AC960" s="253">
        <f t="shared" si="181"/>
        <v>0</v>
      </c>
    </row>
    <row r="961" spans="1:29" hidden="1" x14ac:dyDescent="0.3">
      <c r="A961" s="115"/>
      <c r="B961" s="332"/>
      <c r="C961" s="332"/>
      <c r="D961" s="332"/>
      <c r="E961" s="1197" t="s">
        <v>232</v>
      </c>
      <c r="F961" s="884">
        <v>12</v>
      </c>
      <c r="G961" s="333"/>
      <c r="H961" s="333"/>
      <c r="I961" s="334">
        <v>12</v>
      </c>
      <c r="J961" s="335">
        <v>12</v>
      </c>
      <c r="K961" s="633"/>
      <c r="L961" s="337"/>
      <c r="M961" s="337"/>
      <c r="N961" s="337"/>
      <c r="O961" s="338">
        <f t="shared" si="178"/>
        <v>0</v>
      </c>
      <c r="P961" s="339">
        <f t="shared" si="179"/>
        <v>0</v>
      </c>
      <c r="Q961" s="364"/>
      <c r="R961" s="364"/>
      <c r="S961" s="365"/>
      <c r="T961" s="366"/>
      <c r="U961" s="367"/>
      <c r="V961" s="364"/>
      <c r="W961" s="364"/>
      <c r="X961" s="364"/>
      <c r="Y961" s="1293">
        <f t="shared" si="180"/>
        <v>0</v>
      </c>
      <c r="Z961" s="340"/>
      <c r="AA961" s="370"/>
      <c r="AB961" s="20"/>
      <c r="AC961" s="253">
        <f t="shared" si="181"/>
        <v>0</v>
      </c>
    </row>
    <row r="962" spans="1:29" hidden="1" x14ac:dyDescent="0.3">
      <c r="A962" s="115"/>
      <c r="B962" s="332"/>
      <c r="C962" s="332"/>
      <c r="D962" s="332"/>
      <c r="E962" s="1197" t="s">
        <v>412</v>
      </c>
      <c r="F962" s="884">
        <v>18</v>
      </c>
      <c r="G962" s="333"/>
      <c r="H962" s="333"/>
      <c r="I962" s="334">
        <v>18</v>
      </c>
      <c r="J962" s="335">
        <v>18</v>
      </c>
      <c r="K962" s="633"/>
      <c r="L962" s="337"/>
      <c r="M962" s="337"/>
      <c r="N962" s="337"/>
      <c r="O962" s="338">
        <f t="shared" si="178"/>
        <v>0</v>
      </c>
      <c r="P962" s="339">
        <f t="shared" si="179"/>
        <v>0</v>
      </c>
      <c r="Q962" s="364"/>
      <c r="R962" s="364"/>
      <c r="S962" s="365"/>
      <c r="T962" s="366"/>
      <c r="U962" s="367"/>
      <c r="V962" s="364"/>
      <c r="W962" s="364"/>
      <c r="X962" s="364"/>
      <c r="Y962" s="1293">
        <f t="shared" si="180"/>
        <v>0</v>
      </c>
      <c r="Z962" s="340"/>
      <c r="AA962" s="370"/>
      <c r="AB962" s="20"/>
      <c r="AC962" s="253">
        <f t="shared" si="181"/>
        <v>0</v>
      </c>
    </row>
    <row r="963" spans="1:29" hidden="1" x14ac:dyDescent="0.3">
      <c r="A963" s="115"/>
      <c r="B963" s="332"/>
      <c r="C963" s="332"/>
      <c r="D963" s="332"/>
      <c r="E963" s="1197" t="s">
        <v>233</v>
      </c>
      <c r="F963" s="884">
        <v>5</v>
      </c>
      <c r="G963" s="333"/>
      <c r="H963" s="333"/>
      <c r="I963" s="334">
        <v>5</v>
      </c>
      <c r="J963" s="335">
        <v>5</v>
      </c>
      <c r="K963" s="633"/>
      <c r="L963" s="337"/>
      <c r="M963" s="337"/>
      <c r="N963" s="337"/>
      <c r="O963" s="338">
        <f t="shared" si="178"/>
        <v>0</v>
      </c>
      <c r="P963" s="339">
        <f t="shared" si="179"/>
        <v>0</v>
      </c>
      <c r="Q963" s="364"/>
      <c r="R963" s="364"/>
      <c r="S963" s="365"/>
      <c r="T963" s="366"/>
      <c r="U963" s="367"/>
      <c r="V963" s="364"/>
      <c r="W963" s="364"/>
      <c r="X963" s="364"/>
      <c r="Y963" s="1293">
        <f t="shared" si="180"/>
        <v>0</v>
      </c>
      <c r="Z963" s="340"/>
      <c r="AA963" s="370"/>
      <c r="AB963" s="20"/>
      <c r="AC963" s="253">
        <f t="shared" si="181"/>
        <v>0</v>
      </c>
    </row>
    <row r="964" spans="1:29" x14ac:dyDescent="0.3">
      <c r="A964" s="115"/>
      <c r="B964" s="332"/>
      <c r="C964" s="332"/>
      <c r="D964" s="332"/>
      <c r="E964" s="1199"/>
      <c r="F964" s="884"/>
      <c r="G964" s="333"/>
      <c r="H964" s="333"/>
      <c r="I964" s="334"/>
      <c r="J964" s="335"/>
      <c r="K964" s="633"/>
      <c r="L964" s="337"/>
      <c r="M964" s="337"/>
      <c r="N964" s="337"/>
      <c r="O964" s="338"/>
      <c r="P964" s="339">
        <f t="shared" si="179"/>
        <v>0</v>
      </c>
      <c r="Q964" s="364"/>
      <c r="R964" s="364"/>
      <c r="S964" s="365"/>
      <c r="T964" s="366"/>
      <c r="U964" s="367"/>
      <c r="V964" s="364"/>
      <c r="W964" s="364"/>
      <c r="X964" s="364"/>
      <c r="Y964" s="1293">
        <f t="shared" si="180"/>
        <v>0</v>
      </c>
      <c r="Z964" s="340"/>
      <c r="AA964" s="370"/>
      <c r="AB964" s="20"/>
      <c r="AC964" s="253">
        <f t="shared" si="181"/>
        <v>0</v>
      </c>
    </row>
    <row r="965" spans="1:29" x14ac:dyDescent="0.3">
      <c r="A965" s="115"/>
      <c r="B965" s="332"/>
      <c r="C965" s="587" t="s">
        <v>1195</v>
      </c>
      <c r="D965" s="332"/>
      <c r="E965" s="1194"/>
      <c r="F965" s="884"/>
      <c r="G965" s="333"/>
      <c r="H965" s="333"/>
      <c r="I965" s="334"/>
      <c r="J965" s="335"/>
      <c r="K965" s="942"/>
      <c r="L965" s="337"/>
      <c r="M965" s="337"/>
      <c r="N965" s="337"/>
      <c r="O965" s="338"/>
      <c r="P965" s="339">
        <f t="shared" si="179"/>
        <v>0</v>
      </c>
      <c r="Q965" s="364"/>
      <c r="R965" s="364"/>
      <c r="S965" s="365"/>
      <c r="T965" s="366"/>
      <c r="U965" s="367"/>
      <c r="V965" s="364"/>
      <c r="W965" s="364"/>
      <c r="X965" s="364"/>
      <c r="Y965" s="1293">
        <f t="shared" si="180"/>
        <v>0</v>
      </c>
      <c r="Z965" s="340" t="s">
        <v>32</v>
      </c>
      <c r="AA965" s="370"/>
      <c r="AB965" s="20"/>
      <c r="AC965" s="253">
        <f t="shared" si="181"/>
        <v>0</v>
      </c>
    </row>
    <row r="966" spans="1:29" x14ac:dyDescent="0.3">
      <c r="A966" s="115"/>
      <c r="B966" s="332"/>
      <c r="C966" s="587"/>
      <c r="D966" s="332"/>
      <c r="E966" s="1194" t="s">
        <v>1196</v>
      </c>
      <c r="F966" s="884"/>
      <c r="G966" s="333"/>
      <c r="H966" s="333"/>
      <c r="I966" s="334"/>
      <c r="J966" s="335"/>
      <c r="K966" s="942"/>
      <c r="L966" s="337"/>
      <c r="M966" s="337"/>
      <c r="N966" s="337"/>
      <c r="O966" s="338"/>
      <c r="P966" s="339">
        <f t="shared" si="179"/>
        <v>0</v>
      </c>
      <c r="Q966" s="364"/>
      <c r="R966" s="364"/>
      <c r="S966" s="365"/>
      <c r="T966" s="366"/>
      <c r="U966" s="367"/>
      <c r="V966" s="364"/>
      <c r="W966" s="364"/>
      <c r="X966" s="364"/>
      <c r="Y966" s="1293">
        <f t="shared" si="180"/>
        <v>0</v>
      </c>
      <c r="Z966" s="340" t="s">
        <v>32</v>
      </c>
      <c r="AA966" s="370" t="s">
        <v>633</v>
      </c>
      <c r="AB966" s="20"/>
      <c r="AC966" s="253">
        <f t="shared" si="181"/>
        <v>0</v>
      </c>
    </row>
    <row r="967" spans="1:29" x14ac:dyDescent="0.3">
      <c r="A967" s="115"/>
      <c r="B967" s="332"/>
      <c r="C967" s="332"/>
      <c r="D967" s="332"/>
      <c r="E967" s="1200" t="s">
        <v>33</v>
      </c>
      <c r="F967" s="884"/>
      <c r="G967" s="333"/>
      <c r="H967" s="333"/>
      <c r="I967" s="334"/>
      <c r="J967" s="335"/>
      <c r="K967" s="942"/>
      <c r="L967" s="337"/>
      <c r="M967" s="337"/>
      <c r="N967" s="337"/>
      <c r="O967" s="338"/>
      <c r="P967" s="339">
        <f t="shared" si="179"/>
        <v>0</v>
      </c>
      <c r="Q967" s="364"/>
      <c r="R967" s="364"/>
      <c r="S967" s="365"/>
      <c r="T967" s="366"/>
      <c r="U967" s="367"/>
      <c r="V967" s="364"/>
      <c r="W967" s="364"/>
      <c r="X967" s="364"/>
      <c r="Y967" s="1293">
        <f t="shared" si="180"/>
        <v>0</v>
      </c>
      <c r="Z967" s="340"/>
      <c r="AA967" s="370" t="s">
        <v>634</v>
      </c>
      <c r="AB967" s="20"/>
      <c r="AC967" s="253">
        <f t="shared" si="181"/>
        <v>0</v>
      </c>
    </row>
    <row r="968" spans="1:29" x14ac:dyDescent="0.3">
      <c r="A968" s="115"/>
      <c r="B968" s="332"/>
      <c r="C968" s="332"/>
      <c r="D968" s="332"/>
      <c r="E968" s="1200" t="s">
        <v>62</v>
      </c>
      <c r="F968" s="894">
        <v>490</v>
      </c>
      <c r="G968" s="333">
        <v>490</v>
      </c>
      <c r="H968" s="434" t="s">
        <v>255</v>
      </c>
      <c r="I968" s="433">
        <v>490</v>
      </c>
      <c r="J968" s="434" t="s">
        <v>255</v>
      </c>
      <c r="K968" s="633">
        <f>173+30+102+67</f>
        <v>372</v>
      </c>
      <c r="L968" s="337">
        <f>490-K968</f>
        <v>118</v>
      </c>
      <c r="M968" s="337"/>
      <c r="N968" s="337"/>
      <c r="O968" s="338">
        <f>SUM(K968:N968)</f>
        <v>490</v>
      </c>
      <c r="P968" s="339">
        <f t="shared" si="179"/>
        <v>192000</v>
      </c>
      <c r="Q968" s="364">
        <v>192000</v>
      </c>
      <c r="R968" s="364"/>
      <c r="S968" s="365"/>
      <c r="T968" s="366"/>
      <c r="U968" s="367"/>
      <c r="V968" s="364">
        <v>190991.5</v>
      </c>
      <c r="W968" s="364"/>
      <c r="X968" s="364"/>
      <c r="Y968" s="1293">
        <f t="shared" si="180"/>
        <v>190991.5</v>
      </c>
      <c r="Z968" s="340"/>
      <c r="AA968" s="370" t="s">
        <v>635</v>
      </c>
      <c r="AB968" s="20"/>
      <c r="AC968" s="253">
        <f t="shared" si="181"/>
        <v>382991.5</v>
      </c>
    </row>
    <row r="969" spans="1:29" ht="15.6" hidden="1" customHeight="1" x14ac:dyDescent="0.3">
      <c r="A969" s="115"/>
      <c r="B969" s="332"/>
      <c r="C969" s="332"/>
      <c r="D969" s="332"/>
      <c r="E969" s="1169" t="s">
        <v>411</v>
      </c>
      <c r="F969" s="894"/>
      <c r="G969" s="333"/>
      <c r="H969" s="333"/>
      <c r="I969" s="433"/>
      <c r="J969" s="434"/>
      <c r="K969" s="633"/>
      <c r="L969" s="337"/>
      <c r="M969" s="337"/>
      <c r="N969" s="337"/>
      <c r="O969" s="338">
        <f t="shared" si="178"/>
        <v>0</v>
      </c>
      <c r="P969" s="339">
        <f t="shared" si="179"/>
        <v>0</v>
      </c>
      <c r="Q969" s="364"/>
      <c r="R969" s="364"/>
      <c r="S969" s="365"/>
      <c r="T969" s="366"/>
      <c r="U969" s="367"/>
      <c r="V969" s="364"/>
      <c r="W969" s="364"/>
      <c r="X969" s="364"/>
      <c r="Y969" s="1293">
        <f t="shared" si="180"/>
        <v>0</v>
      </c>
      <c r="Z969" s="340" t="s">
        <v>41</v>
      </c>
      <c r="AA969" s="370"/>
      <c r="AB969" s="20"/>
      <c r="AC969" s="253">
        <f t="shared" si="181"/>
        <v>0</v>
      </c>
    </row>
    <row r="970" spans="1:29" ht="15.6" hidden="1" customHeight="1" x14ac:dyDescent="0.3">
      <c r="A970" s="115"/>
      <c r="B970" s="332"/>
      <c r="C970" s="332"/>
      <c r="D970" s="332"/>
      <c r="E970" s="1169" t="s">
        <v>232</v>
      </c>
      <c r="F970" s="894"/>
      <c r="G970" s="333"/>
      <c r="H970" s="333"/>
      <c r="I970" s="433"/>
      <c r="J970" s="434"/>
      <c r="K970" s="633"/>
      <c r="L970" s="337"/>
      <c r="M970" s="337"/>
      <c r="N970" s="337"/>
      <c r="O970" s="338">
        <f t="shared" si="178"/>
        <v>0</v>
      </c>
      <c r="P970" s="339">
        <f t="shared" si="179"/>
        <v>0</v>
      </c>
      <c r="Q970" s="364"/>
      <c r="R970" s="364"/>
      <c r="S970" s="365"/>
      <c r="T970" s="366"/>
      <c r="U970" s="367"/>
      <c r="V970" s="364"/>
      <c r="W970" s="364"/>
      <c r="X970" s="364"/>
      <c r="Y970" s="1293">
        <f t="shared" si="180"/>
        <v>0</v>
      </c>
      <c r="Z970" s="340"/>
      <c r="AA970" s="370" t="s">
        <v>517</v>
      </c>
      <c r="AB970" s="20"/>
      <c r="AC970" s="253">
        <f t="shared" si="181"/>
        <v>0</v>
      </c>
    </row>
    <row r="971" spans="1:29" ht="15.6" hidden="1" customHeight="1" x14ac:dyDescent="0.3">
      <c r="A971" s="115"/>
      <c r="B971" s="332"/>
      <c r="C971" s="332"/>
      <c r="D971" s="332"/>
      <c r="E971" s="1169" t="s">
        <v>412</v>
      </c>
      <c r="F971" s="894"/>
      <c r="G971" s="333"/>
      <c r="H971" s="333"/>
      <c r="I971" s="433"/>
      <c r="J971" s="434"/>
      <c r="K971" s="633"/>
      <c r="L971" s="337"/>
      <c r="M971" s="337"/>
      <c r="N971" s="337"/>
      <c r="O971" s="338">
        <f t="shared" si="178"/>
        <v>0</v>
      </c>
      <c r="P971" s="339">
        <f t="shared" si="179"/>
        <v>0</v>
      </c>
      <c r="Q971" s="364"/>
      <c r="R971" s="364"/>
      <c r="S971" s="365"/>
      <c r="T971" s="366"/>
      <c r="U971" s="367"/>
      <c r="V971" s="364"/>
      <c r="W971" s="364"/>
      <c r="X971" s="364"/>
      <c r="Y971" s="1293">
        <f t="shared" si="180"/>
        <v>0</v>
      </c>
      <c r="Z971" s="340"/>
      <c r="AA971" s="370" t="s">
        <v>518</v>
      </c>
      <c r="AB971" s="20"/>
      <c r="AC971" s="253">
        <f t="shared" si="181"/>
        <v>0</v>
      </c>
    </row>
    <row r="972" spans="1:29" ht="15.6" hidden="1" customHeight="1" x14ac:dyDescent="0.3">
      <c r="A972" s="115"/>
      <c r="B972" s="332"/>
      <c r="C972" s="332"/>
      <c r="D972" s="332"/>
      <c r="E972" s="1169" t="s">
        <v>233</v>
      </c>
      <c r="F972" s="894"/>
      <c r="G972" s="333"/>
      <c r="H972" s="333"/>
      <c r="I972" s="433"/>
      <c r="J972" s="434"/>
      <c r="K972" s="633"/>
      <c r="L972" s="337"/>
      <c r="M972" s="337"/>
      <c r="N972" s="337"/>
      <c r="O972" s="338">
        <f t="shared" si="178"/>
        <v>0</v>
      </c>
      <c r="P972" s="339">
        <f t="shared" si="179"/>
        <v>0</v>
      </c>
      <c r="Q972" s="364"/>
      <c r="R972" s="364"/>
      <c r="S972" s="365"/>
      <c r="T972" s="366"/>
      <c r="U972" s="367"/>
      <c r="V972" s="364"/>
      <c r="W972" s="364"/>
      <c r="X972" s="364"/>
      <c r="Y972" s="1293">
        <f t="shared" si="180"/>
        <v>0</v>
      </c>
      <c r="Z972" s="340"/>
      <c r="AA972" s="370"/>
      <c r="AB972" s="20"/>
      <c r="AC972" s="253">
        <f t="shared" si="181"/>
        <v>0</v>
      </c>
    </row>
    <row r="973" spans="1:29" x14ac:dyDescent="0.3">
      <c r="A973" s="115"/>
      <c r="B973" s="332"/>
      <c r="C973" s="332"/>
      <c r="D973" s="332"/>
      <c r="E973" s="1168"/>
      <c r="F973" s="894"/>
      <c r="G973" s="333"/>
      <c r="H973" s="333"/>
      <c r="I973" s="433"/>
      <c r="J973" s="434"/>
      <c r="K973" s="942"/>
      <c r="L973" s="337"/>
      <c r="M973" s="337"/>
      <c r="N973" s="337"/>
      <c r="O973" s="338"/>
      <c r="P973" s="339">
        <f t="shared" si="179"/>
        <v>0</v>
      </c>
      <c r="Q973" s="364"/>
      <c r="R973" s="364"/>
      <c r="S973" s="365"/>
      <c r="T973" s="366"/>
      <c r="U973" s="367"/>
      <c r="V973" s="364"/>
      <c r="W973" s="364"/>
      <c r="X973" s="364"/>
      <c r="Y973" s="1293">
        <f t="shared" si="180"/>
        <v>0</v>
      </c>
      <c r="Z973" s="340"/>
      <c r="AA973" s="370"/>
      <c r="AB973" s="20"/>
      <c r="AC973" s="253">
        <f t="shared" si="181"/>
        <v>0</v>
      </c>
    </row>
    <row r="974" spans="1:29" x14ac:dyDescent="0.3">
      <c r="A974" s="115"/>
      <c r="B974" s="332"/>
      <c r="C974" s="332"/>
      <c r="D974" s="332"/>
      <c r="E974" s="1200" t="s">
        <v>59</v>
      </c>
      <c r="F974" s="894">
        <v>320</v>
      </c>
      <c r="G974" s="333">
        <v>320</v>
      </c>
      <c r="H974" s="434" t="s">
        <v>1044</v>
      </c>
      <c r="I974" s="433">
        <v>96</v>
      </c>
      <c r="J974" s="434" t="s">
        <v>826</v>
      </c>
      <c r="K974" s="942">
        <v>320</v>
      </c>
      <c r="L974" s="344">
        <v>320</v>
      </c>
      <c r="M974" s="344"/>
      <c r="N974" s="344"/>
      <c r="O974" s="338">
        <v>320</v>
      </c>
      <c r="P974" s="339">
        <f t="shared" si="179"/>
        <v>0</v>
      </c>
      <c r="Q974" s="364"/>
      <c r="R974" s="364"/>
      <c r="S974" s="669"/>
      <c r="T974" s="366"/>
      <c r="U974" s="367"/>
      <c r="V974" s="364"/>
      <c r="W974" s="364"/>
      <c r="X974" s="364"/>
      <c r="Y974" s="1293">
        <f t="shared" si="180"/>
        <v>0</v>
      </c>
      <c r="Z974" s="340"/>
      <c r="AA974" s="370" t="s">
        <v>560</v>
      </c>
      <c r="AB974" s="20"/>
      <c r="AC974" s="253">
        <f t="shared" si="181"/>
        <v>0</v>
      </c>
    </row>
    <row r="975" spans="1:29" x14ac:dyDescent="0.3">
      <c r="A975" s="115"/>
      <c r="B975" s="332"/>
      <c r="C975" s="332"/>
      <c r="D975" s="332"/>
      <c r="E975" s="1169"/>
      <c r="F975" s="582">
        <f t="shared" ref="F975:F1048" si="183">SUM(G975:J975)</f>
        <v>0</v>
      </c>
      <c r="G975" s="333"/>
      <c r="H975" s="333"/>
      <c r="I975" s="433"/>
      <c r="J975" s="434"/>
      <c r="K975" s="633"/>
      <c r="L975" s="337"/>
      <c r="M975" s="337"/>
      <c r="N975" s="337"/>
      <c r="O975" s="338"/>
      <c r="P975" s="339">
        <f t="shared" si="179"/>
        <v>0</v>
      </c>
      <c r="Q975" s="364"/>
      <c r="R975" s="364"/>
      <c r="S975" s="365"/>
      <c r="T975" s="366"/>
      <c r="U975" s="367"/>
      <c r="V975" s="364"/>
      <c r="W975" s="364"/>
      <c r="X975" s="364"/>
      <c r="Y975" s="1293">
        <f t="shared" si="180"/>
        <v>0</v>
      </c>
      <c r="Z975" s="340"/>
      <c r="AA975" s="370"/>
      <c r="AB975" s="20"/>
      <c r="AC975" s="253">
        <f t="shared" si="181"/>
        <v>0</v>
      </c>
    </row>
    <row r="976" spans="1:29" x14ac:dyDescent="0.3">
      <c r="A976" s="115"/>
      <c r="B976" s="332"/>
      <c r="C976" s="587" t="s">
        <v>758</v>
      </c>
      <c r="D976" s="332"/>
      <c r="E976" s="1164"/>
      <c r="F976" s="582">
        <f t="shared" si="183"/>
        <v>0</v>
      </c>
      <c r="G976" s="333"/>
      <c r="H976" s="333"/>
      <c r="I976" s="334"/>
      <c r="J976" s="335"/>
      <c r="K976" s="942"/>
      <c r="L976" s="337"/>
      <c r="M976" s="337"/>
      <c r="N976" s="337"/>
      <c r="O976" s="338"/>
      <c r="P976" s="339">
        <f t="shared" si="179"/>
        <v>0</v>
      </c>
      <c r="Q976" s="364"/>
      <c r="R976" s="364"/>
      <c r="S976" s="365"/>
      <c r="T976" s="366"/>
      <c r="U976" s="367"/>
      <c r="V976" s="364"/>
      <c r="W976" s="364"/>
      <c r="X976" s="364"/>
      <c r="Y976" s="1293">
        <f t="shared" si="180"/>
        <v>0</v>
      </c>
      <c r="Z976" s="340"/>
      <c r="AA976" s="370" t="s">
        <v>777</v>
      </c>
      <c r="AB976" s="20"/>
      <c r="AC976" s="253">
        <f t="shared" si="181"/>
        <v>0</v>
      </c>
    </row>
    <row r="977" spans="1:29" x14ac:dyDescent="0.3">
      <c r="A977" s="115"/>
      <c r="B977" s="332"/>
      <c r="C977" s="332"/>
      <c r="D977" s="332"/>
      <c r="E977" s="1169" t="s">
        <v>759</v>
      </c>
      <c r="F977" s="582">
        <f t="shared" si="183"/>
        <v>1</v>
      </c>
      <c r="G977" s="333"/>
      <c r="H977" s="333"/>
      <c r="I977" s="433">
        <v>1</v>
      </c>
      <c r="J977" s="434"/>
      <c r="K977" s="633"/>
      <c r="L977" s="337"/>
      <c r="M977" s="337"/>
      <c r="N977" s="337"/>
      <c r="O977" s="338"/>
      <c r="P977" s="339">
        <f t="shared" si="179"/>
        <v>18500</v>
      </c>
      <c r="Q977" s="364"/>
      <c r="R977" s="364"/>
      <c r="S977" s="365">
        <v>18500</v>
      </c>
      <c r="T977" s="366"/>
      <c r="U977" s="367"/>
      <c r="V977" s="364"/>
      <c r="W977" s="364"/>
      <c r="X977" s="364"/>
      <c r="Y977" s="1293">
        <f t="shared" si="180"/>
        <v>0</v>
      </c>
      <c r="Z977" s="340" t="s">
        <v>32</v>
      </c>
      <c r="AA977" s="370" t="s">
        <v>806</v>
      </c>
      <c r="AB977" s="20"/>
      <c r="AC977" s="253">
        <f t="shared" si="181"/>
        <v>18500</v>
      </c>
    </row>
    <row r="978" spans="1:29" x14ac:dyDescent="0.3">
      <c r="A978" s="115"/>
      <c r="B978" s="332"/>
      <c r="C978" s="332"/>
      <c r="D978" s="332"/>
      <c r="E978" s="1201"/>
      <c r="F978" s="582">
        <f t="shared" si="183"/>
        <v>0</v>
      </c>
      <c r="G978" s="333"/>
      <c r="H978" s="333"/>
      <c r="I978" s="334"/>
      <c r="J978" s="335"/>
      <c r="K978" s="942"/>
      <c r="L978" s="337"/>
      <c r="M978" s="337"/>
      <c r="N978" s="337"/>
      <c r="O978" s="338"/>
      <c r="P978" s="339">
        <f t="shared" si="179"/>
        <v>0</v>
      </c>
      <c r="Q978" s="364"/>
      <c r="R978" s="364"/>
      <c r="S978" s="365"/>
      <c r="T978" s="366"/>
      <c r="U978" s="367"/>
      <c r="V978" s="364"/>
      <c r="W978" s="364"/>
      <c r="X978" s="364"/>
      <c r="Y978" s="1293">
        <f t="shared" si="180"/>
        <v>0</v>
      </c>
      <c r="Z978" s="340"/>
      <c r="AA978" s="373"/>
      <c r="AB978" s="20"/>
      <c r="AC978" s="253">
        <f t="shared" si="181"/>
        <v>0</v>
      </c>
    </row>
    <row r="979" spans="1:29" x14ac:dyDescent="0.3">
      <c r="A979" s="115"/>
      <c r="B979" s="332"/>
      <c r="C979" s="587" t="s">
        <v>839</v>
      </c>
      <c r="D979" s="332"/>
      <c r="E979" s="1164"/>
      <c r="F979" s="582">
        <f t="shared" si="183"/>
        <v>0</v>
      </c>
      <c r="G979" s="333"/>
      <c r="H979" s="333"/>
      <c r="I979" s="334"/>
      <c r="J979" s="335"/>
      <c r="K979" s="942"/>
      <c r="L979" s="337"/>
      <c r="M979" s="337"/>
      <c r="N979" s="337"/>
      <c r="O979" s="338"/>
      <c r="P979" s="339">
        <f t="shared" si="179"/>
        <v>0</v>
      </c>
      <c r="Q979" s="364"/>
      <c r="R979" s="364"/>
      <c r="S979" s="365"/>
      <c r="T979" s="366"/>
      <c r="U979" s="367"/>
      <c r="V979" s="367"/>
      <c r="W979" s="364"/>
      <c r="X979" s="364"/>
      <c r="Y979" s="1295"/>
      <c r="Z979" s="340"/>
      <c r="AA979" s="370"/>
      <c r="AB979" s="20"/>
      <c r="AC979" s="253">
        <f t="shared" si="181"/>
        <v>0</v>
      </c>
    </row>
    <row r="980" spans="1:29" x14ac:dyDescent="0.3">
      <c r="A980" s="115"/>
      <c r="B980" s="332"/>
      <c r="C980" s="332"/>
      <c r="D980" s="332"/>
      <c r="E980" s="1168" t="s">
        <v>256</v>
      </c>
      <c r="F980" s="582">
        <f t="shared" si="183"/>
        <v>4</v>
      </c>
      <c r="G980" s="333">
        <v>1</v>
      </c>
      <c r="H980" s="333">
        <v>1</v>
      </c>
      <c r="I980" s="334">
        <v>1</v>
      </c>
      <c r="J980" s="335">
        <v>1</v>
      </c>
      <c r="K980" s="633">
        <v>6</v>
      </c>
      <c r="L980" s="337">
        <v>5</v>
      </c>
      <c r="M980" s="337"/>
      <c r="N980" s="337"/>
      <c r="O980" s="338">
        <f t="shared" ref="O980:O1031" si="184">SUM(K980:N980)</f>
        <v>11</v>
      </c>
      <c r="P980" s="339">
        <f t="shared" si="179"/>
        <v>1341637.69</v>
      </c>
      <c r="Q980" s="364">
        <v>365000</v>
      </c>
      <c r="R980" s="364">
        <v>730387.69</v>
      </c>
      <c r="S980" s="365">
        <f>150000-(S977+S987)</f>
        <v>96250</v>
      </c>
      <c r="T980" s="366">
        <v>150000</v>
      </c>
      <c r="U980" s="367">
        <v>43250</v>
      </c>
      <c r="V980" s="364">
        <v>36700</v>
      </c>
      <c r="W980" s="364"/>
      <c r="X980" s="364"/>
      <c r="Y980" s="1293">
        <f t="shared" si="180"/>
        <v>79950</v>
      </c>
      <c r="Z980" s="340" t="s">
        <v>32</v>
      </c>
      <c r="AA980" s="439"/>
      <c r="AB980" s="20"/>
      <c r="AC980" s="253">
        <f t="shared" si="181"/>
        <v>1421587.69</v>
      </c>
    </row>
    <row r="981" spans="1:29" x14ac:dyDescent="0.3">
      <c r="A981" s="115"/>
      <c r="B981" s="332"/>
      <c r="C981" s="332"/>
      <c r="D981" s="332"/>
      <c r="E981" s="1168"/>
      <c r="F981" s="582"/>
      <c r="G981" s="333"/>
      <c r="H981" s="333"/>
      <c r="I981" s="334"/>
      <c r="J981" s="335"/>
      <c r="K981" s="633"/>
      <c r="L981" s="337"/>
      <c r="M981" s="337"/>
      <c r="N981" s="337"/>
      <c r="O981" s="338"/>
      <c r="P981" s="339">
        <f t="shared" si="179"/>
        <v>0</v>
      </c>
      <c r="Q981" s="364"/>
      <c r="R981" s="364"/>
      <c r="S981" s="365"/>
      <c r="T981" s="366"/>
      <c r="U981" s="367">
        <v>26750</v>
      </c>
      <c r="V981" s="364">
        <v>21013.17</v>
      </c>
      <c r="W981" s="364"/>
      <c r="X981" s="364"/>
      <c r="Y981" s="1293">
        <f t="shared" si="180"/>
        <v>47763.17</v>
      </c>
      <c r="Z981" s="340"/>
      <c r="AA981" s="439"/>
      <c r="AB981" s="20"/>
      <c r="AC981" s="253">
        <f t="shared" si="181"/>
        <v>47763.17</v>
      </c>
    </row>
    <row r="982" spans="1:29" x14ac:dyDescent="0.3">
      <c r="A982" s="115"/>
      <c r="B982" s="332"/>
      <c r="C982" s="332"/>
      <c r="D982" s="332"/>
      <c r="E982" s="1168"/>
      <c r="F982" s="582"/>
      <c r="G982" s="333"/>
      <c r="H982" s="333"/>
      <c r="I982" s="334"/>
      <c r="J982" s="335"/>
      <c r="K982" s="633"/>
      <c r="L982" s="337"/>
      <c r="M982" s="337"/>
      <c r="N982" s="337"/>
      <c r="O982" s="338"/>
      <c r="P982" s="339">
        <f t="shared" si="179"/>
        <v>0</v>
      </c>
      <c r="Q982" s="364"/>
      <c r="R982" s="364"/>
      <c r="S982" s="365"/>
      <c r="T982" s="366"/>
      <c r="U982" s="367">
        <v>257744</v>
      </c>
      <c r="V982" s="364">
        <v>30275</v>
      </c>
      <c r="W982" s="364"/>
      <c r="X982" s="364"/>
      <c r="Y982" s="1293">
        <f t="shared" si="180"/>
        <v>288019</v>
      </c>
      <c r="Z982" s="340"/>
      <c r="AA982" s="439"/>
      <c r="AB982" s="20"/>
      <c r="AC982" s="253">
        <f t="shared" si="181"/>
        <v>288019</v>
      </c>
    </row>
    <row r="983" spans="1:29" x14ac:dyDescent="0.3">
      <c r="A983" s="115"/>
      <c r="B983" s="332"/>
      <c r="C983" s="332"/>
      <c r="D983" s="332"/>
      <c r="E983" s="1168"/>
      <c r="F983" s="582"/>
      <c r="G983" s="333"/>
      <c r="H983" s="333"/>
      <c r="I983" s="334"/>
      <c r="J983" s="335"/>
      <c r="K983" s="633"/>
      <c r="L983" s="337"/>
      <c r="M983" s="337"/>
      <c r="N983" s="337"/>
      <c r="O983" s="338"/>
      <c r="P983" s="339">
        <f t="shared" si="179"/>
        <v>0</v>
      </c>
      <c r="Q983" s="364"/>
      <c r="R983" s="364"/>
      <c r="S983" s="365"/>
      <c r="T983" s="366"/>
      <c r="U983" s="367">
        <v>40250</v>
      </c>
      <c r="V983" s="364">
        <v>134000</v>
      </c>
      <c r="W983" s="364"/>
      <c r="X983" s="364"/>
      <c r="Y983" s="1293">
        <f t="shared" si="180"/>
        <v>174250</v>
      </c>
      <c r="Z983" s="340"/>
      <c r="AA983" s="439"/>
      <c r="AB983" s="20"/>
      <c r="AC983" s="253">
        <f t="shared" si="181"/>
        <v>174250</v>
      </c>
    </row>
    <row r="984" spans="1:29" x14ac:dyDescent="0.3">
      <c r="A984" s="115"/>
      <c r="B984" s="332"/>
      <c r="C984" s="332"/>
      <c r="D984" s="332"/>
      <c r="E984" s="1168"/>
      <c r="F984" s="582"/>
      <c r="G984" s="333"/>
      <c r="H984" s="333"/>
      <c r="I984" s="334"/>
      <c r="J984" s="335"/>
      <c r="K984" s="633"/>
      <c r="L984" s="337"/>
      <c r="M984" s="337"/>
      <c r="N984" s="337"/>
      <c r="O984" s="338"/>
      <c r="P984" s="339">
        <f t="shared" si="179"/>
        <v>0</v>
      </c>
      <c r="Q984" s="364"/>
      <c r="R984" s="364"/>
      <c r="S984" s="365"/>
      <c r="T984" s="366"/>
      <c r="U984" s="367"/>
      <c r="V984" s="364">
        <v>238749.99</v>
      </c>
      <c r="W984" s="364"/>
      <c r="X984" s="364"/>
      <c r="Y984" s="1293">
        <f t="shared" si="180"/>
        <v>238749.99</v>
      </c>
      <c r="Z984" s="340"/>
      <c r="AA984" s="439"/>
      <c r="AB984" s="20"/>
      <c r="AC984" s="253">
        <f t="shared" si="181"/>
        <v>238749.99</v>
      </c>
    </row>
    <row r="985" spans="1:29" x14ac:dyDescent="0.3">
      <c r="A985" s="115"/>
      <c r="B985" s="332"/>
      <c r="C985" s="332"/>
      <c r="D985" s="332"/>
      <c r="E985" s="1168"/>
      <c r="F985" s="582"/>
      <c r="G985" s="333"/>
      <c r="H985" s="333"/>
      <c r="I985" s="334"/>
      <c r="J985" s="335"/>
      <c r="K985" s="633"/>
      <c r="L985" s="337"/>
      <c r="M985" s="337"/>
      <c r="N985" s="337"/>
      <c r="O985" s="338"/>
      <c r="P985" s="339">
        <f t="shared" si="179"/>
        <v>0</v>
      </c>
      <c r="Q985" s="364"/>
      <c r="R985" s="364"/>
      <c r="S985" s="365"/>
      <c r="T985" s="366"/>
      <c r="U985" s="367"/>
      <c r="V985" s="364">
        <v>14000</v>
      </c>
      <c r="W985" s="364"/>
      <c r="X985" s="364"/>
      <c r="Y985" s="1293">
        <f t="shared" si="180"/>
        <v>14000</v>
      </c>
      <c r="Z985" s="340"/>
      <c r="AA985" s="439"/>
      <c r="AB985" s="20"/>
      <c r="AC985" s="253">
        <f t="shared" si="181"/>
        <v>14000</v>
      </c>
    </row>
    <row r="986" spans="1:29" x14ac:dyDescent="0.3">
      <c r="A986" s="115"/>
      <c r="B986" s="332"/>
      <c r="C986" s="332"/>
      <c r="D986" s="332"/>
      <c r="E986" s="1168"/>
      <c r="F986" s="582"/>
      <c r="G986" s="333"/>
      <c r="H986" s="333"/>
      <c r="I986" s="334"/>
      <c r="J986" s="335"/>
      <c r="K986" s="633"/>
      <c r="L986" s="337"/>
      <c r="M986" s="337"/>
      <c r="N986" s="337"/>
      <c r="O986" s="338"/>
      <c r="P986" s="339">
        <f t="shared" si="179"/>
        <v>0</v>
      </c>
      <c r="Q986" s="364"/>
      <c r="R986" s="364"/>
      <c r="S986" s="365"/>
      <c r="T986" s="366"/>
      <c r="U986" s="367"/>
      <c r="V986" s="364">
        <v>260400</v>
      </c>
      <c r="W986" s="364"/>
      <c r="X986" s="364"/>
      <c r="Y986" s="1293">
        <f t="shared" si="180"/>
        <v>260400</v>
      </c>
      <c r="Z986" s="340"/>
      <c r="AA986" s="439"/>
      <c r="AB986" s="20"/>
      <c r="AC986" s="253">
        <f t="shared" si="181"/>
        <v>260400</v>
      </c>
    </row>
    <row r="987" spans="1:29" x14ac:dyDescent="0.3">
      <c r="A987" s="115"/>
      <c r="B987" s="332"/>
      <c r="C987" s="332"/>
      <c r="D987" s="332"/>
      <c r="E987" s="1168"/>
      <c r="F987" s="582">
        <f t="shared" si="183"/>
        <v>0</v>
      </c>
      <c r="G987" s="333"/>
      <c r="H987" s="333"/>
      <c r="I987" s="334"/>
      <c r="J987" s="335"/>
      <c r="K987" s="942"/>
      <c r="L987" s="337"/>
      <c r="M987" s="337"/>
      <c r="N987" s="337"/>
      <c r="O987" s="338"/>
      <c r="P987" s="339">
        <f t="shared" si="179"/>
        <v>35250</v>
      </c>
      <c r="Q987" s="364"/>
      <c r="R987" s="364"/>
      <c r="S987" s="365">
        <v>35250</v>
      </c>
      <c r="T987" s="366"/>
      <c r="U987" s="367"/>
      <c r="V987" s="364"/>
      <c r="W987" s="364"/>
      <c r="X987" s="364"/>
      <c r="Y987" s="1293">
        <f t="shared" si="180"/>
        <v>0</v>
      </c>
      <c r="Z987" s="340" t="s">
        <v>32</v>
      </c>
      <c r="AA987" s="370" t="s">
        <v>778</v>
      </c>
      <c r="AB987" s="20"/>
      <c r="AC987" s="253">
        <f t="shared" si="181"/>
        <v>35250</v>
      </c>
    </row>
    <row r="988" spans="1:29" x14ac:dyDescent="0.3">
      <c r="A988" s="115"/>
      <c r="B988" s="332"/>
      <c r="C988" s="332"/>
      <c r="D988" s="332"/>
      <c r="E988" s="1168"/>
      <c r="F988" s="582">
        <f t="shared" si="183"/>
        <v>0</v>
      </c>
      <c r="G988" s="333"/>
      <c r="H988" s="333"/>
      <c r="I988" s="334"/>
      <c r="J988" s="335"/>
      <c r="K988" s="942"/>
      <c r="L988" s="337"/>
      <c r="M988" s="337"/>
      <c r="N988" s="337"/>
      <c r="O988" s="338"/>
      <c r="P988" s="339">
        <f t="shared" si="179"/>
        <v>0</v>
      </c>
      <c r="Q988" s="364"/>
      <c r="R988" s="364"/>
      <c r="S988" s="365"/>
      <c r="T988" s="366"/>
      <c r="U988" s="367"/>
      <c r="V988" s="364"/>
      <c r="W988" s="364"/>
      <c r="X988" s="364"/>
      <c r="Y988" s="1293">
        <f t="shared" si="180"/>
        <v>0</v>
      </c>
      <c r="Z988" s="340"/>
      <c r="AA988" s="370" t="s">
        <v>779</v>
      </c>
      <c r="AB988" s="20"/>
      <c r="AC988" s="253">
        <f t="shared" si="181"/>
        <v>0</v>
      </c>
    </row>
    <row r="989" spans="1:29" x14ac:dyDescent="0.3">
      <c r="A989" s="115"/>
      <c r="B989" s="332"/>
      <c r="C989" s="332"/>
      <c r="D989" s="332"/>
      <c r="E989" s="1168"/>
      <c r="F989" s="582">
        <f t="shared" si="183"/>
        <v>0</v>
      </c>
      <c r="G989" s="333"/>
      <c r="H989" s="333"/>
      <c r="I989" s="334"/>
      <c r="J989" s="335"/>
      <c r="K989" s="942"/>
      <c r="L989" s="337"/>
      <c r="M989" s="337"/>
      <c r="N989" s="337"/>
      <c r="O989" s="338"/>
      <c r="P989" s="339">
        <f t="shared" si="179"/>
        <v>0</v>
      </c>
      <c r="Q989" s="364"/>
      <c r="R989" s="364"/>
      <c r="S989" s="365"/>
      <c r="T989" s="366"/>
      <c r="U989" s="367"/>
      <c r="V989" s="364"/>
      <c r="W989" s="364"/>
      <c r="X989" s="364"/>
      <c r="Y989" s="1293">
        <f t="shared" si="180"/>
        <v>0</v>
      </c>
      <c r="Z989" s="340"/>
      <c r="AA989" s="370" t="s">
        <v>780</v>
      </c>
      <c r="AB989" s="20"/>
      <c r="AC989" s="253">
        <f t="shared" si="181"/>
        <v>0</v>
      </c>
    </row>
    <row r="990" spans="1:29" x14ac:dyDescent="0.3">
      <c r="A990" s="115"/>
      <c r="B990" s="332"/>
      <c r="C990" s="332"/>
      <c r="D990" s="332"/>
      <c r="E990" s="1168"/>
      <c r="F990" s="582">
        <f t="shared" si="183"/>
        <v>0</v>
      </c>
      <c r="G990" s="333"/>
      <c r="H990" s="333"/>
      <c r="I990" s="334"/>
      <c r="J990" s="335"/>
      <c r="K990" s="942"/>
      <c r="L990" s="337"/>
      <c r="M990" s="337"/>
      <c r="N990" s="337"/>
      <c r="O990" s="338"/>
      <c r="P990" s="339">
        <f t="shared" si="179"/>
        <v>0</v>
      </c>
      <c r="Q990" s="364"/>
      <c r="R990" s="364"/>
      <c r="S990" s="365"/>
      <c r="T990" s="366"/>
      <c r="U990" s="367"/>
      <c r="V990" s="364"/>
      <c r="W990" s="364"/>
      <c r="X990" s="364"/>
      <c r="Y990" s="1293">
        <f t="shared" si="180"/>
        <v>0</v>
      </c>
      <c r="Z990" s="340"/>
      <c r="AA990" s="370" t="s">
        <v>781</v>
      </c>
      <c r="AB990" s="20"/>
      <c r="AC990" s="253">
        <f t="shared" si="181"/>
        <v>0</v>
      </c>
    </row>
    <row r="991" spans="1:29" x14ac:dyDescent="0.3">
      <c r="A991" s="115"/>
      <c r="B991" s="332"/>
      <c r="C991" s="332"/>
      <c r="D991" s="332"/>
      <c r="E991" s="1168"/>
      <c r="F991" s="582">
        <f t="shared" si="183"/>
        <v>0</v>
      </c>
      <c r="G991" s="333"/>
      <c r="H991" s="333"/>
      <c r="I991" s="334"/>
      <c r="J991" s="335"/>
      <c r="K991" s="942"/>
      <c r="L991" s="337"/>
      <c r="M991" s="337"/>
      <c r="N991" s="337"/>
      <c r="O991" s="338"/>
      <c r="P991" s="339">
        <f t="shared" ref="P991:P1051" si="185">SUM(Q991:T991)</f>
        <v>0</v>
      </c>
      <c r="Q991" s="364"/>
      <c r="R991" s="364"/>
      <c r="S991" s="365"/>
      <c r="T991" s="366"/>
      <c r="U991" s="367"/>
      <c r="V991" s="364"/>
      <c r="W991" s="364"/>
      <c r="X991" s="364"/>
      <c r="Y991" s="1293">
        <f t="shared" ref="Y991:Y1051" si="186">SUM(U991:X991)</f>
        <v>0</v>
      </c>
      <c r="Z991" s="340"/>
      <c r="AA991" s="370" t="s">
        <v>782</v>
      </c>
      <c r="AB991" s="20"/>
      <c r="AC991" s="253">
        <f t="shared" si="181"/>
        <v>0</v>
      </c>
    </row>
    <row r="992" spans="1:29" x14ac:dyDescent="0.3">
      <c r="A992" s="115"/>
      <c r="B992" s="332"/>
      <c r="C992" s="332"/>
      <c r="D992" s="332"/>
      <c r="E992" s="1168"/>
      <c r="F992" s="582">
        <f t="shared" si="183"/>
        <v>0</v>
      </c>
      <c r="G992" s="333"/>
      <c r="H992" s="333"/>
      <c r="I992" s="334"/>
      <c r="J992" s="335"/>
      <c r="K992" s="942"/>
      <c r="L992" s="337"/>
      <c r="M992" s="337"/>
      <c r="N992" s="337"/>
      <c r="O992" s="338"/>
      <c r="P992" s="339">
        <f t="shared" si="185"/>
        <v>0</v>
      </c>
      <c r="Q992" s="364"/>
      <c r="R992" s="364"/>
      <c r="S992" s="365"/>
      <c r="T992" s="366"/>
      <c r="U992" s="367"/>
      <c r="V992" s="364"/>
      <c r="W992" s="364"/>
      <c r="X992" s="364"/>
      <c r="Y992" s="1293">
        <f t="shared" si="186"/>
        <v>0</v>
      </c>
      <c r="Z992" s="340"/>
      <c r="AA992" s="370"/>
      <c r="AB992" s="20"/>
      <c r="AC992" s="253">
        <f t="shared" si="181"/>
        <v>0</v>
      </c>
    </row>
    <row r="993" spans="1:29" x14ac:dyDescent="0.3">
      <c r="A993" s="115"/>
      <c r="B993" s="332"/>
      <c r="C993" s="332"/>
      <c r="D993" s="332"/>
      <c r="E993" s="1198" t="s">
        <v>158</v>
      </c>
      <c r="F993" s="582">
        <f t="shared" si="183"/>
        <v>0</v>
      </c>
      <c r="G993" s="333"/>
      <c r="H993" s="333"/>
      <c r="I993" s="334"/>
      <c r="J993" s="335"/>
      <c r="K993" s="942"/>
      <c r="L993" s="337"/>
      <c r="M993" s="337"/>
      <c r="N993" s="337"/>
      <c r="O993" s="338"/>
      <c r="P993" s="339">
        <f t="shared" si="185"/>
        <v>289235</v>
      </c>
      <c r="Q993" s="364">
        <v>109235</v>
      </c>
      <c r="R993" s="364"/>
      <c r="S993" s="365">
        <v>90000</v>
      </c>
      <c r="T993" s="366">
        <v>90000</v>
      </c>
      <c r="U993" s="515"/>
      <c r="V993" s="364">
        <v>109235</v>
      </c>
      <c r="W993" s="364"/>
      <c r="X993" s="364"/>
      <c r="Y993" s="1293">
        <f t="shared" si="186"/>
        <v>109235</v>
      </c>
      <c r="Z993" s="340" t="s">
        <v>32</v>
      </c>
      <c r="AA993" s="370"/>
      <c r="AB993" s="20"/>
      <c r="AC993" s="253">
        <f t="shared" si="181"/>
        <v>398470</v>
      </c>
    </row>
    <row r="994" spans="1:29" x14ac:dyDescent="0.3">
      <c r="A994" s="115"/>
      <c r="B994" s="332"/>
      <c r="C994" s="332"/>
      <c r="D994" s="332"/>
      <c r="E994" s="1198" t="s">
        <v>66</v>
      </c>
      <c r="F994" s="582">
        <f t="shared" si="183"/>
        <v>0</v>
      </c>
      <c r="G994" s="333"/>
      <c r="H994" s="333"/>
      <c r="I994" s="334"/>
      <c r="J994" s="335"/>
      <c r="K994" s="942"/>
      <c r="L994" s="337"/>
      <c r="M994" s="337"/>
      <c r="N994" s="337"/>
      <c r="O994" s="338"/>
      <c r="P994" s="339">
        <f t="shared" si="185"/>
        <v>721000</v>
      </c>
      <c r="Q994" s="364">
        <v>150000</v>
      </c>
      <c r="R994" s="364">
        <v>231000</v>
      </c>
      <c r="S994" s="365">
        <v>170000</v>
      </c>
      <c r="T994" s="366">
        <v>170000</v>
      </c>
      <c r="U994" s="367">
        <v>108954</v>
      </c>
      <c r="V994" s="364">
        <v>230704.16</v>
      </c>
      <c r="W994" s="364"/>
      <c r="X994" s="364"/>
      <c r="Y994" s="1293">
        <f t="shared" si="186"/>
        <v>339658.16000000003</v>
      </c>
      <c r="Z994" s="340" t="s">
        <v>32</v>
      </c>
      <c r="AA994" s="370"/>
      <c r="AB994" s="20"/>
      <c r="AC994" s="253">
        <f t="shared" si="181"/>
        <v>1060658.1600000001</v>
      </c>
    </row>
    <row r="995" spans="1:29" x14ac:dyDescent="0.3">
      <c r="A995" s="115"/>
      <c r="B995" s="332"/>
      <c r="C995" s="332"/>
      <c r="D995" s="332"/>
      <c r="E995" s="1198"/>
      <c r="F995" s="582"/>
      <c r="G995" s="333"/>
      <c r="H995" s="333"/>
      <c r="I995" s="334"/>
      <c r="J995" s="335"/>
      <c r="K995" s="942"/>
      <c r="L995" s="337"/>
      <c r="M995" s="337"/>
      <c r="N995" s="337"/>
      <c r="O995" s="338"/>
      <c r="P995" s="339">
        <f t="shared" si="185"/>
        <v>0</v>
      </c>
      <c r="Q995" s="364"/>
      <c r="R995" s="364"/>
      <c r="S995" s="365"/>
      <c r="T995" s="366"/>
      <c r="U995" s="367">
        <v>40000</v>
      </c>
      <c r="V995" s="364"/>
      <c r="W995" s="364"/>
      <c r="X995" s="364"/>
      <c r="Y995" s="1293">
        <f t="shared" si="186"/>
        <v>40000</v>
      </c>
      <c r="Z995" s="340"/>
      <c r="AA995" s="370"/>
      <c r="AB995" s="20"/>
      <c r="AC995" s="253">
        <f t="shared" si="181"/>
        <v>40000</v>
      </c>
    </row>
    <row r="996" spans="1:29" ht="16.2" customHeight="1" x14ac:dyDescent="0.3">
      <c r="A996" s="115"/>
      <c r="B996" s="332"/>
      <c r="C996" s="332"/>
      <c r="D996" s="332"/>
      <c r="E996" s="1198" t="s">
        <v>257</v>
      </c>
      <c r="F996" s="582">
        <f t="shared" si="183"/>
        <v>0</v>
      </c>
      <c r="G996" s="333"/>
      <c r="H996" s="333"/>
      <c r="I996" s="334"/>
      <c r="J996" s="335"/>
      <c r="K996" s="942"/>
      <c r="L996" s="337"/>
      <c r="M996" s="337"/>
      <c r="N996" s="337"/>
      <c r="O996" s="338"/>
      <c r="P996" s="339">
        <f t="shared" si="185"/>
        <v>327000</v>
      </c>
      <c r="Q996" s="364">
        <v>30000</v>
      </c>
      <c r="R996" s="364">
        <v>97000</v>
      </c>
      <c r="S996" s="365">
        <v>100000</v>
      </c>
      <c r="T996" s="366">
        <v>100000</v>
      </c>
      <c r="U996" s="367">
        <v>28145</v>
      </c>
      <c r="V996" s="364">
        <v>96850.53</v>
      </c>
      <c r="W996" s="364"/>
      <c r="X996" s="364"/>
      <c r="Y996" s="1293">
        <f t="shared" si="186"/>
        <v>124995.53</v>
      </c>
      <c r="Z996" s="340" t="s">
        <v>32</v>
      </c>
      <c r="AA996" s="439"/>
      <c r="AB996" s="33"/>
      <c r="AC996" s="253">
        <f t="shared" si="181"/>
        <v>451995.53</v>
      </c>
    </row>
    <row r="997" spans="1:29" x14ac:dyDescent="0.3">
      <c r="A997" s="115"/>
      <c r="B997" s="332"/>
      <c r="C997" s="332"/>
      <c r="D997" s="332"/>
      <c r="E997" s="1198"/>
      <c r="F997" s="582">
        <f t="shared" si="183"/>
        <v>0</v>
      </c>
      <c r="G997" s="333"/>
      <c r="H997" s="333"/>
      <c r="I997" s="334"/>
      <c r="J997" s="335"/>
      <c r="K997" s="942"/>
      <c r="L997" s="337"/>
      <c r="M997" s="337"/>
      <c r="N997" s="337"/>
      <c r="O997" s="338"/>
      <c r="P997" s="339">
        <f t="shared" si="185"/>
        <v>0</v>
      </c>
      <c r="Q997" s="364"/>
      <c r="R997" s="364"/>
      <c r="S997" s="365"/>
      <c r="T997" s="366"/>
      <c r="U997" s="367"/>
      <c r="V997" s="364"/>
      <c r="W997" s="364"/>
      <c r="X997" s="364"/>
      <c r="Y997" s="1293">
        <f t="shared" si="186"/>
        <v>0</v>
      </c>
      <c r="Z997" s="340"/>
      <c r="AA997" s="439"/>
      <c r="AB997" s="33"/>
      <c r="AC997" s="253">
        <f t="shared" ref="AC997:AC1061" si="187">P997+Y997</f>
        <v>0</v>
      </c>
    </row>
    <row r="998" spans="1:29" x14ac:dyDescent="0.3">
      <c r="A998" s="115"/>
      <c r="B998" s="332"/>
      <c r="C998" s="332"/>
      <c r="D998" s="332"/>
      <c r="E998" s="1193" t="s">
        <v>522</v>
      </c>
      <c r="F998" s="582">
        <f t="shared" si="183"/>
        <v>0</v>
      </c>
      <c r="G998" s="333"/>
      <c r="H998" s="333"/>
      <c r="I998" s="334"/>
      <c r="J998" s="335"/>
      <c r="K998" s="942"/>
      <c r="L998" s="337"/>
      <c r="M998" s="337"/>
      <c r="N998" s="337"/>
      <c r="O998" s="338"/>
      <c r="P998" s="339">
        <f t="shared" si="185"/>
        <v>2712000</v>
      </c>
      <c r="Q998" s="367">
        <v>1222000</v>
      </c>
      <c r="R998" s="364">
        <v>1490000</v>
      </c>
      <c r="S998" s="365"/>
      <c r="T998" s="366"/>
      <c r="U998" s="367">
        <v>1221332.6200000001</v>
      </c>
      <c r="V998" s="364">
        <v>1487131.44</v>
      </c>
      <c r="W998" s="364"/>
      <c r="X998" s="364"/>
      <c r="Y998" s="1293">
        <f t="shared" si="186"/>
        <v>2708464.06</v>
      </c>
      <c r="Z998" s="340"/>
      <c r="AA998" s="439"/>
      <c r="AB998" s="33"/>
      <c r="AC998" s="253">
        <f t="shared" si="187"/>
        <v>5420464.0600000005</v>
      </c>
    </row>
    <row r="999" spans="1:29" x14ac:dyDescent="0.3">
      <c r="A999" s="115"/>
      <c r="B999" s="332"/>
      <c r="C999" s="332"/>
      <c r="D999" s="332"/>
      <c r="E999" s="1193" t="s">
        <v>523</v>
      </c>
      <c r="F999" s="582">
        <f t="shared" si="183"/>
        <v>0</v>
      </c>
      <c r="G999" s="333"/>
      <c r="H999" s="333"/>
      <c r="I999" s="334"/>
      <c r="J999" s="335"/>
      <c r="K999" s="942"/>
      <c r="L999" s="337"/>
      <c r="M999" s="337"/>
      <c r="N999" s="337"/>
      <c r="O999" s="338"/>
      <c r="P999" s="339">
        <f t="shared" si="185"/>
        <v>0</v>
      </c>
      <c r="Q999" s="364"/>
      <c r="R999" s="364"/>
      <c r="S999" s="365"/>
      <c r="T999" s="366"/>
      <c r="U999" s="367"/>
      <c r="V999" s="364"/>
      <c r="W999" s="364"/>
      <c r="X999" s="364"/>
      <c r="Y999" s="1293">
        <f t="shared" si="186"/>
        <v>0</v>
      </c>
      <c r="Z999" s="340"/>
      <c r="AA999" s="373"/>
      <c r="AB999" s="33"/>
      <c r="AC999" s="253">
        <f t="shared" si="187"/>
        <v>0</v>
      </c>
    </row>
    <row r="1000" spans="1:29" x14ac:dyDescent="0.3">
      <c r="A1000" s="115"/>
      <c r="B1000" s="332"/>
      <c r="C1000" s="332"/>
      <c r="D1000" s="332"/>
      <c r="E1000" s="1193" t="s">
        <v>524</v>
      </c>
      <c r="F1000" s="582">
        <f t="shared" si="183"/>
        <v>0</v>
      </c>
      <c r="G1000" s="333"/>
      <c r="H1000" s="333"/>
      <c r="I1000" s="334"/>
      <c r="J1000" s="335"/>
      <c r="K1000" s="942"/>
      <c r="L1000" s="337"/>
      <c r="M1000" s="337"/>
      <c r="N1000" s="337"/>
      <c r="O1000" s="338"/>
      <c r="P1000" s="339">
        <f t="shared" si="185"/>
        <v>0</v>
      </c>
      <c r="Q1000" s="364"/>
      <c r="R1000" s="364"/>
      <c r="S1000" s="365"/>
      <c r="T1000" s="366"/>
      <c r="U1000" s="367"/>
      <c r="V1000" s="364"/>
      <c r="W1000" s="364"/>
      <c r="X1000" s="364"/>
      <c r="Y1000" s="1293">
        <f t="shared" si="186"/>
        <v>0</v>
      </c>
      <c r="Z1000" s="340"/>
      <c r="AA1000" s="373"/>
      <c r="AB1000" s="33"/>
      <c r="AC1000" s="253">
        <f t="shared" si="187"/>
        <v>0</v>
      </c>
    </row>
    <row r="1001" spans="1:29" x14ac:dyDescent="0.3">
      <c r="A1001" s="115"/>
      <c r="B1001" s="332"/>
      <c r="C1001" s="332"/>
      <c r="D1001" s="332"/>
      <c r="E1001" s="1198"/>
      <c r="F1001" s="582">
        <f t="shared" si="183"/>
        <v>0</v>
      </c>
      <c r="G1001" s="333"/>
      <c r="H1001" s="333"/>
      <c r="I1001" s="334"/>
      <c r="J1001" s="335"/>
      <c r="K1001" s="942"/>
      <c r="L1001" s="337"/>
      <c r="M1001" s="337"/>
      <c r="N1001" s="337"/>
      <c r="O1001" s="338"/>
      <c r="P1001" s="339">
        <f t="shared" si="185"/>
        <v>0</v>
      </c>
      <c r="Q1001" s="364"/>
      <c r="R1001" s="364"/>
      <c r="S1001" s="365"/>
      <c r="T1001" s="366"/>
      <c r="U1001" s="367"/>
      <c r="V1001" s="364"/>
      <c r="W1001" s="364"/>
      <c r="X1001" s="364"/>
      <c r="Y1001" s="1293">
        <f t="shared" si="186"/>
        <v>0</v>
      </c>
      <c r="Z1001" s="340"/>
      <c r="AA1001" s="373"/>
      <c r="AB1001" s="33"/>
      <c r="AC1001" s="253">
        <f t="shared" si="187"/>
        <v>0</v>
      </c>
    </row>
    <row r="1002" spans="1:29" x14ac:dyDescent="0.3">
      <c r="A1002" s="115"/>
      <c r="B1002" s="332"/>
      <c r="C1002" s="332"/>
      <c r="D1002" s="332"/>
      <c r="E1002" s="1193" t="s">
        <v>519</v>
      </c>
      <c r="F1002" s="582">
        <f t="shared" si="183"/>
        <v>0</v>
      </c>
      <c r="G1002" s="333"/>
      <c r="H1002" s="333"/>
      <c r="I1002" s="334"/>
      <c r="J1002" s="335"/>
      <c r="K1002" s="942"/>
      <c r="L1002" s="337"/>
      <c r="M1002" s="337"/>
      <c r="N1002" s="337"/>
      <c r="O1002" s="338"/>
      <c r="P1002" s="339">
        <f t="shared" si="185"/>
        <v>1955000</v>
      </c>
      <c r="Q1002" s="367">
        <v>875000</v>
      </c>
      <c r="R1002" s="364">
        <v>1080000</v>
      </c>
      <c r="S1002" s="365"/>
      <c r="T1002" s="366"/>
      <c r="U1002" s="367">
        <v>874892.11</v>
      </c>
      <c r="V1002" s="364">
        <v>1080254.17</v>
      </c>
      <c r="W1002" s="364"/>
      <c r="X1002" s="364"/>
      <c r="Y1002" s="1293">
        <f t="shared" si="186"/>
        <v>1955146.2799999998</v>
      </c>
      <c r="Z1002" s="340"/>
      <c r="AA1002" s="439"/>
      <c r="AB1002" s="33"/>
      <c r="AC1002" s="253">
        <f t="shared" si="187"/>
        <v>3910146.28</v>
      </c>
    </row>
    <row r="1003" spans="1:29" x14ac:dyDescent="0.3">
      <c r="A1003" s="115"/>
      <c r="B1003" s="332"/>
      <c r="C1003" s="332"/>
      <c r="D1003" s="332"/>
      <c r="E1003" s="1193" t="s">
        <v>520</v>
      </c>
      <c r="F1003" s="582">
        <f t="shared" si="183"/>
        <v>0</v>
      </c>
      <c r="G1003" s="333"/>
      <c r="H1003" s="333"/>
      <c r="I1003" s="334"/>
      <c r="J1003" s="335"/>
      <c r="K1003" s="942"/>
      <c r="L1003" s="337"/>
      <c r="M1003" s="337"/>
      <c r="N1003" s="337"/>
      <c r="O1003" s="338"/>
      <c r="P1003" s="339">
        <f t="shared" si="185"/>
        <v>0</v>
      </c>
      <c r="Q1003" s="364"/>
      <c r="R1003" s="364"/>
      <c r="S1003" s="365"/>
      <c r="T1003" s="366"/>
      <c r="U1003" s="367"/>
      <c r="V1003" s="364"/>
      <c r="W1003" s="364"/>
      <c r="X1003" s="364"/>
      <c r="Y1003" s="1293">
        <f t="shared" si="186"/>
        <v>0</v>
      </c>
      <c r="Z1003" s="340"/>
      <c r="AA1003" s="439"/>
      <c r="AB1003" s="33"/>
      <c r="AC1003" s="253">
        <f t="shared" si="187"/>
        <v>0</v>
      </c>
    </row>
    <row r="1004" spans="1:29" x14ac:dyDescent="0.3">
      <c r="A1004" s="115"/>
      <c r="B1004" s="332"/>
      <c r="C1004" s="332"/>
      <c r="D1004" s="332"/>
      <c r="E1004" s="1193" t="s">
        <v>521</v>
      </c>
      <c r="F1004" s="582">
        <f t="shared" si="183"/>
        <v>0</v>
      </c>
      <c r="G1004" s="333"/>
      <c r="H1004" s="333"/>
      <c r="I1004" s="334"/>
      <c r="J1004" s="335"/>
      <c r="K1004" s="942"/>
      <c r="L1004" s="337"/>
      <c r="M1004" s="337"/>
      <c r="N1004" s="337"/>
      <c r="O1004" s="338"/>
      <c r="P1004" s="339">
        <f t="shared" si="185"/>
        <v>0</v>
      </c>
      <c r="Q1004" s="364"/>
      <c r="R1004" s="364"/>
      <c r="S1004" s="365"/>
      <c r="T1004" s="366"/>
      <c r="U1004" s="367"/>
      <c r="V1004" s="364"/>
      <c r="W1004" s="364"/>
      <c r="X1004" s="364"/>
      <c r="Y1004" s="1293">
        <f t="shared" si="186"/>
        <v>0</v>
      </c>
      <c r="Z1004" s="340"/>
      <c r="AA1004" s="439"/>
      <c r="AB1004" s="33"/>
      <c r="AC1004" s="253">
        <f t="shared" si="187"/>
        <v>0</v>
      </c>
    </row>
    <row r="1005" spans="1:29" ht="15.6" customHeight="1" x14ac:dyDescent="0.3">
      <c r="A1005" s="115"/>
      <c r="B1005" s="332"/>
      <c r="C1005" s="332"/>
      <c r="D1005" s="332"/>
      <c r="E1005" s="1168"/>
      <c r="F1005" s="582">
        <f t="shared" si="183"/>
        <v>0</v>
      </c>
      <c r="G1005" s="333"/>
      <c r="H1005" s="333"/>
      <c r="I1005" s="334"/>
      <c r="J1005" s="335"/>
      <c r="K1005" s="942"/>
      <c r="L1005" s="337"/>
      <c r="M1005" s="337"/>
      <c r="N1005" s="337"/>
      <c r="O1005" s="338"/>
      <c r="P1005" s="339">
        <f t="shared" si="185"/>
        <v>0</v>
      </c>
      <c r="Q1005" s="364"/>
      <c r="R1005" s="364"/>
      <c r="S1005" s="365"/>
      <c r="T1005" s="366"/>
      <c r="U1005" s="367"/>
      <c r="V1005" s="364"/>
      <c r="W1005" s="364"/>
      <c r="X1005" s="364"/>
      <c r="Y1005" s="1293">
        <f t="shared" si="186"/>
        <v>0</v>
      </c>
      <c r="Z1005" s="340"/>
      <c r="AA1005" s="439"/>
      <c r="AB1005" s="20"/>
      <c r="AC1005" s="253">
        <f t="shared" si="187"/>
        <v>0</v>
      </c>
    </row>
    <row r="1006" spans="1:29" ht="15.6" customHeight="1" x14ac:dyDescent="0.3">
      <c r="A1006" s="115"/>
      <c r="B1006" s="332"/>
      <c r="C1006" s="332"/>
      <c r="D1006" s="332"/>
      <c r="E1006" s="1200" t="s">
        <v>561</v>
      </c>
      <c r="F1006" s="582">
        <v>1</v>
      </c>
      <c r="G1006" s="333"/>
      <c r="H1006" s="333"/>
      <c r="I1006" s="334">
        <v>1</v>
      </c>
      <c r="J1006" s="335">
        <v>-1</v>
      </c>
      <c r="K1006" s="942"/>
      <c r="L1006" s="337"/>
      <c r="M1006" s="337"/>
      <c r="N1006" s="337"/>
      <c r="O1006" s="338"/>
      <c r="P1006" s="339">
        <f t="shared" si="185"/>
        <v>0</v>
      </c>
      <c r="Q1006" s="364"/>
      <c r="R1006" s="364"/>
      <c r="S1006" s="365"/>
      <c r="T1006" s="366"/>
      <c r="U1006" s="367"/>
      <c r="V1006" s="364"/>
      <c r="W1006" s="364"/>
      <c r="X1006" s="364"/>
      <c r="Y1006" s="1293">
        <f t="shared" si="186"/>
        <v>0</v>
      </c>
      <c r="Z1006" s="340"/>
      <c r="AA1006" s="431"/>
      <c r="AB1006" s="33"/>
      <c r="AC1006" s="253">
        <f t="shared" si="187"/>
        <v>0</v>
      </c>
    </row>
    <row r="1007" spans="1:29" ht="16.2" thickBot="1" x14ac:dyDescent="0.35">
      <c r="A1007" s="121"/>
      <c r="B1007" s="377"/>
      <c r="C1007" s="377"/>
      <c r="D1007" s="377"/>
      <c r="E1007" s="1494"/>
      <c r="F1007" s="885">
        <f t="shared" si="183"/>
        <v>0</v>
      </c>
      <c r="G1007" s="378"/>
      <c r="H1007" s="378"/>
      <c r="I1007" s="379"/>
      <c r="J1007" s="380"/>
      <c r="K1007" s="944"/>
      <c r="L1007" s="425"/>
      <c r="M1007" s="425"/>
      <c r="N1007" s="425"/>
      <c r="O1007" s="382"/>
      <c r="P1007" s="481">
        <f t="shared" si="185"/>
        <v>0</v>
      </c>
      <c r="Q1007" s="383"/>
      <c r="R1007" s="383"/>
      <c r="S1007" s="384"/>
      <c r="T1007" s="385"/>
      <c r="U1007" s="386"/>
      <c r="V1007" s="383"/>
      <c r="W1007" s="383"/>
      <c r="X1007" s="383"/>
      <c r="Y1007" s="1305">
        <f t="shared" si="186"/>
        <v>0</v>
      </c>
      <c r="Z1007" s="387"/>
      <c r="AA1007" s="564"/>
      <c r="AB1007" s="33"/>
      <c r="AC1007" s="253">
        <f t="shared" si="187"/>
        <v>0</v>
      </c>
    </row>
    <row r="1008" spans="1:29" x14ac:dyDescent="0.3">
      <c r="A1008" s="122"/>
      <c r="B1008" s="591" t="s">
        <v>406</v>
      </c>
      <c r="C1008" s="388"/>
      <c r="D1008" s="388"/>
      <c r="E1008" s="1361"/>
      <c r="F1008" s="886">
        <f t="shared" si="183"/>
        <v>0</v>
      </c>
      <c r="G1008" s="389"/>
      <c r="H1008" s="389"/>
      <c r="I1008" s="390"/>
      <c r="J1008" s="391"/>
      <c r="K1008" s="945"/>
      <c r="L1008" s="447"/>
      <c r="M1008" s="447"/>
      <c r="N1008" s="447"/>
      <c r="O1008" s="394"/>
      <c r="P1008" s="483">
        <f t="shared" si="185"/>
        <v>0</v>
      </c>
      <c r="Q1008" s="395"/>
      <c r="R1008" s="395"/>
      <c r="S1008" s="478"/>
      <c r="T1008" s="479"/>
      <c r="U1008" s="398"/>
      <c r="V1008" s="395"/>
      <c r="W1008" s="395"/>
      <c r="X1008" s="395"/>
      <c r="Y1008" s="1306">
        <f t="shared" si="186"/>
        <v>0</v>
      </c>
      <c r="Z1008" s="399"/>
      <c r="AA1008" s="535" t="s">
        <v>116</v>
      </c>
      <c r="AB1008" s="33"/>
      <c r="AC1008" s="253">
        <f t="shared" si="187"/>
        <v>0</v>
      </c>
    </row>
    <row r="1009" spans="1:29" s="34" customFormat="1" x14ac:dyDescent="0.3">
      <c r="A1009" s="118"/>
      <c r="B1009" s="574"/>
      <c r="C1009" s="574" t="s">
        <v>266</v>
      </c>
      <c r="D1009" s="368"/>
      <c r="E1009" s="1166"/>
      <c r="F1009" s="582">
        <f t="shared" si="183"/>
        <v>0</v>
      </c>
      <c r="G1009" s="583"/>
      <c r="H1009" s="583"/>
      <c r="I1009" s="584"/>
      <c r="J1009" s="585"/>
      <c r="K1009" s="336"/>
      <c r="L1009" s="429"/>
      <c r="M1009" s="429"/>
      <c r="N1009" s="429"/>
      <c r="O1009" s="338"/>
      <c r="P1009" s="339">
        <f>SUM(P1011:P1030)</f>
        <v>2680055.4899999998</v>
      </c>
      <c r="Q1009" s="339">
        <f t="shared" ref="Q1009:Z1009" si="188">SUM(Q1011:Q1030)</f>
        <v>0</v>
      </c>
      <c r="R1009" s="339">
        <f t="shared" si="188"/>
        <v>234226.99</v>
      </c>
      <c r="S1009" s="339">
        <f t="shared" si="188"/>
        <v>1714854.5</v>
      </c>
      <c r="T1009" s="1286">
        <f t="shared" si="188"/>
        <v>730974</v>
      </c>
      <c r="U1009" s="339">
        <f t="shared" si="188"/>
        <v>0</v>
      </c>
      <c r="V1009" s="339">
        <f t="shared" si="188"/>
        <v>199435.09</v>
      </c>
      <c r="W1009" s="339">
        <f t="shared" si="188"/>
        <v>0</v>
      </c>
      <c r="X1009" s="339">
        <f t="shared" si="188"/>
        <v>0</v>
      </c>
      <c r="Y1009" s="1286">
        <f t="shared" si="188"/>
        <v>199435.09</v>
      </c>
      <c r="Z1009" s="339">
        <f t="shared" si="188"/>
        <v>0</v>
      </c>
      <c r="AA1009" s="369"/>
      <c r="AB1009" s="33"/>
      <c r="AC1009" s="260">
        <f t="shared" si="187"/>
        <v>2879490.5799999996</v>
      </c>
    </row>
    <row r="1010" spans="1:29" x14ac:dyDescent="0.3">
      <c r="A1010" s="118"/>
      <c r="B1010" s="574"/>
      <c r="C1010" s="574"/>
      <c r="D1010" s="368"/>
      <c r="E1010" s="1166"/>
      <c r="F1010" s="582">
        <f t="shared" si="183"/>
        <v>0</v>
      </c>
      <c r="G1010" s="333"/>
      <c r="H1010" s="333"/>
      <c r="I1010" s="334"/>
      <c r="J1010" s="335"/>
      <c r="K1010" s="942"/>
      <c r="L1010" s="337"/>
      <c r="M1010" s="337"/>
      <c r="N1010" s="337"/>
      <c r="O1010" s="338"/>
      <c r="P1010" s="339">
        <f t="shared" si="185"/>
        <v>0</v>
      </c>
      <c r="Q1010" s="364"/>
      <c r="R1010" s="364"/>
      <c r="S1010" s="365"/>
      <c r="T1010" s="366"/>
      <c r="U1010" s="367"/>
      <c r="V1010" s="364"/>
      <c r="W1010" s="364"/>
      <c r="X1010" s="364"/>
      <c r="Y1010" s="1293">
        <f t="shared" si="186"/>
        <v>0</v>
      </c>
      <c r="Z1010" s="340"/>
      <c r="AA1010" s="415"/>
      <c r="AB1010" s="33"/>
      <c r="AC1010" s="253">
        <f t="shared" si="187"/>
        <v>0</v>
      </c>
    </row>
    <row r="1011" spans="1:29" x14ac:dyDescent="0.3">
      <c r="A1011" s="124"/>
      <c r="B1011" s="441"/>
      <c r="C1011" s="442" t="s">
        <v>708</v>
      </c>
      <c r="D1011" s="441"/>
      <c r="E1011" s="1168"/>
      <c r="F1011" s="582">
        <f t="shared" si="183"/>
        <v>0</v>
      </c>
      <c r="G1011" s="333"/>
      <c r="H1011" s="333"/>
      <c r="I1011" s="433"/>
      <c r="J1011" s="335"/>
      <c r="K1011" s="633"/>
      <c r="L1011" s="337"/>
      <c r="M1011" s="337"/>
      <c r="N1011" s="337"/>
      <c r="O1011" s="338"/>
      <c r="P1011" s="339">
        <f t="shared" si="185"/>
        <v>1242567</v>
      </c>
      <c r="Q1011" s="364"/>
      <c r="R1011" s="364"/>
      <c r="S1011" s="364">
        <v>1242567</v>
      </c>
      <c r="T1011" s="475"/>
      <c r="U1011" s="367"/>
      <c r="V1011" s="364"/>
      <c r="W1011" s="364"/>
      <c r="X1011" s="364"/>
      <c r="Y1011" s="1293">
        <f t="shared" si="186"/>
        <v>0</v>
      </c>
      <c r="Z1011" s="593"/>
      <c r="AA1011" s="431"/>
      <c r="AB1011" s="28"/>
      <c r="AC1011" s="253">
        <f t="shared" si="187"/>
        <v>1242567</v>
      </c>
    </row>
    <row r="1012" spans="1:29" x14ac:dyDescent="0.3">
      <c r="A1012" s="124"/>
      <c r="B1012" s="441"/>
      <c r="C1012" s="442"/>
      <c r="D1012" s="441"/>
      <c r="E1012" s="1168" t="s">
        <v>701</v>
      </c>
      <c r="F1012" s="884">
        <v>4018</v>
      </c>
      <c r="G1012" s="333"/>
      <c r="H1012" s="333"/>
      <c r="I1012" s="334">
        <v>4018</v>
      </c>
      <c r="J1012" s="335">
        <v>-4018</v>
      </c>
      <c r="K1012" s="633"/>
      <c r="L1012" s="337"/>
      <c r="M1012" s="337"/>
      <c r="N1012" s="337"/>
      <c r="O1012" s="338"/>
      <c r="P1012" s="339">
        <f t="shared" si="185"/>
        <v>0</v>
      </c>
      <c r="Q1012" s="364"/>
      <c r="R1012" s="364"/>
      <c r="S1012" s="578"/>
      <c r="T1012" s="475"/>
      <c r="U1012" s="367"/>
      <c r="V1012" s="364"/>
      <c r="W1012" s="364"/>
      <c r="X1012" s="364"/>
      <c r="Y1012" s="1293">
        <f t="shared" si="186"/>
        <v>0</v>
      </c>
      <c r="Z1012" s="594"/>
      <c r="AA1012" s="431"/>
      <c r="AB1012" s="28"/>
      <c r="AC1012" s="253">
        <f t="shared" si="187"/>
        <v>0</v>
      </c>
    </row>
    <row r="1013" spans="1:29" x14ac:dyDescent="0.3">
      <c r="A1013" s="124"/>
      <c r="B1013" s="441"/>
      <c r="C1013" s="442"/>
      <c r="D1013" s="441"/>
      <c r="E1013" s="1168" t="s">
        <v>702</v>
      </c>
      <c r="F1013" s="582">
        <f t="shared" si="183"/>
        <v>1</v>
      </c>
      <c r="G1013" s="333"/>
      <c r="H1013" s="333"/>
      <c r="I1013" s="334">
        <v>1</v>
      </c>
      <c r="J1013" s="335" t="s">
        <v>200</v>
      </c>
      <c r="K1013" s="633"/>
      <c r="L1013" s="337"/>
      <c r="M1013" s="337"/>
      <c r="N1013" s="337"/>
      <c r="O1013" s="338"/>
      <c r="P1013" s="339">
        <f t="shared" si="185"/>
        <v>0</v>
      </c>
      <c r="Q1013" s="364"/>
      <c r="R1013" s="364"/>
      <c r="S1013" s="364"/>
      <c r="T1013" s="475"/>
      <c r="U1013" s="367"/>
      <c r="V1013" s="364"/>
      <c r="W1013" s="364"/>
      <c r="X1013" s="364"/>
      <c r="Y1013" s="1293">
        <f t="shared" si="186"/>
        <v>0</v>
      </c>
      <c r="Z1013" s="593"/>
      <c r="AA1013" s="431"/>
      <c r="AB1013" s="28"/>
      <c r="AC1013" s="253">
        <f t="shared" si="187"/>
        <v>0</v>
      </c>
    </row>
    <row r="1014" spans="1:29" x14ac:dyDescent="0.3">
      <c r="A1014" s="124"/>
      <c r="B1014" s="441"/>
      <c r="C1014" s="442"/>
      <c r="D1014" s="441"/>
      <c r="E1014" s="1168"/>
      <c r="F1014" s="582">
        <f t="shared" si="183"/>
        <v>0</v>
      </c>
      <c r="G1014" s="333"/>
      <c r="H1014" s="333"/>
      <c r="I1014" s="334"/>
      <c r="J1014" s="335"/>
      <c r="K1014" s="633"/>
      <c r="L1014" s="337"/>
      <c r="M1014" s="337"/>
      <c r="N1014" s="337"/>
      <c r="O1014" s="338"/>
      <c r="P1014" s="339">
        <f t="shared" si="185"/>
        <v>0</v>
      </c>
      <c r="Q1014" s="364"/>
      <c r="R1014" s="364"/>
      <c r="S1014" s="364"/>
      <c r="T1014" s="475"/>
      <c r="U1014" s="367"/>
      <c r="V1014" s="364"/>
      <c r="W1014" s="364"/>
      <c r="X1014" s="364"/>
      <c r="Y1014" s="1293">
        <f t="shared" si="186"/>
        <v>0</v>
      </c>
      <c r="Z1014" s="593"/>
      <c r="AA1014" s="431"/>
      <c r="AB1014" s="28"/>
      <c r="AC1014" s="253">
        <f t="shared" si="187"/>
        <v>0</v>
      </c>
    </row>
    <row r="1015" spans="1:29" x14ac:dyDescent="0.3">
      <c r="A1015" s="124"/>
      <c r="B1015" s="441"/>
      <c r="C1015" s="442" t="s">
        <v>703</v>
      </c>
      <c r="D1015" s="441"/>
      <c r="E1015" s="1168"/>
      <c r="F1015" s="582">
        <f t="shared" si="183"/>
        <v>0</v>
      </c>
      <c r="G1015" s="333"/>
      <c r="H1015" s="333"/>
      <c r="I1015" s="433"/>
      <c r="J1015" s="335"/>
      <c r="K1015" s="633"/>
      <c r="L1015" s="337"/>
      <c r="M1015" s="337"/>
      <c r="N1015" s="337"/>
      <c r="O1015" s="338"/>
      <c r="P1015" s="339">
        <f t="shared" si="185"/>
        <v>0</v>
      </c>
      <c r="Q1015" s="364"/>
      <c r="R1015" s="364"/>
      <c r="S1015" s="364"/>
      <c r="T1015" s="475"/>
      <c r="U1015" s="367"/>
      <c r="V1015" s="364"/>
      <c r="W1015" s="364"/>
      <c r="X1015" s="364"/>
      <c r="Y1015" s="1293">
        <f t="shared" si="186"/>
        <v>0</v>
      </c>
      <c r="Z1015" s="593"/>
      <c r="AA1015" s="431"/>
      <c r="AB1015" s="28"/>
      <c r="AC1015" s="253">
        <f t="shared" si="187"/>
        <v>0</v>
      </c>
    </row>
    <row r="1016" spans="1:29" x14ac:dyDescent="0.3">
      <c r="A1016" s="124"/>
      <c r="B1016" s="441"/>
      <c r="C1016" s="442"/>
      <c r="D1016" s="442" t="s">
        <v>704</v>
      </c>
      <c r="E1016" s="1168"/>
      <c r="F1016" s="582">
        <f t="shared" si="183"/>
        <v>0</v>
      </c>
      <c r="G1016" s="333"/>
      <c r="H1016" s="333"/>
      <c r="I1016" s="433"/>
      <c r="J1016" s="335"/>
      <c r="K1016" s="633"/>
      <c r="L1016" s="337"/>
      <c r="M1016" s="337"/>
      <c r="N1016" s="337"/>
      <c r="O1016" s="338"/>
      <c r="P1016" s="339">
        <f t="shared" si="185"/>
        <v>0</v>
      </c>
      <c r="Q1016" s="364"/>
      <c r="R1016" s="364"/>
      <c r="S1016" s="578"/>
      <c r="T1016" s="475"/>
      <c r="U1016" s="367"/>
      <c r="V1016" s="364"/>
      <c r="W1016" s="364"/>
      <c r="X1016" s="364"/>
      <c r="Y1016" s="1293">
        <f t="shared" si="186"/>
        <v>0</v>
      </c>
      <c r="Z1016" s="593"/>
      <c r="AA1016" s="431"/>
      <c r="AB1016" s="28"/>
      <c r="AC1016" s="253">
        <f t="shared" si="187"/>
        <v>0</v>
      </c>
    </row>
    <row r="1017" spans="1:29" x14ac:dyDescent="0.3">
      <c r="A1017" s="124"/>
      <c r="B1017" s="441"/>
      <c r="C1017" s="442"/>
      <c r="D1017" s="441"/>
      <c r="E1017" s="1168" t="s">
        <v>702</v>
      </c>
      <c r="F1017" s="582">
        <f t="shared" si="183"/>
        <v>1</v>
      </c>
      <c r="G1017" s="333"/>
      <c r="H1017" s="333"/>
      <c r="I1017" s="334">
        <v>1</v>
      </c>
      <c r="J1017" s="335" t="s">
        <v>200</v>
      </c>
      <c r="K1017" s="633"/>
      <c r="L1017" s="337"/>
      <c r="M1017" s="337"/>
      <c r="N1017" s="337"/>
      <c r="O1017" s="338"/>
      <c r="P1017" s="339">
        <f t="shared" si="185"/>
        <v>77983.5</v>
      </c>
      <c r="Q1017" s="364"/>
      <c r="R1017" s="364"/>
      <c r="S1017" s="364">
        <v>77983.5</v>
      </c>
      <c r="T1017" s="475"/>
      <c r="U1017" s="367"/>
      <c r="V1017" s="364"/>
      <c r="W1017" s="364"/>
      <c r="X1017" s="364"/>
      <c r="Y1017" s="1293">
        <f t="shared" si="186"/>
        <v>0</v>
      </c>
      <c r="Z1017" s="593"/>
      <c r="AA1017" s="431"/>
      <c r="AB1017" s="28"/>
      <c r="AC1017" s="253">
        <f t="shared" si="187"/>
        <v>77983.5</v>
      </c>
    </row>
    <row r="1018" spans="1:29" x14ac:dyDescent="0.3">
      <c r="A1018" s="124"/>
      <c r="B1018" s="441"/>
      <c r="C1018" s="442"/>
      <c r="D1018" s="441"/>
      <c r="E1018" s="1168"/>
      <c r="F1018" s="582">
        <f t="shared" si="183"/>
        <v>0</v>
      </c>
      <c r="G1018" s="333"/>
      <c r="H1018" s="333"/>
      <c r="I1018" s="334"/>
      <c r="J1018" s="335"/>
      <c r="K1018" s="633"/>
      <c r="L1018" s="337"/>
      <c r="M1018" s="337"/>
      <c r="N1018" s="337"/>
      <c r="O1018" s="338"/>
      <c r="P1018" s="339">
        <f t="shared" si="185"/>
        <v>0</v>
      </c>
      <c r="Q1018" s="364"/>
      <c r="R1018" s="364"/>
      <c r="S1018" s="364"/>
      <c r="T1018" s="475"/>
      <c r="U1018" s="367"/>
      <c r="V1018" s="364"/>
      <c r="W1018" s="364"/>
      <c r="X1018" s="364"/>
      <c r="Y1018" s="1293">
        <f t="shared" si="186"/>
        <v>0</v>
      </c>
      <c r="Z1018" s="593"/>
      <c r="AA1018" s="431"/>
      <c r="AB1018" s="28"/>
      <c r="AC1018" s="253">
        <f t="shared" si="187"/>
        <v>0</v>
      </c>
    </row>
    <row r="1019" spans="1:29" x14ac:dyDescent="0.3">
      <c r="A1019" s="124"/>
      <c r="B1019" s="441"/>
      <c r="C1019" s="442"/>
      <c r="D1019" s="442" t="s">
        <v>705</v>
      </c>
      <c r="E1019" s="1168"/>
      <c r="F1019" s="582">
        <f t="shared" si="183"/>
        <v>0</v>
      </c>
      <c r="G1019" s="333"/>
      <c r="H1019" s="333"/>
      <c r="I1019" s="433"/>
      <c r="J1019" s="335"/>
      <c r="K1019" s="633"/>
      <c r="L1019" s="337"/>
      <c r="M1019" s="337"/>
      <c r="N1019" s="337"/>
      <c r="O1019" s="338"/>
      <c r="P1019" s="339">
        <f t="shared" si="185"/>
        <v>0</v>
      </c>
      <c r="Q1019" s="364"/>
      <c r="R1019" s="364"/>
      <c r="S1019" s="364"/>
      <c r="T1019" s="475"/>
      <c r="U1019" s="367"/>
      <c r="V1019" s="364"/>
      <c r="W1019" s="364"/>
      <c r="X1019" s="364"/>
      <c r="Y1019" s="1293">
        <f t="shared" si="186"/>
        <v>0</v>
      </c>
      <c r="Z1019" s="593"/>
      <c r="AA1019" s="431"/>
      <c r="AB1019" s="28"/>
      <c r="AC1019" s="253">
        <f t="shared" si="187"/>
        <v>0</v>
      </c>
    </row>
    <row r="1020" spans="1:29" x14ac:dyDescent="0.3">
      <c r="A1020" s="124"/>
      <c r="B1020" s="441"/>
      <c r="C1020" s="442"/>
      <c r="D1020" s="441"/>
      <c r="E1020" s="1168" t="s">
        <v>706</v>
      </c>
      <c r="F1020" s="582">
        <f t="shared" si="183"/>
        <v>1</v>
      </c>
      <c r="G1020" s="333"/>
      <c r="H1020" s="333"/>
      <c r="I1020" s="334"/>
      <c r="J1020" s="335">
        <v>1</v>
      </c>
      <c r="K1020" s="633"/>
      <c r="L1020" s="344"/>
      <c r="M1020" s="344"/>
      <c r="N1020" s="344"/>
      <c r="O1020" s="338"/>
      <c r="P1020" s="339">
        <f t="shared" si="185"/>
        <v>541200</v>
      </c>
      <c r="Q1020" s="364"/>
      <c r="R1020" s="364"/>
      <c r="S1020" s="364"/>
      <c r="T1020" s="475">
        <v>541200</v>
      </c>
      <c r="U1020" s="367"/>
      <c r="V1020" s="364"/>
      <c r="W1020" s="364"/>
      <c r="X1020" s="364"/>
      <c r="Y1020" s="1293">
        <f t="shared" si="186"/>
        <v>0</v>
      </c>
      <c r="Z1020" s="593"/>
      <c r="AA1020" s="431"/>
      <c r="AB1020" s="28"/>
      <c r="AC1020" s="253">
        <f t="shared" si="187"/>
        <v>541200</v>
      </c>
    </row>
    <row r="1021" spans="1:29" x14ac:dyDescent="0.3">
      <c r="A1021" s="124"/>
      <c r="B1021" s="441"/>
      <c r="C1021" s="442"/>
      <c r="D1021" s="441"/>
      <c r="E1021" s="1168"/>
      <c r="F1021" s="582">
        <f t="shared" si="183"/>
        <v>0</v>
      </c>
      <c r="G1021" s="333"/>
      <c r="H1021" s="333"/>
      <c r="I1021" s="334"/>
      <c r="J1021" s="335"/>
      <c r="K1021" s="633"/>
      <c r="L1021" s="337"/>
      <c r="M1021" s="337"/>
      <c r="N1021" s="337"/>
      <c r="O1021" s="338"/>
      <c r="P1021" s="339">
        <f t="shared" si="185"/>
        <v>0</v>
      </c>
      <c r="Q1021" s="364"/>
      <c r="R1021" s="364"/>
      <c r="S1021" s="364"/>
      <c r="T1021" s="475"/>
      <c r="U1021" s="367"/>
      <c r="V1021" s="364"/>
      <c r="W1021" s="364"/>
      <c r="X1021" s="364"/>
      <c r="Y1021" s="1293">
        <f t="shared" si="186"/>
        <v>0</v>
      </c>
      <c r="Z1021" s="593"/>
      <c r="AA1021" s="431"/>
      <c r="AB1021" s="28"/>
      <c r="AC1021" s="253">
        <f t="shared" si="187"/>
        <v>0</v>
      </c>
    </row>
    <row r="1022" spans="1:29" x14ac:dyDescent="0.3">
      <c r="A1022" s="124"/>
      <c r="B1022" s="441"/>
      <c r="C1022" s="442" t="s">
        <v>707</v>
      </c>
      <c r="D1022" s="441"/>
      <c r="E1022" s="1168"/>
      <c r="F1022" s="582">
        <f t="shared" si="183"/>
        <v>0</v>
      </c>
      <c r="G1022" s="333"/>
      <c r="H1022" s="333"/>
      <c r="I1022" s="433"/>
      <c r="J1022" s="335"/>
      <c r="K1022" s="633"/>
      <c r="L1022" s="337"/>
      <c r="M1022" s="337"/>
      <c r="N1022" s="337"/>
      <c r="O1022" s="338"/>
      <c r="P1022" s="339">
        <f t="shared" si="185"/>
        <v>0</v>
      </c>
      <c r="Q1022" s="364"/>
      <c r="R1022" s="364"/>
      <c r="S1022" s="364"/>
      <c r="T1022" s="475"/>
      <c r="U1022" s="367"/>
      <c r="V1022" s="364"/>
      <c r="W1022" s="364"/>
      <c r="X1022" s="364"/>
      <c r="Y1022" s="1293">
        <f t="shared" si="186"/>
        <v>0</v>
      </c>
      <c r="Z1022" s="593"/>
      <c r="AA1022" s="431"/>
      <c r="AB1022" s="28"/>
      <c r="AC1022" s="253">
        <f t="shared" si="187"/>
        <v>0</v>
      </c>
    </row>
    <row r="1023" spans="1:29" x14ac:dyDescent="0.3">
      <c r="A1023" s="124"/>
      <c r="B1023" s="441"/>
      <c r="C1023" s="442"/>
      <c r="D1023" s="441"/>
      <c r="E1023" s="1168" t="s">
        <v>709</v>
      </c>
      <c r="F1023" s="582">
        <f t="shared" si="183"/>
        <v>0</v>
      </c>
      <c r="G1023" s="333"/>
      <c r="H1023" s="333"/>
      <c r="I1023" s="334"/>
      <c r="J1023" s="335"/>
      <c r="K1023" s="633"/>
      <c r="L1023" s="337"/>
      <c r="M1023" s="337"/>
      <c r="N1023" s="337"/>
      <c r="O1023" s="338"/>
      <c r="P1023" s="339">
        <f t="shared" si="185"/>
        <v>0</v>
      </c>
      <c r="Q1023" s="364"/>
      <c r="R1023" s="364"/>
      <c r="S1023" s="578"/>
      <c r="T1023" s="475"/>
      <c r="U1023" s="367"/>
      <c r="V1023" s="364"/>
      <c r="W1023" s="364"/>
      <c r="X1023" s="364"/>
      <c r="Y1023" s="1293">
        <f t="shared" si="186"/>
        <v>0</v>
      </c>
      <c r="Z1023" s="594"/>
      <c r="AA1023" s="431"/>
      <c r="AB1023" s="28"/>
      <c r="AC1023" s="253">
        <f t="shared" si="187"/>
        <v>0</v>
      </c>
    </row>
    <row r="1024" spans="1:29" x14ac:dyDescent="0.3">
      <c r="A1024" s="124"/>
      <c r="B1024" s="441"/>
      <c r="C1024" s="442"/>
      <c r="D1024" s="441"/>
      <c r="E1024" s="1202" t="s">
        <v>525</v>
      </c>
      <c r="F1024" s="582">
        <f t="shared" si="183"/>
        <v>1</v>
      </c>
      <c r="G1024" s="333"/>
      <c r="H1024" s="333"/>
      <c r="I1024" s="334">
        <v>1</v>
      </c>
      <c r="J1024" s="335" t="s">
        <v>200</v>
      </c>
      <c r="K1024" s="633"/>
      <c r="L1024" s="337"/>
      <c r="M1024" s="337"/>
      <c r="N1024" s="337"/>
      <c r="O1024" s="338"/>
      <c r="P1024" s="339">
        <f t="shared" si="185"/>
        <v>233789.15</v>
      </c>
      <c r="Q1024" s="364"/>
      <c r="R1024" s="364">
        <v>19631.150000000001</v>
      </c>
      <c r="S1024" s="578">
        <f>35693*3</f>
        <v>107079</v>
      </c>
      <c r="T1024" s="579">
        <f>35693*3</f>
        <v>107079</v>
      </c>
      <c r="U1024" s="367"/>
      <c r="V1024" s="364"/>
      <c r="W1024" s="364"/>
      <c r="X1024" s="364"/>
      <c r="Y1024" s="1293">
        <f t="shared" si="186"/>
        <v>0</v>
      </c>
      <c r="Z1024" s="593"/>
      <c r="AA1024" s="431"/>
      <c r="AB1024" s="28"/>
      <c r="AC1024" s="253">
        <f t="shared" si="187"/>
        <v>233789.15</v>
      </c>
    </row>
    <row r="1025" spans="1:29" x14ac:dyDescent="0.3">
      <c r="A1025" s="124"/>
      <c r="B1025" s="441"/>
      <c r="C1025" s="442"/>
      <c r="D1025" s="441"/>
      <c r="E1025" s="1202" t="s">
        <v>526</v>
      </c>
      <c r="F1025" s="582">
        <f t="shared" si="183"/>
        <v>1</v>
      </c>
      <c r="G1025" s="333"/>
      <c r="H1025" s="333"/>
      <c r="I1025" s="334">
        <v>1</v>
      </c>
      <c r="J1025" s="335" t="s">
        <v>200</v>
      </c>
      <c r="K1025" s="633"/>
      <c r="L1025" s="337"/>
      <c r="M1025" s="337"/>
      <c r="N1025" s="337"/>
      <c r="O1025" s="338"/>
      <c r="P1025" s="339">
        <f t="shared" si="185"/>
        <v>180550.75</v>
      </c>
      <c r="Q1025" s="364"/>
      <c r="R1025" s="364">
        <v>15160.75</v>
      </c>
      <c r="S1025" s="578">
        <f>27565*3</f>
        <v>82695</v>
      </c>
      <c r="T1025" s="579">
        <f>27565*3</f>
        <v>82695</v>
      </c>
      <c r="U1025" s="367"/>
      <c r="V1025" s="364"/>
      <c r="W1025" s="364"/>
      <c r="X1025" s="364"/>
      <c r="Y1025" s="1293">
        <f t="shared" si="186"/>
        <v>0</v>
      </c>
      <c r="Z1025" s="593"/>
      <c r="AA1025" s="431"/>
      <c r="AB1025" s="28"/>
      <c r="AC1025" s="253">
        <f t="shared" si="187"/>
        <v>180550.75</v>
      </c>
    </row>
    <row r="1026" spans="1:29" x14ac:dyDescent="0.3">
      <c r="A1026" s="124"/>
      <c r="B1026" s="441"/>
      <c r="C1026" s="442"/>
      <c r="D1026" s="441"/>
      <c r="E1026" s="1168"/>
      <c r="F1026" s="582">
        <f t="shared" si="183"/>
        <v>0</v>
      </c>
      <c r="G1026" s="333"/>
      <c r="H1026" s="333"/>
      <c r="I1026" s="334"/>
      <c r="J1026" s="335"/>
      <c r="K1026" s="633"/>
      <c r="L1026" s="337"/>
      <c r="M1026" s="337"/>
      <c r="N1026" s="337"/>
      <c r="O1026" s="338"/>
      <c r="P1026" s="339">
        <f t="shared" si="185"/>
        <v>0</v>
      </c>
      <c r="Q1026" s="364"/>
      <c r="R1026" s="364"/>
      <c r="S1026" s="595"/>
      <c r="T1026" s="579"/>
      <c r="U1026" s="367"/>
      <c r="V1026" s="364"/>
      <c r="W1026" s="364"/>
      <c r="X1026" s="364"/>
      <c r="Y1026" s="1293">
        <f t="shared" si="186"/>
        <v>0</v>
      </c>
      <c r="Z1026" s="594"/>
      <c r="AA1026" s="431"/>
      <c r="AB1026" s="28"/>
      <c r="AC1026" s="253">
        <f t="shared" si="187"/>
        <v>0</v>
      </c>
    </row>
    <row r="1027" spans="1:29" x14ac:dyDescent="0.3">
      <c r="A1027" s="124"/>
      <c r="B1027" s="441"/>
      <c r="C1027" s="442" t="s">
        <v>840</v>
      </c>
      <c r="D1027" s="441"/>
      <c r="E1027" s="1168"/>
      <c r="F1027" s="582">
        <f t="shared" si="183"/>
        <v>0</v>
      </c>
      <c r="G1027" s="333"/>
      <c r="H1027" s="333"/>
      <c r="I1027" s="433"/>
      <c r="J1027" s="335"/>
      <c r="K1027" s="633"/>
      <c r="L1027" s="337"/>
      <c r="M1027" s="337"/>
      <c r="N1027" s="337"/>
      <c r="O1027" s="338"/>
      <c r="P1027" s="339">
        <f t="shared" si="185"/>
        <v>0</v>
      </c>
      <c r="Q1027" s="364"/>
      <c r="R1027" s="364"/>
      <c r="S1027" s="595"/>
      <c r="T1027" s="475"/>
      <c r="U1027" s="367"/>
      <c r="V1027" s="364"/>
      <c r="W1027" s="364"/>
      <c r="X1027" s="364"/>
      <c r="Y1027" s="1293">
        <f t="shared" si="186"/>
        <v>0</v>
      </c>
      <c r="Z1027" s="593"/>
      <c r="AA1027" s="431"/>
      <c r="AB1027" s="28"/>
      <c r="AC1027" s="253">
        <f t="shared" si="187"/>
        <v>0</v>
      </c>
    </row>
    <row r="1028" spans="1:29" x14ac:dyDescent="0.3">
      <c r="A1028" s="124"/>
      <c r="B1028" s="441"/>
      <c r="C1028" s="442"/>
      <c r="D1028" s="441"/>
      <c r="E1028" s="1168" t="s">
        <v>194</v>
      </c>
      <c r="F1028" s="582">
        <f t="shared" si="183"/>
        <v>1</v>
      </c>
      <c r="G1028" s="333"/>
      <c r="H1028" s="333"/>
      <c r="I1028" s="334">
        <v>1</v>
      </c>
      <c r="J1028" s="335" t="s">
        <v>200</v>
      </c>
      <c r="K1028" s="633"/>
      <c r="L1028" s="337">
        <v>2</v>
      </c>
      <c r="M1028" s="337"/>
      <c r="N1028" s="337"/>
      <c r="O1028" s="338">
        <f t="shared" si="184"/>
        <v>2</v>
      </c>
      <c r="P1028" s="339">
        <f t="shared" si="185"/>
        <v>175000</v>
      </c>
      <c r="Q1028" s="364"/>
      <c r="R1028" s="364">
        <v>175000</v>
      </c>
      <c r="S1028" s="413"/>
      <c r="T1028" s="475"/>
      <c r="U1028" s="367"/>
      <c r="V1028" s="364">
        <v>175000</v>
      </c>
      <c r="W1028" s="364"/>
      <c r="X1028" s="364"/>
      <c r="Y1028" s="1293">
        <f t="shared" si="186"/>
        <v>175000</v>
      </c>
      <c r="Z1028" s="593"/>
      <c r="AA1028" s="1022"/>
      <c r="AB1028" s="28"/>
      <c r="AC1028" s="253">
        <f t="shared" si="187"/>
        <v>350000</v>
      </c>
    </row>
    <row r="1029" spans="1:29" x14ac:dyDescent="0.3">
      <c r="A1029" s="124"/>
      <c r="B1029" s="441"/>
      <c r="C1029" s="442"/>
      <c r="D1029" s="441"/>
      <c r="E1029" s="1168"/>
      <c r="F1029" s="582"/>
      <c r="G1029" s="333"/>
      <c r="H1029" s="333"/>
      <c r="I1029" s="334"/>
      <c r="J1029" s="335"/>
      <c r="K1029" s="633"/>
      <c r="L1029" s="337"/>
      <c r="M1029" s="337"/>
      <c r="N1029" s="337"/>
      <c r="O1029" s="338"/>
      <c r="P1029" s="339">
        <f t="shared" si="185"/>
        <v>24435.09</v>
      </c>
      <c r="Q1029" s="364"/>
      <c r="R1029" s="364">
        <v>24435.09</v>
      </c>
      <c r="S1029" s="413"/>
      <c r="T1029" s="475"/>
      <c r="U1029" s="367"/>
      <c r="V1029" s="364">
        <v>24435.09</v>
      </c>
      <c r="W1029" s="364"/>
      <c r="X1029" s="364"/>
      <c r="Y1029" s="1293">
        <f t="shared" si="186"/>
        <v>24435.09</v>
      </c>
      <c r="Z1029" s="593"/>
      <c r="AA1029" s="1022"/>
      <c r="AB1029" s="4"/>
      <c r="AC1029" s="253">
        <f t="shared" si="187"/>
        <v>48870.18</v>
      </c>
    </row>
    <row r="1030" spans="1:29" x14ac:dyDescent="0.3">
      <c r="A1030" s="124"/>
      <c r="B1030" s="441"/>
      <c r="C1030" s="442"/>
      <c r="D1030" s="441"/>
      <c r="E1030" s="1168"/>
      <c r="F1030" s="582"/>
      <c r="G1030" s="333"/>
      <c r="H1030" s="333"/>
      <c r="I1030" s="334"/>
      <c r="J1030" s="335"/>
      <c r="K1030" s="633"/>
      <c r="L1030" s="337"/>
      <c r="M1030" s="337"/>
      <c r="N1030" s="337"/>
      <c r="O1030" s="338"/>
      <c r="P1030" s="339">
        <f t="shared" si="185"/>
        <v>204530</v>
      </c>
      <c r="Q1030" s="364"/>
      <c r="R1030" s="364"/>
      <c r="S1030" s="595">
        <v>204530</v>
      </c>
      <c r="T1030" s="475"/>
      <c r="U1030" s="367"/>
      <c r="V1030" s="364"/>
      <c r="W1030" s="364"/>
      <c r="X1030" s="364"/>
      <c r="Y1030" s="1293">
        <f t="shared" si="186"/>
        <v>0</v>
      </c>
      <c r="Z1030" s="593"/>
      <c r="AA1030" s="431" t="s">
        <v>783</v>
      </c>
      <c r="AB1030" s="4"/>
      <c r="AC1030" s="253">
        <f t="shared" si="187"/>
        <v>204530</v>
      </c>
    </row>
    <row r="1031" spans="1:29" ht="16.2" thickBot="1" x14ac:dyDescent="0.35">
      <c r="A1031" s="126"/>
      <c r="B1031" s="426"/>
      <c r="C1031" s="1501"/>
      <c r="D1031" s="426"/>
      <c r="E1031" s="1364"/>
      <c r="F1031" s="881">
        <f t="shared" si="183"/>
        <v>0</v>
      </c>
      <c r="G1031" s="307"/>
      <c r="H1031" s="307"/>
      <c r="I1031" s="308"/>
      <c r="J1031" s="309"/>
      <c r="K1031" s="948"/>
      <c r="L1031" s="310"/>
      <c r="M1031" s="310"/>
      <c r="N1031" s="310"/>
      <c r="O1031" s="311">
        <f t="shared" si="184"/>
        <v>0</v>
      </c>
      <c r="P1031" s="484">
        <f t="shared" si="185"/>
        <v>0</v>
      </c>
      <c r="Q1031" s="349"/>
      <c r="R1031" s="349"/>
      <c r="S1031" s="1502"/>
      <c r="T1031" s="1503"/>
      <c r="U1031" s="350"/>
      <c r="V1031" s="349"/>
      <c r="W1031" s="349"/>
      <c r="X1031" s="349"/>
      <c r="Y1031" s="1307">
        <f t="shared" si="186"/>
        <v>0</v>
      </c>
      <c r="Z1031" s="1504"/>
      <c r="AA1031" s="658" t="s">
        <v>784</v>
      </c>
      <c r="AB1031" s="4"/>
      <c r="AC1031" s="253">
        <f t="shared" si="187"/>
        <v>0</v>
      </c>
    </row>
    <row r="1032" spans="1:29" x14ac:dyDescent="0.3">
      <c r="A1032" s="1393"/>
      <c r="B1032" s="1495" t="s">
        <v>1197</v>
      </c>
      <c r="C1032" s="1496"/>
      <c r="D1032" s="550"/>
      <c r="E1032" s="1394"/>
      <c r="F1032" s="891"/>
      <c r="G1032" s="536"/>
      <c r="H1032" s="536"/>
      <c r="I1032" s="1448"/>
      <c r="J1032" s="1449"/>
      <c r="K1032" s="952"/>
      <c r="L1032" s="539"/>
      <c r="M1032" s="539"/>
      <c r="N1032" s="539"/>
      <c r="O1032" s="540"/>
      <c r="P1032" s="488">
        <f t="shared" si="185"/>
        <v>0</v>
      </c>
      <c r="Q1032" s="541"/>
      <c r="R1032" s="541"/>
      <c r="S1032" s="1497"/>
      <c r="T1032" s="1498"/>
      <c r="U1032" s="544"/>
      <c r="V1032" s="541"/>
      <c r="W1032" s="541"/>
      <c r="X1032" s="541"/>
      <c r="Y1032" s="1308">
        <f t="shared" si="186"/>
        <v>0</v>
      </c>
      <c r="Z1032" s="1499"/>
      <c r="AA1032" s="1500"/>
      <c r="AB1032" s="4"/>
      <c r="AC1032" s="253">
        <f t="shared" si="187"/>
        <v>0</v>
      </c>
    </row>
    <row r="1033" spans="1:29" x14ac:dyDescent="0.3">
      <c r="A1033" s="215"/>
      <c r="B1033" s="508" t="s">
        <v>1198</v>
      </c>
      <c r="C1033" s="278" t="s">
        <v>1199</v>
      </c>
      <c r="D1033" s="269"/>
      <c r="E1033" s="554"/>
      <c r="F1033" s="885"/>
      <c r="G1033" s="378"/>
      <c r="H1033" s="378"/>
      <c r="I1033" s="379"/>
      <c r="J1033" s="380"/>
      <c r="K1033" s="947"/>
      <c r="L1033" s="425"/>
      <c r="M1033" s="425"/>
      <c r="N1033" s="425"/>
      <c r="O1033" s="382"/>
      <c r="P1033" s="339">
        <f t="shared" si="185"/>
        <v>0</v>
      </c>
      <c r="Q1033" s="383"/>
      <c r="R1033" s="383"/>
      <c r="S1033" s="989"/>
      <c r="T1033" s="596"/>
      <c r="U1033" s="386"/>
      <c r="V1033" s="383"/>
      <c r="W1033" s="383"/>
      <c r="X1033" s="383"/>
      <c r="Y1033" s="1293">
        <f t="shared" si="186"/>
        <v>0</v>
      </c>
      <c r="Z1033" s="597"/>
      <c r="AA1033" s="598"/>
      <c r="AB1033" s="4"/>
      <c r="AC1033" s="253">
        <f t="shared" si="187"/>
        <v>0</v>
      </c>
    </row>
    <row r="1034" spans="1:29" x14ac:dyDescent="0.3">
      <c r="A1034" s="213"/>
      <c r="B1034" s="508"/>
      <c r="C1034" s="508"/>
      <c r="D1034" s="409"/>
      <c r="E1034" s="600" t="s">
        <v>1045</v>
      </c>
      <c r="F1034" s="885">
        <f>H1034</f>
        <v>3977</v>
      </c>
      <c r="G1034" s="378"/>
      <c r="H1034" s="378">
        <f>4018-41</f>
        <v>3977</v>
      </c>
      <c r="I1034" s="379"/>
      <c r="J1034" s="380"/>
      <c r="K1034" s="947"/>
      <c r="L1034" s="425"/>
      <c r="M1034" s="425"/>
      <c r="N1034" s="425"/>
      <c r="O1034" s="382"/>
      <c r="P1034" s="339">
        <f t="shared" si="185"/>
        <v>2390640</v>
      </c>
      <c r="Q1034" s="383"/>
      <c r="R1034" s="383">
        <v>2390640</v>
      </c>
      <c r="S1034" s="989"/>
      <c r="T1034" s="596"/>
      <c r="U1034" s="386"/>
      <c r="V1034" s="383">
        <v>2390640</v>
      </c>
      <c r="W1034" s="383"/>
      <c r="X1034" s="383"/>
      <c r="Y1034" s="1293">
        <f t="shared" si="186"/>
        <v>2390640</v>
      </c>
      <c r="Z1034" s="597" t="s">
        <v>32</v>
      </c>
      <c r="AA1034" s="598"/>
      <c r="AB1034" s="4"/>
      <c r="AC1034" s="253">
        <f t="shared" si="187"/>
        <v>4781280</v>
      </c>
    </row>
    <row r="1035" spans="1:29" ht="16.2" thickBot="1" x14ac:dyDescent="0.35">
      <c r="A1035" s="121"/>
      <c r="B1035" s="377"/>
      <c r="C1035" s="377"/>
      <c r="D1035" s="377"/>
      <c r="E1035" s="1487"/>
      <c r="F1035" s="885">
        <f t="shared" si="183"/>
        <v>0</v>
      </c>
      <c r="G1035" s="378"/>
      <c r="H1035" s="378"/>
      <c r="I1035" s="379"/>
      <c r="J1035" s="380"/>
      <c r="K1035" s="944"/>
      <c r="L1035" s="425"/>
      <c r="M1035" s="425"/>
      <c r="N1035" s="425"/>
      <c r="O1035" s="382"/>
      <c r="P1035" s="481">
        <f t="shared" si="185"/>
        <v>0</v>
      </c>
      <c r="Q1035" s="383"/>
      <c r="R1035" s="383"/>
      <c r="S1035" s="384"/>
      <c r="T1035" s="385"/>
      <c r="U1035" s="386"/>
      <c r="V1035" s="383"/>
      <c r="W1035" s="383"/>
      <c r="X1035" s="383"/>
      <c r="Y1035" s="1305">
        <f t="shared" si="186"/>
        <v>0</v>
      </c>
      <c r="Z1035" s="387"/>
      <c r="AA1035" s="482"/>
      <c r="AB1035" s="20"/>
      <c r="AC1035" s="253">
        <f t="shared" si="187"/>
        <v>0</v>
      </c>
    </row>
    <row r="1036" spans="1:29" x14ac:dyDescent="0.3">
      <c r="A1036" s="123"/>
      <c r="B1036" s="388" t="s">
        <v>1200</v>
      </c>
      <c r="C1036" s="446"/>
      <c r="D1036" s="446"/>
      <c r="E1036" s="1352"/>
      <c r="F1036" s="886">
        <f t="shared" si="183"/>
        <v>0</v>
      </c>
      <c r="G1036" s="389"/>
      <c r="H1036" s="389"/>
      <c r="I1036" s="390"/>
      <c r="J1036" s="391"/>
      <c r="K1036" s="945"/>
      <c r="L1036" s="393"/>
      <c r="M1036" s="393"/>
      <c r="N1036" s="393"/>
      <c r="O1036" s="394"/>
      <c r="P1036" s="483">
        <f t="shared" si="185"/>
        <v>0</v>
      </c>
      <c r="Q1036" s="395"/>
      <c r="R1036" s="395"/>
      <c r="S1036" s="478"/>
      <c r="T1036" s="479"/>
      <c r="U1036" s="398"/>
      <c r="V1036" s="395"/>
      <c r="W1036" s="395"/>
      <c r="X1036" s="395"/>
      <c r="Y1036" s="1306">
        <f t="shared" si="186"/>
        <v>0</v>
      </c>
      <c r="Z1036" s="399"/>
      <c r="AA1036" s="400" t="s">
        <v>774</v>
      </c>
      <c r="AB1036" s="20"/>
      <c r="AC1036" s="253">
        <f t="shared" si="187"/>
        <v>0</v>
      </c>
    </row>
    <row r="1037" spans="1:29" s="34" customFormat="1" x14ac:dyDescent="0.3">
      <c r="A1037" s="118"/>
      <c r="B1037" s="368"/>
      <c r="C1037" s="331" t="s">
        <v>271</v>
      </c>
      <c r="D1037" s="368"/>
      <c r="E1037" s="1166"/>
      <c r="F1037" s="582">
        <f t="shared" si="183"/>
        <v>0</v>
      </c>
      <c r="G1037" s="333"/>
      <c r="H1037" s="333"/>
      <c r="I1037" s="334"/>
      <c r="J1037" s="335"/>
      <c r="K1037" s="942"/>
      <c r="L1037" s="344"/>
      <c r="M1037" s="429"/>
      <c r="N1037" s="429"/>
      <c r="O1037" s="338"/>
      <c r="P1037" s="339">
        <f t="shared" si="185"/>
        <v>0</v>
      </c>
      <c r="Q1037" s="364"/>
      <c r="R1037" s="364"/>
      <c r="S1037" s="365"/>
      <c r="T1037" s="366"/>
      <c r="U1037" s="367"/>
      <c r="V1037" s="364"/>
      <c r="W1037" s="436"/>
      <c r="X1037" s="436"/>
      <c r="Y1037" s="1293">
        <f t="shared" si="186"/>
        <v>0</v>
      </c>
      <c r="Z1037" s="438"/>
      <c r="AA1037" s="601"/>
      <c r="AB1037" s="20"/>
      <c r="AC1037" s="253">
        <f t="shared" si="187"/>
        <v>0</v>
      </c>
    </row>
    <row r="1038" spans="1:29" x14ac:dyDescent="0.3">
      <c r="A1038" s="115"/>
      <c r="B1038" s="332"/>
      <c r="C1038" s="332"/>
      <c r="D1038" s="332"/>
      <c r="E1038" s="1168"/>
      <c r="F1038" s="582">
        <f t="shared" si="183"/>
        <v>0</v>
      </c>
      <c r="G1038" s="333"/>
      <c r="H1038" s="333"/>
      <c r="I1038" s="433"/>
      <c r="J1038" s="434"/>
      <c r="K1038" s="942"/>
      <c r="L1038" s="344"/>
      <c r="M1038" s="344"/>
      <c r="N1038" s="344"/>
      <c r="O1038" s="338"/>
      <c r="P1038" s="339">
        <f t="shared" si="185"/>
        <v>0</v>
      </c>
      <c r="Q1038" s="364"/>
      <c r="R1038" s="364"/>
      <c r="S1038" s="365"/>
      <c r="T1038" s="366"/>
      <c r="U1038" s="367"/>
      <c r="V1038" s="364"/>
      <c r="W1038" s="364"/>
      <c r="X1038" s="364"/>
      <c r="Y1038" s="1293">
        <f t="shared" si="186"/>
        <v>0</v>
      </c>
      <c r="Z1038" s="340"/>
      <c r="AA1038" s="370"/>
      <c r="AB1038" s="20"/>
      <c r="AC1038" s="253">
        <f t="shared" si="187"/>
        <v>0</v>
      </c>
    </row>
    <row r="1039" spans="1:29" x14ac:dyDescent="0.3">
      <c r="A1039" s="115"/>
      <c r="B1039" s="332"/>
      <c r="C1039" s="374" t="s">
        <v>1201</v>
      </c>
      <c r="D1039" s="332"/>
      <c r="E1039" s="1164"/>
      <c r="F1039" s="582">
        <f t="shared" si="183"/>
        <v>0</v>
      </c>
      <c r="G1039" s="333"/>
      <c r="H1039" s="333"/>
      <c r="I1039" s="433"/>
      <c r="J1039" s="434"/>
      <c r="K1039" s="942"/>
      <c r="L1039" s="344"/>
      <c r="M1039" s="344"/>
      <c r="N1039" s="344"/>
      <c r="O1039" s="338"/>
      <c r="P1039" s="339">
        <f t="shared" si="185"/>
        <v>0</v>
      </c>
      <c r="Q1039" s="364"/>
      <c r="R1039" s="364"/>
      <c r="S1039" s="365"/>
      <c r="T1039" s="366"/>
      <c r="U1039" s="367"/>
      <c r="V1039" s="364"/>
      <c r="W1039" s="364"/>
      <c r="X1039" s="364"/>
      <c r="Y1039" s="1293">
        <f t="shared" si="186"/>
        <v>0</v>
      </c>
      <c r="Z1039" s="340"/>
      <c r="AA1039" s="373"/>
      <c r="AB1039" s="25">
        <f>T1318</f>
        <v>482000</v>
      </c>
      <c r="AC1039" s="253">
        <f t="shared" si="187"/>
        <v>0</v>
      </c>
    </row>
    <row r="1040" spans="1:29" x14ac:dyDescent="0.3">
      <c r="A1040" s="115"/>
      <c r="B1040" s="332"/>
      <c r="C1040" s="332"/>
      <c r="D1040" s="332"/>
      <c r="E1040" s="1168" t="s">
        <v>887</v>
      </c>
      <c r="F1040" s="582">
        <f t="shared" si="183"/>
        <v>0</v>
      </c>
      <c r="G1040" s="333"/>
      <c r="H1040" s="333"/>
      <c r="I1040" s="433"/>
      <c r="J1040" s="434"/>
      <c r="K1040" s="633"/>
      <c r="L1040" s="344"/>
      <c r="M1040" s="344"/>
      <c r="N1040" s="344"/>
      <c r="O1040" s="338"/>
      <c r="P1040" s="339">
        <f t="shared" si="185"/>
        <v>0</v>
      </c>
      <c r="Q1040" s="364"/>
      <c r="R1040" s="364"/>
      <c r="S1040" s="365"/>
      <c r="T1040" s="366"/>
      <c r="U1040" s="367"/>
      <c r="V1040" s="364"/>
      <c r="W1040" s="364"/>
      <c r="X1040" s="364"/>
      <c r="Y1040" s="1293">
        <f t="shared" si="186"/>
        <v>0</v>
      </c>
      <c r="Z1040" s="340"/>
      <c r="AA1040" s="370"/>
      <c r="AB1040" s="23"/>
      <c r="AC1040" s="253">
        <f t="shared" si="187"/>
        <v>0</v>
      </c>
    </row>
    <row r="1041" spans="1:36" x14ac:dyDescent="0.3">
      <c r="A1041" s="115"/>
      <c r="B1041" s="332"/>
      <c r="C1041" s="332"/>
      <c r="D1041" s="332"/>
      <c r="E1041" s="1168" t="s">
        <v>888</v>
      </c>
      <c r="F1041" s="582">
        <f t="shared" ref="F1041" si="189">SUM(G1041:J1041)</f>
        <v>0</v>
      </c>
      <c r="G1041" s="333"/>
      <c r="H1041" s="333"/>
      <c r="I1041" s="433"/>
      <c r="J1041" s="434"/>
      <c r="K1041" s="633"/>
      <c r="L1041" s="344"/>
      <c r="M1041" s="344"/>
      <c r="N1041" s="344"/>
      <c r="O1041" s="338"/>
      <c r="P1041" s="339">
        <f t="shared" si="185"/>
        <v>0</v>
      </c>
      <c r="Q1041" s="364"/>
      <c r="R1041" s="364"/>
      <c r="S1041" s="365"/>
      <c r="T1041" s="366"/>
      <c r="U1041" s="367"/>
      <c r="V1041" s="364"/>
      <c r="W1041" s="364"/>
      <c r="X1041" s="364"/>
      <c r="Y1041" s="1293">
        <f t="shared" si="186"/>
        <v>0</v>
      </c>
      <c r="Z1041" s="340"/>
      <c r="AA1041" s="370"/>
      <c r="AB1041" s="23"/>
      <c r="AC1041" s="253">
        <f t="shared" si="187"/>
        <v>0</v>
      </c>
    </row>
    <row r="1042" spans="1:36" x14ac:dyDescent="0.3">
      <c r="A1042" s="115"/>
      <c r="B1042" s="332"/>
      <c r="C1042" s="332"/>
      <c r="D1042" s="332"/>
      <c r="E1042" s="1168"/>
      <c r="F1042" s="582">
        <f t="shared" si="183"/>
        <v>0</v>
      </c>
      <c r="G1042" s="333"/>
      <c r="H1042" s="333"/>
      <c r="I1042" s="433"/>
      <c r="J1042" s="434"/>
      <c r="K1042" s="942"/>
      <c r="L1042" s="344"/>
      <c r="M1042" s="344"/>
      <c r="N1042" s="344"/>
      <c r="O1042" s="338"/>
      <c r="P1042" s="339">
        <f t="shared" si="185"/>
        <v>0</v>
      </c>
      <c r="Q1042" s="364"/>
      <c r="R1042" s="364"/>
      <c r="S1042" s="365"/>
      <c r="T1042" s="366"/>
      <c r="U1042" s="367"/>
      <c r="V1042" s="364"/>
      <c r="W1042" s="364"/>
      <c r="X1042" s="364"/>
      <c r="Y1042" s="1293">
        <f t="shared" si="186"/>
        <v>0</v>
      </c>
      <c r="Z1042" s="340"/>
      <c r="AA1042" s="370"/>
      <c r="AB1042" s="23"/>
      <c r="AC1042" s="253">
        <f t="shared" si="187"/>
        <v>0</v>
      </c>
    </row>
    <row r="1043" spans="1:36" x14ac:dyDescent="0.3">
      <c r="A1043" s="115"/>
      <c r="B1043" s="332"/>
      <c r="C1043" s="374" t="s">
        <v>1202</v>
      </c>
      <c r="D1043" s="332"/>
      <c r="E1043" s="1164"/>
      <c r="F1043" s="582">
        <f t="shared" si="183"/>
        <v>0</v>
      </c>
      <c r="G1043" s="333"/>
      <c r="H1043" s="333"/>
      <c r="I1043" s="433"/>
      <c r="J1043" s="434"/>
      <c r="K1043" s="942"/>
      <c r="L1043" s="344"/>
      <c r="M1043" s="344"/>
      <c r="N1043" s="344"/>
      <c r="O1043" s="338"/>
      <c r="P1043" s="339">
        <f t="shared" si="185"/>
        <v>0</v>
      </c>
      <c r="Q1043" s="364"/>
      <c r="R1043" s="364"/>
      <c r="S1043" s="365"/>
      <c r="T1043" s="366"/>
      <c r="U1043" s="367"/>
      <c r="V1043" s="364"/>
      <c r="W1043" s="364"/>
      <c r="X1043" s="364"/>
      <c r="Y1043" s="1293">
        <f t="shared" si="186"/>
        <v>0</v>
      </c>
      <c r="Z1043" s="340"/>
      <c r="AA1043" s="373"/>
      <c r="AB1043" s="25">
        <f>T1321</f>
        <v>0</v>
      </c>
      <c r="AC1043" s="253">
        <f t="shared" si="187"/>
        <v>0</v>
      </c>
    </row>
    <row r="1044" spans="1:36" x14ac:dyDescent="0.3">
      <c r="A1044" s="115"/>
      <c r="B1044" s="332"/>
      <c r="C1044" s="332"/>
      <c r="D1044" s="332"/>
      <c r="E1044" s="1168" t="s">
        <v>194</v>
      </c>
      <c r="F1044" s="582">
        <f t="shared" si="183"/>
        <v>0</v>
      </c>
      <c r="G1044" s="333"/>
      <c r="H1044" s="333"/>
      <c r="I1044" s="433"/>
      <c r="J1044" s="434"/>
      <c r="K1044" s="633"/>
      <c r="L1044" s="344"/>
      <c r="M1044" s="344"/>
      <c r="N1044" s="344"/>
      <c r="O1044" s="338"/>
      <c r="P1044" s="339">
        <f t="shared" si="185"/>
        <v>0</v>
      </c>
      <c r="Q1044" s="364"/>
      <c r="R1044" s="364"/>
      <c r="S1044" s="365"/>
      <c r="T1044" s="366"/>
      <c r="U1044" s="367"/>
      <c r="V1044" s="364"/>
      <c r="W1044" s="364"/>
      <c r="X1044" s="364"/>
      <c r="Y1044" s="1293">
        <f t="shared" si="186"/>
        <v>0</v>
      </c>
      <c r="Z1044" s="340"/>
      <c r="AA1044" s="370"/>
      <c r="AB1044" s="23"/>
      <c r="AC1044" s="253">
        <f t="shared" si="187"/>
        <v>0</v>
      </c>
    </row>
    <row r="1045" spans="1:36" x14ac:dyDescent="0.3">
      <c r="A1045" s="115"/>
      <c r="B1045" s="332"/>
      <c r="C1045" s="332"/>
      <c r="D1045" s="332"/>
      <c r="E1045" s="1168"/>
      <c r="F1045" s="582">
        <f t="shared" si="183"/>
        <v>0</v>
      </c>
      <c r="G1045" s="333"/>
      <c r="H1045" s="333"/>
      <c r="I1045" s="433"/>
      <c r="J1045" s="434"/>
      <c r="K1045" s="942"/>
      <c r="L1045" s="344"/>
      <c r="M1045" s="344"/>
      <c r="N1045" s="344"/>
      <c r="O1045" s="338"/>
      <c r="P1045" s="339">
        <f t="shared" si="185"/>
        <v>0</v>
      </c>
      <c r="Q1045" s="364"/>
      <c r="R1045" s="364"/>
      <c r="S1045" s="365"/>
      <c r="T1045" s="366"/>
      <c r="U1045" s="367"/>
      <c r="V1045" s="364"/>
      <c r="W1045" s="364"/>
      <c r="X1045" s="364"/>
      <c r="Y1045" s="1293">
        <f t="shared" si="186"/>
        <v>0</v>
      </c>
      <c r="Z1045" s="340"/>
      <c r="AA1045" s="375"/>
      <c r="AB1045" s="23"/>
      <c r="AC1045" s="253">
        <f t="shared" si="187"/>
        <v>0</v>
      </c>
    </row>
    <row r="1046" spans="1:36" x14ac:dyDescent="0.3">
      <c r="A1046" s="124"/>
      <c r="B1046" s="441"/>
      <c r="C1046" s="442" t="s">
        <v>1203</v>
      </c>
      <c r="D1046" s="441"/>
      <c r="E1046" s="1168"/>
      <c r="F1046" s="582">
        <f t="shared" si="183"/>
        <v>0</v>
      </c>
      <c r="G1046" s="333"/>
      <c r="H1046" s="333"/>
      <c r="I1046" s="433"/>
      <c r="J1046" s="335"/>
      <c r="K1046" s="633"/>
      <c r="L1046" s="344"/>
      <c r="M1046" s="344"/>
      <c r="N1046" s="344"/>
      <c r="O1046" s="338"/>
      <c r="P1046" s="339">
        <f t="shared" si="185"/>
        <v>0</v>
      </c>
      <c r="Q1046" s="364"/>
      <c r="R1046" s="364"/>
      <c r="S1046" s="595"/>
      <c r="T1046" s="475"/>
      <c r="U1046" s="367"/>
      <c r="V1046" s="364"/>
      <c r="W1046" s="364"/>
      <c r="X1046" s="364"/>
      <c r="Y1046" s="1293">
        <f t="shared" si="186"/>
        <v>0</v>
      </c>
      <c r="Z1046" s="593"/>
      <c r="AA1046" s="431"/>
      <c r="AB1046" s="28"/>
      <c r="AC1046" s="253">
        <f t="shared" si="187"/>
        <v>0</v>
      </c>
    </row>
    <row r="1047" spans="1:36" x14ac:dyDescent="0.3">
      <c r="A1047" s="124"/>
      <c r="B1047" s="441"/>
      <c r="C1047" s="442"/>
      <c r="D1047" s="441"/>
      <c r="E1047" s="1168" t="s">
        <v>194</v>
      </c>
      <c r="F1047" s="582">
        <f t="shared" si="183"/>
        <v>0</v>
      </c>
      <c r="G1047" s="333"/>
      <c r="H1047" s="333"/>
      <c r="I1047" s="334"/>
      <c r="J1047" s="335"/>
      <c r="K1047" s="633"/>
      <c r="L1047" s="344"/>
      <c r="M1047" s="344"/>
      <c r="N1047" s="344"/>
      <c r="O1047" s="338"/>
      <c r="P1047" s="339">
        <f t="shared" si="185"/>
        <v>0</v>
      </c>
      <c r="Q1047" s="364"/>
      <c r="R1047" s="364"/>
      <c r="S1047" s="595"/>
      <c r="T1047" s="475"/>
      <c r="U1047" s="367"/>
      <c r="V1047" s="364"/>
      <c r="W1047" s="364"/>
      <c r="X1047" s="364"/>
      <c r="Y1047" s="1293">
        <f t="shared" si="186"/>
        <v>0</v>
      </c>
      <c r="Z1047" s="593"/>
      <c r="AA1047" s="431"/>
      <c r="AB1047" s="28"/>
      <c r="AC1047" s="253">
        <f t="shared" si="187"/>
        <v>0</v>
      </c>
    </row>
    <row r="1048" spans="1:36" ht="16.2" thickBot="1" x14ac:dyDescent="0.35">
      <c r="A1048" s="119"/>
      <c r="B1048" s="306"/>
      <c r="C1048" s="306"/>
      <c r="D1048" s="306"/>
      <c r="E1048" s="1489"/>
      <c r="F1048" s="881">
        <f t="shared" si="183"/>
        <v>0</v>
      </c>
      <c r="G1048" s="307"/>
      <c r="H1048" s="307"/>
      <c r="I1048" s="308"/>
      <c r="J1048" s="309"/>
      <c r="K1048" s="941"/>
      <c r="L1048" s="553"/>
      <c r="M1048" s="553"/>
      <c r="N1048" s="553"/>
      <c r="O1048" s="311"/>
      <c r="P1048" s="484">
        <f t="shared" si="185"/>
        <v>0</v>
      </c>
      <c r="Q1048" s="349"/>
      <c r="R1048" s="349"/>
      <c r="S1048" s="314"/>
      <c r="T1048" s="315"/>
      <c r="U1048" s="350"/>
      <c r="V1048" s="349"/>
      <c r="W1048" s="349"/>
      <c r="X1048" s="349"/>
      <c r="Y1048" s="1307">
        <f t="shared" si="186"/>
        <v>0</v>
      </c>
      <c r="Z1048" s="317"/>
      <c r="AA1048" s="318"/>
      <c r="AB1048" s="20"/>
      <c r="AC1048" s="253">
        <f t="shared" si="187"/>
        <v>0</v>
      </c>
    </row>
    <row r="1049" spans="1:36" s="194" customFormat="1" x14ac:dyDescent="0.3">
      <c r="A1049" s="1750" t="s">
        <v>310</v>
      </c>
      <c r="B1049" s="1751"/>
      <c r="C1049" s="1751"/>
      <c r="D1049" s="1751"/>
      <c r="E1049" s="1752"/>
      <c r="F1049" s="1753">
        <f t="shared" ref="F1049:F1113" si="190">SUM(G1049:J1049)</f>
        <v>0</v>
      </c>
      <c r="G1049" s="1754"/>
      <c r="H1049" s="1754"/>
      <c r="I1049" s="1755"/>
      <c r="J1049" s="1756"/>
      <c r="K1049" s="1757"/>
      <c r="L1049" s="1758"/>
      <c r="M1049" s="1758"/>
      <c r="N1049" s="1758"/>
      <c r="O1049" s="1759"/>
      <c r="P1049" s="1760">
        <f t="shared" si="185"/>
        <v>0</v>
      </c>
      <c r="Q1049" s="1761"/>
      <c r="R1049" s="1761"/>
      <c r="S1049" s="1762"/>
      <c r="T1049" s="1763"/>
      <c r="U1049" s="1764"/>
      <c r="V1049" s="1762"/>
      <c r="W1049" s="1762"/>
      <c r="X1049" s="1765"/>
      <c r="Y1049" s="1766">
        <f t="shared" si="186"/>
        <v>0</v>
      </c>
      <c r="Z1049" s="1764"/>
      <c r="AA1049" s="1767"/>
      <c r="AB1049" s="1670" t="e">
        <f>#REF!+AA1049</f>
        <v>#REF!</v>
      </c>
      <c r="AC1049" s="1121">
        <f t="shared" si="187"/>
        <v>0</v>
      </c>
      <c r="AD1049" s="183"/>
      <c r="AE1049" s="183"/>
      <c r="AF1049" s="184">
        <f>+AE1049+AD1049+AC1049+Y1049</f>
        <v>0</v>
      </c>
      <c r="AG1049" s="1671"/>
      <c r="AH1049" s="1672"/>
      <c r="AI1049" s="1673"/>
      <c r="AJ1049" s="1674"/>
    </row>
    <row r="1050" spans="1:36" s="194" customFormat="1" x14ac:dyDescent="0.3">
      <c r="A1050" s="193"/>
      <c r="B1050" s="614" t="s">
        <v>312</v>
      </c>
      <c r="C1050" s="615"/>
      <c r="D1050" s="615"/>
      <c r="E1050" s="1203"/>
      <c r="F1050" s="896">
        <f t="shared" si="190"/>
        <v>0</v>
      </c>
      <c r="G1050" s="616"/>
      <c r="H1050" s="616"/>
      <c r="I1050" s="617"/>
      <c r="J1050" s="618"/>
      <c r="K1050" s="619"/>
      <c r="L1050" s="620"/>
      <c r="M1050" s="620"/>
      <c r="N1050" s="620"/>
      <c r="O1050" s="621"/>
      <c r="P1050" s="1001">
        <f t="shared" si="185"/>
        <v>0</v>
      </c>
      <c r="Q1050" s="622"/>
      <c r="R1050" s="622"/>
      <c r="S1050" s="623"/>
      <c r="T1050" s="991"/>
      <c r="U1050" s="625"/>
      <c r="V1050" s="623"/>
      <c r="W1050" s="623"/>
      <c r="X1050" s="626"/>
      <c r="Y1050" s="1313">
        <f t="shared" si="186"/>
        <v>0</v>
      </c>
      <c r="Z1050" s="625"/>
      <c r="AA1050" s="624"/>
      <c r="AB1050" s="1675" t="e">
        <f>#REF!+AA1050</f>
        <v>#REF!</v>
      </c>
      <c r="AC1050" s="1121">
        <f t="shared" si="187"/>
        <v>0</v>
      </c>
      <c r="AD1050" s="183"/>
      <c r="AE1050" s="183"/>
      <c r="AF1050" s="196">
        <f>+AE1050+AD1050+AC1050+Y1050</f>
        <v>0</v>
      </c>
      <c r="AG1050" s="1671"/>
      <c r="AH1050" s="1672"/>
      <c r="AI1050" s="1673"/>
      <c r="AJ1050" s="1674"/>
    </row>
    <row r="1051" spans="1:36" s="194" customFormat="1" x14ac:dyDescent="0.3">
      <c r="A1051" s="199"/>
      <c r="B1051" s="614" t="s">
        <v>311</v>
      </c>
      <c r="C1051" s="615"/>
      <c r="D1051" s="615"/>
      <c r="E1051" s="1203"/>
      <c r="F1051" s="896">
        <f t="shared" si="190"/>
        <v>0</v>
      </c>
      <c r="G1051" s="616"/>
      <c r="H1051" s="616"/>
      <c r="I1051" s="617"/>
      <c r="J1051" s="618"/>
      <c r="K1051" s="619"/>
      <c r="L1051" s="620"/>
      <c r="M1051" s="620"/>
      <c r="N1051" s="620"/>
      <c r="O1051" s="621"/>
      <c r="P1051" s="1001">
        <f t="shared" si="185"/>
        <v>0</v>
      </c>
      <c r="Q1051" s="622"/>
      <c r="R1051" s="622"/>
      <c r="S1051" s="623"/>
      <c r="T1051" s="991"/>
      <c r="U1051" s="625"/>
      <c r="V1051" s="623"/>
      <c r="W1051" s="623"/>
      <c r="X1051" s="626"/>
      <c r="Y1051" s="1313">
        <f t="shared" si="186"/>
        <v>0</v>
      </c>
      <c r="Z1051" s="625"/>
      <c r="AA1051" s="624"/>
      <c r="AB1051" s="1675" t="e">
        <f>#REF!+AA1051</f>
        <v>#REF!</v>
      </c>
      <c r="AC1051" s="1121">
        <f t="shared" si="187"/>
        <v>0</v>
      </c>
      <c r="AD1051" s="195"/>
      <c r="AE1051" s="195"/>
      <c r="AF1051" s="196">
        <f>+AE1051+AD1051+AC1051+Y1051</f>
        <v>0</v>
      </c>
      <c r="AG1051" s="1676"/>
      <c r="AH1051" s="1677"/>
      <c r="AI1051" s="1673"/>
      <c r="AJ1051" s="1674"/>
    </row>
    <row r="1052" spans="1:36" s="34" customFormat="1" hidden="1" x14ac:dyDescent="0.3">
      <c r="A1052" s="118"/>
      <c r="B1052" s="331" t="s">
        <v>264</v>
      </c>
      <c r="C1052" s="368"/>
      <c r="D1052" s="368"/>
      <c r="E1052" s="1166"/>
      <c r="F1052" s="582">
        <f t="shared" si="190"/>
        <v>0</v>
      </c>
      <c r="G1052" s="583"/>
      <c r="H1052" s="583"/>
      <c r="I1052" s="584"/>
      <c r="J1052" s="585"/>
      <c r="K1052" s="336"/>
      <c r="L1052" s="586"/>
      <c r="M1052" s="586"/>
      <c r="N1052" s="586"/>
      <c r="O1052" s="338"/>
      <c r="P1052" s="1359">
        <f>P1053+P1054</f>
        <v>351000</v>
      </c>
      <c r="Q1052" s="401">
        <f t="shared" ref="Q1052:Y1052" si="191">Q1053+Q1054</f>
        <v>16000</v>
      </c>
      <c r="R1052" s="401">
        <f t="shared" si="191"/>
        <v>0</v>
      </c>
      <c r="S1052" s="401">
        <f t="shared" si="191"/>
        <v>170000</v>
      </c>
      <c r="T1052" s="1262">
        <f t="shared" si="191"/>
        <v>165000</v>
      </c>
      <c r="U1052" s="1359">
        <f t="shared" si="191"/>
        <v>21627</v>
      </c>
      <c r="V1052" s="401">
        <f t="shared" si="191"/>
        <v>0</v>
      </c>
      <c r="W1052" s="1260">
        <f t="shared" si="191"/>
        <v>0</v>
      </c>
      <c r="X1052" s="339">
        <f t="shared" si="191"/>
        <v>0</v>
      </c>
      <c r="Y1052" s="1286">
        <f t="shared" si="191"/>
        <v>21627</v>
      </c>
      <c r="Z1052" s="438"/>
      <c r="AA1052" s="480"/>
      <c r="AB1052" s="20"/>
      <c r="AC1052" s="260">
        <f t="shared" si="187"/>
        <v>372627</v>
      </c>
    </row>
    <row r="1053" spans="1:36" s="1008" customFormat="1" ht="15.6" hidden="1" customHeight="1" x14ac:dyDescent="0.3">
      <c r="A1053" s="118"/>
      <c r="B1053" s="331"/>
      <c r="C1053" s="331" t="s">
        <v>117</v>
      </c>
      <c r="D1053" s="331"/>
      <c r="E1053" s="1166"/>
      <c r="F1053" s="582">
        <f t="shared" si="190"/>
        <v>0</v>
      </c>
      <c r="G1053" s="583"/>
      <c r="H1053" s="583"/>
      <c r="I1053" s="584"/>
      <c r="J1053" s="919"/>
      <c r="K1053" s="376"/>
      <c r="L1053" s="429"/>
      <c r="M1053" s="429"/>
      <c r="N1053" s="429"/>
      <c r="O1053" s="338"/>
      <c r="P1053" s="1359">
        <f>P1063</f>
        <v>91000</v>
      </c>
      <c r="Q1053" s="401">
        <f t="shared" ref="Q1053:Y1053" si="192">Q1063</f>
        <v>16000</v>
      </c>
      <c r="R1053" s="401">
        <f t="shared" si="192"/>
        <v>0</v>
      </c>
      <c r="S1053" s="401">
        <f t="shared" si="192"/>
        <v>40000</v>
      </c>
      <c r="T1053" s="1262">
        <f t="shared" si="192"/>
        <v>35000</v>
      </c>
      <c r="U1053" s="1359">
        <f t="shared" si="192"/>
        <v>21627</v>
      </c>
      <c r="V1053" s="401">
        <f t="shared" si="192"/>
        <v>0</v>
      </c>
      <c r="W1053" s="1260">
        <f t="shared" si="192"/>
        <v>0</v>
      </c>
      <c r="X1053" s="339">
        <f t="shared" si="192"/>
        <v>0</v>
      </c>
      <c r="Y1053" s="1286">
        <f t="shared" si="192"/>
        <v>21627</v>
      </c>
      <c r="Z1053" s="339" t="str">
        <f t="shared" ref="Z1053" si="193">Z1066</f>
        <v>Regular</v>
      </c>
      <c r="AA1053" s="346"/>
      <c r="AB1053" s="1007"/>
      <c r="AC1053" s="260">
        <f t="shared" si="187"/>
        <v>112627</v>
      </c>
    </row>
    <row r="1054" spans="1:36" s="1008" customFormat="1" ht="15.6" hidden="1" customHeight="1" x14ac:dyDescent="0.3">
      <c r="A1054" s="118"/>
      <c r="B1054" s="331"/>
      <c r="C1054" s="331" t="s">
        <v>118</v>
      </c>
      <c r="D1054" s="331"/>
      <c r="E1054" s="1166"/>
      <c r="F1054" s="582">
        <f t="shared" si="190"/>
        <v>0</v>
      </c>
      <c r="G1054" s="583"/>
      <c r="H1054" s="583"/>
      <c r="I1054" s="584"/>
      <c r="J1054" s="919"/>
      <c r="K1054" s="376"/>
      <c r="L1054" s="429"/>
      <c r="M1054" s="429"/>
      <c r="N1054" s="429"/>
      <c r="O1054" s="338"/>
      <c r="P1054" s="1359">
        <f>P1239+P1273</f>
        <v>260000</v>
      </c>
      <c r="Q1054" s="401">
        <f t="shared" ref="Q1054:Z1054" si="194">Q1239+Q1273</f>
        <v>0</v>
      </c>
      <c r="R1054" s="401">
        <f t="shared" si="194"/>
        <v>0</v>
      </c>
      <c r="S1054" s="401">
        <f t="shared" si="194"/>
        <v>130000</v>
      </c>
      <c r="T1054" s="1262">
        <f t="shared" si="194"/>
        <v>130000</v>
      </c>
      <c r="U1054" s="1359">
        <f t="shared" si="194"/>
        <v>0</v>
      </c>
      <c r="V1054" s="401">
        <f t="shared" si="194"/>
        <v>0</v>
      </c>
      <c r="W1054" s="1260">
        <f t="shared" si="194"/>
        <v>0</v>
      </c>
      <c r="X1054" s="339">
        <f t="shared" si="194"/>
        <v>0</v>
      </c>
      <c r="Y1054" s="1286">
        <f t="shared" si="194"/>
        <v>0</v>
      </c>
      <c r="Z1054" s="339">
        <f t="shared" si="194"/>
        <v>0</v>
      </c>
      <c r="AA1054" s="346"/>
      <c r="AB1054" s="1007"/>
      <c r="AC1054" s="260">
        <f t="shared" si="187"/>
        <v>260000</v>
      </c>
    </row>
    <row r="1055" spans="1:36" s="34" customFormat="1" hidden="1" x14ac:dyDescent="0.3">
      <c r="A1055" s="118"/>
      <c r="B1055" s="331" t="s">
        <v>265</v>
      </c>
      <c r="C1055" s="368"/>
      <c r="D1055" s="368"/>
      <c r="E1055" s="1166"/>
      <c r="F1055" s="582">
        <f t="shared" si="190"/>
        <v>0</v>
      </c>
      <c r="G1055" s="583"/>
      <c r="H1055" s="583"/>
      <c r="I1055" s="584"/>
      <c r="J1055" s="585"/>
      <c r="K1055" s="336"/>
      <c r="L1055" s="586"/>
      <c r="M1055" s="586"/>
      <c r="N1055" s="586"/>
      <c r="O1055" s="338"/>
      <c r="P1055" s="1359">
        <f>P1240</f>
        <v>100000</v>
      </c>
      <c r="Q1055" s="401">
        <f t="shared" ref="Q1055:Y1055" si="195">Q1240</f>
        <v>0</v>
      </c>
      <c r="R1055" s="401">
        <f t="shared" si="195"/>
        <v>0</v>
      </c>
      <c r="S1055" s="401">
        <f t="shared" si="195"/>
        <v>50000</v>
      </c>
      <c r="T1055" s="1262">
        <f t="shared" si="195"/>
        <v>50000</v>
      </c>
      <c r="U1055" s="1359">
        <f t="shared" si="195"/>
        <v>0</v>
      </c>
      <c r="V1055" s="401">
        <f t="shared" si="195"/>
        <v>0</v>
      </c>
      <c r="W1055" s="1260">
        <f t="shared" si="195"/>
        <v>0</v>
      </c>
      <c r="X1055" s="339">
        <f t="shared" si="195"/>
        <v>0</v>
      </c>
      <c r="Y1055" s="1286">
        <f t="shared" si="195"/>
        <v>0</v>
      </c>
      <c r="Z1055" s="438"/>
      <c r="AA1055" s="480"/>
      <c r="AB1055" s="20"/>
      <c r="AC1055" s="260">
        <f t="shared" si="187"/>
        <v>100000</v>
      </c>
    </row>
    <row r="1056" spans="1:36" s="34" customFormat="1" x14ac:dyDescent="0.3">
      <c r="A1056" s="118"/>
      <c r="B1056" s="331" t="s">
        <v>271</v>
      </c>
      <c r="C1056" s="368"/>
      <c r="D1056" s="368"/>
      <c r="E1056" s="1166"/>
      <c r="F1056" s="582">
        <f t="shared" si="190"/>
        <v>0</v>
      </c>
      <c r="G1056" s="583"/>
      <c r="H1056" s="583"/>
      <c r="I1056" s="584"/>
      <c r="J1056" s="585"/>
      <c r="K1056" s="336"/>
      <c r="L1056" s="586"/>
      <c r="M1056" s="586"/>
      <c r="N1056" s="586"/>
      <c r="O1056" s="338"/>
      <c r="P1056" s="1359">
        <f>P1057</f>
        <v>4632140</v>
      </c>
      <c r="Q1056" s="401">
        <f t="shared" ref="Q1056:Y1056" si="196">Q1057</f>
        <v>464000</v>
      </c>
      <c r="R1056" s="401">
        <f t="shared" si="196"/>
        <v>1051225</v>
      </c>
      <c r="S1056" s="401">
        <f t="shared" si="196"/>
        <v>517787.99999999994</v>
      </c>
      <c r="T1056" s="1262">
        <f t="shared" si="196"/>
        <v>2599127</v>
      </c>
      <c r="U1056" s="1359">
        <f t="shared" si="196"/>
        <v>459990.19999999995</v>
      </c>
      <c r="V1056" s="401">
        <f t="shared" si="196"/>
        <v>1046565.34</v>
      </c>
      <c r="W1056" s="1260">
        <f t="shared" si="196"/>
        <v>0</v>
      </c>
      <c r="X1056" s="339">
        <f t="shared" si="196"/>
        <v>0</v>
      </c>
      <c r="Y1056" s="1286">
        <f t="shared" si="196"/>
        <v>1506555.54</v>
      </c>
      <c r="Z1056" s="438"/>
      <c r="AA1056" s="430"/>
      <c r="AB1056" s="20"/>
      <c r="AC1056" s="260">
        <f t="shared" si="187"/>
        <v>6138695.54</v>
      </c>
    </row>
    <row r="1057" spans="1:29" s="1008" customFormat="1" ht="15.6" hidden="1" customHeight="1" x14ac:dyDescent="0.3">
      <c r="A1057" s="118"/>
      <c r="B1057" s="331"/>
      <c r="C1057" s="331" t="s">
        <v>117</v>
      </c>
      <c r="D1057" s="331"/>
      <c r="E1057" s="1166"/>
      <c r="F1057" s="582">
        <f t="shared" si="190"/>
        <v>0</v>
      </c>
      <c r="G1057" s="583"/>
      <c r="H1057" s="583"/>
      <c r="I1057" s="584"/>
      <c r="J1057" s="919"/>
      <c r="K1057" s="376"/>
      <c r="L1057" s="429"/>
      <c r="M1057" s="429"/>
      <c r="N1057" s="429"/>
      <c r="O1057" s="338"/>
      <c r="P1057" s="1359">
        <f>P1075</f>
        <v>4632140</v>
      </c>
      <c r="Q1057" s="401">
        <f t="shared" ref="Q1057:Y1057" si="197">Q1075</f>
        <v>464000</v>
      </c>
      <c r="R1057" s="401">
        <f t="shared" si="197"/>
        <v>1051225</v>
      </c>
      <c r="S1057" s="401">
        <f t="shared" si="197"/>
        <v>517787.99999999994</v>
      </c>
      <c r="T1057" s="1262">
        <f t="shared" si="197"/>
        <v>2599127</v>
      </c>
      <c r="U1057" s="1359">
        <f t="shared" si="197"/>
        <v>459990.19999999995</v>
      </c>
      <c r="V1057" s="401">
        <f t="shared" si="197"/>
        <v>1046565.34</v>
      </c>
      <c r="W1057" s="1260">
        <f t="shared" si="197"/>
        <v>0</v>
      </c>
      <c r="X1057" s="339">
        <f t="shared" si="197"/>
        <v>0</v>
      </c>
      <c r="Y1057" s="1286">
        <f t="shared" si="197"/>
        <v>1506555.54</v>
      </c>
      <c r="Z1057" s="339"/>
      <c r="AA1057" s="346"/>
      <c r="AB1057" s="1007"/>
      <c r="AC1057" s="260">
        <f t="shared" si="187"/>
        <v>6138695.54</v>
      </c>
    </row>
    <row r="1058" spans="1:29" s="1008" customFormat="1" ht="15.6" hidden="1" customHeight="1" x14ac:dyDescent="0.3">
      <c r="A1058" s="118"/>
      <c r="B1058" s="331"/>
      <c r="C1058" s="331" t="s">
        <v>118</v>
      </c>
      <c r="D1058" s="331"/>
      <c r="E1058" s="1166"/>
      <c r="F1058" s="582">
        <f t="shared" si="190"/>
        <v>0</v>
      </c>
      <c r="G1058" s="583"/>
      <c r="H1058" s="583"/>
      <c r="I1058" s="584"/>
      <c r="J1058" s="919"/>
      <c r="K1058" s="376"/>
      <c r="L1058" s="429"/>
      <c r="M1058" s="429"/>
      <c r="N1058" s="429"/>
      <c r="O1058" s="338"/>
      <c r="P1058" s="1359"/>
      <c r="Q1058" s="401"/>
      <c r="R1058" s="401"/>
      <c r="S1058" s="401"/>
      <c r="T1058" s="1262"/>
      <c r="U1058" s="1359"/>
      <c r="V1058" s="401"/>
      <c r="W1058" s="1260"/>
      <c r="X1058" s="339"/>
      <c r="Y1058" s="1286"/>
      <c r="Z1058" s="339"/>
      <c r="AA1058" s="346"/>
      <c r="AB1058" s="1007"/>
      <c r="AC1058" s="260">
        <f t="shared" si="187"/>
        <v>0</v>
      </c>
    </row>
    <row r="1059" spans="1:29" s="34" customFormat="1" x14ac:dyDescent="0.3">
      <c r="A1059" s="118"/>
      <c r="B1059" s="331" t="s">
        <v>189</v>
      </c>
      <c r="C1059" s="368"/>
      <c r="D1059" s="368"/>
      <c r="E1059" s="1166"/>
      <c r="F1059" s="582">
        <f t="shared" si="190"/>
        <v>0</v>
      </c>
      <c r="G1059" s="583"/>
      <c r="H1059" s="583"/>
      <c r="I1059" s="584"/>
      <c r="J1059" s="585"/>
      <c r="K1059" s="336"/>
      <c r="L1059" s="586"/>
      <c r="M1059" s="586"/>
      <c r="N1059" s="586"/>
      <c r="O1059" s="338"/>
      <c r="P1059" s="1359">
        <f t="shared" ref="P1059:Y1059" si="198">P1241+P1274</f>
        <v>2042803.53</v>
      </c>
      <c r="Q1059" s="401">
        <f t="shared" si="198"/>
        <v>212245.53</v>
      </c>
      <c r="R1059" s="401">
        <f t="shared" si="198"/>
        <v>1030558</v>
      </c>
      <c r="S1059" s="401">
        <f t="shared" si="198"/>
        <v>800000</v>
      </c>
      <c r="T1059" s="1262">
        <f t="shared" si="198"/>
        <v>0</v>
      </c>
      <c r="U1059" s="1359">
        <f t="shared" si="198"/>
        <v>212245.53</v>
      </c>
      <c r="V1059" s="401">
        <f t="shared" si="198"/>
        <v>1030558</v>
      </c>
      <c r="W1059" s="1260">
        <f t="shared" si="198"/>
        <v>0</v>
      </c>
      <c r="X1059" s="339">
        <f t="shared" si="198"/>
        <v>0</v>
      </c>
      <c r="Y1059" s="1286">
        <f t="shared" si="198"/>
        <v>1242803.53</v>
      </c>
      <c r="Z1059" s="438"/>
      <c r="AA1059" s="601"/>
      <c r="AB1059" s="20"/>
      <c r="AC1059" s="260">
        <f t="shared" si="187"/>
        <v>3285607.06</v>
      </c>
    </row>
    <row r="1060" spans="1:29" ht="16.2" thickBot="1" x14ac:dyDescent="0.35">
      <c r="A1060" s="119"/>
      <c r="B1060" s="306"/>
      <c r="C1060" s="306"/>
      <c r="D1060" s="306"/>
      <c r="E1060" s="1414"/>
      <c r="F1060" s="881">
        <f t="shared" si="190"/>
        <v>0</v>
      </c>
      <c r="G1060" s="307"/>
      <c r="H1060" s="307"/>
      <c r="I1060" s="308"/>
      <c r="J1060" s="309"/>
      <c r="K1060" s="941"/>
      <c r="L1060" s="310"/>
      <c r="M1060" s="310"/>
      <c r="N1060" s="310"/>
      <c r="O1060" s="311"/>
      <c r="P1060" s="484">
        <f t="shared" ref="P1060:P1118" si="199">SUM(Q1060:T1060)</f>
        <v>0</v>
      </c>
      <c r="Q1060" s="349"/>
      <c r="R1060" s="349"/>
      <c r="S1060" s="314"/>
      <c r="T1060" s="315"/>
      <c r="U1060" s="350"/>
      <c r="V1060" s="349"/>
      <c r="W1060" s="349"/>
      <c r="X1060" s="349"/>
      <c r="Y1060" s="1307">
        <f t="shared" ref="Y1060:Y1123" si="200">SUM(U1060:X1060)</f>
        <v>0</v>
      </c>
      <c r="Z1060" s="317"/>
      <c r="AA1060" s="1768"/>
      <c r="AB1060" s="20"/>
      <c r="AC1060" s="253">
        <f t="shared" si="187"/>
        <v>0</v>
      </c>
    </row>
    <row r="1061" spans="1:29" hidden="1" x14ac:dyDescent="0.3">
      <c r="A1061" s="123"/>
      <c r="B1061" s="520" t="s">
        <v>939</v>
      </c>
      <c r="C1061" s="446"/>
      <c r="D1061" s="446"/>
      <c r="E1061" s="1352"/>
      <c r="F1061" s="886">
        <f t="shared" si="190"/>
        <v>0</v>
      </c>
      <c r="G1061" s="389"/>
      <c r="H1061" s="389"/>
      <c r="I1061" s="390"/>
      <c r="J1061" s="391"/>
      <c r="K1061" s="945"/>
      <c r="L1061" s="447"/>
      <c r="M1061" s="447"/>
      <c r="N1061" s="447"/>
      <c r="O1061" s="394"/>
      <c r="P1061" s="483">
        <f t="shared" si="199"/>
        <v>0</v>
      </c>
      <c r="Q1061" s="395"/>
      <c r="R1061" s="395"/>
      <c r="S1061" s="478"/>
      <c r="T1061" s="479"/>
      <c r="U1061" s="398"/>
      <c r="V1061" s="395"/>
      <c r="W1061" s="395"/>
      <c r="X1061" s="395"/>
      <c r="Y1061" s="1306">
        <f t="shared" si="200"/>
        <v>0</v>
      </c>
      <c r="Z1061" s="629" t="s">
        <v>116</v>
      </c>
      <c r="AA1061" s="449" t="s">
        <v>1046</v>
      </c>
      <c r="AB1061" s="20"/>
      <c r="AC1061" s="253">
        <f t="shared" si="187"/>
        <v>0</v>
      </c>
    </row>
    <row r="1062" spans="1:29" hidden="1" x14ac:dyDescent="0.3">
      <c r="A1062" s="115"/>
      <c r="B1062" s="442" t="s">
        <v>940</v>
      </c>
      <c r="C1062" s="332"/>
      <c r="D1062" s="332"/>
      <c r="E1062" s="1164"/>
      <c r="F1062" s="582">
        <f t="shared" ref="F1062" si="201">SUM(G1062:J1062)</f>
        <v>0</v>
      </c>
      <c r="G1062" s="333"/>
      <c r="H1062" s="333"/>
      <c r="I1062" s="334"/>
      <c r="J1062" s="335"/>
      <c r="K1062" s="942"/>
      <c r="L1062" s="337"/>
      <c r="M1062" s="337"/>
      <c r="N1062" s="337"/>
      <c r="O1062" s="338"/>
      <c r="P1062" s="339">
        <f t="shared" si="199"/>
        <v>0</v>
      </c>
      <c r="Q1062" s="364"/>
      <c r="R1062" s="364"/>
      <c r="S1062" s="365"/>
      <c r="T1062" s="366"/>
      <c r="U1062" s="367"/>
      <c r="V1062" s="364"/>
      <c r="W1062" s="364"/>
      <c r="X1062" s="364"/>
      <c r="Y1062" s="1293">
        <f t="shared" si="200"/>
        <v>0</v>
      </c>
      <c r="Z1062" s="592"/>
      <c r="AA1062" s="431"/>
      <c r="AB1062" s="20"/>
      <c r="AC1062" s="253">
        <f t="shared" ref="AC1062:AC1125" si="202">P1062+Y1062</f>
        <v>0</v>
      </c>
    </row>
    <row r="1063" spans="1:29" s="34" customFormat="1" hidden="1" x14ac:dyDescent="0.3">
      <c r="A1063" s="118"/>
      <c r="B1063" s="368"/>
      <c r="C1063" s="331" t="s">
        <v>264</v>
      </c>
      <c r="D1063" s="368"/>
      <c r="E1063" s="1166"/>
      <c r="F1063" s="582">
        <f t="shared" si="190"/>
        <v>0</v>
      </c>
      <c r="G1063" s="583"/>
      <c r="H1063" s="583"/>
      <c r="I1063" s="584"/>
      <c r="J1063" s="585"/>
      <c r="K1063" s="336"/>
      <c r="L1063" s="429"/>
      <c r="M1063" s="429"/>
      <c r="N1063" s="429"/>
      <c r="O1063" s="338"/>
      <c r="P1063" s="339">
        <f t="shared" si="199"/>
        <v>91000</v>
      </c>
      <c r="Q1063" s="436">
        <f>SUM(Q1064:Q1071)</f>
        <v>16000</v>
      </c>
      <c r="R1063" s="436">
        <f t="shared" ref="R1063:Y1063" si="203">SUM(R1064:R1071)</f>
        <v>0</v>
      </c>
      <c r="S1063" s="436">
        <f t="shared" si="203"/>
        <v>40000</v>
      </c>
      <c r="T1063" s="1293">
        <f t="shared" si="203"/>
        <v>35000</v>
      </c>
      <c r="U1063" s="437">
        <f t="shared" si="203"/>
        <v>21627</v>
      </c>
      <c r="V1063" s="436">
        <f t="shared" si="203"/>
        <v>0</v>
      </c>
      <c r="W1063" s="436">
        <f t="shared" si="203"/>
        <v>0</v>
      </c>
      <c r="X1063" s="436">
        <f t="shared" si="203"/>
        <v>0</v>
      </c>
      <c r="Y1063" s="1293">
        <f t="shared" si="203"/>
        <v>21627</v>
      </c>
      <c r="Z1063" s="438"/>
      <c r="AA1063" s="601"/>
      <c r="AB1063" s="20"/>
      <c r="AC1063" s="260">
        <f t="shared" si="202"/>
        <v>112627</v>
      </c>
    </row>
    <row r="1064" spans="1:29" hidden="1" x14ac:dyDescent="0.3">
      <c r="A1064" s="115"/>
      <c r="B1064" s="442"/>
      <c r="C1064" s="368"/>
      <c r="D1064" s="332"/>
      <c r="E1064" s="1164"/>
      <c r="F1064" s="582">
        <f t="shared" si="190"/>
        <v>0</v>
      </c>
      <c r="G1064" s="333"/>
      <c r="H1064" s="333"/>
      <c r="I1064" s="334"/>
      <c r="J1064" s="335"/>
      <c r="K1064" s="942"/>
      <c r="L1064" s="337"/>
      <c r="M1064" s="337"/>
      <c r="N1064" s="337"/>
      <c r="O1064" s="338"/>
      <c r="P1064" s="339">
        <f t="shared" si="199"/>
        <v>0</v>
      </c>
      <c r="Q1064" s="364"/>
      <c r="R1064" s="364"/>
      <c r="S1064" s="365"/>
      <c r="T1064" s="366"/>
      <c r="U1064" s="367"/>
      <c r="V1064" s="364"/>
      <c r="W1064" s="364"/>
      <c r="X1064" s="364"/>
      <c r="Y1064" s="1293">
        <f t="shared" si="200"/>
        <v>0</v>
      </c>
      <c r="Z1064" s="340"/>
      <c r="AA1064" s="422"/>
      <c r="AB1064" s="20"/>
      <c r="AC1064" s="253">
        <f t="shared" si="202"/>
        <v>0</v>
      </c>
    </row>
    <row r="1065" spans="1:29" s="68" customFormat="1" hidden="1" x14ac:dyDescent="0.3">
      <c r="A1065" s="115"/>
      <c r="B1065" s="332"/>
      <c r="C1065" s="374" t="s">
        <v>65</v>
      </c>
      <c r="D1065" s="332"/>
      <c r="E1065" s="1164"/>
      <c r="F1065" s="582">
        <f t="shared" si="190"/>
        <v>0</v>
      </c>
      <c r="G1065" s="333"/>
      <c r="H1065" s="333"/>
      <c r="I1065" s="334"/>
      <c r="J1065" s="335"/>
      <c r="K1065" s="942"/>
      <c r="L1065" s="344"/>
      <c r="M1065" s="344"/>
      <c r="N1065" s="344"/>
      <c r="O1065" s="338"/>
      <c r="P1065" s="339">
        <f t="shared" si="199"/>
        <v>0</v>
      </c>
      <c r="Q1065" s="364"/>
      <c r="R1065" s="364"/>
      <c r="S1065" s="365"/>
      <c r="T1065" s="366"/>
      <c r="U1065" s="367"/>
      <c r="V1065" s="364"/>
      <c r="W1065" s="364"/>
      <c r="X1065" s="364"/>
      <c r="Y1065" s="1293">
        <f t="shared" si="200"/>
        <v>0</v>
      </c>
      <c r="Z1065" s="340"/>
      <c r="AA1065" s="431"/>
      <c r="AB1065" s="1669"/>
      <c r="AC1065" s="253">
        <f t="shared" si="202"/>
        <v>0</v>
      </c>
    </row>
    <row r="1066" spans="1:29" s="68" customFormat="1" hidden="1" x14ac:dyDescent="0.3">
      <c r="A1066" s="115"/>
      <c r="B1066" s="332"/>
      <c r="C1066" s="332"/>
      <c r="D1066" s="332"/>
      <c r="E1066" s="1168" t="s">
        <v>17</v>
      </c>
      <c r="F1066" s="582">
        <f t="shared" si="190"/>
        <v>4</v>
      </c>
      <c r="G1066" s="333">
        <v>1</v>
      </c>
      <c r="H1066" s="333">
        <v>1</v>
      </c>
      <c r="I1066" s="334">
        <v>1</v>
      </c>
      <c r="J1066" s="335">
        <v>1</v>
      </c>
      <c r="K1066" s="633">
        <v>1</v>
      </c>
      <c r="L1066" s="344">
        <v>1</v>
      </c>
      <c r="M1066" s="344"/>
      <c r="N1066" s="344"/>
      <c r="O1066" s="338">
        <f t="shared" ref="O1066:O1111" si="204">SUM(K1066:N1066)</f>
        <v>2</v>
      </c>
      <c r="P1066" s="339">
        <f t="shared" si="199"/>
        <v>71000</v>
      </c>
      <c r="Q1066" s="364">
        <v>16000</v>
      </c>
      <c r="R1066" s="364"/>
      <c r="S1066" s="578">
        <v>20000</v>
      </c>
      <c r="T1066" s="366">
        <v>35000</v>
      </c>
      <c r="U1066" s="367">
        <v>15630</v>
      </c>
      <c r="V1066" s="364"/>
      <c r="W1066" s="364"/>
      <c r="X1066" s="364"/>
      <c r="Y1066" s="1293">
        <f t="shared" si="200"/>
        <v>15630</v>
      </c>
      <c r="Z1066" s="340" t="s">
        <v>31</v>
      </c>
      <c r="AA1066" s="431"/>
      <c r="AB1066" s="1669"/>
      <c r="AC1066" s="253">
        <f t="shared" si="202"/>
        <v>86630</v>
      </c>
    </row>
    <row r="1067" spans="1:29" s="68" customFormat="1" hidden="1" x14ac:dyDescent="0.3">
      <c r="A1067" s="115"/>
      <c r="B1067" s="332"/>
      <c r="C1067" s="332"/>
      <c r="D1067" s="332"/>
      <c r="E1067" s="1168"/>
      <c r="F1067" s="582">
        <f t="shared" si="190"/>
        <v>0</v>
      </c>
      <c r="G1067" s="333"/>
      <c r="H1067" s="333"/>
      <c r="I1067" s="334"/>
      <c r="J1067" s="335"/>
      <c r="K1067" s="633"/>
      <c r="L1067" s="344"/>
      <c r="M1067" s="344"/>
      <c r="N1067" s="344"/>
      <c r="O1067" s="338"/>
      <c r="P1067" s="339">
        <f t="shared" si="199"/>
        <v>20000</v>
      </c>
      <c r="Q1067" s="364"/>
      <c r="R1067" s="364"/>
      <c r="S1067" s="365">
        <v>20000</v>
      </c>
      <c r="T1067" s="366"/>
      <c r="U1067" s="367"/>
      <c r="V1067" s="364"/>
      <c r="W1067" s="364"/>
      <c r="X1067" s="364"/>
      <c r="Y1067" s="1293">
        <f t="shared" si="200"/>
        <v>0</v>
      </c>
      <c r="Z1067" s="340" t="s">
        <v>31</v>
      </c>
      <c r="AA1067" s="370" t="s">
        <v>1204</v>
      </c>
      <c r="AB1067" s="1669"/>
      <c r="AC1067" s="253">
        <f t="shared" si="202"/>
        <v>20000</v>
      </c>
    </row>
    <row r="1068" spans="1:29" s="68" customFormat="1" hidden="1" x14ac:dyDescent="0.3">
      <c r="A1068" s="115"/>
      <c r="B1068" s="332"/>
      <c r="C1068" s="332"/>
      <c r="D1068" s="332"/>
      <c r="E1068" s="1168"/>
      <c r="F1068" s="582">
        <f t="shared" si="190"/>
        <v>0</v>
      </c>
      <c r="G1068" s="333"/>
      <c r="H1068" s="333"/>
      <c r="I1068" s="334"/>
      <c r="J1068" s="335"/>
      <c r="K1068" s="633"/>
      <c r="L1068" s="344"/>
      <c r="M1068" s="344"/>
      <c r="N1068" s="344"/>
      <c r="O1068" s="338"/>
      <c r="P1068" s="339">
        <f t="shared" si="199"/>
        <v>0</v>
      </c>
      <c r="Q1068" s="364"/>
      <c r="R1068" s="364"/>
      <c r="S1068" s="365"/>
      <c r="T1068" s="366"/>
      <c r="U1068" s="367"/>
      <c r="V1068" s="364"/>
      <c r="W1068" s="364"/>
      <c r="X1068" s="364"/>
      <c r="Y1068" s="1293">
        <f t="shared" si="200"/>
        <v>0</v>
      </c>
      <c r="Z1068" s="340"/>
      <c r="AA1068" s="370" t="s">
        <v>1205</v>
      </c>
      <c r="AB1068" s="1669"/>
      <c r="AC1068" s="253">
        <f t="shared" si="202"/>
        <v>0</v>
      </c>
    </row>
    <row r="1069" spans="1:29" hidden="1" x14ac:dyDescent="0.3">
      <c r="A1069" s="115"/>
      <c r="B1069" s="332"/>
      <c r="C1069" s="332"/>
      <c r="D1069" s="332"/>
      <c r="E1069" s="1168"/>
      <c r="F1069" s="582">
        <f t="shared" si="190"/>
        <v>0</v>
      </c>
      <c r="G1069" s="333"/>
      <c r="H1069" s="333"/>
      <c r="I1069" s="334"/>
      <c r="J1069" s="335"/>
      <c r="K1069" s="633"/>
      <c r="L1069" s="337"/>
      <c r="M1069" s="337"/>
      <c r="N1069" s="337"/>
      <c r="O1069" s="338"/>
      <c r="P1069" s="339">
        <f t="shared" si="199"/>
        <v>0</v>
      </c>
      <c r="Q1069" s="364"/>
      <c r="R1069" s="364"/>
      <c r="S1069" s="365"/>
      <c r="T1069" s="366"/>
      <c r="U1069" s="367"/>
      <c r="V1069" s="364"/>
      <c r="W1069" s="364"/>
      <c r="X1069" s="364"/>
      <c r="Y1069" s="1293">
        <f t="shared" si="200"/>
        <v>0</v>
      </c>
      <c r="Z1069" s="340"/>
      <c r="AA1069" s="370"/>
      <c r="AB1069" s="20"/>
      <c r="AC1069" s="253">
        <f t="shared" si="202"/>
        <v>0</v>
      </c>
    </row>
    <row r="1070" spans="1:29" hidden="1" x14ac:dyDescent="0.3">
      <c r="A1070" s="115"/>
      <c r="B1070" s="332"/>
      <c r="C1070" s="442" t="s">
        <v>527</v>
      </c>
      <c r="D1070" s="441"/>
      <c r="E1070" s="1204"/>
      <c r="F1070" s="582">
        <f t="shared" si="190"/>
        <v>0</v>
      </c>
      <c r="G1070" s="333"/>
      <c r="H1070" s="333"/>
      <c r="I1070" s="334"/>
      <c r="J1070" s="335"/>
      <c r="K1070" s="633"/>
      <c r="L1070" s="337"/>
      <c r="M1070" s="337"/>
      <c r="N1070" s="337"/>
      <c r="O1070" s="338"/>
      <c r="P1070" s="339">
        <f t="shared" si="199"/>
        <v>0</v>
      </c>
      <c r="Q1070" s="364"/>
      <c r="R1070" s="364"/>
      <c r="S1070" s="365"/>
      <c r="T1070" s="366"/>
      <c r="U1070" s="367">
        <v>5997</v>
      </c>
      <c r="V1070" s="364"/>
      <c r="W1070" s="364"/>
      <c r="X1070" s="364"/>
      <c r="Y1070" s="1293">
        <f t="shared" si="200"/>
        <v>5997</v>
      </c>
      <c r="Z1070" s="340"/>
      <c r="AA1070" s="630"/>
      <c r="AB1070" s="20"/>
      <c r="AC1070" s="253">
        <f t="shared" si="202"/>
        <v>5997</v>
      </c>
    </row>
    <row r="1071" spans="1:29" hidden="1" x14ac:dyDescent="0.3">
      <c r="A1071" s="115"/>
      <c r="B1071" s="332"/>
      <c r="C1071" s="442"/>
      <c r="D1071" s="441"/>
      <c r="E1071" s="1168" t="s">
        <v>194</v>
      </c>
      <c r="F1071" s="582">
        <v>1</v>
      </c>
      <c r="G1071" s="333"/>
      <c r="H1071" s="333"/>
      <c r="I1071" s="334">
        <v>1</v>
      </c>
      <c r="J1071" s="335">
        <v>-1</v>
      </c>
      <c r="K1071" s="633">
        <v>8</v>
      </c>
      <c r="L1071" s="337">
        <v>1</v>
      </c>
      <c r="M1071" s="337"/>
      <c r="N1071" s="337"/>
      <c r="O1071" s="338">
        <f t="shared" si="204"/>
        <v>9</v>
      </c>
      <c r="P1071" s="339">
        <f t="shared" si="199"/>
        <v>0</v>
      </c>
      <c r="Q1071" s="364"/>
      <c r="R1071" s="364"/>
      <c r="S1071" s="365"/>
      <c r="T1071" s="366"/>
      <c r="U1071" s="367"/>
      <c r="V1071" s="364"/>
      <c r="W1071" s="364"/>
      <c r="X1071" s="364"/>
      <c r="Y1071" s="1293">
        <f t="shared" si="200"/>
        <v>0</v>
      </c>
      <c r="Z1071" s="340"/>
      <c r="AA1071" s="630"/>
      <c r="AB1071" s="20"/>
      <c r="AC1071" s="253">
        <f t="shared" si="202"/>
        <v>0</v>
      </c>
    </row>
    <row r="1072" spans="1:29" ht="16.2" hidden="1" thickBot="1" x14ac:dyDescent="0.35">
      <c r="A1072" s="119"/>
      <c r="B1072" s="306"/>
      <c r="C1072" s="306"/>
      <c r="D1072" s="306"/>
      <c r="E1072" s="1491"/>
      <c r="F1072" s="881">
        <f t="shared" si="190"/>
        <v>0</v>
      </c>
      <c r="G1072" s="307"/>
      <c r="H1072" s="307"/>
      <c r="I1072" s="308"/>
      <c r="J1072" s="309"/>
      <c r="K1072" s="941"/>
      <c r="L1072" s="310"/>
      <c r="M1072" s="310"/>
      <c r="N1072" s="310"/>
      <c r="O1072" s="311"/>
      <c r="P1072" s="484">
        <f t="shared" si="199"/>
        <v>0</v>
      </c>
      <c r="Q1072" s="349"/>
      <c r="R1072" s="349"/>
      <c r="S1072" s="314"/>
      <c r="T1072" s="315"/>
      <c r="U1072" s="350"/>
      <c r="V1072" s="349"/>
      <c r="W1072" s="349"/>
      <c r="X1072" s="349"/>
      <c r="Y1072" s="1307">
        <f t="shared" si="200"/>
        <v>0</v>
      </c>
      <c r="Z1072" s="317"/>
      <c r="AA1072" s="427"/>
      <c r="AB1072" s="20"/>
      <c r="AC1072" s="253">
        <f t="shared" si="202"/>
        <v>0</v>
      </c>
    </row>
    <row r="1073" spans="1:29" x14ac:dyDescent="0.3">
      <c r="A1073" s="120"/>
      <c r="B1073" s="463" t="s">
        <v>313</v>
      </c>
      <c r="C1073" s="352"/>
      <c r="D1073" s="352"/>
      <c r="E1073" s="1367"/>
      <c r="F1073" s="883">
        <f t="shared" si="190"/>
        <v>0</v>
      </c>
      <c r="G1073" s="353"/>
      <c r="H1073" s="353"/>
      <c r="I1073" s="354"/>
      <c r="J1073" s="355"/>
      <c r="K1073" s="943"/>
      <c r="L1073" s="357"/>
      <c r="M1073" s="357"/>
      <c r="N1073" s="357"/>
      <c r="O1073" s="358"/>
      <c r="P1073" s="488">
        <f t="shared" si="199"/>
        <v>0</v>
      </c>
      <c r="Q1073" s="359"/>
      <c r="R1073" s="359"/>
      <c r="S1073" s="360"/>
      <c r="T1073" s="361"/>
      <c r="U1073" s="362"/>
      <c r="V1073" s="359"/>
      <c r="W1073" s="359"/>
      <c r="X1073" s="359"/>
      <c r="Y1073" s="1308">
        <f t="shared" si="200"/>
        <v>0</v>
      </c>
      <c r="Z1073" s="363"/>
      <c r="AA1073" s="528" t="s">
        <v>116</v>
      </c>
      <c r="AB1073" s="20"/>
      <c r="AC1073" s="253">
        <f t="shared" si="202"/>
        <v>0</v>
      </c>
    </row>
    <row r="1074" spans="1:29" x14ac:dyDescent="0.3">
      <c r="A1074" s="115"/>
      <c r="B1074" s="442"/>
      <c r="C1074" s="368" t="s">
        <v>314</v>
      </c>
      <c r="D1074" s="332"/>
      <c r="E1074" s="1164"/>
      <c r="F1074" s="582">
        <f t="shared" si="190"/>
        <v>0</v>
      </c>
      <c r="G1074" s="333"/>
      <c r="H1074" s="333"/>
      <c r="I1074" s="334"/>
      <c r="J1074" s="335"/>
      <c r="K1074" s="942"/>
      <c r="L1074" s="337"/>
      <c r="M1074" s="337"/>
      <c r="N1074" s="337"/>
      <c r="O1074" s="338"/>
      <c r="P1074" s="339"/>
      <c r="Q1074" s="364">
        <f>4632140-P1075</f>
        <v>0</v>
      </c>
      <c r="R1074" s="364"/>
      <c r="S1074" s="365"/>
      <c r="T1074" s="366"/>
      <c r="U1074" s="367"/>
      <c r="V1074" s="364"/>
      <c r="W1074" s="364"/>
      <c r="X1074" s="364"/>
      <c r="Y1074" s="1293">
        <f t="shared" si="200"/>
        <v>0</v>
      </c>
      <c r="Z1074" s="340"/>
      <c r="AA1074" s="422"/>
      <c r="AB1074" s="20"/>
      <c r="AC1074" s="253">
        <f t="shared" si="202"/>
        <v>0</v>
      </c>
    </row>
    <row r="1075" spans="1:29" s="34" customFormat="1" x14ac:dyDescent="0.3">
      <c r="A1075" s="118"/>
      <c r="B1075" s="368"/>
      <c r="C1075" s="331" t="s">
        <v>271</v>
      </c>
      <c r="D1075" s="368"/>
      <c r="E1075" s="1166"/>
      <c r="F1075" s="582">
        <f t="shared" si="190"/>
        <v>0</v>
      </c>
      <c r="G1075" s="333"/>
      <c r="H1075" s="333"/>
      <c r="I1075" s="334"/>
      <c r="J1075" s="335"/>
      <c r="K1075" s="942"/>
      <c r="L1075" s="344"/>
      <c r="M1075" s="429"/>
      <c r="N1075" s="429"/>
      <c r="O1075" s="338"/>
      <c r="P1075" s="631">
        <f>SUM(P1076:P1236)</f>
        <v>4632140</v>
      </c>
      <c r="Q1075" s="365">
        <f t="shared" ref="Q1075:Y1075" si="205">SUM(Q1077:Q1236)</f>
        <v>464000</v>
      </c>
      <c r="R1075" s="365">
        <f t="shared" si="205"/>
        <v>1051225</v>
      </c>
      <c r="S1075" s="365">
        <f t="shared" si="205"/>
        <v>517787.99999999994</v>
      </c>
      <c r="T1075" s="366">
        <f t="shared" si="205"/>
        <v>2599127</v>
      </c>
      <c r="U1075" s="347">
        <f t="shared" si="205"/>
        <v>459990.19999999995</v>
      </c>
      <c r="V1075" s="365">
        <f t="shared" si="205"/>
        <v>1046565.34</v>
      </c>
      <c r="W1075" s="401">
        <f t="shared" si="205"/>
        <v>0</v>
      </c>
      <c r="X1075" s="401">
        <f t="shared" si="205"/>
        <v>0</v>
      </c>
      <c r="Y1075" s="402">
        <f t="shared" si="205"/>
        <v>1506555.54</v>
      </c>
      <c r="Z1075" s="438"/>
      <c r="AA1075" s="601"/>
      <c r="AB1075" s="20"/>
      <c r="AC1075" s="253">
        <f t="shared" si="202"/>
        <v>6138695.54</v>
      </c>
    </row>
    <row r="1076" spans="1:29" x14ac:dyDescent="0.3">
      <c r="A1076" s="115"/>
      <c r="B1076" s="332"/>
      <c r="C1076" s="332"/>
      <c r="D1076" s="332"/>
      <c r="E1076" s="1166"/>
      <c r="F1076" s="582">
        <f t="shared" si="190"/>
        <v>0</v>
      </c>
      <c r="G1076" s="333"/>
      <c r="H1076" s="333"/>
      <c r="I1076" s="334"/>
      <c r="J1076" s="335"/>
      <c r="K1076" s="942"/>
      <c r="L1076" s="337"/>
      <c r="M1076" s="337"/>
      <c r="N1076" s="337"/>
      <c r="O1076" s="338"/>
      <c r="P1076" s="339"/>
      <c r="Q1076" s="364"/>
      <c r="R1076" s="364"/>
      <c r="S1076" s="365"/>
      <c r="T1076" s="366"/>
      <c r="U1076" s="367"/>
      <c r="V1076" s="364"/>
      <c r="W1076" s="364"/>
      <c r="X1076" s="364"/>
      <c r="Y1076" s="1293">
        <f t="shared" si="200"/>
        <v>0</v>
      </c>
      <c r="Z1076" s="340"/>
      <c r="AA1076" s="627"/>
      <c r="AB1076" s="20"/>
      <c r="AC1076" s="253">
        <f t="shared" si="202"/>
        <v>0</v>
      </c>
    </row>
    <row r="1077" spans="1:29" x14ac:dyDescent="0.3">
      <c r="A1077" s="115"/>
      <c r="B1077" s="332"/>
      <c r="C1077" s="442" t="s">
        <v>88</v>
      </c>
      <c r="D1077" s="332"/>
      <c r="E1077" s="1164"/>
      <c r="F1077" s="582">
        <f t="shared" si="190"/>
        <v>0</v>
      </c>
      <c r="G1077" s="333"/>
      <c r="H1077" s="333"/>
      <c r="I1077" s="334"/>
      <c r="J1077" s="335"/>
      <c r="K1077" s="942"/>
      <c r="L1077" s="337"/>
      <c r="M1077" s="337"/>
      <c r="N1077" s="337"/>
      <c r="O1077" s="338"/>
      <c r="P1077" s="339">
        <f t="shared" si="199"/>
        <v>0</v>
      </c>
      <c r="Q1077" s="364"/>
      <c r="R1077" s="364"/>
      <c r="S1077" s="365"/>
      <c r="T1077" s="366"/>
      <c r="U1077" s="367"/>
      <c r="V1077" s="364"/>
      <c r="W1077" s="364"/>
      <c r="X1077" s="364"/>
      <c r="Y1077" s="1293">
        <f t="shared" si="200"/>
        <v>0</v>
      </c>
      <c r="Z1077" s="340"/>
      <c r="AA1077" s="632"/>
      <c r="AB1077" s="20"/>
      <c r="AC1077" s="253">
        <f t="shared" si="202"/>
        <v>0</v>
      </c>
    </row>
    <row r="1078" spans="1:29" x14ac:dyDescent="0.3">
      <c r="A1078" s="115"/>
      <c r="B1078" s="332"/>
      <c r="C1078" s="332"/>
      <c r="D1078" s="332"/>
      <c r="E1078" s="1168" t="s">
        <v>225</v>
      </c>
      <c r="F1078" s="884">
        <v>67</v>
      </c>
      <c r="G1078" s="334">
        <v>67</v>
      </c>
      <c r="H1078" s="335" t="s">
        <v>89</v>
      </c>
      <c r="I1078" s="334">
        <v>67</v>
      </c>
      <c r="J1078" s="335" t="s">
        <v>89</v>
      </c>
      <c r="K1078" s="343">
        <v>67</v>
      </c>
      <c r="L1078" s="337">
        <v>67</v>
      </c>
      <c r="M1078" s="337"/>
      <c r="N1078" s="337"/>
      <c r="O1078" s="912">
        <v>67</v>
      </c>
      <c r="P1078" s="339">
        <f t="shared" si="199"/>
        <v>0</v>
      </c>
      <c r="Q1078" s="364"/>
      <c r="R1078" s="364"/>
      <c r="S1078" s="365"/>
      <c r="T1078" s="366"/>
      <c r="U1078" s="367"/>
      <c r="V1078" s="364"/>
      <c r="W1078" s="364"/>
      <c r="X1078" s="364"/>
      <c r="Y1078" s="1293">
        <f t="shared" si="200"/>
        <v>0</v>
      </c>
      <c r="Z1078" s="340"/>
      <c r="AA1078" s="370"/>
      <c r="AB1078" s="20"/>
      <c r="AC1078" s="253">
        <f t="shared" si="202"/>
        <v>0</v>
      </c>
    </row>
    <row r="1079" spans="1:29" ht="15.6" hidden="1" customHeight="1" x14ac:dyDescent="0.3">
      <c r="A1079" s="115"/>
      <c r="B1079" s="332"/>
      <c r="C1079" s="332"/>
      <c r="D1079" s="332"/>
      <c r="E1079" s="1169" t="s">
        <v>231</v>
      </c>
      <c r="F1079" s="884"/>
      <c r="G1079" s="334"/>
      <c r="H1079" s="335"/>
      <c r="I1079" s="334"/>
      <c r="J1079" s="335"/>
      <c r="K1079" s="343"/>
      <c r="L1079" s="337"/>
      <c r="M1079" s="337"/>
      <c r="N1079" s="337"/>
      <c r="O1079" s="912"/>
      <c r="P1079" s="339">
        <f t="shared" si="199"/>
        <v>0</v>
      </c>
      <c r="Q1079" s="364"/>
      <c r="R1079" s="364"/>
      <c r="S1079" s="365"/>
      <c r="T1079" s="366"/>
      <c r="U1079" s="367"/>
      <c r="V1079" s="364"/>
      <c r="W1079" s="364"/>
      <c r="X1079" s="364"/>
      <c r="Y1079" s="1293">
        <f t="shared" si="200"/>
        <v>0</v>
      </c>
      <c r="Z1079" s="340"/>
      <c r="AA1079" s="370"/>
      <c r="AB1079" s="20"/>
      <c r="AC1079" s="253">
        <f t="shared" si="202"/>
        <v>0</v>
      </c>
    </row>
    <row r="1080" spans="1:29" ht="15.6" hidden="1" customHeight="1" x14ac:dyDescent="0.3">
      <c r="A1080" s="115"/>
      <c r="B1080" s="332"/>
      <c r="C1080" s="332"/>
      <c r="D1080" s="332"/>
      <c r="E1080" s="1169" t="s">
        <v>232</v>
      </c>
      <c r="F1080" s="884"/>
      <c r="G1080" s="334"/>
      <c r="H1080" s="335"/>
      <c r="I1080" s="334"/>
      <c r="J1080" s="335"/>
      <c r="K1080" s="343"/>
      <c r="L1080" s="337"/>
      <c r="M1080" s="337"/>
      <c r="N1080" s="337"/>
      <c r="O1080" s="912"/>
      <c r="P1080" s="339">
        <f t="shared" si="199"/>
        <v>0</v>
      </c>
      <c r="Q1080" s="364"/>
      <c r="R1080" s="364"/>
      <c r="S1080" s="365"/>
      <c r="T1080" s="366"/>
      <c r="U1080" s="367"/>
      <c r="V1080" s="364"/>
      <c r="W1080" s="364"/>
      <c r="X1080" s="364"/>
      <c r="Y1080" s="1293">
        <f t="shared" si="200"/>
        <v>0</v>
      </c>
      <c r="Z1080" s="340"/>
      <c r="AA1080" s="632"/>
      <c r="AB1080" s="20"/>
      <c r="AC1080" s="253">
        <f t="shared" si="202"/>
        <v>0</v>
      </c>
    </row>
    <row r="1081" spans="1:29" ht="15.6" hidden="1" customHeight="1" x14ac:dyDescent="0.3">
      <c r="A1081" s="115"/>
      <c r="B1081" s="332"/>
      <c r="C1081" s="332"/>
      <c r="D1081" s="332"/>
      <c r="E1081" s="1169" t="s">
        <v>233</v>
      </c>
      <c r="F1081" s="884"/>
      <c r="G1081" s="334"/>
      <c r="H1081" s="335"/>
      <c r="I1081" s="334"/>
      <c r="J1081" s="335"/>
      <c r="K1081" s="343"/>
      <c r="L1081" s="337"/>
      <c r="M1081" s="337"/>
      <c r="N1081" s="337"/>
      <c r="O1081" s="912"/>
      <c r="P1081" s="339">
        <f t="shared" si="199"/>
        <v>0</v>
      </c>
      <c r="Q1081" s="364"/>
      <c r="R1081" s="364"/>
      <c r="S1081" s="365"/>
      <c r="T1081" s="366"/>
      <c r="U1081" s="367"/>
      <c r="V1081" s="364"/>
      <c r="W1081" s="364"/>
      <c r="X1081" s="364"/>
      <c r="Y1081" s="1293">
        <f t="shared" si="200"/>
        <v>0</v>
      </c>
      <c r="Z1081" s="340"/>
      <c r="AA1081" s="632"/>
      <c r="AB1081" s="20"/>
      <c r="AC1081" s="253">
        <f t="shared" si="202"/>
        <v>0</v>
      </c>
    </row>
    <row r="1082" spans="1:29" ht="15.6" hidden="1" customHeight="1" x14ac:dyDescent="0.3">
      <c r="A1082" s="115"/>
      <c r="B1082" s="332"/>
      <c r="C1082" s="332"/>
      <c r="D1082" s="332"/>
      <c r="E1082" s="1172"/>
      <c r="F1082" s="884"/>
      <c r="G1082" s="334"/>
      <c r="H1082" s="335"/>
      <c r="I1082" s="334"/>
      <c r="J1082" s="335"/>
      <c r="K1082" s="343"/>
      <c r="L1082" s="337"/>
      <c r="M1082" s="337"/>
      <c r="N1082" s="337"/>
      <c r="O1082" s="912"/>
      <c r="P1082" s="339">
        <f t="shared" si="199"/>
        <v>0</v>
      </c>
      <c r="Q1082" s="364"/>
      <c r="R1082" s="364"/>
      <c r="S1082" s="365"/>
      <c r="T1082" s="366"/>
      <c r="U1082" s="367"/>
      <c r="V1082" s="364"/>
      <c r="W1082" s="364"/>
      <c r="X1082" s="364"/>
      <c r="Y1082" s="1293">
        <f t="shared" si="200"/>
        <v>0</v>
      </c>
      <c r="Z1082" s="340"/>
      <c r="AA1082" s="632"/>
      <c r="AB1082" s="20"/>
      <c r="AC1082" s="253">
        <f t="shared" si="202"/>
        <v>0</v>
      </c>
    </row>
    <row r="1083" spans="1:29" x14ac:dyDescent="0.3">
      <c r="A1083" s="115"/>
      <c r="B1083" s="332"/>
      <c r="C1083" s="332"/>
      <c r="D1083" s="332"/>
      <c r="E1083" s="1168" t="s">
        <v>226</v>
      </c>
      <c r="F1083" s="884">
        <v>67</v>
      </c>
      <c r="G1083" s="334">
        <v>67</v>
      </c>
      <c r="H1083" s="335" t="s">
        <v>89</v>
      </c>
      <c r="I1083" s="334">
        <v>67</v>
      </c>
      <c r="J1083" s="335" t="s">
        <v>89</v>
      </c>
      <c r="K1083" s="343">
        <v>67</v>
      </c>
      <c r="L1083" s="337">
        <v>67</v>
      </c>
      <c r="M1083" s="337"/>
      <c r="N1083" s="337"/>
      <c r="O1083" s="912">
        <v>67</v>
      </c>
      <c r="P1083" s="339">
        <f t="shared" si="199"/>
        <v>0</v>
      </c>
      <c r="Q1083" s="364"/>
      <c r="R1083" s="364"/>
      <c r="S1083" s="365"/>
      <c r="T1083" s="366"/>
      <c r="U1083" s="367"/>
      <c r="V1083" s="364"/>
      <c r="W1083" s="364"/>
      <c r="X1083" s="364"/>
      <c r="Y1083" s="1293">
        <f t="shared" si="200"/>
        <v>0</v>
      </c>
      <c r="Z1083" s="340"/>
      <c r="AA1083" s="370"/>
      <c r="AB1083" s="20"/>
      <c r="AC1083" s="253">
        <f t="shared" si="202"/>
        <v>0</v>
      </c>
    </row>
    <row r="1084" spans="1:29" ht="15.6" hidden="1" customHeight="1" x14ac:dyDescent="0.3">
      <c r="A1084" s="115"/>
      <c r="B1084" s="332"/>
      <c r="C1084" s="332"/>
      <c r="D1084" s="332"/>
      <c r="E1084" s="1169" t="s">
        <v>231</v>
      </c>
      <c r="F1084" s="582">
        <f t="shared" si="190"/>
        <v>0</v>
      </c>
      <c r="G1084" s="334"/>
      <c r="H1084" s="335"/>
      <c r="I1084" s="334"/>
      <c r="J1084" s="335"/>
      <c r="K1084" s="343"/>
      <c r="L1084" s="337"/>
      <c r="M1084" s="337"/>
      <c r="N1084" s="337"/>
      <c r="O1084" s="338">
        <f t="shared" si="204"/>
        <v>0</v>
      </c>
      <c r="P1084" s="339">
        <f t="shared" si="199"/>
        <v>0</v>
      </c>
      <c r="Q1084" s="364"/>
      <c r="R1084" s="364"/>
      <c r="S1084" s="365"/>
      <c r="T1084" s="366"/>
      <c r="U1084" s="367"/>
      <c r="V1084" s="364"/>
      <c r="W1084" s="364"/>
      <c r="X1084" s="364"/>
      <c r="Y1084" s="1293">
        <f t="shared" si="200"/>
        <v>0</v>
      </c>
      <c r="Z1084" s="340"/>
      <c r="AA1084" s="370"/>
      <c r="AB1084" s="20"/>
      <c r="AC1084" s="253">
        <f t="shared" si="202"/>
        <v>0</v>
      </c>
    </row>
    <row r="1085" spans="1:29" ht="15.6" hidden="1" customHeight="1" x14ac:dyDescent="0.3">
      <c r="A1085" s="115"/>
      <c r="B1085" s="332"/>
      <c r="C1085" s="332"/>
      <c r="D1085" s="332"/>
      <c r="E1085" s="1169" t="s">
        <v>232</v>
      </c>
      <c r="F1085" s="582">
        <f t="shared" si="190"/>
        <v>0</v>
      </c>
      <c r="G1085" s="334"/>
      <c r="H1085" s="335"/>
      <c r="I1085" s="334"/>
      <c r="J1085" s="335"/>
      <c r="K1085" s="343"/>
      <c r="L1085" s="337"/>
      <c r="M1085" s="337"/>
      <c r="N1085" s="337"/>
      <c r="O1085" s="338">
        <f t="shared" si="204"/>
        <v>0</v>
      </c>
      <c r="P1085" s="339">
        <f t="shared" si="199"/>
        <v>0</v>
      </c>
      <c r="Q1085" s="364"/>
      <c r="R1085" s="364"/>
      <c r="S1085" s="365"/>
      <c r="T1085" s="366"/>
      <c r="U1085" s="367"/>
      <c r="V1085" s="364"/>
      <c r="W1085" s="364"/>
      <c r="X1085" s="364"/>
      <c r="Y1085" s="1293">
        <f t="shared" si="200"/>
        <v>0</v>
      </c>
      <c r="Z1085" s="340"/>
      <c r="AA1085" s="632"/>
      <c r="AB1085" s="20"/>
      <c r="AC1085" s="253">
        <f t="shared" si="202"/>
        <v>0</v>
      </c>
    </row>
    <row r="1086" spans="1:29" ht="15.6" hidden="1" customHeight="1" x14ac:dyDescent="0.3">
      <c r="A1086" s="115"/>
      <c r="B1086" s="332"/>
      <c r="C1086" s="332"/>
      <c r="D1086" s="332"/>
      <c r="E1086" s="1169" t="s">
        <v>233</v>
      </c>
      <c r="F1086" s="582">
        <f t="shared" si="190"/>
        <v>0</v>
      </c>
      <c r="G1086" s="334"/>
      <c r="H1086" s="335"/>
      <c r="I1086" s="334"/>
      <c r="J1086" s="335"/>
      <c r="K1086" s="343"/>
      <c r="L1086" s="337"/>
      <c r="M1086" s="337"/>
      <c r="N1086" s="337"/>
      <c r="O1086" s="338">
        <f t="shared" si="204"/>
        <v>0</v>
      </c>
      <c r="P1086" s="339">
        <f t="shared" si="199"/>
        <v>0</v>
      </c>
      <c r="Q1086" s="364"/>
      <c r="R1086" s="364"/>
      <c r="S1086" s="365"/>
      <c r="T1086" s="366"/>
      <c r="U1086" s="367"/>
      <c r="V1086" s="364"/>
      <c r="W1086" s="364"/>
      <c r="X1086" s="364"/>
      <c r="Y1086" s="1293">
        <f t="shared" si="200"/>
        <v>0</v>
      </c>
      <c r="Z1086" s="340"/>
      <c r="AA1086" s="632"/>
      <c r="AB1086" s="20"/>
      <c r="AC1086" s="253">
        <f t="shared" si="202"/>
        <v>0</v>
      </c>
    </row>
    <row r="1087" spans="1:29" x14ac:dyDescent="0.3">
      <c r="A1087" s="115"/>
      <c r="B1087" s="332"/>
      <c r="C1087" s="332"/>
      <c r="D1087" s="332"/>
      <c r="E1087" s="1168"/>
      <c r="F1087" s="582">
        <f t="shared" si="190"/>
        <v>0</v>
      </c>
      <c r="G1087" s="334"/>
      <c r="H1087" s="335"/>
      <c r="I1087" s="334"/>
      <c r="J1087" s="335"/>
      <c r="K1087" s="343"/>
      <c r="L1087" s="337"/>
      <c r="M1087" s="337"/>
      <c r="N1087" s="337"/>
      <c r="O1087" s="338"/>
      <c r="P1087" s="339">
        <f t="shared" si="199"/>
        <v>0</v>
      </c>
      <c r="Q1087" s="364"/>
      <c r="R1087" s="364"/>
      <c r="S1087" s="365"/>
      <c r="T1087" s="366"/>
      <c r="U1087" s="367"/>
      <c r="V1087" s="364"/>
      <c r="W1087" s="364"/>
      <c r="X1087" s="364"/>
      <c r="Y1087" s="1293">
        <f t="shared" si="200"/>
        <v>0</v>
      </c>
      <c r="Z1087" s="340"/>
      <c r="AA1087" s="632"/>
      <c r="AB1087" s="20"/>
      <c r="AC1087" s="253">
        <f t="shared" si="202"/>
        <v>0</v>
      </c>
    </row>
    <row r="1088" spans="1:29" x14ac:dyDescent="0.3">
      <c r="A1088" s="115"/>
      <c r="B1088" s="332"/>
      <c r="C1088" s="332"/>
      <c r="D1088" s="442" t="s">
        <v>1210</v>
      </c>
      <c r="E1088" s="1164"/>
      <c r="F1088" s="582">
        <f t="shared" si="190"/>
        <v>0</v>
      </c>
      <c r="G1088" s="334"/>
      <c r="H1088" s="335"/>
      <c r="I1088" s="334"/>
      <c r="J1088" s="335"/>
      <c r="K1088" s="343"/>
      <c r="L1088" s="337"/>
      <c r="M1088" s="337"/>
      <c r="N1088" s="337"/>
      <c r="O1088" s="338"/>
      <c r="P1088" s="339">
        <f t="shared" si="199"/>
        <v>0</v>
      </c>
      <c r="Q1088" s="364"/>
      <c r="R1088" s="364"/>
      <c r="S1088" s="365"/>
      <c r="T1088" s="366"/>
      <c r="U1088" s="367"/>
      <c r="V1088" s="364"/>
      <c r="W1088" s="364"/>
      <c r="X1088" s="364"/>
      <c r="Y1088" s="1293">
        <f t="shared" si="200"/>
        <v>0</v>
      </c>
      <c r="Z1088" s="340"/>
      <c r="AA1088" s="632"/>
      <c r="AB1088" s="20"/>
      <c r="AC1088" s="253">
        <f t="shared" si="202"/>
        <v>0</v>
      </c>
    </row>
    <row r="1089" spans="1:29" x14ac:dyDescent="0.3">
      <c r="A1089" s="115"/>
      <c r="B1089" s="332"/>
      <c r="C1089" s="332"/>
      <c r="D1089" s="332"/>
      <c r="E1089" s="1168" t="s">
        <v>185</v>
      </c>
      <c r="F1089" s="884">
        <v>67</v>
      </c>
      <c r="G1089" s="334">
        <v>67</v>
      </c>
      <c r="H1089" s="335" t="s">
        <v>89</v>
      </c>
      <c r="I1089" s="334">
        <v>67</v>
      </c>
      <c r="J1089" s="335" t="s">
        <v>89</v>
      </c>
      <c r="K1089" s="343">
        <v>67</v>
      </c>
      <c r="L1089" s="337">
        <v>67</v>
      </c>
      <c r="M1089" s="337"/>
      <c r="N1089" s="337"/>
      <c r="O1089" s="912">
        <v>67</v>
      </c>
      <c r="P1089" s="339">
        <f t="shared" si="199"/>
        <v>0</v>
      </c>
      <c r="Q1089" s="364"/>
      <c r="R1089" s="364"/>
      <c r="S1089" s="365"/>
      <c r="T1089" s="366"/>
      <c r="U1089" s="367"/>
      <c r="V1089" s="364"/>
      <c r="W1089" s="364"/>
      <c r="X1089" s="364"/>
      <c r="Y1089" s="1293">
        <f t="shared" si="200"/>
        <v>0</v>
      </c>
      <c r="Z1089" s="340"/>
      <c r="AA1089" s="632"/>
      <c r="AB1089" s="20"/>
      <c r="AC1089" s="253">
        <f t="shared" si="202"/>
        <v>0</v>
      </c>
    </row>
    <row r="1090" spans="1:29" x14ac:dyDescent="0.3">
      <c r="A1090" s="115"/>
      <c r="B1090" s="332"/>
      <c r="C1090" s="332"/>
      <c r="D1090" s="332"/>
      <c r="E1090" s="1168" t="s">
        <v>186</v>
      </c>
      <c r="F1090" s="582">
        <f t="shared" si="190"/>
        <v>0</v>
      </c>
      <c r="G1090" s="333"/>
      <c r="H1090" s="333"/>
      <c r="I1090" s="334"/>
      <c r="J1090" s="335"/>
      <c r="K1090" s="942"/>
      <c r="L1090" s="337"/>
      <c r="M1090" s="337"/>
      <c r="N1090" s="337"/>
      <c r="O1090" s="338"/>
      <c r="P1090" s="339">
        <f t="shared" si="199"/>
        <v>0</v>
      </c>
      <c r="Q1090" s="364"/>
      <c r="R1090" s="364"/>
      <c r="S1090" s="365"/>
      <c r="T1090" s="366"/>
      <c r="U1090" s="367"/>
      <c r="V1090" s="364"/>
      <c r="W1090" s="364"/>
      <c r="X1090" s="364"/>
      <c r="Y1090" s="1293">
        <f t="shared" si="200"/>
        <v>0</v>
      </c>
      <c r="Z1090" s="340"/>
      <c r="AA1090" s="632"/>
      <c r="AB1090" s="20"/>
      <c r="AC1090" s="253">
        <f t="shared" si="202"/>
        <v>0</v>
      </c>
    </row>
    <row r="1091" spans="1:29" x14ac:dyDescent="0.3">
      <c r="A1091" s="115"/>
      <c r="B1091" s="332"/>
      <c r="C1091" s="332"/>
      <c r="D1091" s="332"/>
      <c r="E1091" s="1168" t="s">
        <v>187</v>
      </c>
      <c r="F1091" s="582">
        <f t="shared" si="190"/>
        <v>0</v>
      </c>
      <c r="G1091" s="333"/>
      <c r="H1091" s="333"/>
      <c r="I1091" s="334"/>
      <c r="J1091" s="335"/>
      <c r="K1091" s="942"/>
      <c r="L1091" s="337"/>
      <c r="M1091" s="337"/>
      <c r="N1091" s="337"/>
      <c r="O1091" s="338"/>
      <c r="P1091" s="339">
        <f t="shared" si="199"/>
        <v>0</v>
      </c>
      <c r="Q1091" s="364"/>
      <c r="R1091" s="364"/>
      <c r="S1091" s="365"/>
      <c r="T1091" s="366"/>
      <c r="U1091" s="367"/>
      <c r="V1091" s="364"/>
      <c r="W1091" s="364"/>
      <c r="X1091" s="364"/>
      <c r="Y1091" s="1293">
        <f t="shared" si="200"/>
        <v>0</v>
      </c>
      <c r="Z1091" s="340"/>
      <c r="AA1091" s="632"/>
      <c r="AB1091" s="28"/>
      <c r="AC1091" s="253">
        <f t="shared" si="202"/>
        <v>0</v>
      </c>
    </row>
    <row r="1092" spans="1:29" ht="15.6" hidden="1" customHeight="1" x14ac:dyDescent="0.3">
      <c r="A1092" s="115"/>
      <c r="B1092" s="332"/>
      <c r="C1092" s="332"/>
      <c r="D1092" s="332"/>
      <c r="E1092" s="1169" t="s">
        <v>231</v>
      </c>
      <c r="F1092" s="582">
        <f t="shared" si="190"/>
        <v>0</v>
      </c>
      <c r="G1092" s="333"/>
      <c r="H1092" s="333"/>
      <c r="I1092" s="334"/>
      <c r="J1092" s="335"/>
      <c r="K1092" s="343"/>
      <c r="L1092" s="337"/>
      <c r="M1092" s="337"/>
      <c r="N1092" s="337"/>
      <c r="O1092" s="338"/>
      <c r="P1092" s="339">
        <f t="shared" si="199"/>
        <v>0</v>
      </c>
      <c r="Q1092" s="364"/>
      <c r="R1092" s="364"/>
      <c r="S1092" s="365"/>
      <c r="T1092" s="366"/>
      <c r="U1092" s="367"/>
      <c r="V1092" s="364"/>
      <c r="W1092" s="364"/>
      <c r="X1092" s="364"/>
      <c r="Y1092" s="1293">
        <f t="shared" si="200"/>
        <v>0</v>
      </c>
      <c r="Z1092" s="340"/>
      <c r="AA1092" s="632"/>
      <c r="AB1092" s="20"/>
      <c r="AC1092" s="253">
        <f t="shared" si="202"/>
        <v>0</v>
      </c>
    </row>
    <row r="1093" spans="1:29" ht="15.6" hidden="1" customHeight="1" x14ac:dyDescent="0.3">
      <c r="A1093" s="115"/>
      <c r="B1093" s="332"/>
      <c r="C1093" s="332"/>
      <c r="D1093" s="332"/>
      <c r="E1093" s="1169" t="s">
        <v>232</v>
      </c>
      <c r="F1093" s="582">
        <f t="shared" si="190"/>
        <v>0</v>
      </c>
      <c r="G1093" s="333"/>
      <c r="H1093" s="333"/>
      <c r="I1093" s="334"/>
      <c r="J1093" s="335"/>
      <c r="K1093" s="343"/>
      <c r="L1093" s="337"/>
      <c r="M1093" s="337"/>
      <c r="N1093" s="337"/>
      <c r="O1093" s="338"/>
      <c r="P1093" s="339">
        <f t="shared" si="199"/>
        <v>0</v>
      </c>
      <c r="Q1093" s="364"/>
      <c r="R1093" s="364"/>
      <c r="S1093" s="365"/>
      <c r="T1093" s="366"/>
      <c r="U1093" s="367"/>
      <c r="V1093" s="364"/>
      <c r="W1093" s="364"/>
      <c r="X1093" s="364"/>
      <c r="Y1093" s="1293">
        <f t="shared" si="200"/>
        <v>0</v>
      </c>
      <c r="Z1093" s="340"/>
      <c r="AA1093" s="632"/>
      <c r="AB1093" s="20"/>
      <c r="AC1093" s="253">
        <f t="shared" si="202"/>
        <v>0</v>
      </c>
    </row>
    <row r="1094" spans="1:29" ht="15" hidden="1" customHeight="1" x14ac:dyDescent="0.3">
      <c r="A1094" s="115"/>
      <c r="B1094" s="332"/>
      <c r="C1094" s="332"/>
      <c r="D1094" s="332"/>
      <c r="E1094" s="1169" t="s">
        <v>233</v>
      </c>
      <c r="F1094" s="582">
        <f t="shared" si="190"/>
        <v>0</v>
      </c>
      <c r="G1094" s="333"/>
      <c r="H1094" s="333"/>
      <c r="I1094" s="334"/>
      <c r="J1094" s="335"/>
      <c r="K1094" s="343"/>
      <c r="L1094" s="337"/>
      <c r="M1094" s="337"/>
      <c r="N1094" s="337"/>
      <c r="O1094" s="338"/>
      <c r="P1094" s="339">
        <f t="shared" si="199"/>
        <v>0</v>
      </c>
      <c r="Q1094" s="364"/>
      <c r="R1094" s="364"/>
      <c r="S1094" s="365"/>
      <c r="T1094" s="366"/>
      <c r="U1094" s="367"/>
      <c r="V1094" s="364"/>
      <c r="W1094" s="364"/>
      <c r="X1094" s="364"/>
      <c r="Y1094" s="1293">
        <f t="shared" si="200"/>
        <v>0</v>
      </c>
      <c r="Z1094" s="340"/>
      <c r="AA1094" s="632"/>
      <c r="AB1094" s="20"/>
      <c r="AC1094" s="253">
        <f t="shared" si="202"/>
        <v>0</v>
      </c>
    </row>
    <row r="1095" spans="1:29" x14ac:dyDescent="0.3">
      <c r="A1095" s="115"/>
      <c r="B1095" s="332"/>
      <c r="C1095" s="332"/>
      <c r="D1095" s="332"/>
      <c r="E1095" s="1169"/>
      <c r="F1095" s="582">
        <f t="shared" si="190"/>
        <v>0</v>
      </c>
      <c r="G1095" s="333"/>
      <c r="H1095" s="333"/>
      <c r="I1095" s="334"/>
      <c r="J1095" s="335"/>
      <c r="K1095" s="633"/>
      <c r="L1095" s="337"/>
      <c r="M1095" s="337"/>
      <c r="N1095" s="337"/>
      <c r="O1095" s="338"/>
      <c r="P1095" s="339">
        <f t="shared" si="199"/>
        <v>0</v>
      </c>
      <c r="Q1095" s="364"/>
      <c r="R1095" s="364"/>
      <c r="S1095" s="365"/>
      <c r="T1095" s="366"/>
      <c r="U1095" s="367"/>
      <c r="V1095" s="364"/>
      <c r="W1095" s="364"/>
      <c r="X1095" s="364"/>
      <c r="Y1095" s="1293">
        <f t="shared" si="200"/>
        <v>0</v>
      </c>
      <c r="Z1095" s="340"/>
      <c r="AA1095" s="632"/>
      <c r="AB1095" s="20"/>
      <c r="AC1095" s="253">
        <f t="shared" si="202"/>
        <v>0</v>
      </c>
    </row>
    <row r="1096" spans="1:29" x14ac:dyDescent="0.3">
      <c r="A1096" s="115"/>
      <c r="B1096" s="332"/>
      <c r="C1096" s="332"/>
      <c r="D1096" s="442" t="s">
        <v>1211</v>
      </c>
      <c r="E1096" s="1169"/>
      <c r="F1096" s="582">
        <f t="shared" si="190"/>
        <v>0</v>
      </c>
      <c r="G1096" s="333"/>
      <c r="H1096" s="333"/>
      <c r="I1096" s="334"/>
      <c r="J1096" s="335"/>
      <c r="K1096" s="633"/>
      <c r="L1096" s="337"/>
      <c r="M1096" s="337"/>
      <c r="N1096" s="337"/>
      <c r="O1096" s="338"/>
      <c r="P1096" s="339">
        <f t="shared" si="199"/>
        <v>0</v>
      </c>
      <c r="Q1096" s="364"/>
      <c r="R1096" s="364"/>
      <c r="S1096" s="365"/>
      <c r="T1096" s="366"/>
      <c r="U1096" s="367"/>
      <c r="V1096" s="364"/>
      <c r="W1096" s="364"/>
      <c r="X1096" s="364"/>
      <c r="Y1096" s="1293">
        <f t="shared" si="200"/>
        <v>0</v>
      </c>
      <c r="Z1096" s="340"/>
      <c r="AA1096" s="370"/>
      <c r="AB1096" s="20"/>
      <c r="AC1096" s="253">
        <f t="shared" si="202"/>
        <v>0</v>
      </c>
    </row>
    <row r="1097" spans="1:29" x14ac:dyDescent="0.3">
      <c r="A1097" s="115"/>
      <c r="B1097" s="332"/>
      <c r="C1097" s="332"/>
      <c r="D1097" s="332"/>
      <c r="E1097" s="1169" t="s">
        <v>528</v>
      </c>
      <c r="F1097" s="582">
        <v>1</v>
      </c>
      <c r="G1097" s="333"/>
      <c r="H1097" s="333"/>
      <c r="I1097" s="334">
        <v>1</v>
      </c>
      <c r="J1097" s="335">
        <v>-1</v>
      </c>
      <c r="K1097" s="633">
        <v>13</v>
      </c>
      <c r="L1097" s="337"/>
      <c r="M1097" s="337"/>
      <c r="N1097" s="337"/>
      <c r="O1097" s="338">
        <f t="shared" si="204"/>
        <v>13</v>
      </c>
      <c r="P1097" s="339">
        <f t="shared" si="199"/>
        <v>0</v>
      </c>
      <c r="Q1097" s="364"/>
      <c r="R1097" s="364"/>
      <c r="S1097" s="365"/>
      <c r="T1097" s="366"/>
      <c r="U1097" s="367"/>
      <c r="V1097" s="364"/>
      <c r="W1097" s="364"/>
      <c r="X1097" s="364"/>
      <c r="Y1097" s="1293">
        <f t="shared" si="200"/>
        <v>0</v>
      </c>
      <c r="Z1097" s="340"/>
      <c r="AA1097" s="370"/>
      <c r="AB1097" s="20"/>
      <c r="AC1097" s="253">
        <f t="shared" si="202"/>
        <v>0</v>
      </c>
    </row>
    <row r="1098" spans="1:29" x14ac:dyDescent="0.3">
      <c r="A1098" s="115"/>
      <c r="B1098" s="332"/>
      <c r="C1098" s="332"/>
      <c r="D1098" s="332"/>
      <c r="E1098" s="1168"/>
      <c r="F1098" s="582">
        <f t="shared" si="190"/>
        <v>0</v>
      </c>
      <c r="G1098" s="333"/>
      <c r="H1098" s="333"/>
      <c r="I1098" s="334"/>
      <c r="J1098" s="335"/>
      <c r="K1098" s="942"/>
      <c r="L1098" s="337"/>
      <c r="M1098" s="337"/>
      <c r="N1098" s="337"/>
      <c r="O1098" s="338"/>
      <c r="P1098" s="339">
        <f t="shared" si="199"/>
        <v>0</v>
      </c>
      <c r="Q1098" s="364"/>
      <c r="R1098" s="364"/>
      <c r="S1098" s="365"/>
      <c r="T1098" s="366"/>
      <c r="U1098" s="367"/>
      <c r="V1098" s="364"/>
      <c r="W1098" s="364"/>
      <c r="X1098" s="364"/>
      <c r="Y1098" s="1293">
        <f t="shared" si="200"/>
        <v>0</v>
      </c>
      <c r="Z1098" s="340"/>
      <c r="AA1098" s="632"/>
      <c r="AB1098" s="20"/>
      <c r="AC1098" s="253">
        <f t="shared" si="202"/>
        <v>0</v>
      </c>
    </row>
    <row r="1099" spans="1:29" x14ac:dyDescent="0.3">
      <c r="A1099" s="115"/>
      <c r="B1099" s="332"/>
      <c r="C1099" s="374" t="s">
        <v>90</v>
      </c>
      <c r="D1099" s="332"/>
      <c r="E1099" s="1164"/>
      <c r="F1099" s="582">
        <f t="shared" si="190"/>
        <v>0</v>
      </c>
      <c r="G1099" s="333"/>
      <c r="H1099" s="333"/>
      <c r="I1099" s="334"/>
      <c r="J1099" s="335"/>
      <c r="K1099" s="942"/>
      <c r="L1099" s="337"/>
      <c r="M1099" s="337"/>
      <c r="N1099" s="337"/>
      <c r="O1099" s="338"/>
      <c r="P1099" s="339">
        <f t="shared" si="199"/>
        <v>0</v>
      </c>
      <c r="Q1099" s="364"/>
      <c r="R1099" s="364"/>
      <c r="S1099" s="365"/>
      <c r="T1099" s="366"/>
      <c r="U1099" s="367"/>
      <c r="V1099" s="364"/>
      <c r="W1099" s="364"/>
      <c r="X1099" s="364"/>
      <c r="Y1099" s="1293">
        <f t="shared" si="200"/>
        <v>0</v>
      </c>
      <c r="Z1099" s="340"/>
      <c r="AA1099" s="632"/>
      <c r="AB1099" s="20"/>
      <c r="AC1099" s="253">
        <f t="shared" si="202"/>
        <v>0</v>
      </c>
    </row>
    <row r="1100" spans="1:29" x14ac:dyDescent="0.3">
      <c r="A1100" s="115"/>
      <c r="B1100" s="332"/>
      <c r="C1100" s="332"/>
      <c r="D1100" s="332"/>
      <c r="E1100" s="1168" t="s">
        <v>223</v>
      </c>
      <c r="F1100" s="582">
        <f t="shared" si="190"/>
        <v>67</v>
      </c>
      <c r="G1100" s="333"/>
      <c r="H1100" s="333"/>
      <c r="I1100" s="334">
        <v>67</v>
      </c>
      <c r="J1100" s="335" t="s">
        <v>89</v>
      </c>
      <c r="K1100" s="343">
        <v>63</v>
      </c>
      <c r="L1100" s="337">
        <v>65</v>
      </c>
      <c r="M1100" s="337"/>
      <c r="N1100" s="337"/>
      <c r="O1100" s="338">
        <v>65</v>
      </c>
      <c r="P1100" s="339">
        <f t="shared" si="199"/>
        <v>0</v>
      </c>
      <c r="Q1100" s="364"/>
      <c r="R1100" s="364"/>
      <c r="S1100" s="365"/>
      <c r="T1100" s="366"/>
      <c r="U1100" s="367"/>
      <c r="V1100" s="364"/>
      <c r="W1100" s="364"/>
      <c r="X1100" s="364"/>
      <c r="Y1100" s="1293">
        <f t="shared" si="200"/>
        <v>0</v>
      </c>
      <c r="Z1100" s="340"/>
      <c r="AA1100" s="370"/>
      <c r="AB1100" s="20"/>
      <c r="AC1100" s="253">
        <f t="shared" si="202"/>
        <v>0</v>
      </c>
    </row>
    <row r="1101" spans="1:29" ht="15.6" hidden="1" customHeight="1" x14ac:dyDescent="0.3">
      <c r="A1101" s="115"/>
      <c r="B1101" s="332"/>
      <c r="C1101" s="332"/>
      <c r="D1101" s="332"/>
      <c r="E1101" s="1169" t="s">
        <v>231</v>
      </c>
      <c r="F1101" s="582">
        <f t="shared" si="190"/>
        <v>0</v>
      </c>
      <c r="G1101" s="333"/>
      <c r="H1101" s="333"/>
      <c r="I1101" s="334"/>
      <c r="J1101" s="335"/>
      <c r="K1101" s="343"/>
      <c r="L1101" s="337"/>
      <c r="M1101" s="337"/>
      <c r="N1101" s="337"/>
      <c r="O1101" s="338">
        <f t="shared" si="204"/>
        <v>0</v>
      </c>
      <c r="P1101" s="339">
        <f t="shared" si="199"/>
        <v>0</v>
      </c>
      <c r="Q1101" s="364"/>
      <c r="R1101" s="364"/>
      <c r="S1101" s="365"/>
      <c r="T1101" s="366"/>
      <c r="U1101" s="367"/>
      <c r="V1101" s="364"/>
      <c r="W1101" s="364"/>
      <c r="X1101" s="364"/>
      <c r="Y1101" s="1293">
        <f t="shared" si="200"/>
        <v>0</v>
      </c>
      <c r="Z1101" s="340"/>
      <c r="AA1101" s="370"/>
      <c r="AB1101" s="20"/>
      <c r="AC1101" s="253">
        <f t="shared" si="202"/>
        <v>0</v>
      </c>
    </row>
    <row r="1102" spans="1:29" ht="15.6" hidden="1" customHeight="1" x14ac:dyDescent="0.3">
      <c r="A1102" s="115"/>
      <c r="B1102" s="332"/>
      <c r="C1102" s="332"/>
      <c r="D1102" s="332"/>
      <c r="E1102" s="1169" t="s">
        <v>232</v>
      </c>
      <c r="F1102" s="582">
        <f t="shared" si="190"/>
        <v>0</v>
      </c>
      <c r="G1102" s="333"/>
      <c r="H1102" s="333"/>
      <c r="I1102" s="334"/>
      <c r="J1102" s="335"/>
      <c r="K1102" s="343"/>
      <c r="L1102" s="337"/>
      <c r="M1102" s="337"/>
      <c r="N1102" s="337"/>
      <c r="O1102" s="338">
        <f t="shared" si="204"/>
        <v>0</v>
      </c>
      <c r="P1102" s="339">
        <f t="shared" si="199"/>
        <v>0</v>
      </c>
      <c r="Q1102" s="364"/>
      <c r="R1102" s="364"/>
      <c r="S1102" s="365"/>
      <c r="T1102" s="366"/>
      <c r="U1102" s="367"/>
      <c r="V1102" s="364"/>
      <c r="W1102" s="364"/>
      <c r="X1102" s="364"/>
      <c r="Y1102" s="1293">
        <f t="shared" si="200"/>
        <v>0</v>
      </c>
      <c r="Z1102" s="340"/>
      <c r="AA1102" s="370"/>
      <c r="AB1102" s="20"/>
      <c r="AC1102" s="253">
        <f t="shared" si="202"/>
        <v>0</v>
      </c>
    </row>
    <row r="1103" spans="1:29" ht="15.6" hidden="1" customHeight="1" x14ac:dyDescent="0.3">
      <c r="A1103" s="115"/>
      <c r="B1103" s="332"/>
      <c r="C1103" s="332"/>
      <c r="D1103" s="332"/>
      <c r="E1103" s="1169" t="s">
        <v>233</v>
      </c>
      <c r="F1103" s="582">
        <f t="shared" si="190"/>
        <v>0</v>
      </c>
      <c r="G1103" s="333"/>
      <c r="H1103" s="333"/>
      <c r="I1103" s="334"/>
      <c r="J1103" s="335"/>
      <c r="K1103" s="343"/>
      <c r="L1103" s="337"/>
      <c r="M1103" s="337"/>
      <c r="N1103" s="337"/>
      <c r="O1103" s="338">
        <f t="shared" si="204"/>
        <v>0</v>
      </c>
      <c r="P1103" s="339">
        <f t="shared" si="199"/>
        <v>0</v>
      </c>
      <c r="Q1103" s="364"/>
      <c r="R1103" s="364"/>
      <c r="S1103" s="365"/>
      <c r="T1103" s="366"/>
      <c r="U1103" s="367"/>
      <c r="V1103" s="364"/>
      <c r="W1103" s="364"/>
      <c r="X1103" s="364"/>
      <c r="Y1103" s="1293">
        <f t="shared" si="200"/>
        <v>0</v>
      </c>
      <c r="Z1103" s="340"/>
      <c r="AA1103" s="632"/>
      <c r="AB1103" s="20"/>
      <c r="AC1103" s="253">
        <f t="shared" si="202"/>
        <v>0</v>
      </c>
    </row>
    <row r="1104" spans="1:29" x14ac:dyDescent="0.3">
      <c r="A1104" s="115"/>
      <c r="B1104" s="332"/>
      <c r="C1104" s="332"/>
      <c r="D1104" s="332"/>
      <c r="E1104" s="1172"/>
      <c r="F1104" s="582">
        <f t="shared" si="190"/>
        <v>0</v>
      </c>
      <c r="G1104" s="333"/>
      <c r="H1104" s="333"/>
      <c r="I1104" s="334"/>
      <c r="J1104" s="335"/>
      <c r="K1104" s="942"/>
      <c r="L1104" s="337"/>
      <c r="M1104" s="337"/>
      <c r="N1104" s="337"/>
      <c r="O1104" s="338"/>
      <c r="P1104" s="339">
        <f t="shared" si="199"/>
        <v>0</v>
      </c>
      <c r="Q1104" s="364"/>
      <c r="R1104" s="364"/>
      <c r="S1104" s="365"/>
      <c r="T1104" s="366"/>
      <c r="U1104" s="367"/>
      <c r="V1104" s="364"/>
      <c r="W1104" s="364"/>
      <c r="X1104" s="364"/>
      <c r="Y1104" s="1293">
        <f t="shared" si="200"/>
        <v>0</v>
      </c>
      <c r="Z1104" s="340"/>
      <c r="AA1104" s="632"/>
      <c r="AB1104" s="20"/>
      <c r="AC1104" s="253">
        <f t="shared" si="202"/>
        <v>0</v>
      </c>
    </row>
    <row r="1105" spans="1:29" x14ac:dyDescent="0.3">
      <c r="A1105" s="115"/>
      <c r="B1105" s="332"/>
      <c r="C1105" s="332"/>
      <c r="D1105" s="374" t="s">
        <v>1212</v>
      </c>
      <c r="E1105" s="1164"/>
      <c r="F1105" s="582">
        <f t="shared" si="190"/>
        <v>0</v>
      </c>
      <c r="G1105" s="333"/>
      <c r="H1105" s="333"/>
      <c r="I1105" s="334"/>
      <c r="J1105" s="335"/>
      <c r="K1105" s="942"/>
      <c r="L1105" s="337"/>
      <c r="M1105" s="337"/>
      <c r="N1105" s="337"/>
      <c r="O1105" s="338"/>
      <c r="P1105" s="339">
        <f t="shared" si="199"/>
        <v>0</v>
      </c>
      <c r="Q1105" s="364"/>
      <c r="R1105" s="364"/>
      <c r="S1105" s="365"/>
      <c r="T1105" s="366"/>
      <c r="U1105" s="367"/>
      <c r="V1105" s="364"/>
      <c r="W1105" s="364"/>
      <c r="X1105" s="364"/>
      <c r="Y1105" s="1293">
        <f t="shared" si="200"/>
        <v>0</v>
      </c>
      <c r="Z1105" s="340"/>
      <c r="AA1105" s="632"/>
      <c r="AB1105" s="20"/>
      <c r="AC1105" s="253">
        <f t="shared" si="202"/>
        <v>0</v>
      </c>
    </row>
    <row r="1106" spans="1:29" x14ac:dyDescent="0.3">
      <c r="A1106" s="115"/>
      <c r="B1106" s="332"/>
      <c r="C1106" s="332"/>
      <c r="D1106" s="374" t="s">
        <v>1213</v>
      </c>
      <c r="E1106" s="1164"/>
      <c r="F1106" s="582">
        <f t="shared" si="190"/>
        <v>0</v>
      </c>
      <c r="G1106" s="333"/>
      <c r="H1106" s="333"/>
      <c r="I1106" s="334"/>
      <c r="J1106" s="335"/>
      <c r="K1106" s="942"/>
      <c r="L1106" s="337"/>
      <c r="M1106" s="337"/>
      <c r="N1106" s="337"/>
      <c r="O1106" s="338"/>
      <c r="P1106" s="339">
        <f t="shared" si="199"/>
        <v>0</v>
      </c>
      <c r="Q1106" s="364"/>
      <c r="R1106" s="364"/>
      <c r="S1106" s="365"/>
      <c r="T1106" s="366"/>
      <c r="U1106" s="367"/>
      <c r="V1106" s="364"/>
      <c r="W1106" s="364"/>
      <c r="X1106" s="364"/>
      <c r="Y1106" s="1293">
        <f t="shared" si="200"/>
        <v>0</v>
      </c>
      <c r="Z1106" s="340"/>
      <c r="AA1106" s="632"/>
      <c r="AB1106" s="20"/>
      <c r="AC1106" s="253">
        <f t="shared" si="202"/>
        <v>0</v>
      </c>
    </row>
    <row r="1107" spans="1:29" x14ac:dyDescent="0.3">
      <c r="A1107" s="115"/>
      <c r="B1107" s="332"/>
      <c r="C1107" s="332"/>
      <c r="D1107" s="374" t="s">
        <v>1214</v>
      </c>
      <c r="E1107" s="1164"/>
      <c r="F1107" s="582">
        <f t="shared" ref="F1107" si="206">SUM(G1107:J1107)</f>
        <v>0</v>
      </c>
      <c r="G1107" s="333"/>
      <c r="H1107" s="333"/>
      <c r="I1107" s="334"/>
      <c r="J1107" s="335"/>
      <c r="K1107" s="942"/>
      <c r="L1107" s="337"/>
      <c r="M1107" s="337"/>
      <c r="N1107" s="337"/>
      <c r="O1107" s="338"/>
      <c r="P1107" s="339">
        <f t="shared" si="199"/>
        <v>0</v>
      </c>
      <c r="Q1107" s="364"/>
      <c r="R1107" s="364"/>
      <c r="S1107" s="365"/>
      <c r="T1107" s="366"/>
      <c r="U1107" s="367"/>
      <c r="V1107" s="364"/>
      <c r="W1107" s="364"/>
      <c r="X1107" s="364"/>
      <c r="Y1107" s="1293">
        <f t="shared" si="200"/>
        <v>0</v>
      </c>
      <c r="Z1107" s="340"/>
      <c r="AA1107" s="632"/>
      <c r="AB1107" s="20"/>
      <c r="AC1107" s="253">
        <f t="shared" si="202"/>
        <v>0</v>
      </c>
    </row>
    <row r="1108" spans="1:29" x14ac:dyDescent="0.3">
      <c r="A1108" s="115"/>
      <c r="B1108" s="332"/>
      <c r="C1108" s="332"/>
      <c r="D1108" s="332"/>
      <c r="E1108" s="1168" t="s">
        <v>222</v>
      </c>
      <c r="F1108" s="582">
        <f t="shared" si="190"/>
        <v>67</v>
      </c>
      <c r="G1108" s="333"/>
      <c r="H1108" s="333"/>
      <c r="I1108" s="334">
        <v>67</v>
      </c>
      <c r="J1108" s="335" t="s">
        <v>89</v>
      </c>
      <c r="K1108" s="343">
        <v>63</v>
      </c>
      <c r="L1108" s="337">
        <v>66</v>
      </c>
      <c r="M1108" s="337"/>
      <c r="N1108" s="337"/>
      <c r="O1108" s="338">
        <v>66</v>
      </c>
      <c r="P1108" s="339">
        <f t="shared" si="199"/>
        <v>0</v>
      </c>
      <c r="Q1108" s="364"/>
      <c r="R1108" s="364"/>
      <c r="S1108" s="365"/>
      <c r="T1108" s="366"/>
      <c r="U1108" s="367"/>
      <c r="V1108" s="364"/>
      <c r="W1108" s="364"/>
      <c r="X1108" s="364"/>
      <c r="Y1108" s="1293">
        <f t="shared" si="200"/>
        <v>0</v>
      </c>
      <c r="Z1108" s="340"/>
      <c r="AA1108" s="370"/>
      <c r="AB1108" s="20"/>
      <c r="AC1108" s="253">
        <f t="shared" si="202"/>
        <v>0</v>
      </c>
    </row>
    <row r="1109" spans="1:29" ht="15.6" hidden="1" customHeight="1" x14ac:dyDescent="0.3">
      <c r="A1109" s="115"/>
      <c r="B1109" s="332"/>
      <c r="C1109" s="332"/>
      <c r="D1109" s="332"/>
      <c r="E1109" s="1169" t="s">
        <v>231</v>
      </c>
      <c r="F1109" s="582">
        <f t="shared" si="190"/>
        <v>0</v>
      </c>
      <c r="G1109" s="333"/>
      <c r="H1109" s="333"/>
      <c r="I1109" s="334"/>
      <c r="J1109" s="335"/>
      <c r="K1109" s="343"/>
      <c r="L1109" s="337"/>
      <c r="M1109" s="337"/>
      <c r="N1109" s="337"/>
      <c r="O1109" s="338">
        <f t="shared" si="204"/>
        <v>0</v>
      </c>
      <c r="P1109" s="339">
        <f t="shared" si="199"/>
        <v>0</v>
      </c>
      <c r="Q1109" s="364"/>
      <c r="R1109" s="364"/>
      <c r="S1109" s="365"/>
      <c r="T1109" s="366"/>
      <c r="U1109" s="367"/>
      <c r="V1109" s="364"/>
      <c r="W1109" s="364"/>
      <c r="X1109" s="364"/>
      <c r="Y1109" s="1293">
        <f t="shared" si="200"/>
        <v>0</v>
      </c>
      <c r="Z1109" s="340"/>
      <c r="AA1109" s="370"/>
      <c r="AB1109" s="20"/>
      <c r="AC1109" s="253">
        <f t="shared" si="202"/>
        <v>0</v>
      </c>
    </row>
    <row r="1110" spans="1:29" ht="15.6" hidden="1" customHeight="1" x14ac:dyDescent="0.3">
      <c r="A1110" s="115"/>
      <c r="B1110" s="332"/>
      <c r="C1110" s="332"/>
      <c r="D1110" s="332"/>
      <c r="E1110" s="1169" t="s">
        <v>232</v>
      </c>
      <c r="F1110" s="582">
        <f t="shared" si="190"/>
        <v>0</v>
      </c>
      <c r="G1110" s="333"/>
      <c r="H1110" s="333"/>
      <c r="I1110" s="334"/>
      <c r="J1110" s="335"/>
      <c r="K1110" s="343"/>
      <c r="L1110" s="337"/>
      <c r="M1110" s="337"/>
      <c r="N1110" s="337"/>
      <c r="O1110" s="338">
        <f t="shared" si="204"/>
        <v>0</v>
      </c>
      <c r="P1110" s="339">
        <f t="shared" si="199"/>
        <v>0</v>
      </c>
      <c r="Q1110" s="364"/>
      <c r="R1110" s="364"/>
      <c r="S1110" s="365"/>
      <c r="T1110" s="366"/>
      <c r="U1110" s="367"/>
      <c r="V1110" s="364"/>
      <c r="W1110" s="364"/>
      <c r="X1110" s="364"/>
      <c r="Y1110" s="1293">
        <f t="shared" si="200"/>
        <v>0</v>
      </c>
      <c r="Z1110" s="340"/>
      <c r="AA1110" s="370"/>
      <c r="AB1110" s="20"/>
      <c r="AC1110" s="253">
        <f t="shared" si="202"/>
        <v>0</v>
      </c>
    </row>
    <row r="1111" spans="1:29" ht="15.6" hidden="1" customHeight="1" x14ac:dyDescent="0.3">
      <c r="A1111" s="115"/>
      <c r="B1111" s="332"/>
      <c r="C1111" s="332"/>
      <c r="D1111" s="332"/>
      <c r="E1111" s="1169" t="s">
        <v>233</v>
      </c>
      <c r="F1111" s="582">
        <f t="shared" si="190"/>
        <v>0</v>
      </c>
      <c r="G1111" s="333"/>
      <c r="H1111" s="333"/>
      <c r="I1111" s="334"/>
      <c r="J1111" s="335"/>
      <c r="K1111" s="343"/>
      <c r="L1111" s="337"/>
      <c r="M1111" s="337"/>
      <c r="N1111" s="337"/>
      <c r="O1111" s="338">
        <f t="shared" si="204"/>
        <v>0</v>
      </c>
      <c r="P1111" s="339">
        <f t="shared" si="199"/>
        <v>0</v>
      </c>
      <c r="Q1111" s="364"/>
      <c r="R1111" s="364"/>
      <c r="S1111" s="365"/>
      <c r="T1111" s="366"/>
      <c r="U1111" s="367"/>
      <c r="V1111" s="364"/>
      <c r="W1111" s="364"/>
      <c r="X1111" s="364"/>
      <c r="Y1111" s="1293">
        <f t="shared" si="200"/>
        <v>0</v>
      </c>
      <c r="Z1111" s="340"/>
      <c r="AA1111" s="632"/>
      <c r="AB1111" s="20"/>
      <c r="AC1111" s="253">
        <f t="shared" si="202"/>
        <v>0</v>
      </c>
    </row>
    <row r="1112" spans="1:29" x14ac:dyDescent="0.3">
      <c r="A1112" s="115"/>
      <c r="B1112" s="332"/>
      <c r="C1112" s="332"/>
      <c r="D1112" s="332"/>
      <c r="E1112" s="1168"/>
      <c r="F1112" s="582">
        <f t="shared" si="190"/>
        <v>0</v>
      </c>
      <c r="G1112" s="333"/>
      <c r="H1112" s="333"/>
      <c r="I1112" s="334"/>
      <c r="J1112" s="335"/>
      <c r="K1112" s="942"/>
      <c r="L1112" s="337"/>
      <c r="M1112" s="337"/>
      <c r="N1112" s="337"/>
      <c r="O1112" s="338"/>
      <c r="P1112" s="339">
        <f t="shared" si="199"/>
        <v>0</v>
      </c>
      <c r="Q1112" s="364"/>
      <c r="R1112" s="364"/>
      <c r="S1112" s="365"/>
      <c r="T1112" s="366"/>
      <c r="U1112" s="367"/>
      <c r="V1112" s="364"/>
      <c r="W1112" s="364"/>
      <c r="X1112" s="364"/>
      <c r="Y1112" s="1293">
        <f t="shared" si="200"/>
        <v>0</v>
      </c>
      <c r="Z1112" s="340"/>
      <c r="AA1112" s="632"/>
      <c r="AB1112" s="20"/>
      <c r="AC1112" s="253">
        <f t="shared" si="202"/>
        <v>0</v>
      </c>
    </row>
    <row r="1113" spans="1:29" x14ac:dyDescent="0.3">
      <c r="A1113" s="115"/>
      <c r="B1113" s="332"/>
      <c r="C1113" s="332"/>
      <c r="D1113" s="374" t="s">
        <v>1215</v>
      </c>
      <c r="E1113" s="1164"/>
      <c r="F1113" s="582">
        <f t="shared" si="190"/>
        <v>0</v>
      </c>
      <c r="G1113" s="333"/>
      <c r="H1113" s="333"/>
      <c r="I1113" s="334"/>
      <c r="J1113" s="335"/>
      <c r="K1113" s="942"/>
      <c r="L1113" s="337"/>
      <c r="M1113" s="337"/>
      <c r="N1113" s="337"/>
      <c r="O1113" s="338"/>
      <c r="P1113" s="339">
        <f t="shared" si="199"/>
        <v>0</v>
      </c>
      <c r="Q1113" s="364"/>
      <c r="R1113" s="364"/>
      <c r="S1113" s="365"/>
      <c r="T1113" s="366"/>
      <c r="U1113" s="367"/>
      <c r="V1113" s="364"/>
      <c r="W1113" s="364"/>
      <c r="X1113" s="364"/>
      <c r="Y1113" s="1293">
        <f t="shared" si="200"/>
        <v>0</v>
      </c>
      <c r="Z1113" s="340"/>
      <c r="AA1113" s="632"/>
      <c r="AB1113" s="20"/>
      <c r="AC1113" s="253">
        <f t="shared" si="202"/>
        <v>0</v>
      </c>
    </row>
    <row r="1114" spans="1:29" x14ac:dyDescent="0.3">
      <c r="A1114" s="115"/>
      <c r="B1114" s="332"/>
      <c r="C1114" s="332"/>
      <c r="D1114" s="332"/>
      <c r="E1114" s="1199" t="s">
        <v>1216</v>
      </c>
      <c r="F1114" s="582">
        <f t="shared" ref="F1114:F1181" si="207">SUM(G1114:J1114)</f>
        <v>0</v>
      </c>
      <c r="G1114" s="333"/>
      <c r="H1114" s="333"/>
      <c r="I1114" s="334"/>
      <c r="J1114" s="335"/>
      <c r="K1114" s="942"/>
      <c r="L1114" s="337"/>
      <c r="M1114" s="337"/>
      <c r="N1114" s="337"/>
      <c r="O1114" s="338"/>
      <c r="P1114" s="339">
        <f t="shared" si="199"/>
        <v>0</v>
      </c>
      <c r="Q1114" s="364"/>
      <c r="R1114" s="364"/>
      <c r="S1114" s="365"/>
      <c r="T1114" s="366"/>
      <c r="U1114" s="367"/>
      <c r="V1114" s="364"/>
      <c r="W1114" s="364"/>
      <c r="X1114" s="364"/>
      <c r="Y1114" s="1293">
        <f t="shared" si="200"/>
        <v>0</v>
      </c>
      <c r="Z1114" s="340"/>
      <c r="AA1114" s="634"/>
      <c r="AB1114" s="20"/>
      <c r="AC1114" s="253">
        <f t="shared" si="202"/>
        <v>0</v>
      </c>
    </row>
    <row r="1115" spans="1:29" x14ac:dyDescent="0.3">
      <c r="A1115" s="115"/>
      <c r="B1115" s="332"/>
      <c r="C1115" s="332"/>
      <c r="D1115" s="332"/>
      <c r="E1115" s="1199" t="s">
        <v>1217</v>
      </c>
      <c r="F1115" s="582">
        <f t="shared" si="207"/>
        <v>0</v>
      </c>
      <c r="G1115" s="333"/>
      <c r="H1115" s="333"/>
      <c r="I1115" s="334"/>
      <c r="J1115" s="335"/>
      <c r="K1115" s="942"/>
      <c r="L1115" s="337"/>
      <c r="M1115" s="337"/>
      <c r="N1115" s="337"/>
      <c r="O1115" s="338"/>
      <c r="P1115" s="339">
        <f t="shared" ref="P1115" si="208">SUM(Q1115:T1115)</f>
        <v>0</v>
      </c>
      <c r="Q1115" s="364"/>
      <c r="R1115" s="364"/>
      <c r="S1115" s="365"/>
      <c r="T1115" s="366"/>
      <c r="U1115" s="367"/>
      <c r="V1115" s="364"/>
      <c r="W1115" s="364"/>
      <c r="X1115" s="364"/>
      <c r="Y1115" s="1293">
        <f t="shared" si="200"/>
        <v>0</v>
      </c>
      <c r="Z1115" s="340"/>
      <c r="AA1115" s="634"/>
      <c r="AB1115" s="20"/>
      <c r="AC1115" s="253">
        <f t="shared" si="202"/>
        <v>0</v>
      </c>
    </row>
    <row r="1116" spans="1:29" x14ac:dyDescent="0.3">
      <c r="A1116" s="115"/>
      <c r="B1116" s="332"/>
      <c r="C1116" s="332"/>
      <c r="D1116" s="332"/>
      <c r="E1116" s="1193" t="s">
        <v>91</v>
      </c>
      <c r="F1116" s="582">
        <f t="shared" si="207"/>
        <v>0</v>
      </c>
      <c r="G1116" s="333"/>
      <c r="H1116" s="333"/>
      <c r="I1116" s="334"/>
      <c r="J1116" s="335"/>
      <c r="K1116" s="942"/>
      <c r="L1116" s="337"/>
      <c r="M1116" s="337"/>
      <c r="N1116" s="337"/>
      <c r="O1116" s="338"/>
      <c r="P1116" s="339">
        <f t="shared" si="199"/>
        <v>0</v>
      </c>
      <c r="Q1116" s="364"/>
      <c r="R1116" s="364"/>
      <c r="S1116" s="365"/>
      <c r="T1116" s="366"/>
      <c r="U1116" s="367"/>
      <c r="V1116" s="364"/>
      <c r="W1116" s="364"/>
      <c r="X1116" s="364"/>
      <c r="Y1116" s="1293">
        <f t="shared" si="200"/>
        <v>0</v>
      </c>
      <c r="Z1116" s="340"/>
      <c r="AA1116" s="632"/>
      <c r="AB1116" s="20"/>
      <c r="AC1116" s="253">
        <f t="shared" si="202"/>
        <v>0</v>
      </c>
    </row>
    <row r="1117" spans="1:29" x14ac:dyDescent="0.3">
      <c r="A1117" s="115"/>
      <c r="B1117" s="332"/>
      <c r="C1117" s="332"/>
      <c r="D1117" s="332"/>
      <c r="E1117" s="1205" t="s">
        <v>92</v>
      </c>
      <c r="F1117" s="582">
        <f t="shared" si="207"/>
        <v>9</v>
      </c>
      <c r="G1117" s="333"/>
      <c r="H1117" s="333"/>
      <c r="I1117" s="635"/>
      <c r="J1117" s="335">
        <v>9</v>
      </c>
      <c r="K1117" s="942"/>
      <c r="L1117" s="337"/>
      <c r="M1117" s="337"/>
      <c r="N1117" s="337"/>
      <c r="O1117" s="338"/>
      <c r="P1117" s="339">
        <f t="shared" si="199"/>
        <v>510000</v>
      </c>
      <c r="Q1117" s="364"/>
      <c r="R1117" s="364"/>
      <c r="S1117" s="365"/>
      <c r="T1117" s="366">
        <v>510000</v>
      </c>
      <c r="U1117" s="367"/>
      <c r="V1117" s="364"/>
      <c r="W1117" s="364"/>
      <c r="X1117" s="364"/>
      <c r="Y1117" s="1293">
        <f t="shared" si="200"/>
        <v>0</v>
      </c>
      <c r="Z1117" s="340" t="s">
        <v>32</v>
      </c>
      <c r="AA1117" s="632"/>
      <c r="AB1117" s="20"/>
      <c r="AC1117" s="253">
        <f t="shared" si="202"/>
        <v>510000</v>
      </c>
    </row>
    <row r="1118" spans="1:29" x14ac:dyDescent="0.3">
      <c r="A1118" s="115"/>
      <c r="B1118" s="332"/>
      <c r="C1118" s="332"/>
      <c r="D1118" s="332"/>
      <c r="E1118" s="1205" t="s">
        <v>93</v>
      </c>
      <c r="F1118" s="582">
        <f t="shared" si="207"/>
        <v>12</v>
      </c>
      <c r="G1118" s="333"/>
      <c r="H1118" s="333"/>
      <c r="I1118" s="635"/>
      <c r="J1118" s="335">
        <v>12</v>
      </c>
      <c r="K1118" s="942"/>
      <c r="L1118" s="337"/>
      <c r="M1118" s="337"/>
      <c r="N1118" s="337"/>
      <c r="O1118" s="338"/>
      <c r="P1118" s="339">
        <f t="shared" si="199"/>
        <v>660000</v>
      </c>
      <c r="Q1118" s="364"/>
      <c r="R1118" s="364"/>
      <c r="S1118" s="365"/>
      <c r="T1118" s="366">
        <v>660000</v>
      </c>
      <c r="U1118" s="367"/>
      <c r="V1118" s="364"/>
      <c r="W1118" s="364"/>
      <c r="X1118" s="364"/>
      <c r="Y1118" s="1293">
        <f t="shared" si="200"/>
        <v>0</v>
      </c>
      <c r="Z1118" s="340" t="s">
        <v>32</v>
      </c>
      <c r="AA1118" s="632"/>
      <c r="AB1118" s="20"/>
      <c r="AC1118" s="253">
        <f t="shared" si="202"/>
        <v>660000</v>
      </c>
    </row>
    <row r="1119" spans="1:29" x14ac:dyDescent="0.3">
      <c r="A1119" s="115"/>
      <c r="B1119" s="332"/>
      <c r="C1119" s="332"/>
      <c r="D1119" s="332"/>
      <c r="E1119" s="1205" t="s">
        <v>94</v>
      </c>
      <c r="F1119" s="582">
        <f t="shared" si="207"/>
        <v>1</v>
      </c>
      <c r="G1119" s="333"/>
      <c r="H1119" s="333"/>
      <c r="I1119" s="635"/>
      <c r="J1119" s="335">
        <v>1</v>
      </c>
      <c r="K1119" s="942"/>
      <c r="L1119" s="337"/>
      <c r="M1119" s="337"/>
      <c r="N1119" s="337"/>
      <c r="O1119" s="338"/>
      <c r="P1119" s="339">
        <f t="shared" ref="P1119:P1184" si="209">SUM(Q1119:T1119)</f>
        <v>100000</v>
      </c>
      <c r="Q1119" s="364"/>
      <c r="R1119" s="364"/>
      <c r="S1119" s="365"/>
      <c r="T1119" s="366">
        <v>100000</v>
      </c>
      <c r="U1119" s="367"/>
      <c r="V1119" s="364"/>
      <c r="W1119" s="364"/>
      <c r="X1119" s="364"/>
      <c r="Y1119" s="1293">
        <f t="shared" si="200"/>
        <v>0</v>
      </c>
      <c r="Z1119" s="340" t="s">
        <v>32</v>
      </c>
      <c r="AA1119" s="632"/>
      <c r="AB1119" s="20"/>
      <c r="AC1119" s="253">
        <f t="shared" si="202"/>
        <v>100000</v>
      </c>
    </row>
    <row r="1120" spans="1:29" x14ac:dyDescent="0.3">
      <c r="A1120" s="115"/>
      <c r="B1120" s="332"/>
      <c r="C1120" s="332"/>
      <c r="D1120" s="332"/>
      <c r="E1120" s="1172"/>
      <c r="F1120" s="582">
        <f t="shared" si="207"/>
        <v>0</v>
      </c>
      <c r="G1120" s="333"/>
      <c r="H1120" s="333"/>
      <c r="I1120" s="334"/>
      <c r="J1120" s="335"/>
      <c r="K1120" s="942"/>
      <c r="L1120" s="337"/>
      <c r="M1120" s="337"/>
      <c r="N1120" s="337"/>
      <c r="O1120" s="338"/>
      <c r="P1120" s="339">
        <f t="shared" si="209"/>
        <v>0</v>
      </c>
      <c r="Q1120" s="364"/>
      <c r="R1120" s="364"/>
      <c r="S1120" s="365"/>
      <c r="T1120" s="366"/>
      <c r="U1120" s="367"/>
      <c r="V1120" s="364"/>
      <c r="W1120" s="364"/>
      <c r="X1120" s="364"/>
      <c r="Y1120" s="1293">
        <f t="shared" si="200"/>
        <v>0</v>
      </c>
      <c r="Z1120" s="340"/>
      <c r="AA1120" s="632"/>
      <c r="AB1120" s="20"/>
      <c r="AC1120" s="253">
        <f t="shared" si="202"/>
        <v>0</v>
      </c>
    </row>
    <row r="1121" spans="1:29" x14ac:dyDescent="0.3">
      <c r="A1121" s="115"/>
      <c r="B1121" s="332"/>
      <c r="C1121" s="332"/>
      <c r="D1121" s="332"/>
      <c r="E1121" s="1199" t="s">
        <v>1218</v>
      </c>
      <c r="F1121" s="582">
        <f t="shared" si="207"/>
        <v>0</v>
      </c>
      <c r="G1121" s="333"/>
      <c r="H1121" s="333"/>
      <c r="I1121" s="334"/>
      <c r="J1121" s="335"/>
      <c r="K1121" s="942"/>
      <c r="L1121" s="337"/>
      <c r="M1121" s="337"/>
      <c r="N1121" s="337"/>
      <c r="O1121" s="338"/>
      <c r="P1121" s="339">
        <f t="shared" si="209"/>
        <v>0</v>
      </c>
      <c r="Q1121" s="364"/>
      <c r="R1121" s="364"/>
      <c r="S1121" s="365"/>
      <c r="T1121" s="366"/>
      <c r="U1121" s="367"/>
      <c r="V1121" s="364"/>
      <c r="W1121" s="364"/>
      <c r="X1121" s="364"/>
      <c r="Y1121" s="1293">
        <f t="shared" si="200"/>
        <v>0</v>
      </c>
      <c r="Z1121" s="340"/>
      <c r="AA1121" s="634"/>
      <c r="AB1121" s="20"/>
      <c r="AC1121" s="253">
        <f t="shared" si="202"/>
        <v>0</v>
      </c>
    </row>
    <row r="1122" spans="1:29" x14ac:dyDescent="0.3">
      <c r="A1122" s="115"/>
      <c r="B1122" s="332"/>
      <c r="C1122" s="332"/>
      <c r="D1122" s="332"/>
      <c r="E1122" s="1199" t="s">
        <v>1217</v>
      </c>
      <c r="F1122" s="582"/>
      <c r="G1122" s="333"/>
      <c r="H1122" s="333"/>
      <c r="I1122" s="334"/>
      <c r="J1122" s="335"/>
      <c r="K1122" s="942"/>
      <c r="L1122" s="337"/>
      <c r="M1122" s="337"/>
      <c r="N1122" s="337"/>
      <c r="O1122" s="338"/>
      <c r="P1122" s="339"/>
      <c r="Q1122" s="364"/>
      <c r="R1122" s="364"/>
      <c r="S1122" s="365"/>
      <c r="T1122" s="366"/>
      <c r="U1122" s="367"/>
      <c r="V1122" s="364"/>
      <c r="W1122" s="364"/>
      <c r="X1122" s="364"/>
      <c r="Y1122" s="1293"/>
      <c r="Z1122" s="340"/>
      <c r="AA1122" s="634"/>
      <c r="AB1122" s="20"/>
      <c r="AC1122" s="253"/>
    </row>
    <row r="1123" spans="1:29" x14ac:dyDescent="0.3">
      <c r="A1123" s="115"/>
      <c r="B1123" s="332"/>
      <c r="C1123" s="332"/>
      <c r="D1123" s="332"/>
      <c r="E1123" s="1193" t="s">
        <v>91</v>
      </c>
      <c r="F1123" s="582">
        <f t="shared" si="207"/>
        <v>0</v>
      </c>
      <c r="G1123" s="333"/>
      <c r="H1123" s="333"/>
      <c r="I1123" s="334"/>
      <c r="J1123" s="335"/>
      <c r="K1123" s="942"/>
      <c r="L1123" s="337"/>
      <c r="M1123" s="337"/>
      <c r="N1123" s="337"/>
      <c r="O1123" s="338"/>
      <c r="P1123" s="339">
        <f t="shared" si="209"/>
        <v>0</v>
      </c>
      <c r="Q1123" s="364"/>
      <c r="R1123" s="364"/>
      <c r="S1123" s="365"/>
      <c r="T1123" s="366"/>
      <c r="U1123" s="367"/>
      <c r="V1123" s="364"/>
      <c r="W1123" s="364"/>
      <c r="X1123" s="364"/>
      <c r="Y1123" s="1293">
        <f t="shared" si="200"/>
        <v>0</v>
      </c>
      <c r="Z1123" s="340"/>
      <c r="AA1123" s="632"/>
      <c r="AB1123" s="20"/>
      <c r="AC1123" s="253">
        <f t="shared" si="202"/>
        <v>0</v>
      </c>
    </row>
    <row r="1124" spans="1:29" x14ac:dyDescent="0.3">
      <c r="A1124" s="115"/>
      <c r="B1124" s="332"/>
      <c r="C1124" s="332"/>
      <c r="D1124" s="332"/>
      <c r="E1124" s="1205" t="s">
        <v>92</v>
      </c>
      <c r="F1124" s="582">
        <f t="shared" si="207"/>
        <v>1</v>
      </c>
      <c r="G1124" s="333"/>
      <c r="H1124" s="333"/>
      <c r="I1124" s="334"/>
      <c r="J1124" s="636">
        <v>1</v>
      </c>
      <c r="K1124" s="942"/>
      <c r="L1124" s="337"/>
      <c r="M1124" s="337"/>
      <c r="N1124" s="337"/>
      <c r="O1124" s="338"/>
      <c r="P1124" s="339">
        <f t="shared" si="209"/>
        <v>0</v>
      </c>
      <c r="Q1124" s="364"/>
      <c r="R1124" s="364"/>
      <c r="S1124" s="365"/>
      <c r="T1124" s="366"/>
      <c r="U1124" s="367"/>
      <c r="V1124" s="364"/>
      <c r="W1124" s="364"/>
      <c r="X1124" s="364"/>
      <c r="Y1124" s="1293">
        <f t="shared" ref="Y1124:Y1189" si="210">SUM(U1124:X1124)</f>
        <v>0</v>
      </c>
      <c r="Z1124" s="340" t="s">
        <v>32</v>
      </c>
      <c r="AA1124" s="370"/>
      <c r="AB1124" s="20"/>
      <c r="AC1124" s="253">
        <f t="shared" si="202"/>
        <v>0</v>
      </c>
    </row>
    <row r="1125" spans="1:29" x14ac:dyDescent="0.3">
      <c r="A1125" s="115"/>
      <c r="B1125" s="332"/>
      <c r="C1125" s="332"/>
      <c r="D1125" s="332"/>
      <c r="E1125" s="1205" t="s">
        <v>93</v>
      </c>
      <c r="F1125" s="582">
        <f t="shared" si="207"/>
        <v>1</v>
      </c>
      <c r="G1125" s="333"/>
      <c r="H1125" s="333"/>
      <c r="I1125" s="334"/>
      <c r="J1125" s="636">
        <v>1</v>
      </c>
      <c r="K1125" s="942"/>
      <c r="L1125" s="337"/>
      <c r="M1125" s="337"/>
      <c r="N1125" s="337"/>
      <c r="O1125" s="338"/>
      <c r="P1125" s="339">
        <f t="shared" si="209"/>
        <v>0</v>
      </c>
      <c r="Q1125" s="364"/>
      <c r="R1125" s="364"/>
      <c r="S1125" s="365"/>
      <c r="T1125" s="366"/>
      <c r="U1125" s="367"/>
      <c r="V1125" s="364"/>
      <c r="W1125" s="364"/>
      <c r="X1125" s="364"/>
      <c r="Y1125" s="1293">
        <f t="shared" si="210"/>
        <v>0</v>
      </c>
      <c r="Z1125" s="340" t="s">
        <v>32</v>
      </c>
      <c r="AA1125" s="370"/>
      <c r="AB1125" s="20"/>
      <c r="AC1125" s="253">
        <f t="shared" si="202"/>
        <v>0</v>
      </c>
    </row>
    <row r="1126" spans="1:29" x14ac:dyDescent="0.3">
      <c r="A1126" s="115"/>
      <c r="B1126" s="332"/>
      <c r="C1126" s="332"/>
      <c r="D1126" s="332"/>
      <c r="E1126" s="1205"/>
      <c r="F1126" s="582">
        <f t="shared" si="207"/>
        <v>0</v>
      </c>
      <c r="G1126" s="333"/>
      <c r="H1126" s="333"/>
      <c r="I1126" s="334"/>
      <c r="J1126" s="636"/>
      <c r="K1126" s="942"/>
      <c r="L1126" s="337"/>
      <c r="M1126" s="337"/>
      <c r="N1126" s="337"/>
      <c r="O1126" s="338"/>
      <c r="P1126" s="339">
        <f t="shared" si="209"/>
        <v>0</v>
      </c>
      <c r="Q1126" s="364"/>
      <c r="R1126" s="364"/>
      <c r="S1126" s="365"/>
      <c r="T1126" s="366"/>
      <c r="U1126" s="367"/>
      <c r="V1126" s="364"/>
      <c r="W1126" s="364"/>
      <c r="X1126" s="364"/>
      <c r="Y1126" s="1293">
        <f t="shared" si="210"/>
        <v>0</v>
      </c>
      <c r="Z1126" s="340"/>
      <c r="AA1126" s="370"/>
      <c r="AB1126" s="20"/>
      <c r="AC1126" s="253">
        <f t="shared" ref="AC1126:AC1191" si="211">P1126+Y1126</f>
        <v>0</v>
      </c>
    </row>
    <row r="1127" spans="1:29" x14ac:dyDescent="0.3">
      <c r="A1127" s="115"/>
      <c r="B1127" s="332"/>
      <c r="C1127" s="332"/>
      <c r="D1127" s="442" t="s">
        <v>1219</v>
      </c>
      <c r="E1127" s="1184"/>
      <c r="F1127" s="582">
        <f t="shared" si="207"/>
        <v>0</v>
      </c>
      <c r="G1127" s="333"/>
      <c r="H1127" s="333"/>
      <c r="I1127" s="333"/>
      <c r="J1127" s="422"/>
      <c r="K1127" s="942"/>
      <c r="L1127" s="337"/>
      <c r="M1127" s="337"/>
      <c r="N1127" s="337"/>
      <c r="O1127" s="338"/>
      <c r="P1127" s="339">
        <f t="shared" si="209"/>
        <v>0</v>
      </c>
      <c r="Q1127" s="364"/>
      <c r="R1127" s="364"/>
      <c r="S1127" s="365"/>
      <c r="T1127" s="366"/>
      <c r="U1127" s="367"/>
      <c r="V1127" s="364"/>
      <c r="W1127" s="364"/>
      <c r="X1127" s="364"/>
      <c r="Y1127" s="1293">
        <f t="shared" si="210"/>
        <v>0</v>
      </c>
      <c r="Z1127" s="340"/>
      <c r="AA1127" s="370"/>
      <c r="AB1127" s="20"/>
      <c r="AC1127" s="253">
        <f t="shared" si="211"/>
        <v>0</v>
      </c>
    </row>
    <row r="1128" spans="1:29" x14ac:dyDescent="0.3">
      <c r="A1128" s="115"/>
      <c r="B1128" s="332"/>
      <c r="C1128" s="332"/>
      <c r="D1128" s="332"/>
      <c r="E1128" s="1168" t="s">
        <v>529</v>
      </c>
      <c r="F1128" s="582">
        <v>1</v>
      </c>
      <c r="G1128" s="333"/>
      <c r="H1128" s="333"/>
      <c r="I1128" s="334">
        <v>1</v>
      </c>
      <c r="J1128" s="335">
        <v>-1</v>
      </c>
      <c r="K1128" s="633">
        <v>5</v>
      </c>
      <c r="L1128" s="337">
        <v>4</v>
      </c>
      <c r="M1128" s="337"/>
      <c r="N1128" s="337"/>
      <c r="O1128" s="338"/>
      <c r="P1128" s="339">
        <f t="shared" si="209"/>
        <v>0</v>
      </c>
      <c r="Q1128" s="364"/>
      <c r="R1128" s="364"/>
      <c r="S1128" s="365"/>
      <c r="T1128" s="366"/>
      <c r="U1128" s="367"/>
      <c r="V1128" s="364"/>
      <c r="W1128" s="364"/>
      <c r="X1128" s="364"/>
      <c r="Y1128" s="1293">
        <f t="shared" si="210"/>
        <v>0</v>
      </c>
      <c r="Z1128" s="340"/>
      <c r="AA1128" s="370"/>
      <c r="AB1128" s="20"/>
      <c r="AC1128" s="253">
        <f t="shared" si="211"/>
        <v>0</v>
      </c>
    </row>
    <row r="1129" spans="1:29" x14ac:dyDescent="0.3">
      <c r="A1129" s="115"/>
      <c r="B1129" s="332"/>
      <c r="C1129" s="332"/>
      <c r="D1129" s="332"/>
      <c r="E1129" s="1172"/>
      <c r="F1129" s="582">
        <f t="shared" si="207"/>
        <v>0</v>
      </c>
      <c r="G1129" s="333"/>
      <c r="H1129" s="333"/>
      <c r="I1129" s="1508"/>
      <c r="J1129" s="335"/>
      <c r="K1129" s="942"/>
      <c r="L1129" s="337"/>
      <c r="M1129" s="337"/>
      <c r="N1129" s="337"/>
      <c r="O1129" s="338"/>
      <c r="P1129" s="339">
        <f t="shared" si="209"/>
        <v>0</v>
      </c>
      <c r="Q1129" s="364"/>
      <c r="R1129" s="364"/>
      <c r="S1129" s="365"/>
      <c r="T1129" s="366"/>
      <c r="U1129" s="367"/>
      <c r="V1129" s="364"/>
      <c r="W1129" s="364"/>
      <c r="X1129" s="364"/>
      <c r="Y1129" s="1293">
        <f t="shared" si="210"/>
        <v>0</v>
      </c>
      <c r="Z1129" s="340"/>
      <c r="AA1129" s="632"/>
      <c r="AB1129" s="20"/>
      <c r="AC1129" s="253">
        <f t="shared" si="211"/>
        <v>0</v>
      </c>
    </row>
    <row r="1130" spans="1:29" x14ac:dyDescent="0.3">
      <c r="A1130" s="115"/>
      <c r="B1130" s="332"/>
      <c r="C1130" s="368" t="s">
        <v>95</v>
      </c>
      <c r="D1130" s="332"/>
      <c r="E1130" s="1164"/>
      <c r="F1130" s="582">
        <f t="shared" si="207"/>
        <v>0</v>
      </c>
      <c r="G1130" s="333"/>
      <c r="H1130" s="333"/>
      <c r="I1130" s="1508"/>
      <c r="J1130" s="335"/>
      <c r="K1130" s="942"/>
      <c r="L1130" s="337"/>
      <c r="M1130" s="337"/>
      <c r="N1130" s="337"/>
      <c r="O1130" s="338"/>
      <c r="P1130" s="339">
        <f t="shared" si="209"/>
        <v>0</v>
      </c>
      <c r="Q1130" s="364"/>
      <c r="R1130" s="364"/>
      <c r="S1130" s="365"/>
      <c r="T1130" s="366"/>
      <c r="U1130" s="367"/>
      <c r="V1130" s="364"/>
      <c r="W1130" s="364"/>
      <c r="X1130" s="364"/>
      <c r="Y1130" s="1293">
        <f t="shared" si="210"/>
        <v>0</v>
      </c>
      <c r="Z1130" s="340"/>
      <c r="AA1130" s="632"/>
      <c r="AB1130" s="20"/>
      <c r="AC1130" s="253">
        <f t="shared" si="211"/>
        <v>0</v>
      </c>
    </row>
    <row r="1131" spans="1:29" x14ac:dyDescent="0.3">
      <c r="A1131" s="115"/>
      <c r="B1131" s="332"/>
      <c r="C1131" s="332"/>
      <c r="D1131" s="332"/>
      <c r="E1131" s="1168" t="s">
        <v>224</v>
      </c>
      <c r="F1131" s="884">
        <v>67</v>
      </c>
      <c r="G1131" s="334">
        <v>67</v>
      </c>
      <c r="H1131" s="334" t="s">
        <v>89</v>
      </c>
      <c r="I1131" s="1508">
        <v>67</v>
      </c>
      <c r="J1131" s="335" t="s">
        <v>89</v>
      </c>
      <c r="K1131" s="343">
        <v>67</v>
      </c>
      <c r="L1131" s="337">
        <v>65</v>
      </c>
      <c r="M1131" s="337"/>
      <c r="N1131" s="337"/>
      <c r="O1131" s="338">
        <f t="shared" ref="O1131:O1170" si="212">SUM(K1131:N1131)</f>
        <v>132</v>
      </c>
      <c r="P1131" s="339">
        <f t="shared" si="209"/>
        <v>0</v>
      </c>
      <c r="Q1131" s="364"/>
      <c r="R1131" s="364"/>
      <c r="S1131" s="365"/>
      <c r="T1131" s="366"/>
      <c r="U1131" s="367"/>
      <c r="V1131" s="364"/>
      <c r="W1131" s="364"/>
      <c r="X1131" s="364"/>
      <c r="Y1131" s="1293">
        <f t="shared" si="210"/>
        <v>0</v>
      </c>
      <c r="Z1131" s="340"/>
      <c r="AA1131" s="370"/>
      <c r="AB1131" s="20"/>
      <c r="AC1131" s="253">
        <f t="shared" si="211"/>
        <v>0</v>
      </c>
    </row>
    <row r="1132" spans="1:29" ht="15.6" hidden="1" customHeight="1" x14ac:dyDescent="0.3">
      <c r="A1132" s="115"/>
      <c r="B1132" s="332"/>
      <c r="C1132" s="332"/>
      <c r="D1132" s="332"/>
      <c r="E1132" s="1169" t="s">
        <v>231</v>
      </c>
      <c r="F1132" s="582">
        <f t="shared" si="207"/>
        <v>0</v>
      </c>
      <c r="G1132" s="333"/>
      <c r="H1132" s="333"/>
      <c r="I1132" s="1508"/>
      <c r="J1132" s="335"/>
      <c r="K1132" s="343"/>
      <c r="L1132" s="337"/>
      <c r="M1132" s="337"/>
      <c r="N1132" s="337"/>
      <c r="O1132" s="338">
        <f t="shared" si="212"/>
        <v>0</v>
      </c>
      <c r="P1132" s="339">
        <f t="shared" si="209"/>
        <v>0</v>
      </c>
      <c r="Q1132" s="364"/>
      <c r="R1132" s="364"/>
      <c r="S1132" s="365"/>
      <c r="T1132" s="366"/>
      <c r="U1132" s="367"/>
      <c r="V1132" s="364"/>
      <c r="W1132" s="364"/>
      <c r="X1132" s="364"/>
      <c r="Y1132" s="1293">
        <f t="shared" si="210"/>
        <v>0</v>
      </c>
      <c r="Z1132" s="340"/>
      <c r="AA1132" s="370"/>
      <c r="AB1132" s="20"/>
      <c r="AC1132" s="253">
        <f t="shared" si="211"/>
        <v>0</v>
      </c>
    </row>
    <row r="1133" spans="1:29" ht="15.6" hidden="1" customHeight="1" x14ac:dyDescent="0.3">
      <c r="A1133" s="115"/>
      <c r="B1133" s="332"/>
      <c r="C1133" s="332"/>
      <c r="D1133" s="332"/>
      <c r="E1133" s="1169" t="s">
        <v>232</v>
      </c>
      <c r="F1133" s="582">
        <f t="shared" si="207"/>
        <v>0</v>
      </c>
      <c r="G1133" s="333"/>
      <c r="H1133" s="333"/>
      <c r="I1133" s="1508"/>
      <c r="J1133" s="335"/>
      <c r="K1133" s="343"/>
      <c r="L1133" s="337"/>
      <c r="M1133" s="337"/>
      <c r="N1133" s="337"/>
      <c r="O1133" s="338">
        <f t="shared" si="212"/>
        <v>0</v>
      </c>
      <c r="P1133" s="339">
        <f t="shared" si="209"/>
        <v>0</v>
      </c>
      <c r="Q1133" s="364"/>
      <c r="R1133" s="364"/>
      <c r="S1133" s="365"/>
      <c r="T1133" s="366"/>
      <c r="U1133" s="367"/>
      <c r="V1133" s="364"/>
      <c r="W1133" s="364"/>
      <c r="X1133" s="364"/>
      <c r="Y1133" s="1293">
        <f t="shared" si="210"/>
        <v>0</v>
      </c>
      <c r="Z1133" s="340"/>
      <c r="AA1133" s="632"/>
      <c r="AB1133" s="20"/>
      <c r="AC1133" s="253">
        <f t="shared" si="211"/>
        <v>0</v>
      </c>
    </row>
    <row r="1134" spans="1:29" ht="15.6" hidden="1" customHeight="1" x14ac:dyDescent="0.3">
      <c r="A1134" s="115"/>
      <c r="B1134" s="332"/>
      <c r="C1134" s="332"/>
      <c r="D1134" s="332"/>
      <c r="E1134" s="1169" t="s">
        <v>233</v>
      </c>
      <c r="F1134" s="582">
        <f t="shared" si="207"/>
        <v>0</v>
      </c>
      <c r="G1134" s="333"/>
      <c r="H1134" s="333"/>
      <c r="I1134" s="1508"/>
      <c r="J1134" s="335"/>
      <c r="K1134" s="343"/>
      <c r="L1134" s="337"/>
      <c r="M1134" s="337"/>
      <c r="N1134" s="337"/>
      <c r="O1134" s="338">
        <f t="shared" si="212"/>
        <v>0</v>
      </c>
      <c r="P1134" s="339">
        <f t="shared" si="209"/>
        <v>0</v>
      </c>
      <c r="Q1134" s="364"/>
      <c r="R1134" s="364"/>
      <c r="S1134" s="365"/>
      <c r="T1134" s="366"/>
      <c r="U1134" s="367"/>
      <c r="V1134" s="364"/>
      <c r="W1134" s="364"/>
      <c r="X1134" s="364"/>
      <c r="Y1134" s="1293">
        <f t="shared" si="210"/>
        <v>0</v>
      </c>
      <c r="Z1134" s="340"/>
      <c r="AA1134" s="632"/>
      <c r="AB1134" s="20"/>
      <c r="AC1134" s="253">
        <f t="shared" si="211"/>
        <v>0</v>
      </c>
    </row>
    <row r="1135" spans="1:29" x14ac:dyDescent="0.3">
      <c r="A1135" s="115"/>
      <c r="B1135" s="332"/>
      <c r="C1135" s="332"/>
      <c r="D1135" s="332"/>
      <c r="E1135" s="1168"/>
      <c r="F1135" s="582">
        <f t="shared" si="207"/>
        <v>0</v>
      </c>
      <c r="G1135" s="333"/>
      <c r="H1135" s="333"/>
      <c r="I1135" s="1508"/>
      <c r="J1135" s="335"/>
      <c r="K1135" s="942"/>
      <c r="L1135" s="337"/>
      <c r="M1135" s="337"/>
      <c r="N1135" s="337"/>
      <c r="O1135" s="338"/>
      <c r="P1135" s="339">
        <f t="shared" si="209"/>
        <v>0</v>
      </c>
      <c r="Q1135" s="364"/>
      <c r="R1135" s="364"/>
      <c r="S1135" s="365"/>
      <c r="T1135" s="366"/>
      <c r="U1135" s="367"/>
      <c r="V1135" s="364"/>
      <c r="W1135" s="364"/>
      <c r="X1135" s="364"/>
      <c r="Y1135" s="1293">
        <f t="shared" si="210"/>
        <v>0</v>
      </c>
      <c r="Z1135" s="340"/>
      <c r="AA1135" s="632"/>
      <c r="AB1135" s="20"/>
      <c r="AC1135" s="253">
        <f t="shared" si="211"/>
        <v>0</v>
      </c>
    </row>
    <row r="1136" spans="1:29" x14ac:dyDescent="0.3">
      <c r="A1136" s="115"/>
      <c r="B1136" s="332"/>
      <c r="C1136" s="332"/>
      <c r="D1136" s="368" t="s">
        <v>1220</v>
      </c>
      <c r="E1136" s="1164"/>
      <c r="F1136" s="582">
        <f t="shared" si="207"/>
        <v>0</v>
      </c>
      <c r="G1136" s="333"/>
      <c r="H1136" s="333"/>
      <c r="I1136" s="1508"/>
      <c r="J1136" s="335"/>
      <c r="K1136" s="942"/>
      <c r="L1136" s="337"/>
      <c r="M1136" s="337"/>
      <c r="N1136" s="337"/>
      <c r="O1136" s="338"/>
      <c r="P1136" s="339">
        <f t="shared" si="209"/>
        <v>0</v>
      </c>
      <c r="Q1136" s="364"/>
      <c r="R1136" s="364"/>
      <c r="S1136" s="365"/>
      <c r="T1136" s="366"/>
      <c r="U1136" s="367"/>
      <c r="V1136" s="364"/>
      <c r="W1136" s="364"/>
      <c r="X1136" s="364"/>
      <c r="Y1136" s="1293">
        <f t="shared" si="210"/>
        <v>0</v>
      </c>
      <c r="Z1136" s="340"/>
      <c r="AA1136" s="632"/>
      <c r="AB1136" s="20"/>
      <c r="AC1136" s="253">
        <f t="shared" si="211"/>
        <v>0</v>
      </c>
    </row>
    <row r="1137" spans="1:29" x14ac:dyDescent="0.3">
      <c r="A1137" s="115"/>
      <c r="B1137" s="332"/>
      <c r="C1137" s="332"/>
      <c r="D1137" s="332"/>
      <c r="E1137" s="1168" t="s">
        <v>889</v>
      </c>
      <c r="F1137" s="582">
        <v>21</v>
      </c>
      <c r="G1137" s="334">
        <v>16</v>
      </c>
      <c r="H1137" s="334" t="s">
        <v>1047</v>
      </c>
      <c r="I1137" s="1509">
        <v>21</v>
      </c>
      <c r="J1137" s="434">
        <v>-21</v>
      </c>
      <c r="K1137" s="942">
        <v>16</v>
      </c>
      <c r="L1137" s="337">
        <v>17</v>
      </c>
      <c r="M1137" s="337"/>
      <c r="N1137" s="337"/>
      <c r="O1137" s="338">
        <v>17</v>
      </c>
      <c r="P1137" s="339">
        <f t="shared" si="209"/>
        <v>0</v>
      </c>
      <c r="Q1137" s="364"/>
      <c r="R1137" s="364"/>
      <c r="S1137" s="365"/>
      <c r="T1137" s="366"/>
      <c r="U1137" s="367"/>
      <c r="V1137" s="364"/>
      <c r="W1137" s="364"/>
      <c r="X1137" s="364"/>
      <c r="Y1137" s="1293">
        <f t="shared" si="210"/>
        <v>0</v>
      </c>
      <c r="Z1137" s="340"/>
      <c r="AA1137" s="431"/>
      <c r="AB1137" s="20"/>
      <c r="AC1137" s="253">
        <f t="shared" si="211"/>
        <v>0</v>
      </c>
    </row>
    <row r="1138" spans="1:29" x14ac:dyDescent="0.3">
      <c r="A1138" s="115"/>
      <c r="B1138" s="332"/>
      <c r="C1138" s="332"/>
      <c r="D1138" s="332"/>
      <c r="E1138" s="1168" t="s">
        <v>890</v>
      </c>
      <c r="F1138" s="582"/>
      <c r="G1138" s="333"/>
      <c r="H1138" s="333"/>
      <c r="I1138" s="1509"/>
      <c r="J1138" s="434"/>
      <c r="K1138" s="942"/>
      <c r="L1138" s="337"/>
      <c r="M1138" s="337"/>
      <c r="N1138" s="337"/>
      <c r="O1138" s="338"/>
      <c r="P1138" s="339">
        <f t="shared" si="209"/>
        <v>0</v>
      </c>
      <c r="Q1138" s="364"/>
      <c r="R1138" s="364"/>
      <c r="S1138" s="365"/>
      <c r="T1138" s="366"/>
      <c r="U1138" s="367"/>
      <c r="V1138" s="364"/>
      <c r="W1138" s="364"/>
      <c r="X1138" s="364"/>
      <c r="Y1138" s="1293">
        <f t="shared" si="210"/>
        <v>0</v>
      </c>
      <c r="Z1138" s="340"/>
      <c r="AA1138" s="431"/>
      <c r="AB1138" s="20"/>
      <c r="AC1138" s="253">
        <f t="shared" si="211"/>
        <v>0</v>
      </c>
    </row>
    <row r="1139" spans="1:29" x14ac:dyDescent="0.3">
      <c r="A1139" s="115"/>
      <c r="B1139" s="332"/>
      <c r="C1139" s="332"/>
      <c r="D1139" s="332"/>
      <c r="E1139" s="1168" t="s">
        <v>968</v>
      </c>
      <c r="F1139" s="582">
        <f t="shared" si="207"/>
        <v>0</v>
      </c>
      <c r="G1139" s="333"/>
      <c r="H1139" s="333"/>
      <c r="I1139" s="1509"/>
      <c r="J1139" s="434"/>
      <c r="K1139" s="942"/>
      <c r="L1139" s="337"/>
      <c r="M1139" s="337"/>
      <c r="N1139" s="337"/>
      <c r="O1139" s="338">
        <f t="shared" si="212"/>
        <v>0</v>
      </c>
      <c r="P1139" s="339">
        <f t="shared" si="209"/>
        <v>0</v>
      </c>
      <c r="Q1139" s="364"/>
      <c r="R1139" s="364"/>
      <c r="S1139" s="365"/>
      <c r="T1139" s="366"/>
      <c r="U1139" s="367"/>
      <c r="V1139" s="364"/>
      <c r="W1139" s="364"/>
      <c r="X1139" s="364"/>
      <c r="Y1139" s="1293">
        <f t="shared" si="210"/>
        <v>0</v>
      </c>
      <c r="Z1139" s="340"/>
      <c r="AA1139" s="370"/>
      <c r="AB1139" s="20"/>
      <c r="AC1139" s="253">
        <f t="shared" si="211"/>
        <v>0</v>
      </c>
    </row>
    <row r="1140" spans="1:29" x14ac:dyDescent="0.3">
      <c r="A1140" s="115"/>
      <c r="B1140" s="332"/>
      <c r="C1140" s="332"/>
      <c r="D1140" s="332"/>
      <c r="E1140" s="1169" t="s">
        <v>969</v>
      </c>
      <c r="F1140" s="582">
        <v>5</v>
      </c>
      <c r="G1140" s="333"/>
      <c r="H1140" s="333"/>
      <c r="I1140" s="1509">
        <v>5</v>
      </c>
      <c r="J1140" s="434">
        <v>-5</v>
      </c>
      <c r="K1140" s="633"/>
      <c r="L1140" s="337"/>
      <c r="M1140" s="337"/>
      <c r="N1140" s="337"/>
      <c r="O1140" s="338">
        <f t="shared" si="212"/>
        <v>0</v>
      </c>
      <c r="P1140" s="339">
        <f t="shared" si="209"/>
        <v>0</v>
      </c>
      <c r="Q1140" s="364"/>
      <c r="R1140" s="364"/>
      <c r="S1140" s="365"/>
      <c r="T1140" s="366"/>
      <c r="U1140" s="367"/>
      <c r="V1140" s="364"/>
      <c r="W1140" s="1122"/>
      <c r="X1140" s="364"/>
      <c r="Y1140" s="1293">
        <f t="shared" si="210"/>
        <v>0</v>
      </c>
      <c r="Z1140" s="340"/>
      <c r="AA1140" s="370" t="s">
        <v>637</v>
      </c>
      <c r="AB1140" s="20"/>
      <c r="AC1140" s="253">
        <f t="shared" si="211"/>
        <v>0</v>
      </c>
    </row>
    <row r="1141" spans="1:29" x14ac:dyDescent="0.3">
      <c r="A1141" s="115"/>
      <c r="B1141" s="332"/>
      <c r="C1141" s="332"/>
      <c r="D1141" s="332"/>
      <c r="E1141" s="1169"/>
      <c r="F1141" s="582">
        <f t="shared" si="207"/>
        <v>0</v>
      </c>
      <c r="G1141" s="333"/>
      <c r="H1141" s="333"/>
      <c r="I1141" s="433"/>
      <c r="J1141" s="434"/>
      <c r="K1141" s="633"/>
      <c r="L1141" s="337"/>
      <c r="M1141" s="337"/>
      <c r="N1141" s="337"/>
      <c r="O1141" s="338"/>
      <c r="P1141" s="339">
        <f t="shared" si="209"/>
        <v>0</v>
      </c>
      <c r="Q1141" s="364"/>
      <c r="R1141" s="364"/>
      <c r="S1141" s="365"/>
      <c r="T1141" s="366"/>
      <c r="U1141" s="367"/>
      <c r="V1141" s="364"/>
      <c r="W1141" s="364"/>
      <c r="X1141" s="364"/>
      <c r="Y1141" s="1293">
        <f t="shared" si="210"/>
        <v>0</v>
      </c>
      <c r="Z1141" s="340"/>
      <c r="AA1141" s="370" t="s">
        <v>638</v>
      </c>
      <c r="AB1141" s="20"/>
      <c r="AC1141" s="253">
        <f t="shared" si="211"/>
        <v>0</v>
      </c>
    </row>
    <row r="1142" spans="1:29" x14ac:dyDescent="0.3">
      <c r="A1142" s="115"/>
      <c r="B1142" s="332"/>
      <c r="C1142" s="332"/>
      <c r="D1142" s="332"/>
      <c r="E1142" s="1169"/>
      <c r="F1142" s="582">
        <f t="shared" si="207"/>
        <v>0</v>
      </c>
      <c r="G1142" s="333"/>
      <c r="H1142" s="333"/>
      <c r="I1142" s="433"/>
      <c r="J1142" s="434"/>
      <c r="K1142" s="633"/>
      <c r="L1142" s="337"/>
      <c r="M1142" s="337"/>
      <c r="N1142" s="337"/>
      <c r="O1142" s="338"/>
      <c r="P1142" s="339">
        <f t="shared" si="209"/>
        <v>0</v>
      </c>
      <c r="Q1142" s="364"/>
      <c r="R1142" s="364"/>
      <c r="S1142" s="365"/>
      <c r="T1142" s="366"/>
      <c r="U1142" s="367"/>
      <c r="V1142" s="364"/>
      <c r="W1142" s="364"/>
      <c r="X1142" s="364"/>
      <c r="Y1142" s="1293">
        <f t="shared" si="210"/>
        <v>0</v>
      </c>
      <c r="Z1142" s="340"/>
      <c r="AA1142" s="370"/>
      <c r="AB1142" s="20"/>
      <c r="AC1142" s="253">
        <f t="shared" si="211"/>
        <v>0</v>
      </c>
    </row>
    <row r="1143" spans="1:29" x14ac:dyDescent="0.3">
      <c r="A1143" s="115"/>
      <c r="B1143" s="332"/>
      <c r="C1143" s="332"/>
      <c r="D1143" s="332"/>
      <c r="E1143" s="1169" t="s">
        <v>970</v>
      </c>
      <c r="F1143" s="582">
        <f t="shared" si="207"/>
        <v>15</v>
      </c>
      <c r="G1143" s="333"/>
      <c r="H1143" s="333"/>
      <c r="I1143" s="433">
        <v>15</v>
      </c>
      <c r="J1143" s="434" t="s">
        <v>858</v>
      </c>
      <c r="K1143" s="633"/>
      <c r="L1143" s="337"/>
      <c r="M1143" s="337"/>
      <c r="N1143" s="337"/>
      <c r="O1143" s="338"/>
      <c r="P1143" s="339">
        <f t="shared" si="209"/>
        <v>0</v>
      </c>
      <c r="Q1143" s="364"/>
      <c r="R1143" s="364"/>
      <c r="S1143" s="365"/>
      <c r="T1143" s="366"/>
      <c r="U1143" s="367"/>
      <c r="V1143" s="364"/>
      <c r="W1143" s="364"/>
      <c r="X1143" s="364"/>
      <c r="Y1143" s="1293">
        <f t="shared" si="210"/>
        <v>0</v>
      </c>
      <c r="Z1143" s="340"/>
      <c r="AA1143" s="370" t="s">
        <v>530</v>
      </c>
      <c r="AB1143" s="20"/>
      <c r="AC1143" s="253">
        <f t="shared" si="211"/>
        <v>0</v>
      </c>
    </row>
    <row r="1144" spans="1:29" x14ac:dyDescent="0.3">
      <c r="A1144" s="115"/>
      <c r="B1144" s="332"/>
      <c r="C1144" s="332"/>
      <c r="D1144" s="332"/>
      <c r="E1144" s="1169" t="s">
        <v>971</v>
      </c>
      <c r="F1144" s="582">
        <f t="shared" si="207"/>
        <v>0</v>
      </c>
      <c r="G1144" s="333"/>
      <c r="H1144" s="333"/>
      <c r="I1144" s="433"/>
      <c r="J1144" s="434"/>
      <c r="K1144" s="942"/>
      <c r="L1144" s="337"/>
      <c r="M1144" s="337"/>
      <c r="N1144" s="337"/>
      <c r="O1144" s="338"/>
      <c r="P1144" s="339">
        <f t="shared" si="209"/>
        <v>0</v>
      </c>
      <c r="Q1144" s="364"/>
      <c r="R1144" s="364"/>
      <c r="S1144" s="365"/>
      <c r="T1144" s="366"/>
      <c r="U1144" s="367"/>
      <c r="V1144" s="364"/>
      <c r="W1144" s="364"/>
      <c r="X1144" s="364"/>
      <c r="Y1144" s="1293">
        <f t="shared" si="210"/>
        <v>0</v>
      </c>
      <c r="Z1144" s="340"/>
      <c r="AA1144" s="370"/>
      <c r="AB1144" s="20"/>
      <c r="AC1144" s="253">
        <f t="shared" si="211"/>
        <v>0</v>
      </c>
    </row>
    <row r="1145" spans="1:29" x14ac:dyDescent="0.3">
      <c r="A1145" s="115"/>
      <c r="B1145" s="332"/>
      <c r="C1145" s="332"/>
      <c r="D1145" s="332"/>
      <c r="E1145" s="1169" t="s">
        <v>972</v>
      </c>
      <c r="F1145" s="582">
        <f t="shared" si="207"/>
        <v>0</v>
      </c>
      <c r="G1145" s="333"/>
      <c r="H1145" s="333"/>
      <c r="I1145" s="433"/>
      <c r="J1145" s="434"/>
      <c r="K1145" s="942"/>
      <c r="L1145" s="337"/>
      <c r="M1145" s="337"/>
      <c r="N1145" s="337"/>
      <c r="O1145" s="338"/>
      <c r="P1145" s="339">
        <f t="shared" si="209"/>
        <v>0</v>
      </c>
      <c r="Q1145" s="364"/>
      <c r="R1145" s="364"/>
      <c r="S1145" s="365"/>
      <c r="T1145" s="366"/>
      <c r="U1145" s="367"/>
      <c r="V1145" s="364"/>
      <c r="W1145" s="364"/>
      <c r="X1145" s="364"/>
      <c r="Y1145" s="1293">
        <f t="shared" si="210"/>
        <v>0</v>
      </c>
      <c r="Z1145" s="340"/>
      <c r="AA1145" s="370"/>
      <c r="AB1145" s="20"/>
      <c r="AC1145" s="253">
        <f t="shared" si="211"/>
        <v>0</v>
      </c>
    </row>
    <row r="1146" spans="1:29" x14ac:dyDescent="0.3">
      <c r="A1146" s="115"/>
      <c r="B1146" s="332"/>
      <c r="C1146" s="332"/>
      <c r="D1146" s="332"/>
      <c r="E1146" s="1169"/>
      <c r="F1146" s="582">
        <f t="shared" si="207"/>
        <v>0</v>
      </c>
      <c r="G1146" s="333"/>
      <c r="H1146" s="333"/>
      <c r="I1146" s="433"/>
      <c r="J1146" s="434"/>
      <c r="K1146" s="942"/>
      <c r="L1146" s="337"/>
      <c r="M1146" s="337"/>
      <c r="N1146" s="337"/>
      <c r="O1146" s="338"/>
      <c r="P1146" s="339">
        <f t="shared" si="209"/>
        <v>0</v>
      </c>
      <c r="Q1146" s="364"/>
      <c r="R1146" s="364"/>
      <c r="S1146" s="365"/>
      <c r="T1146" s="366"/>
      <c r="U1146" s="367"/>
      <c r="V1146" s="364"/>
      <c r="W1146" s="364"/>
      <c r="X1146" s="364"/>
      <c r="Y1146" s="1293">
        <f t="shared" si="210"/>
        <v>0</v>
      </c>
      <c r="Z1146" s="340"/>
      <c r="AA1146" s="370"/>
      <c r="AB1146" s="20"/>
      <c r="AC1146" s="253">
        <f t="shared" si="211"/>
        <v>0</v>
      </c>
    </row>
    <row r="1147" spans="1:29" x14ac:dyDescent="0.3">
      <c r="A1147" s="115"/>
      <c r="B1147" s="332"/>
      <c r="C1147" s="332"/>
      <c r="D1147" s="332"/>
      <c r="E1147" s="1169" t="s">
        <v>639</v>
      </c>
      <c r="F1147" s="582">
        <f t="shared" si="207"/>
        <v>1</v>
      </c>
      <c r="G1147" s="333"/>
      <c r="H1147" s="333"/>
      <c r="I1147" s="433">
        <v>1</v>
      </c>
      <c r="J1147" s="434" t="s">
        <v>28</v>
      </c>
      <c r="K1147" s="633"/>
      <c r="L1147" s="337"/>
      <c r="M1147" s="337"/>
      <c r="N1147" s="337"/>
      <c r="O1147" s="338"/>
      <c r="P1147" s="339">
        <f t="shared" si="209"/>
        <v>0</v>
      </c>
      <c r="Q1147" s="364"/>
      <c r="R1147" s="364"/>
      <c r="S1147" s="365"/>
      <c r="T1147" s="366"/>
      <c r="U1147" s="367"/>
      <c r="V1147" s="364"/>
      <c r="W1147" s="364"/>
      <c r="X1147" s="364"/>
      <c r="Y1147" s="1293">
        <f t="shared" si="210"/>
        <v>0</v>
      </c>
      <c r="Z1147" s="340"/>
      <c r="AA1147" s="370" t="s">
        <v>640</v>
      </c>
      <c r="AB1147" s="20"/>
      <c r="AC1147" s="253">
        <f t="shared" si="211"/>
        <v>0</v>
      </c>
    </row>
    <row r="1148" spans="1:29" x14ac:dyDescent="0.3">
      <c r="A1148" s="115"/>
      <c r="B1148" s="332"/>
      <c r="C1148" s="332"/>
      <c r="D1148" s="332"/>
      <c r="E1148" s="1169"/>
      <c r="F1148" s="582">
        <f t="shared" si="207"/>
        <v>0</v>
      </c>
      <c r="G1148" s="333"/>
      <c r="H1148" s="333"/>
      <c r="I1148" s="433"/>
      <c r="J1148" s="434"/>
      <c r="K1148" s="942"/>
      <c r="L1148" s="337"/>
      <c r="M1148" s="337"/>
      <c r="N1148" s="337"/>
      <c r="O1148" s="338"/>
      <c r="P1148" s="339">
        <f t="shared" si="209"/>
        <v>0</v>
      </c>
      <c r="Q1148" s="364"/>
      <c r="R1148" s="364"/>
      <c r="S1148" s="365"/>
      <c r="T1148" s="366"/>
      <c r="U1148" s="367"/>
      <c r="V1148" s="364"/>
      <c r="W1148" s="364"/>
      <c r="X1148" s="364"/>
      <c r="Y1148" s="1293">
        <f t="shared" si="210"/>
        <v>0</v>
      </c>
      <c r="Z1148" s="340"/>
      <c r="AA1148" s="370"/>
      <c r="AB1148" s="20"/>
      <c r="AC1148" s="253">
        <f t="shared" si="211"/>
        <v>0</v>
      </c>
    </row>
    <row r="1149" spans="1:29" x14ac:dyDescent="0.3">
      <c r="A1149" s="115"/>
      <c r="B1149" s="332"/>
      <c r="C1149" s="332"/>
      <c r="D1149" s="332"/>
      <c r="E1149" s="1168" t="s">
        <v>891</v>
      </c>
      <c r="F1149" s="582">
        <v>3</v>
      </c>
      <c r="G1149" s="433">
        <v>3</v>
      </c>
      <c r="H1149" s="434" t="s">
        <v>78</v>
      </c>
      <c r="I1149" s="433">
        <v>3</v>
      </c>
      <c r="J1149" s="434" t="s">
        <v>78</v>
      </c>
      <c r="K1149" s="343">
        <v>3</v>
      </c>
      <c r="L1149" s="337">
        <v>3</v>
      </c>
      <c r="M1149" s="337"/>
      <c r="N1149" s="337"/>
      <c r="O1149" s="338">
        <f t="shared" si="212"/>
        <v>6</v>
      </c>
      <c r="P1149" s="339">
        <f t="shared" si="209"/>
        <v>0</v>
      </c>
      <c r="Q1149" s="364"/>
      <c r="R1149" s="364"/>
      <c r="S1149" s="365"/>
      <c r="T1149" s="366"/>
      <c r="U1149" s="367"/>
      <c r="V1149" s="364"/>
      <c r="W1149" s="364"/>
      <c r="X1149" s="364"/>
      <c r="Y1149" s="1293">
        <f t="shared" si="210"/>
        <v>0</v>
      </c>
      <c r="Z1149" s="340"/>
      <c r="AA1149" s="370" t="s">
        <v>717</v>
      </c>
      <c r="AB1149" s="20"/>
      <c r="AC1149" s="253">
        <f t="shared" si="211"/>
        <v>0</v>
      </c>
    </row>
    <row r="1150" spans="1:29" x14ac:dyDescent="0.3">
      <c r="A1150" s="115"/>
      <c r="B1150" s="332"/>
      <c r="C1150" s="332"/>
      <c r="D1150" s="332"/>
      <c r="E1150" s="1168" t="s">
        <v>892</v>
      </c>
      <c r="F1150" s="582">
        <f t="shared" si="207"/>
        <v>0</v>
      </c>
      <c r="G1150" s="333"/>
      <c r="H1150" s="333"/>
      <c r="I1150" s="433"/>
      <c r="J1150" s="434"/>
      <c r="K1150" s="942"/>
      <c r="L1150" s="337"/>
      <c r="M1150" s="337"/>
      <c r="N1150" s="337"/>
      <c r="O1150" s="338"/>
      <c r="P1150" s="339">
        <f t="shared" si="209"/>
        <v>0</v>
      </c>
      <c r="Q1150" s="364"/>
      <c r="R1150" s="364"/>
      <c r="S1150" s="365"/>
      <c r="T1150" s="366"/>
      <c r="U1150" s="367"/>
      <c r="V1150" s="364"/>
      <c r="W1150" s="364"/>
      <c r="X1150" s="364"/>
      <c r="Y1150" s="1293">
        <f t="shared" si="210"/>
        <v>0</v>
      </c>
      <c r="Z1150" s="340"/>
      <c r="AA1150" s="370" t="s">
        <v>641</v>
      </c>
      <c r="AB1150" s="20"/>
      <c r="AC1150" s="253">
        <f t="shared" si="211"/>
        <v>0</v>
      </c>
    </row>
    <row r="1151" spans="1:29" x14ac:dyDescent="0.3">
      <c r="A1151" s="115"/>
      <c r="B1151" s="332"/>
      <c r="C1151" s="332"/>
      <c r="D1151" s="332"/>
      <c r="E1151" s="1168" t="s">
        <v>153</v>
      </c>
      <c r="F1151" s="582">
        <f t="shared" si="207"/>
        <v>0</v>
      </c>
      <c r="G1151" s="333"/>
      <c r="H1151" s="333"/>
      <c r="I1151" s="433"/>
      <c r="J1151" s="434"/>
      <c r="K1151" s="942"/>
      <c r="L1151" s="337"/>
      <c r="M1151" s="337"/>
      <c r="N1151" s="337"/>
      <c r="O1151" s="338"/>
      <c r="P1151" s="339">
        <f t="shared" si="209"/>
        <v>0</v>
      </c>
      <c r="Q1151" s="364"/>
      <c r="R1151" s="364"/>
      <c r="S1151" s="365"/>
      <c r="T1151" s="366"/>
      <c r="U1151" s="367"/>
      <c r="V1151" s="364"/>
      <c r="W1151" s="364"/>
      <c r="X1151" s="364"/>
      <c r="Y1151" s="1293">
        <f t="shared" si="210"/>
        <v>0</v>
      </c>
      <c r="Z1151" s="340"/>
      <c r="AA1151" s="370" t="s">
        <v>893</v>
      </c>
      <c r="AB1151" s="20"/>
      <c r="AC1151" s="253">
        <f t="shared" si="211"/>
        <v>0</v>
      </c>
    </row>
    <row r="1152" spans="1:29" x14ac:dyDescent="0.3">
      <c r="A1152" s="115"/>
      <c r="B1152" s="332"/>
      <c r="C1152" s="332"/>
      <c r="D1152" s="332"/>
      <c r="E1152" s="1169"/>
      <c r="F1152" s="582">
        <f t="shared" si="207"/>
        <v>0</v>
      </c>
      <c r="G1152" s="333"/>
      <c r="H1152" s="333"/>
      <c r="I1152" s="433"/>
      <c r="J1152" s="434"/>
      <c r="K1152" s="942"/>
      <c r="L1152" s="337"/>
      <c r="M1152" s="337"/>
      <c r="N1152" s="337"/>
      <c r="O1152" s="338"/>
      <c r="P1152" s="339">
        <f t="shared" si="209"/>
        <v>0</v>
      </c>
      <c r="Q1152" s="364"/>
      <c r="R1152" s="364"/>
      <c r="S1152" s="365"/>
      <c r="T1152" s="366"/>
      <c r="U1152" s="367"/>
      <c r="V1152" s="364"/>
      <c r="W1152" s="364"/>
      <c r="X1152" s="364"/>
      <c r="Y1152" s="1293">
        <f t="shared" si="210"/>
        <v>0</v>
      </c>
      <c r="Z1152" s="340"/>
      <c r="AA1152" s="370" t="s">
        <v>642</v>
      </c>
      <c r="AB1152" s="20"/>
      <c r="AC1152" s="253">
        <f t="shared" si="211"/>
        <v>0</v>
      </c>
    </row>
    <row r="1153" spans="1:29" x14ac:dyDescent="0.3">
      <c r="A1153" s="115"/>
      <c r="B1153" s="332"/>
      <c r="C1153" s="332"/>
      <c r="D1153" s="332"/>
      <c r="E1153" s="1169"/>
      <c r="F1153" s="582">
        <f t="shared" si="207"/>
        <v>0</v>
      </c>
      <c r="G1153" s="333"/>
      <c r="H1153" s="333"/>
      <c r="I1153" s="433"/>
      <c r="J1153" s="434"/>
      <c r="K1153" s="942"/>
      <c r="L1153" s="337"/>
      <c r="M1153" s="337"/>
      <c r="N1153" s="337"/>
      <c r="O1153" s="338"/>
      <c r="P1153" s="339">
        <f t="shared" si="209"/>
        <v>0</v>
      </c>
      <c r="Q1153" s="364"/>
      <c r="R1153" s="364"/>
      <c r="S1153" s="637"/>
      <c r="T1153" s="366"/>
      <c r="U1153" s="367"/>
      <c r="V1153" s="364"/>
      <c r="W1153" s="364"/>
      <c r="X1153" s="364"/>
      <c r="Y1153" s="1293">
        <f t="shared" si="210"/>
        <v>0</v>
      </c>
      <c r="Z1153" s="340"/>
      <c r="AA1153" s="370" t="s">
        <v>643</v>
      </c>
      <c r="AB1153" s="20"/>
      <c r="AC1153" s="253">
        <f t="shared" si="211"/>
        <v>0</v>
      </c>
    </row>
    <row r="1154" spans="1:29" x14ac:dyDescent="0.3">
      <c r="A1154" s="115"/>
      <c r="B1154" s="332"/>
      <c r="C1154" s="332"/>
      <c r="D1154" s="332"/>
      <c r="E1154" s="1169"/>
      <c r="F1154" s="582">
        <f t="shared" si="207"/>
        <v>0</v>
      </c>
      <c r="G1154" s="333"/>
      <c r="H1154" s="333"/>
      <c r="I1154" s="433"/>
      <c r="J1154" s="434"/>
      <c r="K1154" s="942"/>
      <c r="L1154" s="337"/>
      <c r="M1154" s="337"/>
      <c r="N1154" s="337"/>
      <c r="O1154" s="338"/>
      <c r="P1154" s="339">
        <f t="shared" si="209"/>
        <v>0</v>
      </c>
      <c r="Q1154" s="364"/>
      <c r="R1154" s="364"/>
      <c r="S1154" s="365"/>
      <c r="T1154" s="366"/>
      <c r="U1154" s="367"/>
      <c r="V1154" s="364"/>
      <c r="W1154" s="364"/>
      <c r="X1154" s="364"/>
      <c r="Y1154" s="1293">
        <f t="shared" si="210"/>
        <v>0</v>
      </c>
      <c r="Z1154" s="340"/>
      <c r="AA1154" s="370" t="s">
        <v>636</v>
      </c>
      <c r="AB1154" s="20"/>
      <c r="AC1154" s="253">
        <f t="shared" si="211"/>
        <v>0</v>
      </c>
    </row>
    <row r="1155" spans="1:29" x14ac:dyDescent="0.3">
      <c r="A1155" s="115"/>
      <c r="B1155" s="332"/>
      <c r="C1155" s="332"/>
      <c r="D1155" s="332"/>
      <c r="E1155" s="1169"/>
      <c r="F1155" s="582">
        <f t="shared" si="207"/>
        <v>0</v>
      </c>
      <c r="G1155" s="333"/>
      <c r="H1155" s="333"/>
      <c r="I1155" s="433"/>
      <c r="J1155" s="434"/>
      <c r="K1155" s="942"/>
      <c r="L1155" s="337"/>
      <c r="M1155" s="337"/>
      <c r="N1155" s="337"/>
      <c r="O1155" s="338"/>
      <c r="P1155" s="339">
        <f t="shared" si="209"/>
        <v>0</v>
      </c>
      <c r="Q1155" s="364"/>
      <c r="R1155" s="364"/>
      <c r="S1155" s="365"/>
      <c r="T1155" s="366"/>
      <c r="U1155" s="367"/>
      <c r="V1155" s="364"/>
      <c r="W1155" s="364"/>
      <c r="X1155" s="364"/>
      <c r="Y1155" s="1293">
        <f t="shared" si="210"/>
        <v>0</v>
      </c>
      <c r="Z1155" s="340"/>
      <c r="AA1155" s="370"/>
      <c r="AB1155" s="20"/>
      <c r="AC1155" s="253">
        <f t="shared" si="211"/>
        <v>0</v>
      </c>
    </row>
    <row r="1156" spans="1:29" x14ac:dyDescent="0.3">
      <c r="A1156" s="115"/>
      <c r="B1156" s="332"/>
      <c r="C1156" s="332"/>
      <c r="D1156" s="368" t="s">
        <v>1206</v>
      </c>
      <c r="E1156" s="1164"/>
      <c r="F1156" s="582">
        <f t="shared" si="207"/>
        <v>0</v>
      </c>
      <c r="G1156" s="333"/>
      <c r="H1156" s="333"/>
      <c r="I1156" s="334"/>
      <c r="J1156" s="335"/>
      <c r="K1156" s="942"/>
      <c r="L1156" s="337"/>
      <c r="M1156" s="337"/>
      <c r="N1156" s="337"/>
      <c r="O1156" s="338"/>
      <c r="P1156" s="339">
        <f t="shared" si="209"/>
        <v>0</v>
      </c>
      <c r="Q1156" s="364"/>
      <c r="R1156" s="364"/>
      <c r="S1156" s="365"/>
      <c r="T1156" s="366"/>
      <c r="U1156" s="367"/>
      <c r="V1156" s="364"/>
      <c r="W1156" s="364"/>
      <c r="X1156" s="364"/>
      <c r="Y1156" s="1293">
        <f t="shared" si="210"/>
        <v>0</v>
      </c>
      <c r="Z1156" s="340"/>
      <c r="AA1156" s="632"/>
      <c r="AB1156" s="20"/>
      <c r="AC1156" s="253">
        <f t="shared" si="211"/>
        <v>0</v>
      </c>
    </row>
    <row r="1157" spans="1:29" x14ac:dyDescent="0.3">
      <c r="A1157" s="115"/>
      <c r="B1157" s="332"/>
      <c r="C1157" s="332"/>
      <c r="D1157" s="368" t="s">
        <v>1207</v>
      </c>
      <c r="E1157" s="1166" t="s">
        <v>1208</v>
      </c>
      <c r="F1157" s="582">
        <f t="shared" si="207"/>
        <v>0</v>
      </c>
      <c r="G1157" s="333"/>
      <c r="H1157" s="333"/>
      <c r="I1157" s="334"/>
      <c r="J1157" s="335"/>
      <c r="K1157" s="942"/>
      <c r="L1157" s="337"/>
      <c r="M1157" s="337"/>
      <c r="N1157" s="337"/>
      <c r="O1157" s="338"/>
      <c r="P1157" s="339">
        <f t="shared" si="209"/>
        <v>0</v>
      </c>
      <c r="Q1157" s="364"/>
      <c r="R1157" s="364"/>
      <c r="S1157" s="365"/>
      <c r="T1157" s="366"/>
      <c r="U1157" s="367"/>
      <c r="V1157" s="364"/>
      <c r="W1157" s="364"/>
      <c r="X1157" s="364"/>
      <c r="Y1157" s="1293">
        <f t="shared" si="210"/>
        <v>0</v>
      </c>
      <c r="Z1157" s="340"/>
      <c r="AA1157" s="632"/>
      <c r="AB1157" s="20"/>
      <c r="AC1157" s="253">
        <f t="shared" si="211"/>
        <v>0</v>
      </c>
    </row>
    <row r="1158" spans="1:29" x14ac:dyDescent="0.3">
      <c r="A1158" s="115"/>
      <c r="B1158" s="332"/>
      <c r="C1158" s="332"/>
      <c r="D1158" s="332"/>
      <c r="E1158" s="1169" t="s">
        <v>393</v>
      </c>
      <c r="F1158" s="582">
        <v>67</v>
      </c>
      <c r="G1158" s="334">
        <v>67</v>
      </c>
      <c r="H1158" s="335" t="s">
        <v>89</v>
      </c>
      <c r="I1158" s="334">
        <v>67</v>
      </c>
      <c r="J1158" s="335" t="s">
        <v>89</v>
      </c>
      <c r="K1158" s="343">
        <v>67</v>
      </c>
      <c r="L1158" s="337">
        <v>67</v>
      </c>
      <c r="M1158" s="337"/>
      <c r="N1158" s="337"/>
      <c r="O1158" s="338">
        <v>67</v>
      </c>
      <c r="P1158" s="339">
        <f t="shared" si="209"/>
        <v>0</v>
      </c>
      <c r="Q1158" s="364"/>
      <c r="R1158" s="364"/>
      <c r="S1158" s="365"/>
      <c r="T1158" s="366"/>
      <c r="U1158" s="367"/>
      <c r="V1158" s="364"/>
      <c r="W1158" s="364"/>
      <c r="X1158" s="364"/>
      <c r="Y1158" s="1293">
        <f t="shared" si="210"/>
        <v>0</v>
      </c>
      <c r="Z1158" s="340"/>
      <c r="AA1158" s="632"/>
      <c r="AB1158" s="20"/>
      <c r="AC1158" s="253">
        <f t="shared" si="211"/>
        <v>0</v>
      </c>
    </row>
    <row r="1159" spans="1:29" ht="15.6" hidden="1" customHeight="1" x14ac:dyDescent="0.3">
      <c r="A1159" s="115"/>
      <c r="B1159" s="332"/>
      <c r="C1159" s="332"/>
      <c r="D1159" s="332"/>
      <c r="E1159" s="1169" t="s">
        <v>231</v>
      </c>
      <c r="F1159" s="582">
        <f t="shared" si="207"/>
        <v>0</v>
      </c>
      <c r="G1159" s="333"/>
      <c r="H1159" s="333"/>
      <c r="I1159" s="334"/>
      <c r="J1159" s="335"/>
      <c r="K1159" s="343"/>
      <c r="L1159" s="337"/>
      <c r="M1159" s="337"/>
      <c r="N1159" s="337"/>
      <c r="O1159" s="338">
        <f t="shared" si="212"/>
        <v>0</v>
      </c>
      <c r="P1159" s="339">
        <f t="shared" si="209"/>
        <v>0</v>
      </c>
      <c r="Q1159" s="364"/>
      <c r="R1159" s="364"/>
      <c r="S1159" s="365"/>
      <c r="T1159" s="366"/>
      <c r="U1159" s="367"/>
      <c r="V1159" s="364"/>
      <c r="W1159" s="364"/>
      <c r="X1159" s="364"/>
      <c r="Y1159" s="1293">
        <f t="shared" si="210"/>
        <v>0</v>
      </c>
      <c r="Z1159" s="340"/>
      <c r="AA1159" s="632"/>
      <c r="AB1159" s="20"/>
      <c r="AC1159" s="253">
        <f t="shared" si="211"/>
        <v>0</v>
      </c>
    </row>
    <row r="1160" spans="1:29" ht="15.6" hidden="1" customHeight="1" x14ac:dyDescent="0.3">
      <c r="A1160" s="115"/>
      <c r="B1160" s="332"/>
      <c r="C1160" s="332"/>
      <c r="D1160" s="332"/>
      <c r="E1160" s="1169" t="s">
        <v>232</v>
      </c>
      <c r="F1160" s="582">
        <f t="shared" si="207"/>
        <v>0</v>
      </c>
      <c r="G1160" s="333"/>
      <c r="H1160" s="333"/>
      <c r="I1160" s="334"/>
      <c r="J1160" s="335"/>
      <c r="K1160" s="343"/>
      <c r="L1160" s="337"/>
      <c r="M1160" s="337"/>
      <c r="N1160" s="337"/>
      <c r="O1160" s="338">
        <f t="shared" si="212"/>
        <v>0</v>
      </c>
      <c r="P1160" s="339">
        <f t="shared" si="209"/>
        <v>0</v>
      </c>
      <c r="Q1160" s="364"/>
      <c r="R1160" s="364"/>
      <c r="S1160" s="365"/>
      <c r="T1160" s="366"/>
      <c r="U1160" s="367"/>
      <c r="V1160" s="364"/>
      <c r="W1160" s="364"/>
      <c r="X1160" s="364"/>
      <c r="Y1160" s="1293">
        <f t="shared" si="210"/>
        <v>0</v>
      </c>
      <c r="Z1160" s="340"/>
      <c r="AA1160" s="632"/>
      <c r="AB1160" s="20"/>
      <c r="AC1160" s="253">
        <f t="shared" si="211"/>
        <v>0</v>
      </c>
    </row>
    <row r="1161" spans="1:29" ht="15.6" hidden="1" customHeight="1" x14ac:dyDescent="0.3">
      <c r="A1161" s="115"/>
      <c r="B1161" s="332"/>
      <c r="C1161" s="332"/>
      <c r="D1161" s="332"/>
      <c r="E1161" s="1169" t="s">
        <v>233</v>
      </c>
      <c r="F1161" s="582">
        <f t="shared" si="207"/>
        <v>0</v>
      </c>
      <c r="G1161" s="333"/>
      <c r="H1161" s="333"/>
      <c r="I1161" s="334"/>
      <c r="J1161" s="335"/>
      <c r="K1161" s="343"/>
      <c r="L1161" s="337"/>
      <c r="M1161" s="337"/>
      <c r="N1161" s="337"/>
      <c r="O1161" s="338">
        <f t="shared" si="212"/>
        <v>0</v>
      </c>
      <c r="P1161" s="339">
        <f t="shared" si="209"/>
        <v>0</v>
      </c>
      <c r="Q1161" s="364"/>
      <c r="R1161" s="364"/>
      <c r="S1161" s="365"/>
      <c r="T1161" s="366"/>
      <c r="U1161" s="367"/>
      <c r="V1161" s="364"/>
      <c r="W1161" s="364"/>
      <c r="X1161" s="364"/>
      <c r="Y1161" s="1293">
        <f t="shared" si="210"/>
        <v>0</v>
      </c>
      <c r="Z1161" s="340"/>
      <c r="AA1161" s="632"/>
      <c r="AB1161" s="20"/>
      <c r="AC1161" s="253">
        <f t="shared" si="211"/>
        <v>0</v>
      </c>
    </row>
    <row r="1162" spans="1:29" x14ac:dyDescent="0.3">
      <c r="A1162" s="115"/>
      <c r="B1162" s="332"/>
      <c r="C1162" s="332"/>
      <c r="D1162" s="332"/>
      <c r="E1162" s="1169"/>
      <c r="F1162" s="582">
        <f t="shared" si="207"/>
        <v>0</v>
      </c>
      <c r="G1162" s="333"/>
      <c r="H1162" s="333"/>
      <c r="I1162" s="334"/>
      <c r="J1162" s="335"/>
      <c r="K1162" s="942"/>
      <c r="L1162" s="337"/>
      <c r="M1162" s="337"/>
      <c r="N1162" s="337"/>
      <c r="O1162" s="338"/>
      <c r="P1162" s="339">
        <f t="shared" si="209"/>
        <v>0</v>
      </c>
      <c r="Q1162" s="364"/>
      <c r="R1162" s="364"/>
      <c r="S1162" s="365"/>
      <c r="T1162" s="366"/>
      <c r="U1162" s="367"/>
      <c r="V1162" s="364"/>
      <c r="W1162" s="364"/>
      <c r="X1162" s="364"/>
      <c r="Y1162" s="1293">
        <f t="shared" si="210"/>
        <v>0</v>
      </c>
      <c r="Z1162" s="340"/>
      <c r="AA1162" s="632"/>
      <c r="AB1162" s="20"/>
      <c r="AC1162" s="253">
        <f t="shared" si="211"/>
        <v>0</v>
      </c>
    </row>
    <row r="1163" spans="1:29" x14ac:dyDescent="0.3">
      <c r="A1163" s="115"/>
      <c r="B1163" s="332"/>
      <c r="C1163" s="332"/>
      <c r="D1163" s="442" t="s">
        <v>531</v>
      </c>
      <c r="E1163" s="1169"/>
      <c r="F1163" s="582">
        <f t="shared" si="207"/>
        <v>0</v>
      </c>
      <c r="G1163" s="333"/>
      <c r="H1163" s="333"/>
      <c r="I1163" s="334"/>
      <c r="J1163" s="335"/>
      <c r="K1163" s="942"/>
      <c r="L1163" s="337"/>
      <c r="M1163" s="337"/>
      <c r="N1163" s="337"/>
      <c r="O1163" s="338"/>
      <c r="P1163" s="339">
        <f t="shared" si="209"/>
        <v>0</v>
      </c>
      <c r="Q1163" s="364"/>
      <c r="R1163" s="364"/>
      <c r="S1163" s="365"/>
      <c r="T1163" s="366"/>
      <c r="U1163" s="367"/>
      <c r="V1163" s="364"/>
      <c r="W1163" s="364"/>
      <c r="X1163" s="364"/>
      <c r="Y1163" s="1293">
        <f t="shared" si="210"/>
        <v>0</v>
      </c>
      <c r="Z1163" s="340"/>
      <c r="AA1163" s="370"/>
      <c r="AB1163" s="20"/>
      <c r="AC1163" s="253">
        <f t="shared" si="211"/>
        <v>0</v>
      </c>
    </row>
    <row r="1164" spans="1:29" x14ac:dyDescent="0.3">
      <c r="A1164" s="115"/>
      <c r="B1164" s="332"/>
      <c r="C1164" s="332"/>
      <c r="D1164" s="332"/>
      <c r="E1164" s="1169" t="s">
        <v>447</v>
      </c>
      <c r="F1164" s="582">
        <v>1</v>
      </c>
      <c r="G1164" s="333"/>
      <c r="H1164" s="333"/>
      <c r="I1164" s="334">
        <v>1</v>
      </c>
      <c r="J1164" s="335">
        <v>-1</v>
      </c>
      <c r="K1164" s="633">
        <v>1</v>
      </c>
      <c r="L1164" s="337">
        <v>3</v>
      </c>
      <c r="M1164" s="337"/>
      <c r="N1164" s="337"/>
      <c r="O1164" s="338">
        <f t="shared" si="212"/>
        <v>4</v>
      </c>
      <c r="P1164" s="339">
        <f t="shared" si="209"/>
        <v>0</v>
      </c>
      <c r="Q1164" s="364"/>
      <c r="R1164" s="364"/>
      <c r="S1164" s="365"/>
      <c r="T1164" s="366"/>
      <c r="U1164" s="367"/>
      <c r="V1164" s="364"/>
      <c r="W1164" s="364"/>
      <c r="X1164" s="364"/>
      <c r="Y1164" s="1293">
        <f t="shared" si="210"/>
        <v>0</v>
      </c>
      <c r="Z1164" s="340"/>
      <c r="AA1164" s="370"/>
      <c r="AB1164" s="20"/>
      <c r="AC1164" s="253">
        <f t="shared" si="211"/>
        <v>0</v>
      </c>
    </row>
    <row r="1165" spans="1:29" x14ac:dyDescent="0.3">
      <c r="A1165" s="115"/>
      <c r="B1165" s="332"/>
      <c r="C1165" s="332"/>
      <c r="D1165" s="332"/>
      <c r="E1165" s="1169"/>
      <c r="F1165" s="582">
        <f t="shared" si="207"/>
        <v>0</v>
      </c>
      <c r="G1165" s="333"/>
      <c r="H1165" s="333"/>
      <c r="I1165" s="334"/>
      <c r="J1165" s="335"/>
      <c r="K1165" s="942"/>
      <c r="L1165" s="337"/>
      <c r="M1165" s="337"/>
      <c r="N1165" s="337"/>
      <c r="O1165" s="338"/>
      <c r="P1165" s="339">
        <f t="shared" si="209"/>
        <v>0</v>
      </c>
      <c r="Q1165" s="364"/>
      <c r="R1165" s="364"/>
      <c r="S1165" s="365"/>
      <c r="T1165" s="366"/>
      <c r="U1165" s="367"/>
      <c r="V1165" s="364"/>
      <c r="W1165" s="364"/>
      <c r="X1165" s="364"/>
      <c r="Y1165" s="1293">
        <f t="shared" si="210"/>
        <v>0</v>
      </c>
      <c r="Z1165" s="340"/>
      <c r="AA1165" s="370"/>
      <c r="AB1165" s="20"/>
      <c r="AC1165" s="253">
        <f t="shared" si="211"/>
        <v>0</v>
      </c>
    </row>
    <row r="1166" spans="1:29" x14ac:dyDescent="0.3">
      <c r="A1166" s="115"/>
      <c r="B1166" s="332"/>
      <c r="C1166" s="368" t="s">
        <v>96</v>
      </c>
      <c r="D1166" s="332"/>
      <c r="E1166" s="1164"/>
      <c r="F1166" s="582">
        <f t="shared" si="207"/>
        <v>0</v>
      </c>
      <c r="G1166" s="333"/>
      <c r="H1166" s="333"/>
      <c r="I1166" s="334"/>
      <c r="J1166" s="335"/>
      <c r="K1166" s="942"/>
      <c r="L1166" s="337"/>
      <c r="M1166" s="337"/>
      <c r="N1166" s="337"/>
      <c r="O1166" s="338"/>
      <c r="P1166" s="339">
        <f t="shared" si="209"/>
        <v>0</v>
      </c>
      <c r="Q1166" s="364"/>
      <c r="R1166" s="364"/>
      <c r="S1166" s="365"/>
      <c r="T1166" s="366"/>
      <c r="U1166" s="367"/>
      <c r="V1166" s="364"/>
      <c r="W1166" s="364"/>
      <c r="X1166" s="364"/>
      <c r="Y1166" s="1293">
        <f t="shared" si="210"/>
        <v>0</v>
      </c>
      <c r="Z1166" s="340"/>
      <c r="AA1166" s="370" t="s">
        <v>532</v>
      </c>
      <c r="AB1166" s="20"/>
      <c r="AC1166" s="253">
        <f t="shared" si="211"/>
        <v>0</v>
      </c>
    </row>
    <row r="1167" spans="1:29" x14ac:dyDescent="0.3">
      <c r="A1167" s="115"/>
      <c r="B1167" s="332"/>
      <c r="C1167" s="332"/>
      <c r="D1167" s="368" t="s">
        <v>1221</v>
      </c>
      <c r="E1167" s="1166"/>
      <c r="F1167" s="582">
        <f t="shared" si="207"/>
        <v>0</v>
      </c>
      <c r="G1167" s="333"/>
      <c r="H1167" s="333"/>
      <c r="I1167" s="334"/>
      <c r="J1167" s="335"/>
      <c r="K1167" s="942"/>
      <c r="L1167" s="337"/>
      <c r="M1167" s="337"/>
      <c r="N1167" s="337"/>
      <c r="O1167" s="338"/>
      <c r="P1167" s="339">
        <f t="shared" si="209"/>
        <v>0</v>
      </c>
      <c r="Q1167" s="364"/>
      <c r="R1167" s="364"/>
      <c r="S1167" s="365"/>
      <c r="T1167" s="366"/>
      <c r="U1167" s="367"/>
      <c r="V1167" s="364"/>
      <c r="W1167" s="364"/>
      <c r="X1167" s="364"/>
      <c r="Y1167" s="1293">
        <f t="shared" si="210"/>
        <v>0</v>
      </c>
      <c r="Z1167" s="340"/>
      <c r="AA1167" s="370" t="s">
        <v>644</v>
      </c>
      <c r="AB1167" s="20"/>
      <c r="AC1167" s="253">
        <f t="shared" si="211"/>
        <v>0</v>
      </c>
    </row>
    <row r="1168" spans="1:29" x14ac:dyDescent="0.3">
      <c r="A1168" s="115"/>
      <c r="B1168" s="332"/>
      <c r="C1168" s="332"/>
      <c r="D1168" s="368"/>
      <c r="E1168" s="1166" t="s">
        <v>1222</v>
      </c>
      <c r="F1168" s="582">
        <f t="shared" si="207"/>
        <v>0</v>
      </c>
      <c r="G1168" s="333"/>
      <c r="H1168" s="333"/>
      <c r="I1168" s="334"/>
      <c r="J1168" s="335"/>
      <c r="K1168" s="942"/>
      <c r="L1168" s="337"/>
      <c r="M1168" s="337"/>
      <c r="N1168" s="337"/>
      <c r="O1168" s="338"/>
      <c r="P1168" s="339">
        <f t="shared" si="209"/>
        <v>0</v>
      </c>
      <c r="Q1168" s="364"/>
      <c r="R1168" s="364"/>
      <c r="S1168" s="365"/>
      <c r="T1168" s="366"/>
      <c r="U1168" s="367"/>
      <c r="V1168" s="364"/>
      <c r="W1168" s="364"/>
      <c r="X1168" s="364"/>
      <c r="Y1168" s="1293">
        <f t="shared" si="210"/>
        <v>0</v>
      </c>
      <c r="Z1168" s="340"/>
      <c r="AA1168" s="370" t="s">
        <v>645</v>
      </c>
      <c r="AB1168" s="20"/>
      <c r="AC1168" s="253">
        <f t="shared" si="211"/>
        <v>0</v>
      </c>
    </row>
    <row r="1169" spans="1:29" x14ac:dyDescent="0.3">
      <c r="A1169" s="115"/>
      <c r="B1169" s="332"/>
      <c r="C1169" s="332"/>
      <c r="D1169" s="368"/>
      <c r="E1169" s="1166" t="s">
        <v>1223</v>
      </c>
      <c r="F1169" s="582">
        <f t="shared" si="207"/>
        <v>0</v>
      </c>
      <c r="G1169" s="333"/>
      <c r="H1169" s="333"/>
      <c r="I1169" s="334"/>
      <c r="J1169" s="335"/>
      <c r="K1169" s="942"/>
      <c r="L1169" s="337"/>
      <c r="M1169" s="337"/>
      <c r="N1169" s="337"/>
      <c r="O1169" s="338"/>
      <c r="P1169" s="339">
        <f t="shared" si="209"/>
        <v>0</v>
      </c>
      <c r="Q1169" s="364"/>
      <c r="R1169" s="364"/>
      <c r="S1169" s="365"/>
      <c r="T1169" s="366"/>
      <c r="U1169" s="367"/>
      <c r="V1169" s="364"/>
      <c r="W1169" s="364"/>
      <c r="X1169" s="364"/>
      <c r="Y1169" s="1293">
        <f t="shared" si="210"/>
        <v>0</v>
      </c>
      <c r="Z1169" s="340"/>
      <c r="AA1169" s="370" t="s">
        <v>646</v>
      </c>
      <c r="AB1169" s="20"/>
      <c r="AC1169" s="253">
        <f t="shared" si="211"/>
        <v>0</v>
      </c>
    </row>
    <row r="1170" spans="1:29" x14ac:dyDescent="0.3">
      <c r="A1170" s="115"/>
      <c r="B1170" s="332"/>
      <c r="C1170" s="332"/>
      <c r="D1170" s="332"/>
      <c r="E1170" s="1168" t="s">
        <v>122</v>
      </c>
      <c r="F1170" s="582">
        <f t="shared" si="207"/>
        <v>134</v>
      </c>
      <c r="G1170" s="334">
        <v>67</v>
      </c>
      <c r="H1170" s="335" t="s">
        <v>89</v>
      </c>
      <c r="I1170" s="334">
        <v>67</v>
      </c>
      <c r="J1170" s="335" t="s">
        <v>89</v>
      </c>
      <c r="K1170" s="343">
        <v>19</v>
      </c>
      <c r="L1170" s="337">
        <v>19</v>
      </c>
      <c r="M1170" s="337"/>
      <c r="N1170" s="337"/>
      <c r="O1170" s="338">
        <f t="shared" si="212"/>
        <v>38</v>
      </c>
      <c r="P1170" s="339">
        <f t="shared" si="209"/>
        <v>0</v>
      </c>
      <c r="Q1170" s="364"/>
      <c r="R1170" s="364"/>
      <c r="S1170" s="365"/>
      <c r="T1170" s="366"/>
      <c r="U1170" s="367"/>
      <c r="V1170" s="364"/>
      <c r="W1170" s="364"/>
      <c r="X1170" s="364"/>
      <c r="Y1170" s="1293">
        <f t="shared" si="210"/>
        <v>0</v>
      </c>
      <c r="Z1170" s="340"/>
      <c r="AA1170" s="370" t="s">
        <v>647</v>
      </c>
      <c r="AB1170" s="20"/>
      <c r="AC1170" s="253">
        <f t="shared" si="211"/>
        <v>0</v>
      </c>
    </row>
    <row r="1171" spans="1:29" x14ac:dyDescent="0.3">
      <c r="A1171" s="115"/>
      <c r="B1171" s="332"/>
      <c r="C1171" s="332"/>
      <c r="D1171" s="332"/>
      <c r="E1171" s="1168" t="s">
        <v>123</v>
      </c>
      <c r="F1171" s="582">
        <f t="shared" si="207"/>
        <v>0</v>
      </c>
      <c r="G1171" s="333"/>
      <c r="H1171" s="333"/>
      <c r="I1171" s="334"/>
      <c r="J1171" s="335"/>
      <c r="K1171" s="942"/>
      <c r="L1171" s="337"/>
      <c r="M1171" s="337"/>
      <c r="N1171" s="337"/>
      <c r="O1171" s="338"/>
      <c r="P1171" s="339">
        <f t="shared" si="209"/>
        <v>0</v>
      </c>
      <c r="Q1171" s="364"/>
      <c r="R1171" s="364"/>
      <c r="S1171" s="365"/>
      <c r="T1171" s="366"/>
      <c r="U1171" s="367"/>
      <c r="V1171" s="364"/>
      <c r="W1171" s="364"/>
      <c r="X1171" s="364"/>
      <c r="Y1171" s="1293">
        <f t="shared" si="210"/>
        <v>0</v>
      </c>
      <c r="Z1171" s="340"/>
      <c r="AA1171" s="370" t="s">
        <v>648</v>
      </c>
      <c r="AB1171" s="20"/>
      <c r="AC1171" s="253">
        <f t="shared" si="211"/>
        <v>0</v>
      </c>
    </row>
    <row r="1172" spans="1:29" x14ac:dyDescent="0.3">
      <c r="A1172" s="115"/>
      <c r="B1172" s="332"/>
      <c r="C1172" s="332"/>
      <c r="D1172" s="332"/>
      <c r="E1172" s="1168"/>
      <c r="F1172" s="582">
        <f t="shared" si="207"/>
        <v>0</v>
      </c>
      <c r="G1172" s="333"/>
      <c r="H1172" s="333"/>
      <c r="I1172" s="334"/>
      <c r="J1172" s="335"/>
      <c r="K1172" s="942"/>
      <c r="L1172" s="337"/>
      <c r="M1172" s="337"/>
      <c r="N1172" s="337"/>
      <c r="O1172" s="338"/>
      <c r="P1172" s="339">
        <f t="shared" si="209"/>
        <v>0</v>
      </c>
      <c r="Q1172" s="364"/>
      <c r="R1172" s="364"/>
      <c r="S1172" s="365"/>
      <c r="T1172" s="366"/>
      <c r="U1172" s="367"/>
      <c r="V1172" s="364"/>
      <c r="W1172" s="364"/>
      <c r="X1172" s="364"/>
      <c r="Y1172" s="1293">
        <f t="shared" si="210"/>
        <v>0</v>
      </c>
      <c r="Z1172" s="340"/>
      <c r="AA1172" s="370" t="s">
        <v>649</v>
      </c>
      <c r="AB1172" s="20"/>
      <c r="AC1172" s="253">
        <f t="shared" si="211"/>
        <v>0</v>
      </c>
    </row>
    <row r="1173" spans="1:29" x14ac:dyDescent="0.3">
      <c r="A1173" s="115"/>
      <c r="B1173" s="332"/>
      <c r="C1173" s="332"/>
      <c r="D1173" s="332"/>
      <c r="E1173" s="1168"/>
      <c r="F1173" s="582">
        <f t="shared" si="207"/>
        <v>0</v>
      </c>
      <c r="G1173" s="333"/>
      <c r="H1173" s="333"/>
      <c r="I1173" s="334"/>
      <c r="J1173" s="335"/>
      <c r="K1173" s="942"/>
      <c r="L1173" s="337"/>
      <c r="M1173" s="337"/>
      <c r="N1173" s="337"/>
      <c r="O1173" s="338"/>
      <c r="P1173" s="339">
        <f t="shared" si="209"/>
        <v>0</v>
      </c>
      <c r="Q1173" s="364"/>
      <c r="R1173" s="364"/>
      <c r="S1173" s="365"/>
      <c r="T1173" s="366"/>
      <c r="U1173" s="367"/>
      <c r="V1173" s="364"/>
      <c r="W1173" s="364"/>
      <c r="X1173" s="364"/>
      <c r="Y1173" s="1293">
        <f t="shared" si="210"/>
        <v>0</v>
      </c>
      <c r="Z1173" s="340"/>
      <c r="AA1173" s="370" t="s">
        <v>650</v>
      </c>
      <c r="AB1173" s="20"/>
      <c r="AC1173" s="253">
        <f t="shared" si="211"/>
        <v>0</v>
      </c>
    </row>
    <row r="1174" spans="1:29" x14ac:dyDescent="0.3">
      <c r="A1174" s="115"/>
      <c r="B1174" s="332"/>
      <c r="C1174" s="332"/>
      <c r="D1174" s="332"/>
      <c r="E1174" s="1168"/>
      <c r="F1174" s="582">
        <f t="shared" si="207"/>
        <v>0</v>
      </c>
      <c r="G1174" s="333"/>
      <c r="H1174" s="333"/>
      <c r="I1174" s="334"/>
      <c r="J1174" s="335"/>
      <c r="K1174" s="942"/>
      <c r="L1174" s="337"/>
      <c r="M1174" s="337"/>
      <c r="N1174" s="337"/>
      <c r="O1174" s="338"/>
      <c r="P1174" s="339">
        <f t="shared" si="209"/>
        <v>0</v>
      </c>
      <c r="Q1174" s="364"/>
      <c r="R1174" s="364"/>
      <c r="S1174" s="365"/>
      <c r="T1174" s="366"/>
      <c r="U1174" s="367"/>
      <c r="V1174" s="364"/>
      <c r="W1174" s="364"/>
      <c r="X1174" s="364"/>
      <c r="Y1174" s="1293">
        <f t="shared" si="210"/>
        <v>0</v>
      </c>
      <c r="Z1174" s="340"/>
      <c r="AA1174" s="370" t="s">
        <v>651</v>
      </c>
      <c r="AB1174" s="20"/>
      <c r="AC1174" s="253">
        <f t="shared" si="211"/>
        <v>0</v>
      </c>
    </row>
    <row r="1175" spans="1:29" x14ac:dyDescent="0.3">
      <c r="A1175" s="115"/>
      <c r="B1175" s="332"/>
      <c r="C1175" s="332"/>
      <c r="D1175" s="332"/>
      <c r="E1175" s="1168"/>
      <c r="F1175" s="582">
        <f t="shared" si="207"/>
        <v>0</v>
      </c>
      <c r="G1175" s="333"/>
      <c r="H1175" s="333"/>
      <c r="I1175" s="334"/>
      <c r="J1175" s="335"/>
      <c r="K1175" s="942"/>
      <c r="L1175" s="337"/>
      <c r="M1175" s="337"/>
      <c r="N1175" s="337"/>
      <c r="O1175" s="338"/>
      <c r="P1175" s="339">
        <f t="shared" si="209"/>
        <v>0</v>
      </c>
      <c r="Q1175" s="364"/>
      <c r="R1175" s="364"/>
      <c r="S1175" s="365"/>
      <c r="T1175" s="366"/>
      <c r="U1175" s="367"/>
      <c r="V1175" s="364"/>
      <c r="W1175" s="364"/>
      <c r="X1175" s="364"/>
      <c r="Y1175" s="1293">
        <f t="shared" si="210"/>
        <v>0</v>
      </c>
      <c r="Z1175" s="340"/>
      <c r="AA1175" s="370" t="s">
        <v>652</v>
      </c>
      <c r="AB1175" s="20"/>
      <c r="AC1175" s="253">
        <f t="shared" si="211"/>
        <v>0</v>
      </c>
    </row>
    <row r="1176" spans="1:29" x14ac:dyDescent="0.3">
      <c r="A1176" s="115"/>
      <c r="B1176" s="332"/>
      <c r="C1176" s="332"/>
      <c r="D1176" s="332"/>
      <c r="E1176" s="1164"/>
      <c r="F1176" s="582">
        <f t="shared" si="207"/>
        <v>0</v>
      </c>
      <c r="G1176" s="333"/>
      <c r="H1176" s="333"/>
      <c r="I1176" s="333"/>
      <c r="J1176" s="422"/>
      <c r="K1176" s="942"/>
      <c r="L1176" s="337"/>
      <c r="M1176" s="337"/>
      <c r="N1176" s="337"/>
      <c r="O1176" s="338"/>
      <c r="P1176" s="339">
        <f t="shared" si="209"/>
        <v>0</v>
      </c>
      <c r="Q1176" s="364"/>
      <c r="R1176" s="364"/>
      <c r="S1176" s="365"/>
      <c r="T1176" s="366"/>
      <c r="U1176" s="367"/>
      <c r="V1176" s="364"/>
      <c r="W1176" s="364"/>
      <c r="X1176" s="364"/>
      <c r="Y1176" s="1293">
        <f t="shared" si="210"/>
        <v>0</v>
      </c>
      <c r="Z1176" s="340"/>
      <c r="AA1176" s="370" t="s">
        <v>653</v>
      </c>
      <c r="AB1176" s="20"/>
      <c r="AC1176" s="253">
        <f t="shared" si="211"/>
        <v>0</v>
      </c>
    </row>
    <row r="1177" spans="1:29" x14ac:dyDescent="0.3">
      <c r="A1177" s="115"/>
      <c r="B1177" s="332"/>
      <c r="C1177" s="332"/>
      <c r="D1177" s="332"/>
      <c r="E1177" s="1169"/>
      <c r="F1177" s="582">
        <f t="shared" si="207"/>
        <v>0</v>
      </c>
      <c r="G1177" s="333"/>
      <c r="H1177" s="333"/>
      <c r="I1177" s="334"/>
      <c r="J1177" s="335"/>
      <c r="K1177" s="942"/>
      <c r="L1177" s="337"/>
      <c r="M1177" s="337"/>
      <c r="N1177" s="337"/>
      <c r="O1177" s="338"/>
      <c r="P1177" s="339">
        <f t="shared" si="209"/>
        <v>0</v>
      </c>
      <c r="Q1177" s="364"/>
      <c r="R1177" s="364"/>
      <c r="S1177" s="365"/>
      <c r="T1177" s="366"/>
      <c r="U1177" s="367"/>
      <c r="V1177" s="364"/>
      <c r="W1177" s="364"/>
      <c r="X1177" s="364"/>
      <c r="Y1177" s="1293">
        <f t="shared" si="210"/>
        <v>0</v>
      </c>
      <c r="Z1177" s="340"/>
      <c r="AA1177" s="370" t="s">
        <v>654</v>
      </c>
      <c r="AB1177" s="20"/>
      <c r="AC1177" s="253">
        <f t="shared" si="211"/>
        <v>0</v>
      </c>
    </row>
    <row r="1178" spans="1:29" x14ac:dyDescent="0.3">
      <c r="A1178" s="115"/>
      <c r="B1178" s="332"/>
      <c r="C1178" s="332"/>
      <c r="D1178" s="332"/>
      <c r="E1178" s="1169"/>
      <c r="F1178" s="582">
        <f t="shared" si="207"/>
        <v>0</v>
      </c>
      <c r="G1178" s="333"/>
      <c r="H1178" s="333"/>
      <c r="I1178" s="334"/>
      <c r="J1178" s="335"/>
      <c r="K1178" s="942"/>
      <c r="L1178" s="337"/>
      <c r="M1178" s="337"/>
      <c r="N1178" s="337"/>
      <c r="O1178" s="338"/>
      <c r="P1178" s="339">
        <f t="shared" si="209"/>
        <v>0</v>
      </c>
      <c r="Q1178" s="364"/>
      <c r="R1178" s="364"/>
      <c r="S1178" s="365"/>
      <c r="T1178" s="366"/>
      <c r="U1178" s="367"/>
      <c r="V1178" s="364"/>
      <c r="W1178" s="364"/>
      <c r="X1178" s="364"/>
      <c r="Y1178" s="1293">
        <f t="shared" si="210"/>
        <v>0</v>
      </c>
      <c r="Z1178" s="340"/>
      <c r="AA1178" s="370" t="s">
        <v>655</v>
      </c>
      <c r="AB1178" s="20"/>
      <c r="AC1178" s="253">
        <f t="shared" si="211"/>
        <v>0</v>
      </c>
    </row>
    <row r="1179" spans="1:29" x14ac:dyDescent="0.3">
      <c r="A1179" s="115"/>
      <c r="B1179" s="332"/>
      <c r="C1179" s="332"/>
      <c r="D1179" s="332"/>
      <c r="E1179" s="1169"/>
      <c r="F1179" s="582">
        <f t="shared" si="207"/>
        <v>0</v>
      </c>
      <c r="G1179" s="333"/>
      <c r="H1179" s="333"/>
      <c r="I1179" s="334"/>
      <c r="J1179" s="335"/>
      <c r="K1179" s="942"/>
      <c r="L1179" s="337"/>
      <c r="M1179" s="337"/>
      <c r="N1179" s="337"/>
      <c r="O1179" s="338"/>
      <c r="P1179" s="339">
        <f t="shared" si="209"/>
        <v>0</v>
      </c>
      <c r="Q1179" s="364"/>
      <c r="R1179" s="364"/>
      <c r="S1179" s="365"/>
      <c r="T1179" s="366"/>
      <c r="U1179" s="367"/>
      <c r="V1179" s="364"/>
      <c r="W1179" s="364"/>
      <c r="X1179" s="364"/>
      <c r="Y1179" s="1293">
        <f t="shared" si="210"/>
        <v>0</v>
      </c>
      <c r="Z1179" s="340"/>
      <c r="AA1179" s="370" t="s">
        <v>656</v>
      </c>
      <c r="AB1179" s="20"/>
      <c r="AC1179" s="253">
        <f t="shared" si="211"/>
        <v>0</v>
      </c>
    </row>
    <row r="1180" spans="1:29" x14ac:dyDescent="0.3">
      <c r="A1180" s="115"/>
      <c r="B1180" s="332"/>
      <c r="C1180" s="332"/>
      <c r="D1180" s="332"/>
      <c r="E1180" s="1169"/>
      <c r="F1180" s="582">
        <f t="shared" si="207"/>
        <v>0</v>
      </c>
      <c r="G1180" s="333"/>
      <c r="H1180" s="333"/>
      <c r="I1180" s="334"/>
      <c r="J1180" s="335"/>
      <c r="K1180" s="942"/>
      <c r="L1180" s="337"/>
      <c r="M1180" s="337"/>
      <c r="N1180" s="337"/>
      <c r="O1180" s="338"/>
      <c r="P1180" s="339">
        <f t="shared" si="209"/>
        <v>0</v>
      </c>
      <c r="Q1180" s="364"/>
      <c r="R1180" s="364"/>
      <c r="S1180" s="365"/>
      <c r="T1180" s="366"/>
      <c r="U1180" s="367"/>
      <c r="V1180" s="364"/>
      <c r="W1180" s="364"/>
      <c r="X1180" s="364"/>
      <c r="Y1180" s="1293">
        <f t="shared" si="210"/>
        <v>0</v>
      </c>
      <c r="Z1180" s="340"/>
      <c r="AA1180" s="370"/>
      <c r="AB1180" s="20"/>
      <c r="AC1180" s="253">
        <f t="shared" si="211"/>
        <v>0</v>
      </c>
    </row>
    <row r="1181" spans="1:29" x14ac:dyDescent="0.3">
      <c r="A1181" s="115"/>
      <c r="B1181" s="332"/>
      <c r="C1181" s="332"/>
      <c r="D1181" s="442" t="s">
        <v>533</v>
      </c>
      <c r="E1181" s="1169"/>
      <c r="F1181" s="582">
        <f t="shared" si="207"/>
        <v>0</v>
      </c>
      <c r="G1181" s="333"/>
      <c r="H1181" s="333"/>
      <c r="I1181" s="334"/>
      <c r="J1181" s="335"/>
      <c r="K1181" s="942"/>
      <c r="L1181" s="337"/>
      <c r="M1181" s="337"/>
      <c r="N1181" s="337"/>
      <c r="O1181" s="338"/>
      <c r="P1181" s="339">
        <f t="shared" si="209"/>
        <v>0</v>
      </c>
      <c r="Q1181" s="364"/>
      <c r="R1181" s="364"/>
      <c r="S1181" s="365"/>
      <c r="T1181" s="366"/>
      <c r="U1181" s="367"/>
      <c r="V1181" s="364"/>
      <c r="W1181" s="364"/>
      <c r="X1181" s="364"/>
      <c r="Y1181" s="1293">
        <f t="shared" si="210"/>
        <v>0</v>
      </c>
      <c r="Z1181" s="340"/>
      <c r="AA1181" s="370"/>
      <c r="AB1181" s="20"/>
      <c r="AC1181" s="253">
        <f t="shared" si="211"/>
        <v>0</v>
      </c>
    </row>
    <row r="1182" spans="1:29" x14ac:dyDescent="0.3">
      <c r="A1182" s="115"/>
      <c r="B1182" s="332"/>
      <c r="C1182" s="332"/>
      <c r="D1182" s="332"/>
      <c r="E1182" s="1169" t="s">
        <v>447</v>
      </c>
      <c r="F1182" s="582">
        <v>1</v>
      </c>
      <c r="G1182" s="333"/>
      <c r="H1182" s="333"/>
      <c r="I1182" s="334">
        <v>1</v>
      </c>
      <c r="J1182" s="335">
        <v>-1</v>
      </c>
      <c r="K1182" s="633">
        <v>1</v>
      </c>
      <c r="L1182" s="337">
        <v>1</v>
      </c>
      <c r="M1182" s="337"/>
      <c r="N1182" s="337"/>
      <c r="O1182" s="338">
        <f t="shared" ref="O1182:O1244" si="213">SUM(K1182:N1182)</f>
        <v>2</v>
      </c>
      <c r="P1182" s="339">
        <f t="shared" si="209"/>
        <v>0</v>
      </c>
      <c r="Q1182" s="364"/>
      <c r="R1182" s="364"/>
      <c r="S1182" s="365"/>
      <c r="T1182" s="366"/>
      <c r="U1182" s="367"/>
      <c r="V1182" s="364"/>
      <c r="W1182" s="364"/>
      <c r="X1182" s="364"/>
      <c r="Y1182" s="1293">
        <f t="shared" si="210"/>
        <v>0</v>
      </c>
      <c r="Z1182" s="340"/>
      <c r="AA1182" s="370"/>
      <c r="AB1182" s="20"/>
      <c r="AC1182" s="253">
        <f t="shared" si="211"/>
        <v>0</v>
      </c>
    </row>
    <row r="1183" spans="1:29" x14ac:dyDescent="0.3">
      <c r="A1183" s="115"/>
      <c r="B1183" s="332"/>
      <c r="C1183" s="332"/>
      <c r="D1183" s="332"/>
      <c r="E1183" s="1164"/>
      <c r="F1183" s="582">
        <f t="shared" ref="F1183:F1247" si="214">SUM(G1183:J1183)</f>
        <v>0</v>
      </c>
      <c r="G1183" s="333"/>
      <c r="H1183" s="333"/>
      <c r="I1183" s="334"/>
      <c r="J1183" s="335"/>
      <c r="K1183" s="942"/>
      <c r="L1183" s="337"/>
      <c r="M1183" s="337"/>
      <c r="N1183" s="337"/>
      <c r="O1183" s="338"/>
      <c r="P1183" s="339">
        <f t="shared" si="209"/>
        <v>0</v>
      </c>
      <c r="Q1183" s="364"/>
      <c r="R1183" s="364"/>
      <c r="S1183" s="365"/>
      <c r="T1183" s="366"/>
      <c r="U1183" s="367"/>
      <c r="V1183" s="364"/>
      <c r="W1183" s="364"/>
      <c r="X1183" s="364"/>
      <c r="Y1183" s="1293">
        <f t="shared" si="210"/>
        <v>0</v>
      </c>
      <c r="Z1183" s="340"/>
      <c r="AA1183" s="348"/>
      <c r="AB1183" s="20"/>
      <c r="AC1183" s="253">
        <f t="shared" si="211"/>
        <v>0</v>
      </c>
    </row>
    <row r="1184" spans="1:29" x14ac:dyDescent="0.3">
      <c r="A1184" s="115"/>
      <c r="B1184" s="332"/>
      <c r="C1184" s="368" t="s">
        <v>895</v>
      </c>
      <c r="D1184" s="332"/>
      <c r="E1184" s="1164"/>
      <c r="F1184" s="582">
        <f t="shared" si="214"/>
        <v>0</v>
      </c>
      <c r="G1184" s="333"/>
      <c r="H1184" s="333"/>
      <c r="I1184" s="334"/>
      <c r="J1184" s="335"/>
      <c r="K1184" s="942"/>
      <c r="L1184" s="337"/>
      <c r="M1184" s="337"/>
      <c r="N1184" s="337"/>
      <c r="O1184" s="338"/>
      <c r="P1184" s="339">
        <f t="shared" si="209"/>
        <v>0</v>
      </c>
      <c r="Q1184" s="364"/>
      <c r="R1184" s="364"/>
      <c r="S1184" s="365"/>
      <c r="T1184" s="366"/>
      <c r="U1184" s="367"/>
      <c r="V1184" s="364"/>
      <c r="W1184" s="364"/>
      <c r="X1184" s="364"/>
      <c r="Y1184" s="1293">
        <f t="shared" si="210"/>
        <v>0</v>
      </c>
      <c r="Z1184" s="340"/>
      <c r="AA1184" s="370"/>
      <c r="AB1184" s="20"/>
      <c r="AC1184" s="253">
        <f t="shared" si="211"/>
        <v>0</v>
      </c>
    </row>
    <row r="1185" spans="1:29" x14ac:dyDescent="0.3">
      <c r="A1185" s="115"/>
      <c r="B1185" s="332"/>
      <c r="C1185" s="368"/>
      <c r="D1185" s="368" t="s">
        <v>896</v>
      </c>
      <c r="E1185" s="1164"/>
      <c r="F1185" s="582"/>
      <c r="G1185" s="333"/>
      <c r="H1185" s="333"/>
      <c r="I1185" s="334"/>
      <c r="J1185" s="335"/>
      <c r="K1185" s="942"/>
      <c r="L1185" s="337"/>
      <c r="M1185" s="337"/>
      <c r="N1185" s="337"/>
      <c r="O1185" s="338"/>
      <c r="P1185" s="339">
        <f t="shared" ref="P1185:P1248" si="215">SUM(Q1185:T1185)</f>
        <v>0</v>
      </c>
      <c r="Q1185" s="364"/>
      <c r="R1185" s="364"/>
      <c r="S1185" s="365"/>
      <c r="T1185" s="366"/>
      <c r="U1185" s="367"/>
      <c r="V1185" s="364"/>
      <c r="W1185" s="364"/>
      <c r="X1185" s="364"/>
      <c r="Y1185" s="1293">
        <f t="shared" si="210"/>
        <v>0</v>
      </c>
      <c r="Z1185" s="340"/>
      <c r="AA1185" s="370"/>
      <c r="AB1185" s="20"/>
      <c r="AC1185" s="253">
        <f t="shared" si="211"/>
        <v>0</v>
      </c>
    </row>
    <row r="1186" spans="1:29" x14ac:dyDescent="0.3">
      <c r="A1186" s="115"/>
      <c r="B1186" s="332"/>
      <c r="C1186" s="332"/>
      <c r="D1186" s="368" t="s">
        <v>1224</v>
      </c>
      <c r="E1186" s="1164"/>
      <c r="F1186" s="582">
        <f t="shared" si="214"/>
        <v>0</v>
      </c>
      <c r="G1186" s="333"/>
      <c r="H1186" s="333"/>
      <c r="I1186" s="334"/>
      <c r="J1186" s="335"/>
      <c r="K1186" s="942"/>
      <c r="L1186" s="337"/>
      <c r="M1186" s="337"/>
      <c r="N1186" s="337"/>
      <c r="O1186" s="338"/>
      <c r="P1186" s="339">
        <f t="shared" si="215"/>
        <v>56000</v>
      </c>
      <c r="Q1186" s="367">
        <v>18000</v>
      </c>
      <c r="R1186" s="367">
        <v>18000</v>
      </c>
      <c r="S1186" s="578">
        <v>20000</v>
      </c>
      <c r="T1186" s="366"/>
      <c r="U1186" s="367">
        <v>18000</v>
      </c>
      <c r="V1186" s="367">
        <v>18000</v>
      </c>
      <c r="W1186" s="364"/>
      <c r="X1186" s="364"/>
      <c r="Y1186" s="1293">
        <f t="shared" si="210"/>
        <v>36000</v>
      </c>
      <c r="Z1186" s="340"/>
      <c r="AA1186" s="370" t="s">
        <v>894</v>
      </c>
      <c r="AB1186" s="20"/>
      <c r="AC1186" s="253">
        <f t="shared" si="211"/>
        <v>92000</v>
      </c>
    </row>
    <row r="1187" spans="1:29" x14ac:dyDescent="0.3">
      <c r="A1187" s="115"/>
      <c r="B1187" s="332"/>
      <c r="C1187" s="332"/>
      <c r="D1187" s="368" t="s">
        <v>1225</v>
      </c>
      <c r="E1187" s="1164"/>
      <c r="F1187" s="582">
        <f t="shared" si="214"/>
        <v>0</v>
      </c>
      <c r="G1187" s="333"/>
      <c r="H1187" s="333"/>
      <c r="I1187" s="334"/>
      <c r="J1187" s="335"/>
      <c r="K1187" s="942"/>
      <c r="L1187" s="337"/>
      <c r="M1187" s="337"/>
      <c r="N1187" s="337"/>
      <c r="O1187" s="338"/>
      <c r="P1187" s="339">
        <f t="shared" si="215"/>
        <v>0</v>
      </c>
      <c r="Q1187" s="364"/>
      <c r="R1187" s="364"/>
      <c r="S1187" s="365"/>
      <c r="T1187" s="366"/>
      <c r="U1187" s="367"/>
      <c r="V1187" s="364"/>
      <c r="W1187" s="364"/>
      <c r="X1187" s="364"/>
      <c r="Y1187" s="1293">
        <f t="shared" si="210"/>
        <v>0</v>
      </c>
      <c r="Z1187" s="340"/>
      <c r="AA1187" s="370"/>
      <c r="AB1187" s="20"/>
      <c r="AC1187" s="253">
        <f t="shared" si="211"/>
        <v>0</v>
      </c>
    </row>
    <row r="1188" spans="1:29" x14ac:dyDescent="0.3">
      <c r="A1188" s="115"/>
      <c r="B1188" s="332"/>
      <c r="C1188" s="332"/>
      <c r="D1188" s="368" t="s">
        <v>1226</v>
      </c>
      <c r="E1188" s="1164"/>
      <c r="F1188" s="582">
        <f t="shared" si="214"/>
        <v>0</v>
      </c>
      <c r="G1188" s="333"/>
      <c r="H1188" s="333"/>
      <c r="I1188" s="334"/>
      <c r="J1188" s="335"/>
      <c r="K1188" s="942"/>
      <c r="L1188" s="337"/>
      <c r="M1188" s="337"/>
      <c r="N1188" s="337"/>
      <c r="O1188" s="338"/>
      <c r="P1188" s="339">
        <f t="shared" si="215"/>
        <v>0</v>
      </c>
      <c r="Q1188" s="364"/>
      <c r="R1188" s="364"/>
      <c r="S1188" s="365"/>
      <c r="T1188" s="366"/>
      <c r="U1188" s="367"/>
      <c r="V1188" s="364"/>
      <c r="W1188" s="364"/>
      <c r="X1188" s="364"/>
      <c r="Y1188" s="1293">
        <f t="shared" si="210"/>
        <v>0</v>
      </c>
      <c r="Z1188" s="340"/>
      <c r="AA1188" s="370"/>
      <c r="AB1188" s="20"/>
      <c r="AC1188" s="253">
        <f t="shared" si="211"/>
        <v>0</v>
      </c>
    </row>
    <row r="1189" spans="1:29" x14ac:dyDescent="0.3">
      <c r="A1189" s="115"/>
      <c r="B1189" s="332"/>
      <c r="C1189" s="332"/>
      <c r="D1189" s="332"/>
      <c r="E1189" s="1168" t="s">
        <v>21</v>
      </c>
      <c r="F1189" s="582">
        <f t="shared" si="214"/>
        <v>6</v>
      </c>
      <c r="G1189" s="635">
        <v>2</v>
      </c>
      <c r="H1189" s="635">
        <v>2</v>
      </c>
      <c r="I1189" s="635">
        <v>2</v>
      </c>
      <c r="J1189" s="335"/>
      <c r="K1189" s="1275">
        <v>2</v>
      </c>
      <c r="L1189" s="337">
        <v>3</v>
      </c>
      <c r="M1189" s="337"/>
      <c r="N1189" s="337"/>
      <c r="O1189" s="338">
        <v>5</v>
      </c>
      <c r="P1189" s="339">
        <f t="shared" si="215"/>
        <v>0</v>
      </c>
      <c r="Q1189" s="364"/>
      <c r="R1189" s="364"/>
      <c r="S1189" s="365"/>
      <c r="T1189" s="366"/>
      <c r="U1189" s="367"/>
      <c r="V1189" s="364"/>
      <c r="W1189" s="364"/>
      <c r="X1189" s="364"/>
      <c r="Y1189" s="1293">
        <f t="shared" si="210"/>
        <v>0</v>
      </c>
      <c r="Z1189" s="340"/>
      <c r="AA1189" s="370"/>
      <c r="AB1189" s="20"/>
      <c r="AC1189" s="253">
        <f t="shared" si="211"/>
        <v>0</v>
      </c>
    </row>
    <row r="1190" spans="1:29" x14ac:dyDescent="0.3">
      <c r="A1190" s="115"/>
      <c r="B1190" s="332"/>
      <c r="C1190" s="332"/>
      <c r="D1190" s="332"/>
      <c r="E1190" s="1168" t="s">
        <v>97</v>
      </c>
      <c r="F1190" s="582">
        <f t="shared" si="214"/>
        <v>6</v>
      </c>
      <c r="G1190" s="635">
        <v>2</v>
      </c>
      <c r="H1190" s="635">
        <v>2</v>
      </c>
      <c r="I1190" s="635">
        <v>2</v>
      </c>
      <c r="J1190" s="335"/>
      <c r="K1190" s="1275">
        <v>2</v>
      </c>
      <c r="L1190" s="337">
        <v>3</v>
      </c>
      <c r="M1190" s="337"/>
      <c r="N1190" s="337"/>
      <c r="O1190" s="338">
        <f t="shared" si="213"/>
        <v>5</v>
      </c>
      <c r="P1190" s="339">
        <f t="shared" si="215"/>
        <v>0</v>
      </c>
      <c r="Q1190" s="364"/>
      <c r="R1190" s="364"/>
      <c r="S1190" s="365"/>
      <c r="T1190" s="366"/>
      <c r="U1190" s="367"/>
      <c r="V1190" s="364"/>
      <c r="W1190" s="364"/>
      <c r="X1190" s="364"/>
      <c r="Y1190" s="1293">
        <f t="shared" ref="Y1190:Y1248" si="216">SUM(U1190:X1190)</f>
        <v>0</v>
      </c>
      <c r="Z1190" s="340"/>
      <c r="AA1190" s="370"/>
      <c r="AB1190" s="20"/>
      <c r="AC1190" s="253">
        <f t="shared" si="211"/>
        <v>0</v>
      </c>
    </row>
    <row r="1191" spans="1:29" x14ac:dyDescent="0.3">
      <c r="A1191" s="115"/>
      <c r="B1191" s="332"/>
      <c r="C1191" s="332"/>
      <c r="D1191" s="332"/>
      <c r="E1191" s="1164"/>
      <c r="F1191" s="582">
        <f t="shared" si="214"/>
        <v>0</v>
      </c>
      <c r="G1191" s="333"/>
      <c r="H1191" s="333"/>
      <c r="I1191" s="334"/>
      <c r="J1191" s="335"/>
      <c r="K1191" s="942"/>
      <c r="L1191" s="337"/>
      <c r="M1191" s="337"/>
      <c r="N1191" s="337"/>
      <c r="O1191" s="338"/>
      <c r="P1191" s="339">
        <f t="shared" si="215"/>
        <v>0</v>
      </c>
      <c r="Q1191" s="364"/>
      <c r="R1191" s="364"/>
      <c r="S1191" s="365"/>
      <c r="T1191" s="366"/>
      <c r="U1191" s="367"/>
      <c r="V1191" s="364"/>
      <c r="W1191" s="364"/>
      <c r="X1191" s="364"/>
      <c r="Y1191" s="1293">
        <f t="shared" si="216"/>
        <v>0</v>
      </c>
      <c r="Z1191" s="340"/>
      <c r="AA1191" s="348"/>
      <c r="AB1191" s="20"/>
      <c r="AC1191" s="253">
        <f t="shared" si="211"/>
        <v>0</v>
      </c>
    </row>
    <row r="1192" spans="1:29" x14ac:dyDescent="0.3">
      <c r="A1192" s="115"/>
      <c r="B1192" s="332"/>
      <c r="C1192" s="332"/>
      <c r="D1192" s="368" t="s">
        <v>1227</v>
      </c>
      <c r="E1192" s="1164"/>
      <c r="F1192" s="582">
        <f t="shared" si="214"/>
        <v>0</v>
      </c>
      <c r="G1192" s="333"/>
      <c r="H1192" s="333"/>
      <c r="I1192" s="334"/>
      <c r="J1192" s="335"/>
      <c r="K1192" s="942"/>
      <c r="L1192" s="337"/>
      <c r="M1192" s="337"/>
      <c r="N1192" s="337"/>
      <c r="O1192" s="338"/>
      <c r="P1192" s="339">
        <f t="shared" si="215"/>
        <v>0</v>
      </c>
      <c r="Q1192" s="364"/>
      <c r="R1192" s="364"/>
      <c r="S1192" s="365"/>
      <c r="T1192" s="366"/>
      <c r="U1192" s="367"/>
      <c r="V1192" s="364"/>
      <c r="W1192" s="364"/>
      <c r="X1192" s="364"/>
      <c r="Y1192" s="1293">
        <f t="shared" si="216"/>
        <v>0</v>
      </c>
      <c r="Z1192" s="340"/>
      <c r="AA1192" s="348"/>
      <c r="AB1192" s="20"/>
      <c r="AC1192" s="253">
        <f t="shared" ref="AC1192:AC1257" si="217">P1192+Y1192</f>
        <v>0</v>
      </c>
    </row>
    <row r="1193" spans="1:29" x14ac:dyDescent="0.3">
      <c r="A1193" s="115"/>
      <c r="B1193" s="332"/>
      <c r="C1193" s="332"/>
      <c r="D1193" s="368" t="s">
        <v>1207</v>
      </c>
      <c r="E1193" s="1166" t="s">
        <v>1209</v>
      </c>
      <c r="F1193" s="582">
        <f t="shared" si="214"/>
        <v>0</v>
      </c>
      <c r="G1193" s="333"/>
      <c r="H1193" s="333"/>
      <c r="I1193" s="334"/>
      <c r="J1193" s="335"/>
      <c r="K1193" s="942"/>
      <c r="L1193" s="337"/>
      <c r="M1193" s="337"/>
      <c r="N1193" s="337"/>
      <c r="O1193" s="338">
        <f t="shared" ref="O1193" si="218">SUM(K1193:N1193)</f>
        <v>0</v>
      </c>
      <c r="P1193" s="339">
        <f t="shared" si="215"/>
        <v>0</v>
      </c>
      <c r="Q1193" s="364"/>
      <c r="R1193" s="364"/>
      <c r="S1193" s="365"/>
      <c r="T1193" s="366"/>
      <c r="U1193" s="367"/>
      <c r="V1193" s="364"/>
      <c r="W1193" s="364"/>
      <c r="X1193" s="364"/>
      <c r="Y1193" s="1293">
        <f t="shared" si="216"/>
        <v>0</v>
      </c>
      <c r="Z1193" s="340"/>
      <c r="AA1193" s="348"/>
      <c r="AB1193" s="20"/>
      <c r="AC1193" s="253">
        <f t="shared" si="217"/>
        <v>0</v>
      </c>
    </row>
    <row r="1194" spans="1:29" x14ac:dyDescent="0.3">
      <c r="A1194" s="115"/>
      <c r="B1194" s="332"/>
      <c r="C1194" s="332"/>
      <c r="D1194" s="332"/>
      <c r="E1194" s="1168" t="s">
        <v>154</v>
      </c>
      <c r="F1194" s="884">
        <v>67</v>
      </c>
      <c r="G1194" s="334">
        <v>67</v>
      </c>
      <c r="H1194" s="335" t="s">
        <v>98</v>
      </c>
      <c r="I1194" s="334">
        <v>67</v>
      </c>
      <c r="J1194" s="335" t="s">
        <v>98</v>
      </c>
      <c r="K1194" s="343">
        <v>67</v>
      </c>
      <c r="L1194" s="337">
        <v>67</v>
      </c>
      <c r="M1194" s="337"/>
      <c r="N1194" s="337"/>
      <c r="O1194" s="912">
        <v>67</v>
      </c>
      <c r="P1194" s="339">
        <f t="shared" si="215"/>
        <v>0</v>
      </c>
      <c r="Q1194" s="364"/>
      <c r="R1194" s="364"/>
      <c r="S1194" s="365"/>
      <c r="T1194" s="366"/>
      <c r="U1194" s="367"/>
      <c r="V1194" s="364"/>
      <c r="W1194" s="364"/>
      <c r="X1194" s="364"/>
      <c r="Y1194" s="1293">
        <f t="shared" si="216"/>
        <v>0</v>
      </c>
      <c r="Z1194" s="340"/>
      <c r="AA1194" s="348"/>
      <c r="AB1194" s="20"/>
      <c r="AC1194" s="253">
        <f t="shared" si="217"/>
        <v>0</v>
      </c>
    </row>
    <row r="1195" spans="1:29" x14ac:dyDescent="0.3">
      <c r="A1195" s="115"/>
      <c r="B1195" s="332"/>
      <c r="C1195" s="332"/>
      <c r="D1195" s="332"/>
      <c r="E1195" s="1168" t="s">
        <v>155</v>
      </c>
      <c r="F1195" s="582">
        <f t="shared" si="214"/>
        <v>0</v>
      </c>
      <c r="G1195" s="333"/>
      <c r="H1195" s="333"/>
      <c r="I1195" s="334"/>
      <c r="J1195" s="335"/>
      <c r="K1195" s="942"/>
      <c r="L1195" s="337"/>
      <c r="M1195" s="337"/>
      <c r="N1195" s="337"/>
      <c r="O1195" s="338"/>
      <c r="P1195" s="339">
        <f t="shared" si="215"/>
        <v>0</v>
      </c>
      <c r="Q1195" s="364"/>
      <c r="R1195" s="364"/>
      <c r="S1195" s="365"/>
      <c r="T1195" s="366"/>
      <c r="U1195" s="367"/>
      <c r="V1195" s="364"/>
      <c r="W1195" s="364"/>
      <c r="X1195" s="364"/>
      <c r="Y1195" s="1293">
        <f t="shared" si="216"/>
        <v>0</v>
      </c>
      <c r="Z1195" s="340"/>
      <c r="AA1195" s="348"/>
      <c r="AB1195" s="20"/>
      <c r="AC1195" s="253">
        <f t="shared" si="217"/>
        <v>0</v>
      </c>
    </row>
    <row r="1196" spans="1:29" ht="15.6" hidden="1" customHeight="1" x14ac:dyDescent="0.3">
      <c r="A1196" s="115"/>
      <c r="B1196" s="332"/>
      <c r="C1196" s="332"/>
      <c r="D1196" s="332"/>
      <c r="E1196" s="1169" t="s">
        <v>231</v>
      </c>
      <c r="F1196" s="582">
        <f t="shared" si="214"/>
        <v>0</v>
      </c>
      <c r="G1196" s="333"/>
      <c r="H1196" s="333"/>
      <c r="I1196" s="334"/>
      <c r="J1196" s="335"/>
      <c r="K1196" s="633"/>
      <c r="L1196" s="337"/>
      <c r="M1196" s="337"/>
      <c r="N1196" s="337"/>
      <c r="O1196" s="338"/>
      <c r="P1196" s="339">
        <f t="shared" si="215"/>
        <v>0</v>
      </c>
      <c r="Q1196" s="364"/>
      <c r="R1196" s="364"/>
      <c r="S1196" s="365"/>
      <c r="T1196" s="366"/>
      <c r="U1196" s="367"/>
      <c r="V1196" s="364"/>
      <c r="W1196" s="364"/>
      <c r="X1196" s="364"/>
      <c r="Y1196" s="1293">
        <f t="shared" si="216"/>
        <v>0</v>
      </c>
      <c r="Z1196" s="340"/>
      <c r="AA1196" s="348"/>
      <c r="AB1196" s="20"/>
      <c r="AC1196" s="253">
        <f t="shared" si="217"/>
        <v>0</v>
      </c>
    </row>
    <row r="1197" spans="1:29" ht="15.6" hidden="1" customHeight="1" x14ac:dyDescent="0.3">
      <c r="A1197" s="115"/>
      <c r="B1197" s="332"/>
      <c r="C1197" s="332"/>
      <c r="D1197" s="332"/>
      <c r="E1197" s="1169" t="s">
        <v>232</v>
      </c>
      <c r="F1197" s="582">
        <f t="shared" si="214"/>
        <v>0</v>
      </c>
      <c r="G1197" s="333"/>
      <c r="H1197" s="333"/>
      <c r="I1197" s="334"/>
      <c r="J1197" s="335"/>
      <c r="K1197" s="633"/>
      <c r="L1197" s="337"/>
      <c r="M1197" s="337"/>
      <c r="N1197" s="337"/>
      <c r="O1197" s="338"/>
      <c r="P1197" s="339">
        <f t="shared" si="215"/>
        <v>0</v>
      </c>
      <c r="Q1197" s="364"/>
      <c r="R1197" s="364"/>
      <c r="S1197" s="365"/>
      <c r="T1197" s="366"/>
      <c r="U1197" s="367"/>
      <c r="V1197" s="364"/>
      <c r="W1197" s="364"/>
      <c r="X1197" s="364"/>
      <c r="Y1197" s="1293">
        <f t="shared" si="216"/>
        <v>0</v>
      </c>
      <c r="Z1197" s="340"/>
      <c r="AA1197" s="348"/>
      <c r="AB1197" s="20"/>
      <c r="AC1197" s="253">
        <f t="shared" si="217"/>
        <v>0</v>
      </c>
    </row>
    <row r="1198" spans="1:29" ht="15.6" hidden="1" customHeight="1" x14ac:dyDescent="0.3">
      <c r="A1198" s="115"/>
      <c r="B1198" s="332"/>
      <c r="C1198" s="332"/>
      <c r="D1198" s="332"/>
      <c r="E1198" s="1169" t="s">
        <v>233</v>
      </c>
      <c r="F1198" s="582">
        <f t="shared" si="214"/>
        <v>0</v>
      </c>
      <c r="G1198" s="333"/>
      <c r="H1198" s="333"/>
      <c r="I1198" s="334"/>
      <c r="J1198" s="335"/>
      <c r="K1198" s="633"/>
      <c r="L1198" s="337"/>
      <c r="M1198" s="337"/>
      <c r="N1198" s="337"/>
      <c r="O1198" s="338"/>
      <c r="P1198" s="339">
        <f t="shared" si="215"/>
        <v>0</v>
      </c>
      <c r="Q1198" s="364"/>
      <c r="R1198" s="364"/>
      <c r="S1198" s="365"/>
      <c r="T1198" s="366"/>
      <c r="U1198" s="367"/>
      <c r="V1198" s="364"/>
      <c r="W1198" s="364"/>
      <c r="X1198" s="364"/>
      <c r="Y1198" s="1293">
        <f t="shared" si="216"/>
        <v>0</v>
      </c>
      <c r="Z1198" s="340"/>
      <c r="AA1198" s="348"/>
      <c r="AB1198" s="20"/>
      <c r="AC1198" s="253">
        <f t="shared" si="217"/>
        <v>0</v>
      </c>
    </row>
    <row r="1199" spans="1:29" x14ac:dyDescent="0.3">
      <c r="A1199" s="115"/>
      <c r="B1199" s="332"/>
      <c r="C1199" s="332"/>
      <c r="D1199" s="332"/>
      <c r="E1199" s="1164"/>
      <c r="F1199" s="582">
        <f t="shared" si="214"/>
        <v>0</v>
      </c>
      <c r="G1199" s="333"/>
      <c r="H1199" s="333"/>
      <c r="I1199" s="334"/>
      <c r="J1199" s="335"/>
      <c r="K1199" s="942"/>
      <c r="L1199" s="337"/>
      <c r="M1199" s="337"/>
      <c r="N1199" s="337"/>
      <c r="O1199" s="338"/>
      <c r="P1199" s="339">
        <f t="shared" si="215"/>
        <v>0</v>
      </c>
      <c r="Q1199" s="364"/>
      <c r="R1199" s="364"/>
      <c r="S1199" s="365"/>
      <c r="T1199" s="366"/>
      <c r="U1199" s="367"/>
      <c r="V1199" s="364"/>
      <c r="W1199" s="364"/>
      <c r="X1199" s="364"/>
      <c r="Y1199" s="1293">
        <f t="shared" si="216"/>
        <v>0</v>
      </c>
      <c r="Z1199" s="340"/>
      <c r="AA1199" s="348"/>
      <c r="AB1199" s="20"/>
      <c r="AC1199" s="253">
        <f t="shared" si="217"/>
        <v>0</v>
      </c>
    </row>
    <row r="1200" spans="1:29" x14ac:dyDescent="0.3">
      <c r="A1200" s="115"/>
      <c r="B1200" s="332"/>
      <c r="C1200" s="368" t="s">
        <v>99</v>
      </c>
      <c r="D1200" s="332"/>
      <c r="E1200" s="1164"/>
      <c r="F1200" s="582">
        <f t="shared" si="214"/>
        <v>0</v>
      </c>
      <c r="G1200" s="333"/>
      <c r="H1200" s="333"/>
      <c r="I1200" s="334"/>
      <c r="J1200" s="335"/>
      <c r="K1200" s="942"/>
      <c r="L1200" s="337"/>
      <c r="M1200" s="337"/>
      <c r="N1200" s="337"/>
      <c r="O1200" s="338"/>
      <c r="P1200" s="339">
        <f t="shared" si="215"/>
        <v>0</v>
      </c>
      <c r="Q1200" s="364"/>
      <c r="R1200" s="364"/>
      <c r="S1200" s="365"/>
      <c r="T1200" s="366"/>
      <c r="U1200" s="367"/>
      <c r="V1200" s="364"/>
      <c r="W1200" s="364"/>
      <c r="X1200" s="364"/>
      <c r="Y1200" s="1293">
        <f t="shared" si="216"/>
        <v>0</v>
      </c>
      <c r="Z1200" s="340"/>
      <c r="AA1200" s="348"/>
      <c r="AB1200" s="20"/>
      <c r="AC1200" s="253">
        <f t="shared" si="217"/>
        <v>0</v>
      </c>
    </row>
    <row r="1201" spans="1:29" x14ac:dyDescent="0.3">
      <c r="A1201" s="115"/>
      <c r="B1201" s="332"/>
      <c r="C1201" s="332"/>
      <c r="D1201" s="368" t="s">
        <v>1228</v>
      </c>
      <c r="E1201" s="1164"/>
      <c r="F1201" s="582">
        <f t="shared" si="214"/>
        <v>0</v>
      </c>
      <c r="G1201" s="333"/>
      <c r="H1201" s="333"/>
      <c r="I1201" s="333"/>
      <c r="J1201" s="422"/>
      <c r="K1201" s="942"/>
      <c r="L1201" s="337"/>
      <c r="M1201" s="337"/>
      <c r="N1201" s="337"/>
      <c r="O1201" s="338"/>
      <c r="P1201" s="339">
        <f t="shared" si="215"/>
        <v>0</v>
      </c>
      <c r="Q1201" s="364"/>
      <c r="R1201" s="364"/>
      <c r="S1201" s="365"/>
      <c r="T1201" s="366"/>
      <c r="U1201" s="367"/>
      <c r="V1201" s="364"/>
      <c r="W1201" s="364"/>
      <c r="X1201" s="364"/>
      <c r="Y1201" s="1293">
        <f t="shared" si="216"/>
        <v>0</v>
      </c>
      <c r="Z1201" s="423"/>
      <c r="AA1201" s="348"/>
      <c r="AB1201" s="20"/>
      <c r="AC1201" s="253">
        <f t="shared" si="217"/>
        <v>0</v>
      </c>
    </row>
    <row r="1202" spans="1:29" x14ac:dyDescent="0.3">
      <c r="A1202" s="115"/>
      <c r="B1202" s="332"/>
      <c r="C1202" s="332"/>
      <c r="D1202" s="368"/>
      <c r="E1202" s="1168" t="s">
        <v>191</v>
      </c>
      <c r="F1202" s="582">
        <f t="shared" si="214"/>
        <v>1</v>
      </c>
      <c r="G1202" s="333"/>
      <c r="H1202" s="333"/>
      <c r="I1202" s="334"/>
      <c r="J1202" s="335">
        <v>1</v>
      </c>
      <c r="K1202" s="942"/>
      <c r="L1202" s="337"/>
      <c r="M1202" s="337"/>
      <c r="N1202" s="337"/>
      <c r="O1202" s="338"/>
      <c r="P1202" s="339">
        <f t="shared" si="215"/>
        <v>800000</v>
      </c>
      <c r="Q1202" s="364"/>
      <c r="R1202" s="364"/>
      <c r="S1202" s="365"/>
      <c r="T1202" s="366">
        <v>800000</v>
      </c>
      <c r="U1202" s="367"/>
      <c r="V1202" s="364"/>
      <c r="W1202" s="364"/>
      <c r="X1202" s="364"/>
      <c r="Y1202" s="1293">
        <f t="shared" si="216"/>
        <v>0</v>
      </c>
      <c r="Z1202" s="340" t="s">
        <v>32</v>
      </c>
      <c r="AA1202" s="348"/>
      <c r="AB1202" s="20"/>
      <c r="AC1202" s="253">
        <f t="shared" si="217"/>
        <v>800000</v>
      </c>
    </row>
    <row r="1203" spans="1:29" x14ac:dyDescent="0.3">
      <c r="A1203" s="115"/>
      <c r="B1203" s="332"/>
      <c r="C1203" s="332"/>
      <c r="D1203" s="332"/>
      <c r="E1203" s="1168"/>
      <c r="F1203" s="582">
        <f t="shared" si="214"/>
        <v>0</v>
      </c>
      <c r="G1203" s="333"/>
      <c r="H1203" s="333"/>
      <c r="I1203" s="334"/>
      <c r="J1203" s="335"/>
      <c r="K1203" s="942"/>
      <c r="L1203" s="337"/>
      <c r="M1203" s="337"/>
      <c r="N1203" s="337"/>
      <c r="O1203" s="338"/>
      <c r="P1203" s="339">
        <f t="shared" si="215"/>
        <v>0</v>
      </c>
      <c r="Q1203" s="364"/>
      <c r="R1203" s="364"/>
      <c r="S1203" s="365"/>
      <c r="T1203" s="366"/>
      <c r="U1203" s="367"/>
      <c r="V1203" s="364"/>
      <c r="W1203" s="364"/>
      <c r="X1203" s="364"/>
      <c r="Y1203" s="1293">
        <f t="shared" si="216"/>
        <v>0</v>
      </c>
      <c r="Z1203" s="340"/>
      <c r="AA1203" s="348"/>
      <c r="AB1203" s="20"/>
      <c r="AC1203" s="253">
        <f t="shared" si="217"/>
        <v>0</v>
      </c>
    </row>
    <row r="1204" spans="1:29" x14ac:dyDescent="0.3">
      <c r="A1204" s="115"/>
      <c r="B1204" s="332"/>
      <c r="C1204" s="332"/>
      <c r="D1204" s="368" t="s">
        <v>1229</v>
      </c>
      <c r="E1204" s="1164"/>
      <c r="F1204" s="582">
        <f t="shared" si="214"/>
        <v>0</v>
      </c>
      <c r="G1204" s="333"/>
      <c r="H1204" s="333"/>
      <c r="I1204" s="334"/>
      <c r="J1204" s="335"/>
      <c r="K1204" s="942"/>
      <c r="L1204" s="337"/>
      <c r="M1204" s="337"/>
      <c r="N1204" s="337"/>
      <c r="O1204" s="338"/>
      <c r="P1204" s="339">
        <f t="shared" si="215"/>
        <v>0</v>
      </c>
      <c r="Q1204" s="364"/>
      <c r="R1204" s="364"/>
      <c r="S1204" s="365"/>
      <c r="T1204" s="366"/>
      <c r="U1204" s="367"/>
      <c r="V1204" s="364"/>
      <c r="W1204" s="364"/>
      <c r="X1204" s="364"/>
      <c r="Y1204" s="1293">
        <f t="shared" si="216"/>
        <v>0</v>
      </c>
      <c r="Z1204" s="340"/>
      <c r="AA1204" s="370"/>
      <c r="AB1204" s="20"/>
      <c r="AC1204" s="253">
        <f t="shared" si="217"/>
        <v>0</v>
      </c>
    </row>
    <row r="1205" spans="1:29" x14ac:dyDescent="0.3">
      <c r="A1205" s="115"/>
      <c r="B1205" s="332"/>
      <c r="C1205" s="332"/>
      <c r="D1205" s="332"/>
      <c r="E1205" s="1168" t="s">
        <v>17</v>
      </c>
      <c r="F1205" s="582">
        <f t="shared" si="214"/>
        <v>4</v>
      </c>
      <c r="G1205" s="334">
        <v>1</v>
      </c>
      <c r="H1205" s="334">
        <v>1</v>
      </c>
      <c r="I1205" s="334">
        <v>1</v>
      </c>
      <c r="J1205" s="335">
        <v>1</v>
      </c>
      <c r="K1205" s="343">
        <v>1</v>
      </c>
      <c r="L1205" s="337">
        <v>1</v>
      </c>
      <c r="M1205" s="337"/>
      <c r="N1205" s="337"/>
      <c r="O1205" s="338">
        <f t="shared" si="213"/>
        <v>2</v>
      </c>
      <c r="P1205" s="339">
        <f t="shared" si="215"/>
        <v>76500</v>
      </c>
      <c r="Q1205" s="367">
        <v>6500</v>
      </c>
      <c r="R1205" s="364">
        <v>10000</v>
      </c>
      <c r="S1205" s="365">
        <v>30000</v>
      </c>
      <c r="T1205" s="366">
        <v>30000</v>
      </c>
      <c r="U1205" s="367">
        <v>6500</v>
      </c>
      <c r="V1205" s="364">
        <v>10000</v>
      </c>
      <c r="W1205" s="364"/>
      <c r="X1205" s="364"/>
      <c r="Y1205" s="1293">
        <f t="shared" si="216"/>
        <v>16500</v>
      </c>
      <c r="Z1205" s="340" t="s">
        <v>32</v>
      </c>
      <c r="AA1205" s="370"/>
      <c r="AB1205" s="20"/>
      <c r="AC1205" s="253">
        <f t="shared" si="217"/>
        <v>93000</v>
      </c>
    </row>
    <row r="1206" spans="1:29" x14ac:dyDescent="0.3">
      <c r="A1206" s="115"/>
      <c r="B1206" s="332"/>
      <c r="C1206" s="332"/>
      <c r="D1206" s="332"/>
      <c r="E1206" s="1168"/>
      <c r="F1206" s="582">
        <f t="shared" si="214"/>
        <v>0</v>
      </c>
      <c r="G1206" s="333"/>
      <c r="H1206" s="333"/>
      <c r="I1206" s="334"/>
      <c r="J1206" s="335"/>
      <c r="K1206" s="942"/>
      <c r="L1206" s="337"/>
      <c r="M1206" s="337"/>
      <c r="N1206" s="337"/>
      <c r="O1206" s="338"/>
      <c r="P1206" s="339">
        <f t="shared" si="215"/>
        <v>0</v>
      </c>
      <c r="Q1206" s="364"/>
      <c r="R1206" s="364"/>
      <c r="S1206" s="365"/>
      <c r="T1206" s="366"/>
      <c r="U1206" s="367"/>
      <c r="V1206" s="364"/>
      <c r="W1206" s="364"/>
      <c r="X1206" s="364"/>
      <c r="Y1206" s="1293">
        <f t="shared" si="216"/>
        <v>0</v>
      </c>
      <c r="Z1206" s="340"/>
      <c r="AA1206" s="370"/>
      <c r="AB1206" s="20"/>
      <c r="AC1206" s="253">
        <f t="shared" si="217"/>
        <v>0</v>
      </c>
    </row>
    <row r="1207" spans="1:29" x14ac:dyDescent="0.3">
      <c r="A1207" s="115"/>
      <c r="B1207" s="332"/>
      <c r="C1207" s="332"/>
      <c r="D1207" s="368" t="s">
        <v>1230</v>
      </c>
      <c r="E1207" s="1164"/>
      <c r="F1207" s="582">
        <f t="shared" si="214"/>
        <v>0</v>
      </c>
      <c r="G1207" s="333"/>
      <c r="H1207" s="333"/>
      <c r="I1207" s="635"/>
      <c r="J1207" s="335"/>
      <c r="K1207" s="942"/>
      <c r="L1207" s="337"/>
      <c r="M1207" s="337"/>
      <c r="N1207" s="337"/>
      <c r="O1207" s="338"/>
      <c r="P1207" s="339">
        <f t="shared" si="215"/>
        <v>0</v>
      </c>
      <c r="Q1207" s="364"/>
      <c r="R1207" s="364"/>
      <c r="S1207" s="365"/>
      <c r="T1207" s="366"/>
      <c r="U1207" s="367"/>
      <c r="V1207" s="364"/>
      <c r="W1207" s="364"/>
      <c r="X1207" s="364"/>
      <c r="Y1207" s="1293">
        <f t="shared" si="216"/>
        <v>0</v>
      </c>
      <c r="Z1207" s="340" t="s">
        <v>32</v>
      </c>
      <c r="AA1207" s="348"/>
      <c r="AB1207" s="20"/>
      <c r="AC1207" s="253">
        <f t="shared" si="217"/>
        <v>0</v>
      </c>
    </row>
    <row r="1208" spans="1:29" x14ac:dyDescent="0.3">
      <c r="A1208" s="115"/>
      <c r="B1208" s="332"/>
      <c r="C1208" s="332"/>
      <c r="D1208" s="368"/>
      <c r="E1208" s="1166" t="s">
        <v>1231</v>
      </c>
      <c r="F1208" s="582">
        <f t="shared" si="214"/>
        <v>0</v>
      </c>
      <c r="G1208" s="333"/>
      <c r="H1208" s="333"/>
      <c r="I1208" s="635"/>
      <c r="J1208" s="335"/>
      <c r="K1208" s="942"/>
      <c r="L1208" s="337"/>
      <c r="M1208" s="337"/>
      <c r="N1208" s="337"/>
      <c r="O1208" s="338"/>
      <c r="P1208" s="339">
        <f t="shared" si="215"/>
        <v>0</v>
      </c>
      <c r="Q1208" s="364"/>
      <c r="R1208" s="364"/>
      <c r="S1208" s="365"/>
      <c r="T1208" s="366"/>
      <c r="U1208" s="367"/>
      <c r="V1208" s="364"/>
      <c r="W1208" s="364"/>
      <c r="X1208" s="364"/>
      <c r="Y1208" s="1293">
        <f t="shared" si="216"/>
        <v>0</v>
      </c>
      <c r="Z1208" s="340"/>
      <c r="AA1208" s="348"/>
      <c r="AB1208" s="21"/>
      <c r="AC1208" s="253">
        <f t="shared" si="217"/>
        <v>0</v>
      </c>
    </row>
    <row r="1209" spans="1:29" s="52" customFormat="1" ht="15.75" customHeight="1" x14ac:dyDescent="0.3">
      <c r="A1209" s="115"/>
      <c r="B1209" s="332"/>
      <c r="C1209" s="332"/>
      <c r="D1209" s="332"/>
      <c r="E1209" s="1168" t="s">
        <v>718</v>
      </c>
      <c r="F1209" s="582">
        <f t="shared" si="214"/>
        <v>1</v>
      </c>
      <c r="G1209" s="333"/>
      <c r="H1209" s="333"/>
      <c r="I1209" s="333">
        <v>1</v>
      </c>
      <c r="J1209" s="422"/>
      <c r="K1209" s="343"/>
      <c r="L1209" s="344"/>
      <c r="M1209" s="344"/>
      <c r="N1209" s="344"/>
      <c r="O1209" s="338"/>
      <c r="P1209" s="339">
        <f t="shared" si="215"/>
        <v>0</v>
      </c>
      <c r="Q1209" s="364"/>
      <c r="R1209" s="364"/>
      <c r="S1209" s="992"/>
      <c r="T1209" s="579"/>
      <c r="U1209" s="367"/>
      <c r="V1209" s="364"/>
      <c r="W1209" s="364"/>
      <c r="X1209" s="364"/>
      <c r="Y1209" s="1293">
        <f t="shared" si="216"/>
        <v>0</v>
      </c>
      <c r="Z1209" s="594"/>
      <c r="AA1209" s="431"/>
      <c r="AC1209" s="253">
        <f t="shared" si="217"/>
        <v>0</v>
      </c>
    </row>
    <row r="1210" spans="1:29" x14ac:dyDescent="0.3">
      <c r="A1210" s="115"/>
      <c r="B1210" s="332"/>
      <c r="C1210" s="332"/>
      <c r="D1210" s="332"/>
      <c r="E1210" s="1193" t="s">
        <v>100</v>
      </c>
      <c r="F1210" s="582">
        <f t="shared" si="214"/>
        <v>67</v>
      </c>
      <c r="G1210" s="333"/>
      <c r="H1210" s="333"/>
      <c r="I1210" s="635">
        <v>67</v>
      </c>
      <c r="J1210" s="636"/>
      <c r="K1210" s="942"/>
      <c r="L1210" s="337"/>
      <c r="M1210" s="337"/>
      <c r="N1210" s="337"/>
      <c r="O1210" s="338"/>
      <c r="P1210" s="339">
        <f t="shared" si="215"/>
        <v>300000</v>
      </c>
      <c r="Q1210" s="364"/>
      <c r="R1210" s="364">
        <v>300000</v>
      </c>
      <c r="S1210" s="365"/>
      <c r="T1210" s="366"/>
      <c r="U1210" s="367"/>
      <c r="V1210" s="364">
        <v>300000</v>
      </c>
      <c r="W1210" s="364"/>
      <c r="X1210" s="364"/>
      <c r="Y1210" s="1293">
        <f t="shared" si="216"/>
        <v>300000</v>
      </c>
      <c r="Z1210" s="340"/>
      <c r="AA1210" s="370"/>
      <c r="AB1210" s="20"/>
      <c r="AC1210" s="253">
        <f t="shared" si="217"/>
        <v>600000</v>
      </c>
    </row>
    <row r="1211" spans="1:29" x14ac:dyDescent="0.3">
      <c r="A1211" s="115"/>
      <c r="B1211" s="332"/>
      <c r="C1211" s="332"/>
      <c r="D1211" s="332"/>
      <c r="E1211" s="1193" t="s">
        <v>101</v>
      </c>
      <c r="F1211" s="582">
        <f t="shared" si="214"/>
        <v>2</v>
      </c>
      <c r="G1211" s="333"/>
      <c r="H1211" s="333"/>
      <c r="I1211" s="635">
        <v>1</v>
      </c>
      <c r="J1211" s="636">
        <v>1</v>
      </c>
      <c r="K1211" s="942"/>
      <c r="L1211" s="337"/>
      <c r="M1211" s="337"/>
      <c r="N1211" s="337"/>
      <c r="O1211" s="338"/>
      <c r="P1211" s="339">
        <f t="shared" si="215"/>
        <v>0</v>
      </c>
      <c r="Q1211" s="364"/>
      <c r="R1211" s="364"/>
      <c r="S1211" s="365"/>
      <c r="T1211" s="366"/>
      <c r="U1211" s="367"/>
      <c r="V1211" s="364"/>
      <c r="W1211" s="364"/>
      <c r="X1211" s="364"/>
      <c r="Y1211" s="1293">
        <f t="shared" si="216"/>
        <v>0</v>
      </c>
      <c r="Z1211" s="340"/>
      <c r="AA1211" s="348"/>
      <c r="AB1211" s="20"/>
      <c r="AC1211" s="253">
        <f t="shared" si="217"/>
        <v>0</v>
      </c>
    </row>
    <row r="1212" spans="1:29" x14ac:dyDescent="0.3">
      <c r="A1212" s="115"/>
      <c r="B1212" s="332"/>
      <c r="C1212" s="332"/>
      <c r="D1212" s="332"/>
      <c r="E1212" s="1193" t="s">
        <v>102</v>
      </c>
      <c r="F1212" s="582">
        <f t="shared" si="214"/>
        <v>3</v>
      </c>
      <c r="G1212" s="333"/>
      <c r="H1212" s="333"/>
      <c r="I1212" s="635">
        <v>3</v>
      </c>
      <c r="J1212" s="636"/>
      <c r="K1212" s="942">
        <v>2</v>
      </c>
      <c r="L1212" s="337">
        <v>1</v>
      </c>
      <c r="M1212" s="337"/>
      <c r="N1212" s="337"/>
      <c r="O1212" s="338">
        <f t="shared" si="213"/>
        <v>3</v>
      </c>
      <c r="P1212" s="339">
        <f t="shared" si="215"/>
        <v>0</v>
      </c>
      <c r="Q1212" s="364"/>
      <c r="R1212" s="364"/>
      <c r="S1212" s="365"/>
      <c r="T1212" s="366"/>
      <c r="U1212" s="367"/>
      <c r="V1212" s="364"/>
      <c r="W1212" s="364"/>
      <c r="X1212" s="364"/>
      <c r="Y1212" s="1293">
        <f t="shared" si="216"/>
        <v>0</v>
      </c>
      <c r="Z1212" s="340"/>
      <c r="AA1212" s="348"/>
      <c r="AB1212" s="21"/>
      <c r="AC1212" s="253">
        <f t="shared" si="217"/>
        <v>0</v>
      </c>
    </row>
    <row r="1213" spans="1:29" x14ac:dyDescent="0.3">
      <c r="A1213" s="115"/>
      <c r="B1213" s="332"/>
      <c r="C1213" s="332"/>
      <c r="D1213" s="332"/>
      <c r="E1213" s="1168" t="s">
        <v>534</v>
      </c>
      <c r="F1213" s="582">
        <f t="shared" si="214"/>
        <v>0</v>
      </c>
      <c r="G1213" s="333"/>
      <c r="H1213" s="333"/>
      <c r="I1213" s="334"/>
      <c r="J1213" s="335"/>
      <c r="K1213" s="633"/>
      <c r="L1213" s="337"/>
      <c r="M1213" s="337"/>
      <c r="N1213" s="337"/>
      <c r="O1213" s="338"/>
      <c r="P1213" s="339">
        <f t="shared" si="215"/>
        <v>21500</v>
      </c>
      <c r="Q1213" s="364"/>
      <c r="R1213" s="364">
        <v>21500</v>
      </c>
      <c r="S1213" s="365"/>
      <c r="T1213" s="366"/>
      <c r="U1213" s="367"/>
      <c r="V1213" s="364">
        <v>21145</v>
      </c>
      <c r="W1213" s="364"/>
      <c r="X1213" s="364"/>
      <c r="Y1213" s="1293">
        <f t="shared" si="216"/>
        <v>21145</v>
      </c>
      <c r="Z1213" s="340"/>
      <c r="AA1213" s="370"/>
      <c r="AB1213" s="20"/>
      <c r="AC1213" s="253">
        <f t="shared" si="217"/>
        <v>42645</v>
      </c>
    </row>
    <row r="1214" spans="1:29" x14ac:dyDescent="0.3">
      <c r="A1214" s="115"/>
      <c r="B1214" s="332"/>
      <c r="C1214" s="332"/>
      <c r="D1214" s="332"/>
      <c r="E1214" s="1168"/>
      <c r="F1214" s="582">
        <f t="shared" si="214"/>
        <v>0</v>
      </c>
      <c r="G1214" s="333"/>
      <c r="H1214" s="333"/>
      <c r="I1214" s="334"/>
      <c r="J1214" s="335"/>
      <c r="K1214" s="942"/>
      <c r="L1214" s="337"/>
      <c r="M1214" s="337"/>
      <c r="N1214" s="337"/>
      <c r="O1214" s="338"/>
      <c r="P1214" s="339">
        <f t="shared" si="215"/>
        <v>0</v>
      </c>
      <c r="Q1214" s="364"/>
      <c r="R1214" s="364"/>
      <c r="S1214" s="365"/>
      <c r="T1214" s="366"/>
      <c r="U1214" s="367"/>
      <c r="V1214" s="413"/>
      <c r="W1214" s="364"/>
      <c r="X1214" s="364"/>
      <c r="Y1214" s="1293">
        <f t="shared" si="216"/>
        <v>0</v>
      </c>
      <c r="Z1214" s="340"/>
      <c r="AA1214" s="370"/>
      <c r="AB1214" s="20"/>
      <c r="AC1214" s="253">
        <f t="shared" si="217"/>
        <v>0</v>
      </c>
    </row>
    <row r="1215" spans="1:29" x14ac:dyDescent="0.3">
      <c r="A1215" s="115"/>
      <c r="B1215" s="332"/>
      <c r="C1215" s="332"/>
      <c r="D1215" s="368" t="s">
        <v>1232</v>
      </c>
      <c r="E1215" s="1164"/>
      <c r="F1215" s="582">
        <f t="shared" si="214"/>
        <v>0</v>
      </c>
      <c r="G1215" s="333"/>
      <c r="H1215" s="333"/>
      <c r="I1215" s="334"/>
      <c r="J1215" s="335"/>
      <c r="K1215" s="942"/>
      <c r="L1215" s="337"/>
      <c r="M1215" s="337"/>
      <c r="N1215" s="337"/>
      <c r="O1215" s="338"/>
      <c r="P1215" s="339">
        <f t="shared" si="215"/>
        <v>0</v>
      </c>
      <c r="Q1215" s="364"/>
      <c r="R1215" s="364"/>
      <c r="S1215" s="365"/>
      <c r="T1215" s="366"/>
      <c r="U1215" s="367"/>
      <c r="V1215" s="364"/>
      <c r="W1215" s="364"/>
      <c r="X1215" s="364"/>
      <c r="Y1215" s="1293">
        <f t="shared" si="216"/>
        <v>0</v>
      </c>
      <c r="Z1215" s="340"/>
      <c r="AA1215" s="348"/>
      <c r="AB1215" s="20"/>
      <c r="AC1215" s="253">
        <f t="shared" si="217"/>
        <v>0</v>
      </c>
    </row>
    <row r="1216" spans="1:29" x14ac:dyDescent="0.3">
      <c r="A1216" s="115"/>
      <c r="B1216" s="332"/>
      <c r="C1216" s="332"/>
      <c r="D1216" s="368"/>
      <c r="E1216" s="1166" t="s">
        <v>1233</v>
      </c>
      <c r="F1216" s="582"/>
      <c r="G1216" s="333"/>
      <c r="H1216" s="333"/>
      <c r="I1216" s="334"/>
      <c r="J1216" s="335"/>
      <c r="K1216" s="942"/>
      <c r="L1216" s="337"/>
      <c r="M1216" s="337"/>
      <c r="N1216" s="337"/>
      <c r="O1216" s="338"/>
      <c r="P1216" s="339">
        <f t="shared" si="215"/>
        <v>0</v>
      </c>
      <c r="Q1216" s="364"/>
      <c r="R1216" s="364"/>
      <c r="S1216" s="365"/>
      <c r="T1216" s="366"/>
      <c r="U1216" s="367"/>
      <c r="V1216" s="364"/>
      <c r="W1216" s="364"/>
      <c r="X1216" s="364"/>
      <c r="Y1216" s="1293">
        <f t="shared" si="216"/>
        <v>0</v>
      </c>
      <c r="Z1216" s="340"/>
      <c r="AA1216" s="348"/>
      <c r="AB1216" s="20"/>
      <c r="AC1216" s="253">
        <f t="shared" si="217"/>
        <v>0</v>
      </c>
    </row>
    <row r="1217" spans="1:29" s="9" customFormat="1" x14ac:dyDescent="0.3">
      <c r="A1217" s="115"/>
      <c r="B1217" s="332"/>
      <c r="C1217" s="332"/>
      <c r="D1217" s="332"/>
      <c r="E1217" s="1193" t="s">
        <v>230</v>
      </c>
      <c r="F1217" s="582">
        <f t="shared" si="214"/>
        <v>0</v>
      </c>
      <c r="G1217" s="333"/>
      <c r="H1217" s="333"/>
      <c r="I1217" s="334"/>
      <c r="J1217" s="335"/>
      <c r="K1217" s="942"/>
      <c r="L1217" s="344"/>
      <c r="M1217" s="344"/>
      <c r="N1217" s="344"/>
      <c r="O1217" s="338"/>
      <c r="P1217" s="339">
        <f t="shared" si="215"/>
        <v>0</v>
      </c>
      <c r="Q1217" s="364"/>
      <c r="R1217" s="364"/>
      <c r="S1217" s="365"/>
      <c r="T1217" s="366"/>
      <c r="U1217" s="367"/>
      <c r="V1217" s="364"/>
      <c r="W1217" s="364"/>
      <c r="X1217" s="364"/>
      <c r="Y1217" s="1293">
        <f t="shared" si="216"/>
        <v>0</v>
      </c>
      <c r="Z1217" s="340"/>
      <c r="AA1217" s="348"/>
      <c r="AB1217" s="20"/>
      <c r="AC1217" s="253">
        <f t="shared" si="217"/>
        <v>0</v>
      </c>
    </row>
    <row r="1218" spans="1:29" x14ac:dyDescent="0.3">
      <c r="A1218" s="115"/>
      <c r="B1218" s="332"/>
      <c r="C1218" s="332"/>
      <c r="D1218" s="332"/>
      <c r="E1218" s="1168" t="s">
        <v>231</v>
      </c>
      <c r="F1218" s="884">
        <v>23</v>
      </c>
      <c r="G1218" s="334">
        <v>23</v>
      </c>
      <c r="H1218" s="335" t="s">
        <v>234</v>
      </c>
      <c r="I1218" s="334">
        <v>23</v>
      </c>
      <c r="J1218" s="335" t="s">
        <v>234</v>
      </c>
      <c r="K1218" s="343">
        <v>23</v>
      </c>
      <c r="L1218" s="337">
        <v>23</v>
      </c>
      <c r="M1218" s="337"/>
      <c r="N1218" s="337"/>
      <c r="O1218" s="912">
        <v>23</v>
      </c>
      <c r="P1218" s="339">
        <f t="shared" si="215"/>
        <v>0</v>
      </c>
      <c r="Q1218" s="364"/>
      <c r="R1218" s="364"/>
      <c r="S1218" s="365"/>
      <c r="T1218" s="366"/>
      <c r="U1218" s="367"/>
      <c r="V1218" s="364"/>
      <c r="W1218" s="364"/>
      <c r="X1218" s="364"/>
      <c r="Y1218" s="1293">
        <f t="shared" si="216"/>
        <v>0</v>
      </c>
      <c r="Z1218" s="340"/>
      <c r="AA1218" s="348"/>
      <c r="AB1218" s="20"/>
      <c r="AC1218" s="253">
        <f t="shared" si="217"/>
        <v>0</v>
      </c>
    </row>
    <row r="1219" spans="1:29" x14ac:dyDescent="0.3">
      <c r="A1219" s="115"/>
      <c r="B1219" s="332"/>
      <c r="C1219" s="332"/>
      <c r="D1219" s="332"/>
      <c r="E1219" s="1168" t="s">
        <v>232</v>
      </c>
      <c r="F1219" s="884">
        <v>30</v>
      </c>
      <c r="G1219" s="334">
        <v>30</v>
      </c>
      <c r="H1219" s="335" t="s">
        <v>235</v>
      </c>
      <c r="I1219" s="334">
        <v>30</v>
      </c>
      <c r="J1219" s="335" t="s">
        <v>235</v>
      </c>
      <c r="K1219" s="343">
        <v>30</v>
      </c>
      <c r="L1219" s="337">
        <v>30</v>
      </c>
      <c r="M1219" s="337"/>
      <c r="N1219" s="337"/>
      <c r="O1219" s="912">
        <v>30</v>
      </c>
      <c r="P1219" s="339">
        <f t="shared" si="215"/>
        <v>0</v>
      </c>
      <c r="Q1219" s="364"/>
      <c r="R1219" s="364"/>
      <c r="S1219" s="365"/>
      <c r="T1219" s="366"/>
      <c r="U1219" s="367"/>
      <c r="V1219" s="364"/>
      <c r="W1219" s="364"/>
      <c r="X1219" s="364"/>
      <c r="Y1219" s="1293">
        <f t="shared" si="216"/>
        <v>0</v>
      </c>
      <c r="Z1219" s="340"/>
      <c r="AA1219" s="348"/>
      <c r="AB1219" s="20"/>
      <c r="AC1219" s="253">
        <f t="shared" si="217"/>
        <v>0</v>
      </c>
    </row>
    <row r="1220" spans="1:29" x14ac:dyDescent="0.3">
      <c r="A1220" s="115"/>
      <c r="B1220" s="332"/>
      <c r="C1220" s="332"/>
      <c r="D1220" s="332"/>
      <c r="E1220" s="1168" t="s">
        <v>233</v>
      </c>
      <c r="F1220" s="884">
        <v>14</v>
      </c>
      <c r="G1220" s="334">
        <v>14</v>
      </c>
      <c r="H1220" s="335" t="s">
        <v>236</v>
      </c>
      <c r="I1220" s="334">
        <v>14</v>
      </c>
      <c r="J1220" s="335" t="s">
        <v>236</v>
      </c>
      <c r="K1220" s="343">
        <v>14</v>
      </c>
      <c r="L1220" s="337">
        <v>14</v>
      </c>
      <c r="M1220" s="337"/>
      <c r="N1220" s="337"/>
      <c r="O1220" s="912">
        <v>14</v>
      </c>
      <c r="P1220" s="339">
        <f t="shared" si="215"/>
        <v>0</v>
      </c>
      <c r="Q1220" s="364"/>
      <c r="R1220" s="364"/>
      <c r="S1220" s="365"/>
      <c r="T1220" s="366"/>
      <c r="U1220" s="367"/>
      <c r="V1220" s="364"/>
      <c r="W1220" s="364"/>
      <c r="X1220" s="364"/>
      <c r="Y1220" s="1293">
        <f t="shared" si="216"/>
        <v>0</v>
      </c>
      <c r="Z1220" s="340"/>
      <c r="AA1220" s="348"/>
      <c r="AB1220" s="20"/>
      <c r="AC1220" s="253">
        <f t="shared" si="217"/>
        <v>0</v>
      </c>
    </row>
    <row r="1221" spans="1:29" x14ac:dyDescent="0.3">
      <c r="A1221" s="115"/>
      <c r="B1221" s="332"/>
      <c r="C1221" s="332"/>
      <c r="D1221" s="332"/>
      <c r="E1221" s="1168"/>
      <c r="F1221" s="582">
        <f t="shared" si="214"/>
        <v>0</v>
      </c>
      <c r="G1221" s="333"/>
      <c r="H1221" s="333"/>
      <c r="I1221" s="334"/>
      <c r="J1221" s="335"/>
      <c r="K1221" s="942"/>
      <c r="L1221" s="337"/>
      <c r="M1221" s="337"/>
      <c r="N1221" s="337"/>
      <c r="O1221" s="338"/>
      <c r="P1221" s="339">
        <f t="shared" si="215"/>
        <v>0</v>
      </c>
      <c r="Q1221" s="364"/>
      <c r="R1221" s="364"/>
      <c r="S1221" s="365"/>
      <c r="T1221" s="366"/>
      <c r="U1221" s="367"/>
      <c r="V1221" s="364"/>
      <c r="W1221" s="364"/>
      <c r="X1221" s="364"/>
      <c r="Y1221" s="1293">
        <f t="shared" si="216"/>
        <v>0</v>
      </c>
      <c r="Z1221" s="340"/>
      <c r="AA1221" s="348"/>
      <c r="AB1221" s="20"/>
      <c r="AC1221" s="253">
        <f t="shared" si="217"/>
        <v>0</v>
      </c>
    </row>
    <row r="1222" spans="1:29" x14ac:dyDescent="0.3">
      <c r="A1222" s="115"/>
      <c r="B1222" s="332"/>
      <c r="C1222" s="374" t="s">
        <v>103</v>
      </c>
      <c r="D1222" s="30"/>
      <c r="E1222" s="1164"/>
      <c r="F1222" s="582">
        <f t="shared" si="214"/>
        <v>0</v>
      </c>
      <c r="G1222" s="333"/>
      <c r="H1222" s="333"/>
      <c r="I1222" s="334"/>
      <c r="J1222" s="335"/>
      <c r="K1222" s="942"/>
      <c r="L1222" s="337"/>
      <c r="M1222" s="337"/>
      <c r="N1222" s="337"/>
      <c r="O1222" s="338"/>
      <c r="P1222" s="339">
        <f t="shared" si="215"/>
        <v>0</v>
      </c>
      <c r="Q1222" s="364"/>
      <c r="R1222" s="364"/>
      <c r="S1222" s="365"/>
      <c r="T1222" s="366"/>
      <c r="U1222" s="367"/>
      <c r="V1222" s="364"/>
      <c r="W1222" s="364"/>
      <c r="X1222" s="364"/>
      <c r="Y1222" s="1293">
        <f t="shared" si="216"/>
        <v>0</v>
      </c>
      <c r="Z1222" s="340"/>
      <c r="AA1222" s="348"/>
      <c r="AB1222" s="20"/>
      <c r="AC1222" s="253">
        <f t="shared" si="217"/>
        <v>0</v>
      </c>
    </row>
    <row r="1223" spans="1:29" x14ac:dyDescent="0.3">
      <c r="A1223" s="115"/>
      <c r="B1223" s="332"/>
      <c r="C1223" s="332"/>
      <c r="D1223" s="332"/>
      <c r="E1223" s="1168" t="s">
        <v>104</v>
      </c>
      <c r="F1223" s="582">
        <f t="shared" si="214"/>
        <v>0</v>
      </c>
      <c r="G1223" s="333"/>
      <c r="H1223" s="333"/>
      <c r="I1223" s="334"/>
      <c r="J1223" s="335"/>
      <c r="K1223" s="942"/>
      <c r="L1223" s="337"/>
      <c r="M1223" s="337"/>
      <c r="N1223" s="337"/>
      <c r="O1223" s="338"/>
      <c r="P1223" s="339">
        <f t="shared" si="215"/>
        <v>0</v>
      </c>
      <c r="Q1223" s="364"/>
      <c r="R1223" s="364"/>
      <c r="S1223" s="365"/>
      <c r="T1223" s="366"/>
      <c r="U1223" s="367"/>
      <c r="V1223" s="364"/>
      <c r="W1223" s="364"/>
      <c r="X1223" s="364"/>
      <c r="Y1223" s="1293">
        <f t="shared" si="216"/>
        <v>0</v>
      </c>
      <c r="Z1223" s="340" t="s">
        <v>32</v>
      </c>
      <c r="AA1223" s="348"/>
      <c r="AB1223" s="20"/>
      <c r="AC1223" s="253">
        <f t="shared" si="217"/>
        <v>0</v>
      </c>
    </row>
    <row r="1224" spans="1:29" x14ac:dyDescent="0.3">
      <c r="A1224" s="115"/>
      <c r="B1224" s="332"/>
      <c r="C1224" s="332"/>
      <c r="D1224" s="332"/>
      <c r="E1224" s="1202" t="s">
        <v>69</v>
      </c>
      <c r="F1224" s="884">
        <v>1</v>
      </c>
      <c r="G1224" s="334">
        <v>1</v>
      </c>
      <c r="H1224" s="335" t="s">
        <v>200</v>
      </c>
      <c r="I1224" s="334">
        <v>1</v>
      </c>
      <c r="J1224" s="335" t="s">
        <v>200</v>
      </c>
      <c r="K1224" s="343">
        <v>1</v>
      </c>
      <c r="L1224" s="337">
        <v>1</v>
      </c>
      <c r="M1224" s="337"/>
      <c r="N1224" s="337"/>
      <c r="O1224" s="912">
        <v>1</v>
      </c>
      <c r="P1224" s="339">
        <f t="shared" si="215"/>
        <v>220100.66999999998</v>
      </c>
      <c r="Q1224" s="297">
        <v>64800</v>
      </c>
      <c r="R1224" s="290">
        <v>65000</v>
      </c>
      <c r="S1224" s="365">
        <f>(21387*1)+4752.67</f>
        <v>26139.67</v>
      </c>
      <c r="T1224" s="366">
        <f t="shared" ref="T1224:T1230" si="219">21387*3</f>
        <v>64161</v>
      </c>
      <c r="U1224" s="530">
        <v>64778.5</v>
      </c>
      <c r="V1224" s="301">
        <v>64911.78</v>
      </c>
      <c r="W1224" s="301"/>
      <c r="X1224" s="301"/>
      <c r="Y1224" s="1293">
        <f t="shared" si="216"/>
        <v>129690.28</v>
      </c>
      <c r="Z1224" s="340"/>
      <c r="AA1224" s="348"/>
      <c r="AB1224" s="20"/>
      <c r="AC1224" s="253">
        <f t="shared" si="217"/>
        <v>349790.94999999995</v>
      </c>
    </row>
    <row r="1225" spans="1:29" x14ac:dyDescent="0.3">
      <c r="A1225" s="115"/>
      <c r="B1225" s="332"/>
      <c r="C1225" s="332"/>
      <c r="D1225" s="332"/>
      <c r="E1225" s="1202" t="s">
        <v>69</v>
      </c>
      <c r="F1225" s="884">
        <v>1</v>
      </c>
      <c r="G1225" s="334">
        <v>1</v>
      </c>
      <c r="H1225" s="335" t="s">
        <v>200</v>
      </c>
      <c r="I1225" s="334">
        <v>1</v>
      </c>
      <c r="J1225" s="335" t="s">
        <v>200</v>
      </c>
      <c r="K1225" s="343">
        <v>1</v>
      </c>
      <c r="L1225" s="337">
        <v>1</v>
      </c>
      <c r="M1225" s="337"/>
      <c r="N1225" s="337"/>
      <c r="O1225" s="912">
        <v>1</v>
      </c>
      <c r="P1225" s="339">
        <f t="shared" si="215"/>
        <v>256074.66999999998</v>
      </c>
      <c r="Q1225" s="297">
        <v>60000</v>
      </c>
      <c r="R1225" s="290">
        <v>63000</v>
      </c>
      <c r="S1225" s="365">
        <f t="shared" ref="S1225:S1227" si="220">(21387*3)+4752.67</f>
        <v>68913.67</v>
      </c>
      <c r="T1225" s="366">
        <f t="shared" si="219"/>
        <v>64161</v>
      </c>
      <c r="U1225" s="530">
        <v>59018.6</v>
      </c>
      <c r="V1225" s="301">
        <v>62616.38</v>
      </c>
      <c r="W1225" s="301"/>
      <c r="X1225" s="301"/>
      <c r="Y1225" s="1293">
        <f t="shared" si="216"/>
        <v>121634.98</v>
      </c>
      <c r="Z1225" s="340"/>
      <c r="AA1225" s="348"/>
      <c r="AB1225" s="20"/>
      <c r="AC1225" s="253">
        <f t="shared" si="217"/>
        <v>377709.64999999997</v>
      </c>
    </row>
    <row r="1226" spans="1:29" x14ac:dyDescent="0.3">
      <c r="A1226" s="115"/>
      <c r="B1226" s="332"/>
      <c r="C1226" s="332"/>
      <c r="D1226" s="332"/>
      <c r="E1226" s="1202" t="s">
        <v>69</v>
      </c>
      <c r="F1226" s="884">
        <v>1</v>
      </c>
      <c r="G1226" s="334">
        <v>1</v>
      </c>
      <c r="H1226" s="335" t="s">
        <v>200</v>
      </c>
      <c r="I1226" s="334">
        <v>1</v>
      </c>
      <c r="J1226" s="335" t="s">
        <v>200</v>
      </c>
      <c r="K1226" s="343">
        <v>1</v>
      </c>
      <c r="L1226" s="337">
        <v>1</v>
      </c>
      <c r="M1226" s="337"/>
      <c r="N1226" s="337"/>
      <c r="O1226" s="912">
        <v>1</v>
      </c>
      <c r="P1226" s="339">
        <f t="shared" si="215"/>
        <v>253074.66999999998</v>
      </c>
      <c r="Q1226" s="297">
        <v>60000</v>
      </c>
      <c r="R1226" s="297">
        <v>60000</v>
      </c>
      <c r="S1226" s="365">
        <f t="shared" si="220"/>
        <v>68913.67</v>
      </c>
      <c r="T1226" s="366">
        <f t="shared" si="219"/>
        <v>64161</v>
      </c>
      <c r="U1226" s="530">
        <v>57824.959999999999</v>
      </c>
      <c r="V1226" s="301">
        <v>57226.75</v>
      </c>
      <c r="W1226" s="301"/>
      <c r="X1226" s="301"/>
      <c r="Y1226" s="1293">
        <f t="shared" si="216"/>
        <v>115051.70999999999</v>
      </c>
      <c r="Z1226" s="340"/>
      <c r="AA1226" s="348"/>
      <c r="AB1226" s="20"/>
      <c r="AC1226" s="253">
        <f t="shared" si="217"/>
        <v>368126.38</v>
      </c>
    </row>
    <row r="1227" spans="1:29" x14ac:dyDescent="0.3">
      <c r="A1227" s="115"/>
      <c r="B1227" s="332"/>
      <c r="C1227" s="332"/>
      <c r="D1227" s="332"/>
      <c r="E1227" s="1202" t="s">
        <v>69</v>
      </c>
      <c r="F1227" s="884">
        <v>1</v>
      </c>
      <c r="G1227" s="334">
        <v>1</v>
      </c>
      <c r="H1227" s="335" t="s">
        <v>200</v>
      </c>
      <c r="I1227" s="334">
        <v>1</v>
      </c>
      <c r="J1227" s="335" t="s">
        <v>200</v>
      </c>
      <c r="K1227" s="343">
        <v>1</v>
      </c>
      <c r="L1227" s="337">
        <v>1</v>
      </c>
      <c r="M1227" s="337"/>
      <c r="N1227" s="337"/>
      <c r="O1227" s="912">
        <v>1</v>
      </c>
      <c r="P1227" s="339">
        <f t="shared" si="215"/>
        <v>255574.66999999998</v>
      </c>
      <c r="Q1227" s="297">
        <v>60000</v>
      </c>
      <c r="R1227" s="290">
        <v>62500</v>
      </c>
      <c r="S1227" s="365">
        <f t="shared" si="220"/>
        <v>68913.67</v>
      </c>
      <c r="T1227" s="366">
        <f t="shared" si="219"/>
        <v>64161</v>
      </c>
      <c r="U1227" s="530">
        <v>59799.839999999997</v>
      </c>
      <c r="V1227" s="301">
        <v>62484.31</v>
      </c>
      <c r="W1227" s="301"/>
      <c r="X1227" s="301"/>
      <c r="Y1227" s="1293">
        <f t="shared" si="216"/>
        <v>122284.15</v>
      </c>
      <c r="Z1227" s="340"/>
      <c r="AA1227" s="348"/>
      <c r="AB1227" s="20"/>
      <c r="AC1227" s="253">
        <f t="shared" si="217"/>
        <v>377858.81999999995</v>
      </c>
    </row>
    <row r="1228" spans="1:29" x14ac:dyDescent="0.3">
      <c r="A1228" s="115"/>
      <c r="B1228" s="332"/>
      <c r="C1228" s="332"/>
      <c r="D1228" s="332"/>
      <c r="E1228" s="1202" t="s">
        <v>70</v>
      </c>
      <c r="F1228" s="884">
        <v>1</v>
      </c>
      <c r="G1228" s="334">
        <v>1</v>
      </c>
      <c r="H1228" s="335" t="s">
        <v>200</v>
      </c>
      <c r="I1228" s="334">
        <v>1</v>
      </c>
      <c r="J1228" s="335" t="s">
        <v>200</v>
      </c>
      <c r="K1228" s="343">
        <v>1</v>
      </c>
      <c r="L1228" s="337">
        <v>1</v>
      </c>
      <c r="M1228" s="337"/>
      <c r="N1228" s="337"/>
      <c r="O1228" s="912">
        <v>1</v>
      </c>
      <c r="P1228" s="339">
        <f t="shared" si="215"/>
        <v>213048</v>
      </c>
      <c r="Q1228" s="297">
        <v>67500</v>
      </c>
      <c r="R1228" s="290">
        <v>60000</v>
      </c>
      <c r="S1228" s="638">
        <f>21387*1</f>
        <v>21387</v>
      </c>
      <c r="T1228" s="639">
        <f t="shared" si="219"/>
        <v>64161</v>
      </c>
      <c r="U1228" s="530">
        <v>67455.09</v>
      </c>
      <c r="V1228" s="301">
        <v>59955.17</v>
      </c>
      <c r="W1228" s="301"/>
      <c r="X1228" s="301"/>
      <c r="Y1228" s="1293">
        <f t="shared" si="216"/>
        <v>127410.26</v>
      </c>
      <c r="Z1228" s="340"/>
      <c r="AA1228" s="348"/>
      <c r="AB1228" s="20"/>
      <c r="AC1228" s="253">
        <f t="shared" si="217"/>
        <v>340458.26</v>
      </c>
    </row>
    <row r="1229" spans="1:29" x14ac:dyDescent="0.3">
      <c r="A1229" s="115"/>
      <c r="B1229" s="332"/>
      <c r="C1229" s="332"/>
      <c r="D1229" s="332"/>
      <c r="E1229" s="1202" t="s">
        <v>69</v>
      </c>
      <c r="F1229" s="884">
        <v>1</v>
      </c>
      <c r="G1229" s="334">
        <v>1</v>
      </c>
      <c r="H1229" s="335" t="s">
        <v>200</v>
      </c>
      <c r="I1229" s="334">
        <v>1</v>
      </c>
      <c r="J1229" s="335" t="s">
        <v>200</v>
      </c>
      <c r="K1229" s="343">
        <v>1</v>
      </c>
      <c r="L1229" s="337">
        <v>1</v>
      </c>
      <c r="M1229" s="337"/>
      <c r="N1229" s="337"/>
      <c r="O1229" s="912">
        <v>1</v>
      </c>
      <c r="P1229" s="339">
        <f t="shared" si="215"/>
        <v>248574.66999999998</v>
      </c>
      <c r="Q1229" s="297">
        <v>55000</v>
      </c>
      <c r="R1229" s="290">
        <v>60500</v>
      </c>
      <c r="S1229" s="365">
        <f t="shared" ref="S1229:S1230" si="221">(21387*3)+4752.67</f>
        <v>68913.67</v>
      </c>
      <c r="T1229" s="366">
        <f t="shared" si="219"/>
        <v>64161</v>
      </c>
      <c r="U1229" s="530">
        <v>54896.54</v>
      </c>
      <c r="V1229" s="301">
        <v>60251.08</v>
      </c>
      <c r="W1229" s="301"/>
      <c r="X1229" s="301"/>
      <c r="Y1229" s="1293">
        <f t="shared" si="216"/>
        <v>115147.62</v>
      </c>
      <c r="Z1229" s="340"/>
      <c r="AA1229" s="348"/>
      <c r="AB1229" s="20"/>
      <c r="AC1229" s="253">
        <f t="shared" si="217"/>
        <v>363722.29</v>
      </c>
    </row>
    <row r="1230" spans="1:29" x14ac:dyDescent="0.3">
      <c r="A1230" s="115"/>
      <c r="B1230" s="332"/>
      <c r="C1230" s="332"/>
      <c r="D1230" s="332"/>
      <c r="E1230" s="1202" t="s">
        <v>69</v>
      </c>
      <c r="F1230" s="884">
        <v>1</v>
      </c>
      <c r="G1230" s="334">
        <v>1</v>
      </c>
      <c r="H1230" s="335" t="s">
        <v>200</v>
      </c>
      <c r="I1230" s="334">
        <v>1</v>
      </c>
      <c r="J1230" s="335" t="s">
        <v>200</v>
      </c>
      <c r="K1230" s="343">
        <v>1</v>
      </c>
      <c r="L1230" s="337">
        <v>1</v>
      </c>
      <c r="M1230" s="337"/>
      <c r="N1230" s="337"/>
      <c r="O1230" s="912">
        <v>1</v>
      </c>
      <c r="P1230" s="339">
        <f t="shared" si="215"/>
        <v>253074.66999999998</v>
      </c>
      <c r="Q1230" s="297">
        <v>57500</v>
      </c>
      <c r="R1230" s="290">
        <v>62500</v>
      </c>
      <c r="S1230" s="365">
        <f t="shared" si="221"/>
        <v>68913.67</v>
      </c>
      <c r="T1230" s="366">
        <f t="shared" si="219"/>
        <v>64161</v>
      </c>
      <c r="U1230" s="530">
        <v>57054.67</v>
      </c>
      <c r="V1230" s="301">
        <v>62419.37</v>
      </c>
      <c r="W1230" s="301"/>
      <c r="X1230" s="301"/>
      <c r="Y1230" s="1293">
        <f t="shared" si="216"/>
        <v>119474.04000000001</v>
      </c>
      <c r="Z1230" s="340"/>
      <c r="AA1230" s="348"/>
      <c r="AB1230" s="20"/>
      <c r="AC1230" s="253">
        <f t="shared" si="217"/>
        <v>372548.70999999996</v>
      </c>
    </row>
    <row r="1231" spans="1:29" x14ac:dyDescent="0.3">
      <c r="A1231" s="115"/>
      <c r="B1231" s="332"/>
      <c r="C1231" s="332"/>
      <c r="D1231" s="332"/>
      <c r="E1231" s="1164"/>
      <c r="F1231" s="582">
        <f t="shared" si="214"/>
        <v>0</v>
      </c>
      <c r="G1231" s="333"/>
      <c r="H1231" s="333"/>
      <c r="I1231" s="334"/>
      <c r="J1231" s="335"/>
      <c r="K1231" s="942"/>
      <c r="L1231" s="337"/>
      <c r="M1231" s="337"/>
      <c r="N1231" s="337"/>
      <c r="O1231" s="338"/>
      <c r="P1231" s="339">
        <f t="shared" si="215"/>
        <v>0</v>
      </c>
      <c r="Q1231" s="297"/>
      <c r="R1231" s="290"/>
      <c r="S1231" s="365"/>
      <c r="T1231" s="366"/>
      <c r="U1231" s="530"/>
      <c r="V1231" s="301"/>
      <c r="W1231" s="301"/>
      <c r="X1231" s="301"/>
      <c r="Y1231" s="1293">
        <f t="shared" si="216"/>
        <v>0</v>
      </c>
      <c r="Z1231" s="340"/>
      <c r="AA1231" s="348"/>
      <c r="AB1231" s="20"/>
      <c r="AC1231" s="253">
        <f t="shared" si="217"/>
        <v>0</v>
      </c>
    </row>
    <row r="1232" spans="1:29" x14ac:dyDescent="0.3">
      <c r="A1232" s="115"/>
      <c r="B1232" s="332"/>
      <c r="C1232" s="332"/>
      <c r="D1232" s="332"/>
      <c r="E1232" s="1168" t="s">
        <v>106</v>
      </c>
      <c r="F1232" s="582">
        <f t="shared" si="214"/>
        <v>0</v>
      </c>
      <c r="G1232" s="333"/>
      <c r="H1232" s="333"/>
      <c r="I1232" s="334"/>
      <c r="J1232" s="335"/>
      <c r="K1232" s="942"/>
      <c r="L1232" s="337"/>
      <c r="M1232" s="337"/>
      <c r="N1232" s="337"/>
      <c r="O1232" s="338"/>
      <c r="P1232" s="339">
        <f t="shared" si="215"/>
        <v>97700</v>
      </c>
      <c r="Q1232" s="297">
        <v>14700</v>
      </c>
      <c r="R1232" s="290">
        <v>33000</v>
      </c>
      <c r="S1232" s="365">
        <v>25000</v>
      </c>
      <c r="T1232" s="366">
        <v>25000</v>
      </c>
      <c r="U1232" s="530">
        <v>14662</v>
      </c>
      <c r="V1232" s="301">
        <v>32504.5</v>
      </c>
      <c r="W1232" s="301"/>
      <c r="X1232" s="301"/>
      <c r="Y1232" s="1293">
        <f t="shared" si="216"/>
        <v>47166.5</v>
      </c>
      <c r="Z1232" s="340" t="s">
        <v>32</v>
      </c>
      <c r="AA1232" s="348"/>
      <c r="AB1232" s="20"/>
      <c r="AC1232" s="253">
        <f t="shared" si="217"/>
        <v>144866.5</v>
      </c>
    </row>
    <row r="1233" spans="1:29" x14ac:dyDescent="0.3">
      <c r="A1233" s="115"/>
      <c r="B1233" s="332"/>
      <c r="C1233" s="332"/>
      <c r="D1233" s="332"/>
      <c r="E1233" s="1168" t="s">
        <v>107</v>
      </c>
      <c r="F1233" s="582">
        <f t="shared" si="214"/>
        <v>0</v>
      </c>
      <c r="G1233" s="333"/>
      <c r="H1233" s="333"/>
      <c r="I1233" s="334"/>
      <c r="J1233" s="335"/>
      <c r="K1233" s="942"/>
      <c r="L1233" s="337"/>
      <c r="M1233" s="337"/>
      <c r="N1233" s="337"/>
      <c r="O1233" s="338"/>
      <c r="P1233" s="339">
        <f t="shared" si="215"/>
        <v>54000</v>
      </c>
      <c r="Q1233" s="297"/>
      <c r="R1233" s="290">
        <v>4000</v>
      </c>
      <c r="S1233" s="365">
        <v>25000</v>
      </c>
      <c r="T1233" s="366">
        <v>25000</v>
      </c>
      <c r="U1233" s="530"/>
      <c r="V1233" s="301">
        <v>3826</v>
      </c>
      <c r="W1233" s="301"/>
      <c r="X1233" s="301"/>
      <c r="Y1233" s="1293">
        <f t="shared" si="216"/>
        <v>3826</v>
      </c>
      <c r="Z1233" s="340" t="s">
        <v>32</v>
      </c>
      <c r="AA1233" s="348"/>
      <c r="AB1233" s="20"/>
      <c r="AC1233" s="253">
        <f t="shared" si="217"/>
        <v>57826</v>
      </c>
    </row>
    <row r="1234" spans="1:29" x14ac:dyDescent="0.3">
      <c r="A1234" s="115"/>
      <c r="B1234" s="332"/>
      <c r="C1234" s="332"/>
      <c r="D1234" s="332"/>
      <c r="E1234" s="1168"/>
      <c r="F1234" s="582">
        <f t="shared" si="214"/>
        <v>0</v>
      </c>
      <c r="G1234" s="333"/>
      <c r="H1234" s="333"/>
      <c r="I1234" s="334"/>
      <c r="J1234" s="335"/>
      <c r="K1234" s="942"/>
      <c r="L1234" s="337"/>
      <c r="M1234" s="337"/>
      <c r="N1234" s="337"/>
      <c r="O1234" s="338"/>
      <c r="P1234" s="339">
        <f t="shared" si="215"/>
        <v>0</v>
      </c>
      <c r="Q1234" s="364"/>
      <c r="R1234" s="364"/>
      <c r="S1234" s="365"/>
      <c r="T1234" s="366"/>
      <c r="U1234" s="367"/>
      <c r="V1234" s="364"/>
      <c r="W1234" s="364"/>
      <c r="X1234" s="364"/>
      <c r="Y1234" s="1293">
        <f t="shared" si="216"/>
        <v>0</v>
      </c>
      <c r="Z1234" s="340"/>
      <c r="AA1234" s="348"/>
      <c r="AB1234" s="20"/>
      <c r="AC1234" s="253">
        <f t="shared" si="217"/>
        <v>0</v>
      </c>
    </row>
    <row r="1235" spans="1:29" x14ac:dyDescent="0.3">
      <c r="A1235" s="115"/>
      <c r="B1235" s="332"/>
      <c r="C1235" s="442" t="s">
        <v>408</v>
      </c>
      <c r="D1235" s="30"/>
      <c r="E1235" s="1181"/>
      <c r="F1235" s="582">
        <f t="shared" si="214"/>
        <v>0</v>
      </c>
      <c r="G1235" s="333"/>
      <c r="H1235" s="333"/>
      <c r="I1235" s="334"/>
      <c r="J1235" s="335"/>
      <c r="K1235" s="942"/>
      <c r="L1235" s="337"/>
      <c r="M1235" s="337"/>
      <c r="N1235" s="337"/>
      <c r="O1235" s="338"/>
      <c r="P1235" s="339"/>
      <c r="Q1235" s="364"/>
      <c r="R1235" s="364"/>
      <c r="S1235" s="365">
        <f>4632140-P1075</f>
        <v>0</v>
      </c>
      <c r="T1235" s="366"/>
      <c r="U1235" s="367"/>
      <c r="V1235" s="364"/>
      <c r="W1235" s="364"/>
      <c r="X1235" s="364"/>
      <c r="Y1235" s="1293">
        <f t="shared" si="216"/>
        <v>0</v>
      </c>
      <c r="Z1235" s="340"/>
      <c r="AA1235" s="370"/>
      <c r="AB1235" s="20"/>
      <c r="AC1235" s="253">
        <f t="shared" si="217"/>
        <v>0</v>
      </c>
    </row>
    <row r="1236" spans="1:29" x14ac:dyDescent="0.3">
      <c r="A1236" s="115"/>
      <c r="B1236" s="332"/>
      <c r="C1236" s="332"/>
      <c r="D1236" s="442"/>
      <c r="E1236" s="1168" t="s">
        <v>534</v>
      </c>
      <c r="F1236" s="582">
        <f t="shared" si="214"/>
        <v>0</v>
      </c>
      <c r="G1236" s="333"/>
      <c r="H1236" s="333"/>
      <c r="I1236" s="334">
        <v>1</v>
      </c>
      <c r="J1236" s="335">
        <v>-1</v>
      </c>
      <c r="K1236" s="633"/>
      <c r="L1236" s="337">
        <v>6</v>
      </c>
      <c r="M1236" s="337"/>
      <c r="N1236" s="337"/>
      <c r="O1236" s="338">
        <f t="shared" si="213"/>
        <v>6</v>
      </c>
      <c r="P1236" s="339">
        <f t="shared" si="215"/>
        <v>256917.98</v>
      </c>
      <c r="Q1236" s="364"/>
      <c r="R1236" s="364">
        <v>231225</v>
      </c>
      <c r="S1236" s="365">
        <v>25692.98</v>
      </c>
      <c r="T1236" s="366"/>
      <c r="U1236" s="367"/>
      <c r="V1236" s="364">
        <v>231225</v>
      </c>
      <c r="W1236" s="364"/>
      <c r="X1236" s="364"/>
      <c r="Y1236" s="1293">
        <f t="shared" si="216"/>
        <v>231225</v>
      </c>
      <c r="Z1236" s="340" t="s">
        <v>32</v>
      </c>
      <c r="AA1236" s="370"/>
      <c r="AB1236" s="20"/>
      <c r="AC1236" s="253">
        <f t="shared" si="217"/>
        <v>488142.98</v>
      </c>
    </row>
    <row r="1237" spans="1:29" ht="15.6" customHeight="1" thickBot="1" x14ac:dyDescent="0.35">
      <c r="A1237" s="121"/>
      <c r="B1237" s="377"/>
      <c r="C1237" s="377"/>
      <c r="D1237" s="377"/>
      <c r="E1237" s="1366"/>
      <c r="F1237" s="885">
        <v>1</v>
      </c>
      <c r="G1237" s="378"/>
      <c r="H1237" s="378"/>
      <c r="I1237" s="379"/>
      <c r="J1237" s="380"/>
      <c r="K1237" s="944"/>
      <c r="L1237" s="425"/>
      <c r="M1237" s="425"/>
      <c r="N1237" s="425"/>
      <c r="O1237" s="382"/>
      <c r="P1237" s="481">
        <f t="shared" si="215"/>
        <v>0</v>
      </c>
      <c r="Q1237" s="383"/>
      <c r="R1237" s="383"/>
      <c r="S1237" s="384"/>
      <c r="T1237" s="385"/>
      <c r="U1237" s="386"/>
      <c r="V1237" s="383"/>
      <c r="W1237" s="383"/>
      <c r="X1237" s="383"/>
      <c r="Y1237" s="1305">
        <f t="shared" si="216"/>
        <v>0</v>
      </c>
      <c r="Z1237" s="387"/>
      <c r="AA1237" s="477"/>
      <c r="AB1237" s="20"/>
      <c r="AC1237" s="253">
        <f t="shared" si="217"/>
        <v>0</v>
      </c>
    </row>
    <row r="1238" spans="1:29" x14ac:dyDescent="0.3">
      <c r="A1238" s="122"/>
      <c r="B1238" s="388" t="s">
        <v>83</v>
      </c>
      <c r="C1238" s="388"/>
      <c r="D1238" s="388"/>
      <c r="E1238" s="1361"/>
      <c r="F1238" s="886">
        <f t="shared" si="214"/>
        <v>0</v>
      </c>
      <c r="G1238" s="389"/>
      <c r="H1238" s="389"/>
      <c r="I1238" s="390"/>
      <c r="J1238" s="391"/>
      <c r="K1238" s="945"/>
      <c r="L1238" s="447"/>
      <c r="M1238" s="447"/>
      <c r="N1238" s="447"/>
      <c r="O1238" s="394"/>
      <c r="P1238" s="483">
        <f t="shared" si="215"/>
        <v>0</v>
      </c>
      <c r="Q1238" s="395"/>
      <c r="R1238" s="395"/>
      <c r="S1238" s="478"/>
      <c r="T1238" s="479"/>
      <c r="U1238" s="398"/>
      <c r="V1238" s="395"/>
      <c r="W1238" s="395"/>
      <c r="X1238" s="395"/>
      <c r="Y1238" s="1306">
        <f t="shared" si="216"/>
        <v>0</v>
      </c>
      <c r="Z1238" s="399"/>
      <c r="AA1238" s="400" t="s">
        <v>114</v>
      </c>
      <c r="AB1238" s="20"/>
      <c r="AC1238" s="253">
        <f t="shared" si="217"/>
        <v>0</v>
      </c>
    </row>
    <row r="1239" spans="1:29" s="34" customFormat="1" hidden="1" x14ac:dyDescent="0.3">
      <c r="A1239" s="118"/>
      <c r="B1239" s="368"/>
      <c r="C1239" s="331" t="s">
        <v>264</v>
      </c>
      <c r="D1239" s="368"/>
      <c r="E1239" s="1166"/>
      <c r="F1239" s="582">
        <f t="shared" si="214"/>
        <v>0</v>
      </c>
      <c r="G1239" s="583"/>
      <c r="H1239" s="583"/>
      <c r="I1239" s="584"/>
      <c r="J1239" s="585"/>
      <c r="K1239" s="336"/>
      <c r="L1239" s="429"/>
      <c r="M1239" s="429"/>
      <c r="N1239" s="429"/>
      <c r="O1239" s="338"/>
      <c r="P1239" s="1359">
        <f>P1253+P1270</f>
        <v>160000</v>
      </c>
      <c r="Q1239" s="401">
        <f t="shared" ref="Q1239:Y1239" si="222">Q1253+Q1270</f>
        <v>0</v>
      </c>
      <c r="R1239" s="401">
        <f t="shared" si="222"/>
        <v>0</v>
      </c>
      <c r="S1239" s="401">
        <f t="shared" si="222"/>
        <v>80000</v>
      </c>
      <c r="T1239" s="1262">
        <f t="shared" si="222"/>
        <v>80000</v>
      </c>
      <c r="U1239" s="1359">
        <f t="shared" si="222"/>
        <v>0</v>
      </c>
      <c r="V1239" s="401">
        <f t="shared" si="222"/>
        <v>0</v>
      </c>
      <c r="W1239" s="1260">
        <f t="shared" si="222"/>
        <v>0</v>
      </c>
      <c r="X1239" s="339">
        <f t="shared" si="222"/>
        <v>0</v>
      </c>
      <c r="Y1239" s="1286">
        <f t="shared" si="222"/>
        <v>0</v>
      </c>
      <c r="Z1239" s="339"/>
      <c r="AA1239" s="601"/>
      <c r="AB1239" s="20"/>
      <c r="AC1239" s="260">
        <f t="shared" si="217"/>
        <v>160000</v>
      </c>
    </row>
    <row r="1240" spans="1:29" s="34" customFormat="1" hidden="1" x14ac:dyDescent="0.3">
      <c r="A1240" s="118"/>
      <c r="B1240" s="368"/>
      <c r="C1240" s="331" t="s">
        <v>265</v>
      </c>
      <c r="D1240" s="368"/>
      <c r="E1240" s="1166"/>
      <c r="F1240" s="582">
        <f t="shared" si="214"/>
        <v>0</v>
      </c>
      <c r="G1240" s="583"/>
      <c r="H1240" s="583"/>
      <c r="I1240" s="584"/>
      <c r="J1240" s="585"/>
      <c r="K1240" s="336"/>
      <c r="L1240" s="429"/>
      <c r="M1240" s="429"/>
      <c r="N1240" s="429"/>
      <c r="O1240" s="338"/>
      <c r="P1240" s="1359">
        <f>P1244</f>
        <v>100000</v>
      </c>
      <c r="Q1240" s="401">
        <f t="shared" ref="Q1240:Y1240" si="223">Q1244</f>
        <v>0</v>
      </c>
      <c r="R1240" s="401">
        <f t="shared" si="223"/>
        <v>0</v>
      </c>
      <c r="S1240" s="401">
        <f t="shared" si="223"/>
        <v>50000</v>
      </c>
      <c r="T1240" s="1262">
        <f t="shared" si="223"/>
        <v>50000</v>
      </c>
      <c r="U1240" s="1359">
        <f t="shared" si="223"/>
        <v>0</v>
      </c>
      <c r="V1240" s="401">
        <f t="shared" si="223"/>
        <v>0</v>
      </c>
      <c r="W1240" s="1260">
        <f t="shared" si="223"/>
        <v>0</v>
      </c>
      <c r="X1240" s="339">
        <f t="shared" si="223"/>
        <v>0</v>
      </c>
      <c r="Y1240" s="1286">
        <f t="shared" si="223"/>
        <v>0</v>
      </c>
      <c r="Z1240" s="339"/>
      <c r="AA1240" s="601"/>
      <c r="AB1240" s="20"/>
      <c r="AC1240" s="260">
        <f t="shared" si="217"/>
        <v>100000</v>
      </c>
    </row>
    <row r="1241" spans="1:29" s="34" customFormat="1" ht="15.6" customHeight="1" x14ac:dyDescent="0.3">
      <c r="A1241" s="118"/>
      <c r="B1241" s="368"/>
      <c r="C1241" s="331" t="s">
        <v>189</v>
      </c>
      <c r="D1241" s="368"/>
      <c r="E1241" s="1166"/>
      <c r="F1241" s="582">
        <f t="shared" si="214"/>
        <v>0</v>
      </c>
      <c r="G1241" s="583"/>
      <c r="H1241" s="583"/>
      <c r="I1241" s="584"/>
      <c r="J1241" s="585"/>
      <c r="K1241" s="336"/>
      <c r="L1241" s="586"/>
      <c r="M1241" s="586"/>
      <c r="N1241" s="586"/>
      <c r="O1241" s="338"/>
      <c r="P1241" s="1512">
        <f>P1245+P1250+P1254+P1255+P1257+P1258+P1259</f>
        <v>123103.53</v>
      </c>
      <c r="Q1241" s="1510">
        <f t="shared" ref="Q1241:Y1241" si="224">Q1245+Q1250+Q1254+Q1255+Q1257+Q1258+Q1259</f>
        <v>61845.53</v>
      </c>
      <c r="R1241" s="1510">
        <f t="shared" si="224"/>
        <v>61258</v>
      </c>
      <c r="S1241" s="1510">
        <f t="shared" si="224"/>
        <v>0</v>
      </c>
      <c r="T1241" s="1513">
        <f t="shared" si="224"/>
        <v>0</v>
      </c>
      <c r="U1241" s="1512">
        <f t="shared" si="224"/>
        <v>61845.53</v>
      </c>
      <c r="V1241" s="1510">
        <f t="shared" si="224"/>
        <v>61258</v>
      </c>
      <c r="W1241" s="1264">
        <f t="shared" si="224"/>
        <v>0</v>
      </c>
      <c r="X1241" s="631">
        <f t="shared" si="224"/>
        <v>0</v>
      </c>
      <c r="Y1241" s="1294">
        <f t="shared" si="224"/>
        <v>123103.53</v>
      </c>
      <c r="Z1241" s="345"/>
      <c r="AA1241" s="601"/>
      <c r="AB1241" s="20"/>
      <c r="AC1241" s="260">
        <f t="shared" si="217"/>
        <v>246207.06</v>
      </c>
    </row>
    <row r="1242" spans="1:29" x14ac:dyDescent="0.3">
      <c r="A1242" s="118"/>
      <c r="B1242" s="368"/>
      <c r="C1242" s="331"/>
      <c r="D1242" s="368"/>
      <c r="E1242" s="1166"/>
      <c r="F1242" s="582">
        <f t="shared" si="214"/>
        <v>0</v>
      </c>
      <c r="G1242" s="333"/>
      <c r="H1242" s="333"/>
      <c r="I1242" s="334"/>
      <c r="J1242" s="335"/>
      <c r="K1242" s="942"/>
      <c r="L1242" s="337"/>
      <c r="M1242" s="337"/>
      <c r="N1242" s="337"/>
      <c r="O1242" s="338"/>
      <c r="P1242" s="339">
        <f t="shared" si="215"/>
        <v>0</v>
      </c>
      <c r="Q1242" s="364"/>
      <c r="R1242" s="364"/>
      <c r="S1242" s="365"/>
      <c r="T1242" s="366"/>
      <c r="U1242" s="1514"/>
      <c r="V1242" s="364"/>
      <c r="W1242" s="660"/>
      <c r="X1242" s="364"/>
      <c r="Y1242" s="1293">
        <f t="shared" si="216"/>
        <v>0</v>
      </c>
      <c r="Z1242" s="438"/>
      <c r="AA1242" s="627"/>
      <c r="AB1242" s="20"/>
      <c r="AC1242" s="253">
        <f t="shared" si="217"/>
        <v>0</v>
      </c>
    </row>
    <row r="1243" spans="1:29" x14ac:dyDescent="0.3">
      <c r="A1243" s="115"/>
      <c r="B1243" s="332"/>
      <c r="C1243" s="368" t="s">
        <v>285</v>
      </c>
      <c r="D1243" s="332"/>
      <c r="E1243" s="1164"/>
      <c r="F1243" s="582">
        <f t="shared" si="214"/>
        <v>0</v>
      </c>
      <c r="G1243" s="333"/>
      <c r="H1243" s="333"/>
      <c r="I1243" s="334"/>
      <c r="J1243" s="335"/>
      <c r="K1243" s="942"/>
      <c r="L1243" s="337"/>
      <c r="M1243" s="337"/>
      <c r="N1243" s="337"/>
      <c r="O1243" s="338"/>
      <c r="P1243" s="339">
        <f t="shared" si="215"/>
        <v>0</v>
      </c>
      <c r="Q1243" s="364"/>
      <c r="R1243" s="364"/>
      <c r="S1243" s="365"/>
      <c r="T1243" s="366"/>
      <c r="U1243" s="1514"/>
      <c r="V1243" s="364"/>
      <c r="W1243" s="660"/>
      <c r="X1243" s="364"/>
      <c r="Y1243" s="1293">
        <f t="shared" si="216"/>
        <v>0</v>
      </c>
      <c r="Z1243" s="340"/>
      <c r="AA1243" s="373"/>
      <c r="AB1243" s="20"/>
      <c r="AC1243" s="253">
        <f t="shared" si="217"/>
        <v>0</v>
      </c>
    </row>
    <row r="1244" spans="1:29" x14ac:dyDescent="0.3">
      <c r="A1244" s="115"/>
      <c r="B1244" s="332"/>
      <c r="C1244" s="332"/>
      <c r="D1244" s="332"/>
      <c r="E1244" s="1168" t="s">
        <v>29</v>
      </c>
      <c r="F1244" s="582">
        <f t="shared" si="214"/>
        <v>7</v>
      </c>
      <c r="G1244" s="333">
        <v>1</v>
      </c>
      <c r="H1244" s="333">
        <v>2</v>
      </c>
      <c r="I1244" s="334">
        <v>2</v>
      </c>
      <c r="J1244" s="335">
        <v>2</v>
      </c>
      <c r="K1244" s="633">
        <v>9</v>
      </c>
      <c r="L1244" s="337">
        <v>5</v>
      </c>
      <c r="M1244" s="337"/>
      <c r="N1244" s="337"/>
      <c r="O1244" s="338">
        <f t="shared" si="213"/>
        <v>14</v>
      </c>
      <c r="P1244" s="1749">
        <f t="shared" si="215"/>
        <v>100000</v>
      </c>
      <c r="Q1244" s="1739"/>
      <c r="R1244" s="1739"/>
      <c r="S1244" s="1740">
        <v>50000</v>
      </c>
      <c r="T1244" s="1741">
        <v>50000</v>
      </c>
      <c r="U1244" s="1769"/>
      <c r="V1244" s="1739"/>
      <c r="W1244" s="1770"/>
      <c r="X1244" s="1739"/>
      <c r="Y1244" s="1743">
        <f t="shared" si="216"/>
        <v>0</v>
      </c>
      <c r="Z1244" s="340" t="s">
        <v>54</v>
      </c>
      <c r="AA1244" s="370" t="s">
        <v>657</v>
      </c>
      <c r="AB1244" s="20"/>
      <c r="AC1244" s="253">
        <f t="shared" si="217"/>
        <v>100000</v>
      </c>
    </row>
    <row r="1245" spans="1:29" ht="15.6" customHeight="1" x14ac:dyDescent="0.3">
      <c r="A1245" s="115"/>
      <c r="B1245" s="332"/>
      <c r="C1245" s="332"/>
      <c r="D1245" s="332"/>
      <c r="E1245" s="1166"/>
      <c r="F1245" s="582"/>
      <c r="G1245" s="333"/>
      <c r="H1245" s="333"/>
      <c r="I1245" s="334"/>
      <c r="J1245" s="335"/>
      <c r="K1245" s="942"/>
      <c r="L1245" s="344"/>
      <c r="M1245" s="344"/>
      <c r="N1245" s="344"/>
      <c r="O1245" s="338"/>
      <c r="P1245" s="339">
        <f t="shared" si="215"/>
        <v>16732</v>
      </c>
      <c r="Q1245" s="364"/>
      <c r="R1245" s="364">
        <v>16732</v>
      </c>
      <c r="S1245" s="365"/>
      <c r="T1245" s="366"/>
      <c r="U1245" s="1514"/>
      <c r="V1245" s="364">
        <v>16732</v>
      </c>
      <c r="W1245" s="660"/>
      <c r="X1245" s="364"/>
      <c r="Y1245" s="1293">
        <f t="shared" si="216"/>
        <v>16732</v>
      </c>
      <c r="Z1245" s="340" t="s">
        <v>189</v>
      </c>
      <c r="AA1245" s="370"/>
      <c r="AB1245" s="20"/>
      <c r="AC1245" s="253">
        <f t="shared" si="217"/>
        <v>33464</v>
      </c>
    </row>
    <row r="1246" spans="1:29" x14ac:dyDescent="0.3">
      <c r="A1246" s="115"/>
      <c r="B1246" s="332"/>
      <c r="C1246" s="332"/>
      <c r="D1246" s="332"/>
      <c r="E1246" s="1166"/>
      <c r="F1246" s="582">
        <f t="shared" si="214"/>
        <v>0</v>
      </c>
      <c r="G1246" s="333"/>
      <c r="H1246" s="333"/>
      <c r="I1246" s="334"/>
      <c r="J1246" s="335"/>
      <c r="K1246" s="942"/>
      <c r="L1246" s="337"/>
      <c r="M1246" s="337"/>
      <c r="N1246" s="337"/>
      <c r="O1246" s="338"/>
      <c r="P1246" s="339">
        <f t="shared" si="215"/>
        <v>0</v>
      </c>
      <c r="Q1246" s="364"/>
      <c r="R1246" s="364"/>
      <c r="S1246" s="365"/>
      <c r="T1246" s="366"/>
      <c r="U1246" s="367"/>
      <c r="V1246" s="364"/>
      <c r="W1246" s="364"/>
      <c r="X1246" s="364"/>
      <c r="Y1246" s="1293">
        <f t="shared" si="216"/>
        <v>0</v>
      </c>
      <c r="Z1246" s="340"/>
      <c r="AA1246" s="370"/>
      <c r="AB1246" s="20"/>
      <c r="AC1246" s="253">
        <f t="shared" si="217"/>
        <v>0</v>
      </c>
    </row>
    <row r="1247" spans="1:29" x14ac:dyDescent="0.3">
      <c r="A1247" s="115"/>
      <c r="B1247" s="332"/>
      <c r="C1247" s="368" t="s">
        <v>138</v>
      </c>
      <c r="D1247" s="332"/>
      <c r="E1247" s="1164"/>
      <c r="F1247" s="582">
        <f t="shared" si="214"/>
        <v>0</v>
      </c>
      <c r="G1247" s="333"/>
      <c r="H1247" s="333"/>
      <c r="I1247" s="334"/>
      <c r="J1247" s="335"/>
      <c r="K1247" s="942"/>
      <c r="L1247" s="337"/>
      <c r="M1247" s="337"/>
      <c r="N1247" s="337"/>
      <c r="O1247" s="338"/>
      <c r="P1247" s="339">
        <f t="shared" si="215"/>
        <v>0</v>
      </c>
      <c r="Q1247" s="364"/>
      <c r="R1247" s="364"/>
      <c r="S1247" s="365"/>
      <c r="T1247" s="366"/>
      <c r="U1247" s="367"/>
      <c r="V1247" s="364"/>
      <c r="W1247" s="364"/>
      <c r="X1247" s="364"/>
      <c r="Y1247" s="1293">
        <f t="shared" si="216"/>
        <v>0</v>
      </c>
      <c r="Z1247" s="340"/>
      <c r="AA1247" s="348"/>
      <c r="AB1247" s="20"/>
      <c r="AC1247" s="253">
        <f t="shared" si="217"/>
        <v>0</v>
      </c>
    </row>
    <row r="1248" spans="1:29" x14ac:dyDescent="0.3">
      <c r="A1248" s="115"/>
      <c r="B1248" s="332"/>
      <c r="C1248" s="332"/>
      <c r="D1248" s="332"/>
      <c r="E1248" s="1168" t="s">
        <v>17</v>
      </c>
      <c r="F1248" s="582">
        <f t="shared" ref="F1248:F1320" si="225">SUM(G1248:J1248)</f>
        <v>4</v>
      </c>
      <c r="G1248" s="333">
        <v>1</v>
      </c>
      <c r="H1248" s="333">
        <v>1</v>
      </c>
      <c r="I1248" s="334">
        <v>1</v>
      </c>
      <c r="J1248" s="335">
        <v>1</v>
      </c>
      <c r="K1248" s="942">
        <v>1</v>
      </c>
      <c r="L1248" s="344">
        <v>1</v>
      </c>
      <c r="M1248" s="337"/>
      <c r="N1248" s="337"/>
      <c r="O1248" s="338">
        <f t="shared" ref="O1248:O1307" si="226">SUM(K1248:N1248)</f>
        <v>2</v>
      </c>
      <c r="P1248" s="1771">
        <f t="shared" si="215"/>
        <v>175500</v>
      </c>
      <c r="Q1248" s="1772">
        <v>45000</v>
      </c>
      <c r="R1248" s="1772">
        <v>30500</v>
      </c>
      <c r="S1248" s="1773">
        <v>50000</v>
      </c>
      <c r="T1248" s="1774">
        <v>50000</v>
      </c>
      <c r="U1248" s="1775">
        <v>44800</v>
      </c>
      <c r="V1248" s="1772">
        <v>30450</v>
      </c>
      <c r="W1248" s="1773"/>
      <c r="X1248" s="1774"/>
      <c r="Y1248" s="1776">
        <f t="shared" si="216"/>
        <v>75250</v>
      </c>
      <c r="Z1248" s="340" t="s">
        <v>31</v>
      </c>
      <c r="AA1248" s="439" t="s">
        <v>735</v>
      </c>
      <c r="AB1248" s="20"/>
      <c r="AC1248" s="253">
        <f t="shared" si="217"/>
        <v>250750</v>
      </c>
    </row>
    <row r="1249" spans="1:29" ht="15.6" customHeight="1" x14ac:dyDescent="0.3">
      <c r="A1249" s="115"/>
      <c r="B1249" s="332"/>
      <c r="C1249" s="332"/>
      <c r="D1249" s="332"/>
      <c r="E1249" s="1168"/>
      <c r="F1249" s="582">
        <f t="shared" si="225"/>
        <v>0</v>
      </c>
      <c r="G1249" s="333"/>
      <c r="H1249" s="333"/>
      <c r="I1249" s="334"/>
      <c r="J1249" s="335"/>
      <c r="K1249" s="942"/>
      <c r="L1249" s="337"/>
      <c r="M1249" s="337"/>
      <c r="N1249" s="337"/>
      <c r="O1249" s="338"/>
      <c r="P1249" s="339">
        <f t="shared" ref="P1249:P1318" si="227">SUM(Q1249:T1249)</f>
        <v>0</v>
      </c>
      <c r="Q1249" s="364"/>
      <c r="R1249" s="364"/>
      <c r="S1249" s="365"/>
      <c r="T1249" s="366"/>
      <c r="U1249" s="367"/>
      <c r="V1249" s="364"/>
      <c r="W1249" s="364"/>
      <c r="X1249" s="364"/>
      <c r="Y1249" s="1293">
        <f t="shared" ref="Y1249:Y1318" si="228">SUM(U1249:X1249)</f>
        <v>0</v>
      </c>
      <c r="Z1249" s="340"/>
      <c r="AA1249" s="370" t="s">
        <v>734</v>
      </c>
      <c r="AB1249" s="20"/>
      <c r="AC1249" s="253">
        <f t="shared" si="217"/>
        <v>0</v>
      </c>
    </row>
    <row r="1250" spans="1:29" ht="15.6" customHeight="1" x14ac:dyDescent="0.3">
      <c r="A1250" s="115"/>
      <c r="B1250" s="332"/>
      <c r="C1250" s="332"/>
      <c r="D1250" s="332"/>
      <c r="E1250" s="1166"/>
      <c r="F1250" s="582"/>
      <c r="G1250" s="333"/>
      <c r="H1250" s="333"/>
      <c r="I1250" s="334"/>
      <c r="J1250" s="335"/>
      <c r="K1250" s="942"/>
      <c r="L1250" s="344"/>
      <c r="M1250" s="344"/>
      <c r="N1250" s="344"/>
      <c r="O1250" s="338"/>
      <c r="P1250" s="339">
        <f t="shared" si="227"/>
        <v>8910</v>
      </c>
      <c r="Q1250" s="364"/>
      <c r="R1250" s="364">
        <v>8910</v>
      </c>
      <c r="S1250" s="365"/>
      <c r="T1250" s="366"/>
      <c r="U1250" s="367"/>
      <c r="V1250" s="364">
        <v>8910</v>
      </c>
      <c r="W1250" s="364"/>
      <c r="X1250" s="364"/>
      <c r="Y1250" s="1293">
        <f t="shared" si="228"/>
        <v>8910</v>
      </c>
      <c r="Z1250" s="340" t="s">
        <v>189</v>
      </c>
      <c r="AA1250" s="370"/>
      <c r="AB1250" s="20"/>
      <c r="AC1250" s="253">
        <f t="shared" si="217"/>
        <v>17820</v>
      </c>
    </row>
    <row r="1251" spans="1:29" x14ac:dyDescent="0.3">
      <c r="A1251" s="115"/>
      <c r="B1251" s="332"/>
      <c r="C1251" s="332"/>
      <c r="D1251" s="332"/>
      <c r="E1251" s="1168"/>
      <c r="F1251" s="582">
        <f t="shared" si="225"/>
        <v>0</v>
      </c>
      <c r="G1251" s="333"/>
      <c r="H1251" s="333"/>
      <c r="I1251" s="334"/>
      <c r="J1251" s="335"/>
      <c r="K1251" s="942"/>
      <c r="L1251" s="337"/>
      <c r="M1251" s="337"/>
      <c r="N1251" s="337"/>
      <c r="O1251" s="338"/>
      <c r="P1251" s="339">
        <f t="shared" si="227"/>
        <v>0</v>
      </c>
      <c r="Q1251" s="364"/>
      <c r="R1251" s="364"/>
      <c r="S1251" s="365"/>
      <c r="T1251" s="366"/>
      <c r="U1251" s="367"/>
      <c r="V1251" s="364"/>
      <c r="W1251" s="364"/>
      <c r="X1251" s="364"/>
      <c r="Y1251" s="1293">
        <f t="shared" si="228"/>
        <v>0</v>
      </c>
      <c r="Z1251" s="340"/>
      <c r="AA1251" s="348"/>
      <c r="AB1251" s="20"/>
      <c r="AC1251" s="253">
        <f t="shared" si="217"/>
        <v>0</v>
      </c>
    </row>
    <row r="1252" spans="1:29" x14ac:dyDescent="0.3">
      <c r="A1252" s="115"/>
      <c r="B1252" s="332"/>
      <c r="C1252" s="368" t="s">
        <v>139</v>
      </c>
      <c r="D1252" s="332"/>
      <c r="E1252" s="1164"/>
      <c r="F1252" s="582">
        <f t="shared" si="225"/>
        <v>0</v>
      </c>
      <c r="G1252" s="333"/>
      <c r="H1252" s="333"/>
      <c r="I1252" s="334"/>
      <c r="J1252" s="335"/>
      <c r="K1252" s="942"/>
      <c r="L1252" s="337"/>
      <c r="M1252" s="337"/>
      <c r="N1252" s="337"/>
      <c r="O1252" s="338"/>
      <c r="P1252" s="339">
        <f t="shared" si="227"/>
        <v>0</v>
      </c>
      <c r="Q1252" s="364"/>
      <c r="R1252" s="364"/>
      <c r="S1252" s="365"/>
      <c r="T1252" s="366"/>
      <c r="U1252" s="367"/>
      <c r="V1252" s="364"/>
      <c r="W1252" s="364"/>
      <c r="X1252" s="364"/>
      <c r="Y1252" s="1293">
        <f t="shared" si="228"/>
        <v>0</v>
      </c>
      <c r="Z1252" s="340"/>
      <c r="AA1252" s="370"/>
      <c r="AB1252" s="20"/>
      <c r="AC1252" s="253">
        <f t="shared" si="217"/>
        <v>0</v>
      </c>
    </row>
    <row r="1253" spans="1:29" x14ac:dyDescent="0.3">
      <c r="A1253" s="115"/>
      <c r="B1253" s="332"/>
      <c r="C1253" s="332"/>
      <c r="D1253" s="332"/>
      <c r="E1253" s="1168" t="s">
        <v>79</v>
      </c>
      <c r="F1253" s="582">
        <v>3</v>
      </c>
      <c r="G1253" s="433">
        <v>3</v>
      </c>
      <c r="H1253" s="434" t="s">
        <v>78</v>
      </c>
      <c r="I1253" s="433">
        <v>3</v>
      </c>
      <c r="J1253" s="434" t="s">
        <v>78</v>
      </c>
      <c r="K1253" s="633">
        <v>1</v>
      </c>
      <c r="L1253" s="337">
        <v>1</v>
      </c>
      <c r="M1253" s="337"/>
      <c r="N1253" s="337"/>
      <c r="O1253" s="338">
        <f t="shared" si="226"/>
        <v>2</v>
      </c>
      <c r="P1253" s="1749">
        <f t="shared" si="227"/>
        <v>60000</v>
      </c>
      <c r="Q1253" s="1739"/>
      <c r="R1253" s="1739"/>
      <c r="S1253" s="1740">
        <v>30000</v>
      </c>
      <c r="T1253" s="1741">
        <v>30000</v>
      </c>
      <c r="U1253" s="1742"/>
      <c r="V1253" s="1739"/>
      <c r="W1253" s="1739"/>
      <c r="X1253" s="1739"/>
      <c r="Y1253" s="1743">
        <f t="shared" si="228"/>
        <v>0</v>
      </c>
      <c r="Z1253" s="340" t="s">
        <v>31</v>
      </c>
      <c r="AA1253" s="525"/>
      <c r="AB1253" s="20"/>
      <c r="AC1253" s="253">
        <f t="shared" si="217"/>
        <v>60000</v>
      </c>
    </row>
    <row r="1254" spans="1:29" ht="15.6" customHeight="1" x14ac:dyDescent="0.3">
      <c r="A1254" s="115"/>
      <c r="B1254" s="332"/>
      <c r="C1254" s="332"/>
      <c r="D1254" s="332"/>
      <c r="E1254" s="1166"/>
      <c r="F1254" s="582"/>
      <c r="G1254" s="333"/>
      <c r="H1254" s="333"/>
      <c r="I1254" s="334"/>
      <c r="J1254" s="335"/>
      <c r="K1254" s="942"/>
      <c r="L1254" s="344"/>
      <c r="M1254" s="344"/>
      <c r="N1254" s="344"/>
      <c r="O1254" s="338"/>
      <c r="P1254" s="339">
        <f t="shared" si="227"/>
        <v>30000</v>
      </c>
      <c r="Q1254" s="367">
        <v>30000</v>
      </c>
      <c r="R1254" s="364"/>
      <c r="S1254" s="365"/>
      <c r="T1254" s="366"/>
      <c r="U1254" s="367">
        <v>30000</v>
      </c>
      <c r="V1254" s="364"/>
      <c r="W1254" s="364"/>
      <c r="X1254" s="364"/>
      <c r="Y1254" s="1293">
        <f t="shared" si="228"/>
        <v>30000</v>
      </c>
      <c r="Z1254" s="340" t="s">
        <v>189</v>
      </c>
      <c r="AA1254" s="370"/>
      <c r="AB1254" s="20"/>
      <c r="AC1254" s="253">
        <f t="shared" si="217"/>
        <v>60000</v>
      </c>
    </row>
    <row r="1255" spans="1:29" ht="15.6" customHeight="1" x14ac:dyDescent="0.3">
      <c r="A1255" s="115"/>
      <c r="B1255" s="332"/>
      <c r="C1255" s="332"/>
      <c r="D1255" s="332"/>
      <c r="E1255" s="1166"/>
      <c r="F1255" s="582"/>
      <c r="G1255" s="333"/>
      <c r="H1255" s="333"/>
      <c r="I1255" s="334"/>
      <c r="J1255" s="335"/>
      <c r="K1255" s="942"/>
      <c r="L1255" s="344"/>
      <c r="M1255" s="344"/>
      <c r="N1255" s="344"/>
      <c r="O1255" s="338"/>
      <c r="P1255" s="339">
        <f t="shared" si="227"/>
        <v>9390</v>
      </c>
      <c r="Q1255" s="364"/>
      <c r="R1255" s="364">
        <v>9390</v>
      </c>
      <c r="S1255" s="365"/>
      <c r="T1255" s="366"/>
      <c r="U1255" s="367"/>
      <c r="V1255" s="364">
        <v>9390</v>
      </c>
      <c r="W1255" s="364"/>
      <c r="X1255" s="364"/>
      <c r="Y1255" s="1293">
        <f t="shared" si="228"/>
        <v>9390</v>
      </c>
      <c r="Z1255" s="340" t="s">
        <v>189</v>
      </c>
      <c r="AA1255" s="370"/>
      <c r="AB1255" s="20"/>
      <c r="AC1255" s="253">
        <f t="shared" si="217"/>
        <v>18780</v>
      </c>
    </row>
    <row r="1256" spans="1:29" ht="15.6" customHeight="1" x14ac:dyDescent="0.3">
      <c r="A1256" s="115"/>
      <c r="B1256" s="332"/>
      <c r="C1256" s="332"/>
      <c r="D1256" s="332"/>
      <c r="E1256" s="1166"/>
      <c r="F1256" s="582"/>
      <c r="G1256" s="333"/>
      <c r="H1256" s="333"/>
      <c r="I1256" s="334"/>
      <c r="J1256" s="335"/>
      <c r="K1256" s="942"/>
      <c r="L1256" s="344"/>
      <c r="M1256" s="344"/>
      <c r="N1256" s="344"/>
      <c r="O1256" s="338"/>
      <c r="P1256" s="339">
        <f t="shared" si="227"/>
        <v>0</v>
      </c>
      <c r="Q1256" s="364"/>
      <c r="R1256" s="364"/>
      <c r="S1256" s="365"/>
      <c r="T1256" s="366"/>
      <c r="U1256" s="367"/>
      <c r="V1256" s="364"/>
      <c r="W1256" s="364"/>
      <c r="X1256" s="364"/>
      <c r="Y1256" s="1293">
        <f t="shared" si="228"/>
        <v>0</v>
      </c>
      <c r="Z1256" s="340"/>
      <c r="AA1256" s="370"/>
      <c r="AB1256" s="20"/>
      <c r="AC1256" s="253">
        <f t="shared" si="217"/>
        <v>0</v>
      </c>
    </row>
    <row r="1257" spans="1:29" x14ac:dyDescent="0.3">
      <c r="A1257" s="115"/>
      <c r="B1257" s="332"/>
      <c r="C1257" s="332"/>
      <c r="D1257" s="332"/>
      <c r="E1257" s="1168" t="s">
        <v>272</v>
      </c>
      <c r="F1257" s="582">
        <v>1</v>
      </c>
      <c r="G1257" s="433">
        <v>1</v>
      </c>
      <c r="H1257" s="434" t="s">
        <v>28</v>
      </c>
      <c r="I1257" s="433">
        <v>1</v>
      </c>
      <c r="J1257" s="434" t="s">
        <v>28</v>
      </c>
      <c r="K1257" s="942">
        <v>1</v>
      </c>
      <c r="L1257" s="337">
        <v>1</v>
      </c>
      <c r="M1257" s="337"/>
      <c r="N1257" s="337"/>
      <c r="O1257" s="338">
        <f t="shared" si="226"/>
        <v>2</v>
      </c>
      <c r="P1257" s="339">
        <f t="shared" si="227"/>
        <v>31845.53</v>
      </c>
      <c r="Q1257" s="367">
        <v>31845.53</v>
      </c>
      <c r="R1257" s="364"/>
      <c r="S1257" s="365"/>
      <c r="T1257" s="366"/>
      <c r="U1257" s="367">
        <v>31845.53</v>
      </c>
      <c r="V1257" s="364"/>
      <c r="W1257" s="364"/>
      <c r="X1257" s="364"/>
      <c r="Y1257" s="1293">
        <f t="shared" si="228"/>
        <v>31845.53</v>
      </c>
      <c r="Z1257" s="340" t="s">
        <v>1054</v>
      </c>
      <c r="AA1257" s="348"/>
      <c r="AB1257" s="20"/>
      <c r="AC1257" s="253">
        <f t="shared" si="217"/>
        <v>63691.06</v>
      </c>
    </row>
    <row r="1258" spans="1:29" x14ac:dyDescent="0.3">
      <c r="A1258" s="115"/>
      <c r="B1258" s="332"/>
      <c r="C1258" s="332"/>
      <c r="D1258" s="332"/>
      <c r="E1258" s="1168" t="s">
        <v>553</v>
      </c>
      <c r="F1258" s="582">
        <f t="shared" si="225"/>
        <v>0</v>
      </c>
      <c r="G1258" s="333"/>
      <c r="H1258" s="333"/>
      <c r="I1258" s="433"/>
      <c r="J1258" s="434"/>
      <c r="K1258" s="942"/>
      <c r="L1258" s="337"/>
      <c r="M1258" s="337"/>
      <c r="N1258" s="337"/>
      <c r="O1258" s="338"/>
      <c r="P1258" s="339">
        <f t="shared" si="227"/>
        <v>15041</v>
      </c>
      <c r="Q1258" s="364"/>
      <c r="R1258" s="364">
        <v>15041</v>
      </c>
      <c r="S1258" s="365"/>
      <c r="T1258" s="366"/>
      <c r="U1258" s="367"/>
      <c r="V1258" s="364">
        <v>15041</v>
      </c>
      <c r="W1258" s="364"/>
      <c r="X1258" s="364"/>
      <c r="Y1258" s="1293">
        <f t="shared" si="228"/>
        <v>15041</v>
      </c>
      <c r="Z1258" s="340" t="s">
        <v>189</v>
      </c>
      <c r="AA1258" s="370"/>
      <c r="AB1258" s="20"/>
      <c r="AC1258" s="253">
        <f t="shared" ref="AC1258:AC1322" si="229">P1258+Y1258</f>
        <v>30082</v>
      </c>
    </row>
    <row r="1259" spans="1:29" x14ac:dyDescent="0.3">
      <c r="A1259" s="115"/>
      <c r="B1259" s="332"/>
      <c r="C1259" s="332"/>
      <c r="D1259" s="332"/>
      <c r="E1259" s="1168" t="s">
        <v>554</v>
      </c>
      <c r="F1259" s="582">
        <f t="shared" si="225"/>
        <v>0</v>
      </c>
      <c r="G1259" s="333"/>
      <c r="H1259" s="333"/>
      <c r="I1259" s="433"/>
      <c r="J1259" s="434"/>
      <c r="K1259" s="942"/>
      <c r="L1259" s="337"/>
      <c r="M1259" s="337"/>
      <c r="N1259" s="337"/>
      <c r="O1259" s="338"/>
      <c r="P1259" s="339">
        <f t="shared" si="227"/>
        <v>11185</v>
      </c>
      <c r="Q1259" s="364"/>
      <c r="R1259" s="364">
        <v>11185</v>
      </c>
      <c r="S1259" s="365"/>
      <c r="T1259" s="366"/>
      <c r="U1259" s="367"/>
      <c r="V1259" s="364">
        <v>11185</v>
      </c>
      <c r="W1259" s="364"/>
      <c r="X1259" s="364"/>
      <c r="Y1259" s="1293">
        <f t="shared" si="228"/>
        <v>11185</v>
      </c>
      <c r="Z1259" s="340" t="s">
        <v>189</v>
      </c>
      <c r="AA1259" s="370"/>
      <c r="AB1259" s="20"/>
      <c r="AC1259" s="253">
        <f t="shared" si="229"/>
        <v>22370</v>
      </c>
    </row>
    <row r="1260" spans="1:29" ht="16.2" customHeight="1" thickBot="1" x14ac:dyDescent="0.35">
      <c r="A1260" s="115"/>
      <c r="B1260" s="332"/>
      <c r="C1260" s="332"/>
      <c r="D1260" s="332"/>
      <c r="E1260" s="1168"/>
      <c r="F1260" s="582">
        <f t="shared" si="225"/>
        <v>0</v>
      </c>
      <c r="G1260" s="333"/>
      <c r="H1260" s="333"/>
      <c r="I1260" s="433"/>
      <c r="J1260" s="434"/>
      <c r="K1260" s="942"/>
      <c r="L1260" s="337"/>
      <c r="M1260" s="337"/>
      <c r="N1260" s="337"/>
      <c r="O1260" s="338"/>
      <c r="P1260" s="339">
        <f t="shared" si="227"/>
        <v>0</v>
      </c>
      <c r="Q1260" s="364"/>
      <c r="R1260" s="364"/>
      <c r="S1260" s="365"/>
      <c r="T1260" s="366"/>
      <c r="U1260" s="367"/>
      <c r="V1260" s="364"/>
      <c r="W1260" s="364"/>
      <c r="X1260" s="364"/>
      <c r="Y1260" s="1293">
        <f t="shared" si="228"/>
        <v>0</v>
      </c>
      <c r="Z1260" s="340"/>
      <c r="AA1260" s="348"/>
      <c r="AB1260" s="24"/>
      <c r="AC1260" s="253">
        <f t="shared" si="229"/>
        <v>0</v>
      </c>
    </row>
    <row r="1261" spans="1:29" ht="15.6" customHeight="1" x14ac:dyDescent="0.3">
      <c r="A1261" s="115"/>
      <c r="B1261" s="332"/>
      <c r="C1261" s="374" t="s">
        <v>897</v>
      </c>
      <c r="D1261" s="332"/>
      <c r="E1261" s="1164"/>
      <c r="F1261" s="582">
        <f t="shared" si="225"/>
        <v>0</v>
      </c>
      <c r="G1261" s="333"/>
      <c r="H1261" s="333"/>
      <c r="I1261" s="433"/>
      <c r="J1261" s="434"/>
      <c r="K1261" s="942"/>
      <c r="L1261" s="337"/>
      <c r="M1261" s="337"/>
      <c r="N1261" s="337"/>
      <c r="O1261" s="338"/>
      <c r="P1261" s="339">
        <f t="shared" si="227"/>
        <v>0</v>
      </c>
      <c r="Q1261" s="364"/>
      <c r="R1261" s="364"/>
      <c r="S1261" s="365"/>
      <c r="T1261" s="366"/>
      <c r="U1261" s="367"/>
      <c r="V1261" s="364"/>
      <c r="W1261" s="364"/>
      <c r="X1261" s="364"/>
      <c r="Y1261" s="1293">
        <f t="shared" si="228"/>
        <v>0</v>
      </c>
      <c r="Z1261" s="340"/>
      <c r="AA1261" s="348"/>
      <c r="AB1261" s="20"/>
      <c r="AC1261" s="253">
        <f t="shared" si="229"/>
        <v>0</v>
      </c>
    </row>
    <row r="1262" spans="1:29" ht="15.6" customHeight="1" x14ac:dyDescent="0.3">
      <c r="A1262" s="115"/>
      <c r="B1262" s="332"/>
      <c r="C1262" s="374"/>
      <c r="D1262" s="368" t="s">
        <v>898</v>
      </c>
      <c r="E1262" s="1164"/>
      <c r="F1262" s="582"/>
      <c r="G1262" s="333"/>
      <c r="H1262" s="333"/>
      <c r="I1262" s="433"/>
      <c r="J1262" s="434"/>
      <c r="K1262" s="942"/>
      <c r="L1262" s="337"/>
      <c r="M1262" s="337"/>
      <c r="N1262" s="337"/>
      <c r="O1262" s="338"/>
      <c r="P1262" s="339">
        <f t="shared" si="227"/>
        <v>0</v>
      </c>
      <c r="Q1262" s="364"/>
      <c r="R1262" s="364"/>
      <c r="S1262" s="365"/>
      <c r="T1262" s="366"/>
      <c r="U1262" s="367"/>
      <c r="V1262" s="364"/>
      <c r="W1262" s="364"/>
      <c r="X1262" s="364"/>
      <c r="Y1262" s="1293">
        <f t="shared" si="228"/>
        <v>0</v>
      </c>
      <c r="Z1262" s="340"/>
      <c r="AA1262" s="348"/>
      <c r="AB1262" s="20"/>
      <c r="AC1262" s="253">
        <f t="shared" si="229"/>
        <v>0</v>
      </c>
    </row>
    <row r="1263" spans="1:29" ht="15.6" customHeight="1" x14ac:dyDescent="0.3">
      <c r="A1263" s="115"/>
      <c r="B1263" s="332"/>
      <c r="C1263" s="332"/>
      <c r="D1263" s="332"/>
      <c r="E1263" s="1168" t="s">
        <v>315</v>
      </c>
      <c r="F1263" s="582">
        <f t="shared" si="225"/>
        <v>142</v>
      </c>
      <c r="G1263" s="333"/>
      <c r="H1263" s="333"/>
      <c r="I1263" s="433">
        <v>142</v>
      </c>
      <c r="J1263" s="434" t="s">
        <v>113</v>
      </c>
      <c r="K1263" s="942"/>
      <c r="L1263" s="337"/>
      <c r="M1263" s="337"/>
      <c r="N1263" s="337"/>
      <c r="O1263" s="338"/>
      <c r="P1263" s="339">
        <f t="shared" si="227"/>
        <v>0</v>
      </c>
      <c r="Q1263" s="364"/>
      <c r="R1263" s="364"/>
      <c r="S1263" s="365"/>
      <c r="T1263" s="366"/>
      <c r="U1263" s="367"/>
      <c r="V1263" s="364"/>
      <c r="W1263" s="364"/>
      <c r="X1263" s="364"/>
      <c r="Y1263" s="1293">
        <f t="shared" si="228"/>
        <v>0</v>
      </c>
      <c r="Z1263" s="340"/>
      <c r="AA1263" s="370"/>
      <c r="AB1263" s="20"/>
      <c r="AC1263" s="253">
        <f t="shared" si="229"/>
        <v>0</v>
      </c>
    </row>
    <row r="1264" spans="1:29" ht="15.6" customHeight="1" x14ac:dyDescent="0.3">
      <c r="A1264" s="115"/>
      <c r="B1264" s="332"/>
      <c r="C1264" s="332"/>
      <c r="D1264" s="332"/>
      <c r="E1264" s="1168" t="s">
        <v>316</v>
      </c>
      <c r="F1264" s="582">
        <f t="shared" si="225"/>
        <v>0</v>
      </c>
      <c r="G1264" s="333"/>
      <c r="H1264" s="333"/>
      <c r="I1264" s="433"/>
      <c r="J1264" s="434"/>
      <c r="K1264" s="942"/>
      <c r="L1264" s="337"/>
      <c r="M1264" s="337"/>
      <c r="N1264" s="337"/>
      <c r="O1264" s="338"/>
      <c r="P1264" s="339">
        <f t="shared" si="227"/>
        <v>0</v>
      </c>
      <c r="Q1264" s="364"/>
      <c r="R1264" s="364"/>
      <c r="S1264" s="365"/>
      <c r="T1264" s="366"/>
      <c r="U1264" s="367"/>
      <c r="V1264" s="364"/>
      <c r="W1264" s="364"/>
      <c r="X1264" s="364"/>
      <c r="Y1264" s="1293">
        <f t="shared" si="228"/>
        <v>0</v>
      </c>
      <c r="Z1264" s="340"/>
      <c r="AA1264" s="370"/>
      <c r="AB1264" s="20"/>
      <c r="AC1264" s="253">
        <f t="shared" si="229"/>
        <v>0</v>
      </c>
    </row>
    <row r="1265" spans="1:29" ht="15.6" customHeight="1" x14ac:dyDescent="0.3">
      <c r="A1265" s="115"/>
      <c r="B1265" s="332"/>
      <c r="C1265" s="332"/>
      <c r="D1265" s="332"/>
      <c r="E1265" s="1168"/>
      <c r="F1265" s="582">
        <f t="shared" si="225"/>
        <v>0</v>
      </c>
      <c r="G1265" s="333"/>
      <c r="H1265" s="333"/>
      <c r="I1265" s="433"/>
      <c r="J1265" s="434"/>
      <c r="K1265" s="942"/>
      <c r="L1265" s="337"/>
      <c r="M1265" s="337"/>
      <c r="N1265" s="337"/>
      <c r="O1265" s="338"/>
      <c r="P1265" s="339">
        <f t="shared" si="227"/>
        <v>0</v>
      </c>
      <c r="Q1265" s="364"/>
      <c r="R1265" s="364"/>
      <c r="S1265" s="365"/>
      <c r="T1265" s="366"/>
      <c r="U1265" s="367"/>
      <c r="V1265" s="364"/>
      <c r="W1265" s="364"/>
      <c r="X1265" s="364"/>
      <c r="Y1265" s="1293">
        <f t="shared" si="228"/>
        <v>0</v>
      </c>
      <c r="Z1265" s="340"/>
      <c r="AA1265" s="370"/>
      <c r="AB1265" s="20"/>
      <c r="AC1265" s="253">
        <f t="shared" si="229"/>
        <v>0</v>
      </c>
    </row>
    <row r="1266" spans="1:29" ht="15.6" customHeight="1" x14ac:dyDescent="0.3">
      <c r="A1266" s="115"/>
      <c r="B1266" s="332"/>
      <c r="C1266" s="332"/>
      <c r="D1266" s="332"/>
      <c r="E1266" s="1168" t="s">
        <v>317</v>
      </c>
      <c r="F1266" s="582">
        <f t="shared" si="225"/>
        <v>142</v>
      </c>
      <c r="G1266" s="333"/>
      <c r="H1266" s="333"/>
      <c r="I1266" s="433">
        <v>142</v>
      </c>
      <c r="J1266" s="434" t="s">
        <v>113</v>
      </c>
      <c r="K1266" s="942"/>
      <c r="L1266" s="337"/>
      <c r="M1266" s="337"/>
      <c r="N1266" s="337"/>
      <c r="O1266" s="338"/>
      <c r="P1266" s="339">
        <f t="shared" si="227"/>
        <v>0</v>
      </c>
      <c r="Q1266" s="364"/>
      <c r="R1266" s="364"/>
      <c r="S1266" s="365"/>
      <c r="T1266" s="366"/>
      <c r="U1266" s="367"/>
      <c r="V1266" s="364"/>
      <c r="W1266" s="364"/>
      <c r="X1266" s="364"/>
      <c r="Y1266" s="1293">
        <f t="shared" si="228"/>
        <v>0</v>
      </c>
      <c r="Z1266" s="340"/>
      <c r="AA1266" s="462" t="s">
        <v>156</v>
      </c>
      <c r="AB1266" s="20"/>
      <c r="AC1266" s="253">
        <f t="shared" si="229"/>
        <v>0</v>
      </c>
    </row>
    <row r="1267" spans="1:29" ht="15.6" customHeight="1" x14ac:dyDescent="0.3">
      <c r="A1267" s="115"/>
      <c r="B1267" s="332"/>
      <c r="C1267" s="332"/>
      <c r="D1267" s="332"/>
      <c r="E1267" s="1168" t="s">
        <v>318</v>
      </c>
      <c r="F1267" s="582">
        <f t="shared" si="225"/>
        <v>0</v>
      </c>
      <c r="G1267" s="333"/>
      <c r="H1267" s="333"/>
      <c r="I1267" s="433"/>
      <c r="J1267" s="434"/>
      <c r="K1267" s="942"/>
      <c r="L1267" s="337"/>
      <c r="M1267" s="337"/>
      <c r="N1267" s="337"/>
      <c r="O1267" s="338"/>
      <c r="P1267" s="339">
        <f t="shared" si="227"/>
        <v>0</v>
      </c>
      <c r="Q1267" s="364"/>
      <c r="R1267" s="364"/>
      <c r="S1267" s="365"/>
      <c r="T1267" s="366"/>
      <c r="U1267" s="367"/>
      <c r="V1267" s="364"/>
      <c r="W1267" s="364"/>
      <c r="X1267" s="364"/>
      <c r="Y1267" s="1293">
        <f t="shared" si="228"/>
        <v>0</v>
      </c>
      <c r="Z1267" s="340"/>
      <c r="AA1267" s="370"/>
      <c r="AB1267" s="20"/>
      <c r="AC1267" s="253">
        <f t="shared" si="229"/>
        <v>0</v>
      </c>
    </row>
    <row r="1268" spans="1:29" ht="15.6" hidden="1" customHeight="1" x14ac:dyDescent="0.3">
      <c r="A1268" s="115"/>
      <c r="B1268" s="332"/>
      <c r="C1268" s="332"/>
      <c r="D1268" s="332"/>
      <c r="E1268" s="1168"/>
      <c r="F1268" s="582">
        <f t="shared" si="225"/>
        <v>0</v>
      </c>
      <c r="G1268" s="333"/>
      <c r="H1268" s="333"/>
      <c r="I1268" s="433"/>
      <c r="J1268" s="434"/>
      <c r="K1268" s="942"/>
      <c r="L1268" s="337"/>
      <c r="M1268" s="337"/>
      <c r="N1268" s="337"/>
      <c r="O1268" s="338"/>
      <c r="P1268" s="339">
        <f t="shared" si="227"/>
        <v>0</v>
      </c>
      <c r="Q1268" s="364"/>
      <c r="R1268" s="364"/>
      <c r="S1268" s="365"/>
      <c r="T1268" s="366"/>
      <c r="U1268" s="367"/>
      <c r="V1268" s="364"/>
      <c r="W1268" s="364"/>
      <c r="X1268" s="364"/>
      <c r="Y1268" s="1293">
        <f t="shared" si="228"/>
        <v>0</v>
      </c>
      <c r="Z1268" s="340"/>
      <c r="AA1268" s="370"/>
      <c r="AB1268" s="20"/>
      <c r="AC1268" s="253">
        <f t="shared" si="229"/>
        <v>0</v>
      </c>
    </row>
    <row r="1269" spans="1:29" ht="15.6" hidden="1" customHeight="1" x14ac:dyDescent="0.3">
      <c r="A1269" s="115"/>
      <c r="B1269" s="332"/>
      <c r="C1269" s="442" t="s">
        <v>409</v>
      </c>
      <c r="D1269" s="332"/>
      <c r="E1269" s="1168"/>
      <c r="F1269" s="582">
        <f t="shared" si="225"/>
        <v>0</v>
      </c>
      <c r="G1269" s="333"/>
      <c r="H1269" s="333"/>
      <c r="I1269" s="433"/>
      <c r="J1269" s="434"/>
      <c r="K1269" s="942"/>
      <c r="L1269" s="337"/>
      <c r="M1269" s="337"/>
      <c r="N1269" s="337"/>
      <c r="O1269" s="338"/>
      <c r="P1269" s="339">
        <f t="shared" si="227"/>
        <v>0</v>
      </c>
      <c r="Q1269" s="364"/>
      <c r="R1269" s="364"/>
      <c r="S1269" s="365"/>
      <c r="T1269" s="366"/>
      <c r="U1269" s="367"/>
      <c r="V1269" s="364"/>
      <c r="W1269" s="364"/>
      <c r="X1269" s="364"/>
      <c r="Y1269" s="1293">
        <f t="shared" si="228"/>
        <v>0</v>
      </c>
      <c r="Z1269" s="340"/>
      <c r="AA1269" s="439"/>
      <c r="AB1269" s="20"/>
      <c r="AC1269" s="253">
        <f t="shared" si="229"/>
        <v>0</v>
      </c>
    </row>
    <row r="1270" spans="1:29" ht="15.6" hidden="1" customHeight="1" x14ac:dyDescent="0.3">
      <c r="A1270" s="115"/>
      <c r="B1270" s="332"/>
      <c r="C1270" s="332"/>
      <c r="D1270" s="332" t="s">
        <v>431</v>
      </c>
      <c r="E1270" s="1168"/>
      <c r="F1270" s="582">
        <f t="shared" si="225"/>
        <v>1</v>
      </c>
      <c r="G1270" s="333"/>
      <c r="H1270" s="333"/>
      <c r="I1270" s="433">
        <v>1</v>
      </c>
      <c r="J1270" s="434" t="s">
        <v>28</v>
      </c>
      <c r="K1270" s="633">
        <v>13</v>
      </c>
      <c r="L1270" s="337">
        <v>1</v>
      </c>
      <c r="M1270" s="337"/>
      <c r="N1270" s="337"/>
      <c r="O1270" s="338">
        <f t="shared" si="226"/>
        <v>14</v>
      </c>
      <c r="P1270" s="339">
        <f t="shared" si="227"/>
        <v>100000</v>
      </c>
      <c r="Q1270" s="364"/>
      <c r="R1270" s="364"/>
      <c r="S1270" s="365">
        <v>50000</v>
      </c>
      <c r="T1270" s="366">
        <v>50000</v>
      </c>
      <c r="U1270" s="367"/>
      <c r="V1270" s="364"/>
      <c r="W1270" s="364"/>
      <c r="X1270" s="364"/>
      <c r="Y1270" s="1293">
        <f t="shared" si="228"/>
        <v>0</v>
      </c>
      <c r="Z1270" s="476"/>
      <c r="AA1270" s="525" t="s">
        <v>31</v>
      </c>
      <c r="AB1270" s="20"/>
      <c r="AC1270" s="253">
        <f t="shared" si="229"/>
        <v>100000</v>
      </c>
    </row>
    <row r="1271" spans="1:29" ht="16.2" thickBot="1" x14ac:dyDescent="0.35">
      <c r="A1271" s="119"/>
      <c r="B1271" s="306"/>
      <c r="C1271" s="306"/>
      <c r="D1271" s="306"/>
      <c r="E1271" s="1364"/>
      <c r="F1271" s="881">
        <f t="shared" si="225"/>
        <v>0</v>
      </c>
      <c r="G1271" s="307"/>
      <c r="H1271" s="307"/>
      <c r="I1271" s="640"/>
      <c r="J1271" s="641"/>
      <c r="K1271" s="941"/>
      <c r="L1271" s="310"/>
      <c r="M1271" s="310"/>
      <c r="N1271" s="310"/>
      <c r="O1271" s="311"/>
      <c r="P1271" s="484">
        <f t="shared" si="227"/>
        <v>0</v>
      </c>
      <c r="Q1271" s="349"/>
      <c r="R1271" s="349"/>
      <c r="S1271" s="314"/>
      <c r="T1271" s="315"/>
      <c r="U1271" s="350"/>
      <c r="V1271" s="349"/>
      <c r="W1271" s="349"/>
      <c r="X1271" s="349"/>
      <c r="Y1271" s="1307">
        <f t="shared" si="228"/>
        <v>0</v>
      </c>
      <c r="Z1271" s="317"/>
      <c r="AA1271" s="570"/>
      <c r="AB1271" s="20"/>
      <c r="AC1271" s="253">
        <f t="shared" si="229"/>
        <v>0</v>
      </c>
    </row>
    <row r="1272" spans="1:29" s="34" customFormat="1" x14ac:dyDescent="0.3">
      <c r="A1272" s="127"/>
      <c r="B1272" s="351" t="s">
        <v>84</v>
      </c>
      <c r="C1272" s="351"/>
      <c r="D1272" s="351"/>
      <c r="E1272" s="1351"/>
      <c r="F1272" s="883">
        <f t="shared" si="225"/>
        <v>0</v>
      </c>
      <c r="G1272" s="920"/>
      <c r="H1272" s="920"/>
      <c r="I1272" s="921"/>
      <c r="J1272" s="922"/>
      <c r="K1272" s="356"/>
      <c r="L1272" s="923"/>
      <c r="M1272" s="923"/>
      <c r="N1272" s="923"/>
      <c r="O1272" s="358"/>
      <c r="P1272" s="488">
        <f t="shared" si="227"/>
        <v>0</v>
      </c>
      <c r="Q1272" s="976"/>
      <c r="R1272" s="976"/>
      <c r="S1272" s="464"/>
      <c r="T1272" s="465"/>
      <c r="U1272" s="998"/>
      <c r="V1272" s="976"/>
      <c r="W1272" s="976"/>
      <c r="X1272" s="976"/>
      <c r="Y1272" s="1308">
        <f t="shared" si="228"/>
        <v>0</v>
      </c>
      <c r="Z1272" s="466" t="s">
        <v>114</v>
      </c>
      <c r="AA1272" s="692"/>
      <c r="AB1272" s="87" t="s">
        <v>725</v>
      </c>
      <c r="AC1272" s="260">
        <f t="shared" si="229"/>
        <v>0</v>
      </c>
    </row>
    <row r="1273" spans="1:29" s="34" customFormat="1" hidden="1" x14ac:dyDescent="0.3">
      <c r="A1273" s="118"/>
      <c r="B1273" s="368"/>
      <c r="C1273" s="331" t="s">
        <v>264</v>
      </c>
      <c r="D1273" s="368"/>
      <c r="E1273" s="1166"/>
      <c r="F1273" s="582">
        <f t="shared" ref="F1273" si="230">SUM(G1273:J1273)</f>
        <v>0</v>
      </c>
      <c r="G1273" s="583"/>
      <c r="H1273" s="583"/>
      <c r="I1273" s="584"/>
      <c r="J1273" s="585"/>
      <c r="K1273" s="336"/>
      <c r="L1273" s="429"/>
      <c r="M1273" s="429"/>
      <c r="N1273" s="429"/>
      <c r="O1273" s="338"/>
      <c r="P1273" s="1359">
        <f>P1310</f>
        <v>100000</v>
      </c>
      <c r="Q1273" s="401">
        <f t="shared" ref="Q1273:Y1273" si="231">Q1310</f>
        <v>0</v>
      </c>
      <c r="R1273" s="401">
        <f t="shared" si="231"/>
        <v>0</v>
      </c>
      <c r="S1273" s="401">
        <f t="shared" si="231"/>
        <v>50000</v>
      </c>
      <c r="T1273" s="1262">
        <f t="shared" si="231"/>
        <v>50000</v>
      </c>
      <c r="U1273" s="1359">
        <f t="shared" si="231"/>
        <v>0</v>
      </c>
      <c r="V1273" s="401">
        <f t="shared" si="231"/>
        <v>0</v>
      </c>
      <c r="W1273" s="1260">
        <f t="shared" si="231"/>
        <v>0</v>
      </c>
      <c r="X1273" s="339">
        <f t="shared" si="231"/>
        <v>0</v>
      </c>
      <c r="Y1273" s="1286">
        <f t="shared" si="231"/>
        <v>0</v>
      </c>
      <c r="Z1273" s="339"/>
      <c r="AA1273" s="601"/>
      <c r="AB1273" s="20"/>
      <c r="AC1273" s="260">
        <f t="shared" si="229"/>
        <v>100000</v>
      </c>
    </row>
    <row r="1274" spans="1:29" s="34" customFormat="1" x14ac:dyDescent="0.3">
      <c r="A1274" s="118"/>
      <c r="B1274" s="368"/>
      <c r="C1274" s="331" t="s">
        <v>189</v>
      </c>
      <c r="D1274" s="368"/>
      <c r="E1274" s="1166"/>
      <c r="F1274" s="582">
        <f t="shared" si="225"/>
        <v>0</v>
      </c>
      <c r="G1274" s="583"/>
      <c r="H1274" s="583"/>
      <c r="I1274" s="584"/>
      <c r="J1274" s="585"/>
      <c r="K1274" s="336"/>
      <c r="L1274" s="429"/>
      <c r="M1274" s="429"/>
      <c r="N1274" s="429"/>
      <c r="O1274" s="338"/>
      <c r="P1274" s="1515">
        <f t="shared" ref="P1274:T1274" si="232">SUM(P1275:P1307)</f>
        <v>1919700</v>
      </c>
      <c r="Q1274" s="436">
        <f t="shared" si="232"/>
        <v>150400</v>
      </c>
      <c r="R1274" s="436">
        <f t="shared" si="232"/>
        <v>969300</v>
      </c>
      <c r="S1274" s="436">
        <f t="shared" si="232"/>
        <v>800000</v>
      </c>
      <c r="T1274" s="1516">
        <f t="shared" si="232"/>
        <v>0</v>
      </c>
      <c r="U1274" s="1515">
        <f>SUM(U1275:U1307)</f>
        <v>150400</v>
      </c>
      <c r="V1274" s="436">
        <f t="shared" ref="V1274:Y1274" si="233">SUM(V1275:V1307)</f>
        <v>969300</v>
      </c>
      <c r="W1274" s="1265">
        <f t="shared" si="233"/>
        <v>0</v>
      </c>
      <c r="X1274" s="437">
        <f t="shared" si="233"/>
        <v>0</v>
      </c>
      <c r="Y1274" s="1295">
        <f t="shared" si="233"/>
        <v>1119700</v>
      </c>
      <c r="Z1274" s="438">
        <f>SUM(Z1275:Z1307)</f>
        <v>0</v>
      </c>
      <c r="AA1274" s="601"/>
      <c r="AB1274" s="87" t="s">
        <v>726</v>
      </c>
      <c r="AC1274" s="260">
        <f t="shared" si="229"/>
        <v>3039400</v>
      </c>
    </row>
    <row r="1275" spans="1:29" x14ac:dyDescent="0.3">
      <c r="A1275" s="115"/>
      <c r="B1275" s="332"/>
      <c r="C1275" s="332"/>
      <c r="D1275" s="332"/>
      <c r="E1275" s="1168"/>
      <c r="F1275" s="582">
        <f t="shared" si="225"/>
        <v>0</v>
      </c>
      <c r="G1275" s="333"/>
      <c r="H1275" s="333"/>
      <c r="I1275" s="433"/>
      <c r="J1275" s="434"/>
      <c r="K1275" s="942"/>
      <c r="L1275" s="337"/>
      <c r="M1275" s="337"/>
      <c r="N1275" s="337"/>
      <c r="O1275" s="338"/>
      <c r="P1275" s="1359">
        <f t="shared" si="227"/>
        <v>0</v>
      </c>
      <c r="Q1275" s="364"/>
      <c r="R1275" s="364"/>
      <c r="S1275" s="365"/>
      <c r="T1275" s="1453"/>
      <c r="U1275" s="1514"/>
      <c r="V1275" s="364"/>
      <c r="W1275" s="660"/>
      <c r="X1275" s="364"/>
      <c r="Y1275" s="1293">
        <f t="shared" si="228"/>
        <v>0</v>
      </c>
      <c r="Z1275" s="340"/>
      <c r="AA1275" s="370"/>
      <c r="AB1275" s="86" t="s">
        <v>727</v>
      </c>
      <c r="AC1275" s="253">
        <f t="shared" si="229"/>
        <v>0</v>
      </c>
    </row>
    <row r="1276" spans="1:29" x14ac:dyDescent="0.3">
      <c r="A1276" s="115"/>
      <c r="B1276" s="332"/>
      <c r="C1276" s="374" t="s">
        <v>1234</v>
      </c>
      <c r="D1276" s="332"/>
      <c r="E1276" s="1164"/>
      <c r="F1276" s="582">
        <f t="shared" si="225"/>
        <v>0</v>
      </c>
      <c r="G1276" s="333"/>
      <c r="H1276" s="333"/>
      <c r="I1276" s="433"/>
      <c r="J1276" s="434"/>
      <c r="K1276" s="942"/>
      <c r="L1276" s="337"/>
      <c r="M1276" s="337"/>
      <c r="N1276" s="337"/>
      <c r="O1276" s="338"/>
      <c r="P1276" s="1359">
        <f t="shared" si="227"/>
        <v>0</v>
      </c>
      <c r="Q1276" s="364"/>
      <c r="R1276" s="364"/>
      <c r="S1276" s="365"/>
      <c r="T1276" s="1453"/>
      <c r="U1276" s="1514"/>
      <c r="V1276" s="364"/>
      <c r="W1276" s="660"/>
      <c r="X1276" s="364"/>
      <c r="Y1276" s="1293">
        <f t="shared" si="228"/>
        <v>0</v>
      </c>
      <c r="Z1276" s="340"/>
      <c r="AA1276" s="431"/>
      <c r="AB1276" s="86" t="s">
        <v>728</v>
      </c>
      <c r="AC1276" s="253">
        <f t="shared" si="229"/>
        <v>0</v>
      </c>
    </row>
    <row r="1277" spans="1:29" x14ac:dyDescent="0.3">
      <c r="A1277" s="115"/>
      <c r="B1277" s="332"/>
      <c r="C1277" s="374"/>
      <c r="D1277" s="368" t="s">
        <v>1235</v>
      </c>
      <c r="E1277" s="1164"/>
      <c r="F1277" s="582">
        <f t="shared" ref="F1277" si="234">SUM(G1277:J1277)</f>
        <v>0</v>
      </c>
      <c r="G1277" s="333"/>
      <c r="H1277" s="333"/>
      <c r="I1277" s="433"/>
      <c r="J1277" s="434"/>
      <c r="K1277" s="942"/>
      <c r="L1277" s="337"/>
      <c r="M1277" s="337"/>
      <c r="N1277" s="337"/>
      <c r="O1277" s="338"/>
      <c r="P1277" s="1359">
        <f t="shared" si="227"/>
        <v>0</v>
      </c>
      <c r="Q1277" s="364"/>
      <c r="R1277" s="364"/>
      <c r="S1277" s="365"/>
      <c r="T1277" s="1453"/>
      <c r="U1277" s="1514"/>
      <c r="V1277" s="364"/>
      <c r="W1277" s="660"/>
      <c r="X1277" s="364"/>
      <c r="Y1277" s="1293">
        <f t="shared" si="228"/>
        <v>0</v>
      </c>
      <c r="Z1277" s="340"/>
      <c r="AA1277" s="431"/>
      <c r="AB1277" s="86" t="s">
        <v>728</v>
      </c>
      <c r="AC1277" s="253">
        <f t="shared" si="229"/>
        <v>0</v>
      </c>
    </row>
    <row r="1278" spans="1:29" x14ac:dyDescent="0.3">
      <c r="A1278" s="115"/>
      <c r="B1278" s="332"/>
      <c r="C1278" s="332"/>
      <c r="D1278" s="332"/>
      <c r="E1278" s="1168" t="s">
        <v>217</v>
      </c>
      <c r="F1278" s="582">
        <v>128</v>
      </c>
      <c r="G1278" s="333">
        <v>128</v>
      </c>
      <c r="H1278" s="434" t="s">
        <v>1057</v>
      </c>
      <c r="I1278" s="433">
        <v>6</v>
      </c>
      <c r="J1278" s="434">
        <v>-6</v>
      </c>
      <c r="K1278" s="633"/>
      <c r="L1278" s="337">
        <v>4</v>
      </c>
      <c r="M1278" s="337"/>
      <c r="N1278" s="337"/>
      <c r="O1278" s="338">
        <f t="shared" si="226"/>
        <v>4</v>
      </c>
      <c r="P1278" s="1359">
        <f t="shared" si="227"/>
        <v>0</v>
      </c>
      <c r="Q1278" s="364"/>
      <c r="R1278" s="364"/>
      <c r="S1278" s="365"/>
      <c r="T1278" s="1453"/>
      <c r="U1278" s="1514"/>
      <c r="V1278" s="364"/>
      <c r="W1278" s="660"/>
      <c r="X1278" s="364"/>
      <c r="Y1278" s="1293">
        <f t="shared" si="228"/>
        <v>0</v>
      </c>
      <c r="Z1278" s="340"/>
      <c r="AA1278" s="431" t="s">
        <v>1058</v>
      </c>
      <c r="AB1278" s="28"/>
      <c r="AC1278" s="253">
        <f t="shared" si="229"/>
        <v>0</v>
      </c>
    </row>
    <row r="1279" spans="1:29" x14ac:dyDescent="0.3">
      <c r="A1279" s="115"/>
      <c r="B1279" s="332"/>
      <c r="C1279" s="332"/>
      <c r="D1279" s="332"/>
      <c r="E1279" s="1168"/>
      <c r="F1279" s="582">
        <f t="shared" si="225"/>
        <v>0</v>
      </c>
      <c r="G1279" s="333"/>
      <c r="H1279" s="333"/>
      <c r="I1279" s="433"/>
      <c r="J1279" s="434"/>
      <c r="K1279" s="942"/>
      <c r="L1279" s="337"/>
      <c r="M1279" s="337"/>
      <c r="N1279" s="337"/>
      <c r="O1279" s="338"/>
      <c r="P1279" s="1359">
        <f t="shared" si="227"/>
        <v>0</v>
      </c>
      <c r="Q1279" s="364"/>
      <c r="R1279" s="364"/>
      <c r="S1279" s="365"/>
      <c r="T1279" s="1453"/>
      <c r="U1279" s="1514"/>
      <c r="V1279" s="364"/>
      <c r="W1279" s="660"/>
      <c r="X1279" s="364"/>
      <c r="Y1279" s="1293">
        <f t="shared" si="228"/>
        <v>0</v>
      </c>
      <c r="Z1279" s="340"/>
      <c r="AA1279" s="370"/>
      <c r="AB1279" s="23"/>
      <c r="AC1279" s="253">
        <f t="shared" si="229"/>
        <v>0</v>
      </c>
    </row>
    <row r="1280" spans="1:29" x14ac:dyDescent="0.3">
      <c r="A1280" s="207"/>
      <c r="B1280" s="409"/>
      <c r="C1280" s="282" t="s">
        <v>1236</v>
      </c>
      <c r="D1280" s="409"/>
      <c r="E1280" s="523"/>
      <c r="F1280" s="582">
        <f t="shared" si="225"/>
        <v>0</v>
      </c>
      <c r="G1280" s="333"/>
      <c r="H1280" s="333"/>
      <c r="I1280" s="433"/>
      <c r="J1280" s="434"/>
      <c r="K1280" s="942"/>
      <c r="L1280" s="337"/>
      <c r="M1280" s="337"/>
      <c r="N1280" s="337"/>
      <c r="O1280" s="338"/>
      <c r="P1280" s="1359">
        <f t="shared" si="227"/>
        <v>0</v>
      </c>
      <c r="Q1280" s="364"/>
      <c r="R1280" s="364"/>
      <c r="S1280" s="365"/>
      <c r="T1280" s="1453"/>
      <c r="U1280" s="1514"/>
      <c r="V1280" s="364"/>
      <c r="W1280" s="660"/>
      <c r="X1280" s="364"/>
      <c r="Y1280" s="1293">
        <f t="shared" si="228"/>
        <v>0</v>
      </c>
      <c r="Z1280" s="340"/>
      <c r="AA1280" s="431" t="s">
        <v>1058</v>
      </c>
      <c r="AB1280" s="23"/>
      <c r="AC1280" s="253">
        <f t="shared" si="229"/>
        <v>0</v>
      </c>
    </row>
    <row r="1281" spans="1:29" x14ac:dyDescent="0.3">
      <c r="A1281" s="207"/>
      <c r="B1281" s="409"/>
      <c r="C1281" s="282" t="s">
        <v>1237</v>
      </c>
      <c r="D1281" s="409"/>
      <c r="E1281" s="523"/>
      <c r="F1281" s="582"/>
      <c r="G1281" s="333"/>
      <c r="H1281" s="333"/>
      <c r="I1281" s="433"/>
      <c r="J1281" s="434"/>
      <c r="K1281" s="942"/>
      <c r="L1281" s="337"/>
      <c r="M1281" s="337"/>
      <c r="N1281" s="337"/>
      <c r="O1281" s="338"/>
      <c r="P1281" s="1359">
        <f t="shared" si="227"/>
        <v>0</v>
      </c>
      <c r="Q1281" s="364"/>
      <c r="R1281" s="364"/>
      <c r="S1281" s="365"/>
      <c r="T1281" s="1453"/>
      <c r="U1281" s="1514"/>
      <c r="V1281" s="364"/>
      <c r="W1281" s="660"/>
      <c r="X1281" s="364"/>
      <c r="Y1281" s="1293">
        <f t="shared" si="228"/>
        <v>0</v>
      </c>
      <c r="Z1281" s="340"/>
      <c r="AA1281" s="370"/>
      <c r="AB1281" s="23"/>
      <c r="AC1281" s="253">
        <f t="shared" si="229"/>
        <v>0</v>
      </c>
    </row>
    <row r="1282" spans="1:29" x14ac:dyDescent="0.3">
      <c r="A1282" s="207"/>
      <c r="B1282" s="409"/>
      <c r="C1282" s="282" t="s">
        <v>1238</v>
      </c>
      <c r="D1282" s="409"/>
      <c r="E1282" s="523"/>
      <c r="F1282" s="582"/>
      <c r="G1282" s="333"/>
      <c r="H1282" s="333"/>
      <c r="I1282" s="433"/>
      <c r="J1282" s="434"/>
      <c r="K1282" s="942"/>
      <c r="L1282" s="337"/>
      <c r="M1282" s="337"/>
      <c r="N1282" s="337"/>
      <c r="O1282" s="338"/>
      <c r="P1282" s="1359">
        <f t="shared" si="227"/>
        <v>0</v>
      </c>
      <c r="Q1282" s="364"/>
      <c r="R1282" s="364"/>
      <c r="S1282" s="365"/>
      <c r="T1282" s="1453"/>
      <c r="U1282" s="1514"/>
      <c r="V1282" s="364"/>
      <c r="W1282" s="660"/>
      <c r="X1282" s="364"/>
      <c r="Y1282" s="1293">
        <f t="shared" si="228"/>
        <v>0</v>
      </c>
      <c r="Z1282" s="340"/>
      <c r="AA1282" s="370"/>
      <c r="AB1282" s="23"/>
      <c r="AC1282" s="253">
        <f t="shared" si="229"/>
        <v>0</v>
      </c>
    </row>
    <row r="1283" spans="1:29" x14ac:dyDescent="0.3">
      <c r="A1283" s="207"/>
      <c r="B1283" s="409"/>
      <c r="C1283" s="409"/>
      <c r="D1283" s="409"/>
      <c r="E1283" s="522" t="s">
        <v>217</v>
      </c>
      <c r="F1283" s="582">
        <f t="shared" si="225"/>
        <v>142</v>
      </c>
      <c r="G1283" s="333">
        <v>142</v>
      </c>
      <c r="H1283" s="434" t="s">
        <v>113</v>
      </c>
      <c r="I1283" s="433"/>
      <c r="J1283" s="434"/>
      <c r="K1283" s="942"/>
      <c r="L1283" s="337"/>
      <c r="M1283" s="337"/>
      <c r="N1283" s="337"/>
      <c r="O1283" s="338"/>
      <c r="P1283" s="1359">
        <f t="shared" si="227"/>
        <v>0</v>
      </c>
      <c r="Q1283" s="364"/>
      <c r="R1283" s="364"/>
      <c r="S1283" s="365"/>
      <c r="T1283" s="1453"/>
      <c r="U1283" s="1514"/>
      <c r="V1283" s="364"/>
      <c r="W1283" s="660"/>
      <c r="X1283" s="364"/>
      <c r="Y1283" s="1293">
        <f t="shared" si="228"/>
        <v>0</v>
      </c>
      <c r="Z1283" s="340"/>
      <c r="AA1283" s="348"/>
      <c r="AB1283" s="23"/>
      <c r="AC1283" s="253">
        <f t="shared" si="229"/>
        <v>0</v>
      </c>
    </row>
    <row r="1284" spans="1:29" x14ac:dyDescent="0.3">
      <c r="A1284" s="207"/>
      <c r="B1284" s="409"/>
      <c r="C1284" s="409"/>
      <c r="D1284" s="409"/>
      <c r="E1284" s="522"/>
      <c r="F1284" s="582"/>
      <c r="G1284" s="333"/>
      <c r="H1284" s="333"/>
      <c r="I1284" s="433"/>
      <c r="J1284" s="434"/>
      <c r="K1284" s="942"/>
      <c r="L1284" s="337"/>
      <c r="M1284" s="337"/>
      <c r="N1284" s="337"/>
      <c r="O1284" s="338"/>
      <c r="P1284" s="1359">
        <f t="shared" si="227"/>
        <v>0</v>
      </c>
      <c r="Q1284" s="364"/>
      <c r="R1284" s="364"/>
      <c r="S1284" s="365"/>
      <c r="T1284" s="1453"/>
      <c r="U1284" s="1514"/>
      <c r="V1284" s="364"/>
      <c r="W1284" s="660"/>
      <c r="X1284" s="364"/>
      <c r="Y1284" s="1293">
        <f t="shared" si="228"/>
        <v>0</v>
      </c>
      <c r="Z1284" s="340"/>
      <c r="AA1284" s="348"/>
      <c r="AB1284" s="23"/>
      <c r="AC1284" s="253">
        <f t="shared" si="229"/>
        <v>0</v>
      </c>
    </row>
    <row r="1285" spans="1:29" x14ac:dyDescent="0.3">
      <c r="A1285" s="115"/>
      <c r="B1285" s="332"/>
      <c r="C1285" s="642" t="s">
        <v>1239</v>
      </c>
      <c r="D1285" s="332"/>
      <c r="E1285" s="1164"/>
      <c r="F1285" s="582">
        <f t="shared" si="225"/>
        <v>0</v>
      </c>
      <c r="G1285" s="333"/>
      <c r="H1285" s="333"/>
      <c r="I1285" s="433"/>
      <c r="J1285" s="434"/>
      <c r="K1285" s="942"/>
      <c r="L1285" s="337"/>
      <c r="M1285" s="337"/>
      <c r="N1285" s="337"/>
      <c r="O1285" s="338"/>
      <c r="P1285" s="1359">
        <f t="shared" si="227"/>
        <v>0</v>
      </c>
      <c r="Q1285" s="364"/>
      <c r="R1285" s="364"/>
      <c r="S1285" s="365"/>
      <c r="T1285" s="1453"/>
      <c r="U1285" s="1514"/>
      <c r="V1285" s="364"/>
      <c r="W1285" s="660"/>
      <c r="X1285" s="364"/>
      <c r="Y1285" s="1293">
        <f t="shared" si="228"/>
        <v>0</v>
      </c>
      <c r="Z1285" s="340"/>
      <c r="AA1285" s="370" t="s">
        <v>729</v>
      </c>
      <c r="AB1285" s="25">
        <f>T1287</f>
        <v>0</v>
      </c>
      <c r="AC1285" s="253">
        <f t="shared" si="229"/>
        <v>0</v>
      </c>
    </row>
    <row r="1286" spans="1:29" x14ac:dyDescent="0.3">
      <c r="A1286" s="115"/>
      <c r="B1286" s="332"/>
      <c r="C1286" s="332"/>
      <c r="D1286" s="642" t="s">
        <v>1240</v>
      </c>
      <c r="E1286" s="1164"/>
      <c r="F1286" s="582">
        <f t="shared" si="225"/>
        <v>0</v>
      </c>
      <c r="G1286" s="333"/>
      <c r="H1286" s="333"/>
      <c r="I1286" s="433"/>
      <c r="J1286" s="434"/>
      <c r="K1286" s="942"/>
      <c r="L1286" s="337"/>
      <c r="M1286" s="337"/>
      <c r="N1286" s="337"/>
      <c r="O1286" s="338"/>
      <c r="P1286" s="1359">
        <f t="shared" si="227"/>
        <v>0</v>
      </c>
      <c r="Q1286" s="364"/>
      <c r="R1286" s="364"/>
      <c r="S1286" s="365"/>
      <c r="T1286" s="1453"/>
      <c r="U1286" s="1514"/>
      <c r="V1286" s="364"/>
      <c r="W1286" s="660"/>
      <c r="X1286" s="364"/>
      <c r="Y1286" s="1293">
        <f t="shared" si="228"/>
        <v>0</v>
      </c>
      <c r="Z1286" s="340"/>
      <c r="AA1286" s="370"/>
      <c r="AB1286" s="23"/>
      <c r="AC1286" s="253">
        <f t="shared" si="229"/>
        <v>0</v>
      </c>
    </row>
    <row r="1287" spans="1:29" x14ac:dyDescent="0.3">
      <c r="A1287" s="115"/>
      <c r="B1287" s="332"/>
      <c r="C1287" s="332"/>
      <c r="D1287" s="332"/>
      <c r="E1287" s="1168" t="s">
        <v>218</v>
      </c>
      <c r="F1287" s="582">
        <v>5</v>
      </c>
      <c r="G1287" s="433">
        <v>5</v>
      </c>
      <c r="H1287" s="434" t="s">
        <v>108</v>
      </c>
      <c r="I1287" s="433">
        <v>5</v>
      </c>
      <c r="J1287" s="434" t="s">
        <v>108</v>
      </c>
      <c r="K1287" s="633">
        <v>1</v>
      </c>
      <c r="L1287" s="337">
        <v>7</v>
      </c>
      <c r="M1287" s="337"/>
      <c r="N1287" s="337"/>
      <c r="O1287" s="338">
        <f t="shared" si="226"/>
        <v>8</v>
      </c>
      <c r="P1287" s="339">
        <f t="shared" si="227"/>
        <v>0</v>
      </c>
      <c r="Q1287" s="364"/>
      <c r="R1287" s="364"/>
      <c r="S1287" s="365"/>
      <c r="T1287" s="366"/>
      <c r="U1287" s="1514"/>
      <c r="V1287" s="364"/>
      <c r="W1287" s="660"/>
      <c r="X1287" s="364"/>
      <c r="Y1287" s="1293">
        <f t="shared" si="228"/>
        <v>0</v>
      </c>
      <c r="Z1287" s="340"/>
      <c r="AA1287" s="370"/>
      <c r="AB1287" s="23"/>
      <c r="AC1287" s="253">
        <f t="shared" si="229"/>
        <v>0</v>
      </c>
    </row>
    <row r="1288" spans="1:29" x14ac:dyDescent="0.3">
      <c r="A1288" s="115"/>
      <c r="B1288" s="332"/>
      <c r="C1288" s="332"/>
      <c r="D1288" s="332"/>
      <c r="E1288" s="1168" t="s">
        <v>194</v>
      </c>
      <c r="F1288" s="582">
        <f t="shared" si="225"/>
        <v>0</v>
      </c>
      <c r="G1288" s="333"/>
      <c r="H1288" s="333"/>
      <c r="I1288" s="433"/>
      <c r="J1288" s="434"/>
      <c r="K1288" s="942"/>
      <c r="L1288" s="337"/>
      <c r="M1288" s="337"/>
      <c r="N1288" s="337"/>
      <c r="O1288" s="338"/>
      <c r="P1288" s="339">
        <f t="shared" si="227"/>
        <v>0</v>
      </c>
      <c r="Q1288" s="364"/>
      <c r="R1288" s="364"/>
      <c r="S1288" s="365"/>
      <c r="T1288" s="366"/>
      <c r="U1288" s="1514"/>
      <c r="V1288" s="364"/>
      <c r="W1288" s="660"/>
      <c r="X1288" s="364"/>
      <c r="Y1288" s="1293">
        <f t="shared" si="228"/>
        <v>0</v>
      </c>
      <c r="Z1288" s="340"/>
      <c r="AA1288" s="370"/>
      <c r="AB1288" s="23"/>
      <c r="AC1288" s="253">
        <f t="shared" si="229"/>
        <v>0</v>
      </c>
    </row>
    <row r="1289" spans="1:29" x14ac:dyDescent="0.3">
      <c r="A1289" s="115"/>
      <c r="B1289" s="332"/>
      <c r="C1289" s="332"/>
      <c r="D1289" s="332"/>
      <c r="E1289" s="1168"/>
      <c r="F1289" s="582">
        <f t="shared" si="225"/>
        <v>0</v>
      </c>
      <c r="G1289" s="333"/>
      <c r="H1289" s="333"/>
      <c r="I1289" s="433"/>
      <c r="J1289" s="434"/>
      <c r="K1289" s="942"/>
      <c r="L1289" s="337"/>
      <c r="M1289" s="337"/>
      <c r="N1289" s="337"/>
      <c r="O1289" s="338"/>
      <c r="P1289" s="339">
        <f t="shared" si="227"/>
        <v>0</v>
      </c>
      <c r="Q1289" s="364"/>
      <c r="R1289" s="364"/>
      <c r="S1289" s="365"/>
      <c r="T1289" s="366"/>
      <c r="U1289" s="1514"/>
      <c r="V1289" s="364"/>
      <c r="W1289" s="660"/>
      <c r="X1289" s="364"/>
      <c r="Y1289" s="1293">
        <f t="shared" si="228"/>
        <v>0</v>
      </c>
      <c r="Z1289" s="340"/>
      <c r="AA1289" s="370"/>
      <c r="AB1289" s="23"/>
      <c r="AC1289" s="253">
        <f t="shared" si="229"/>
        <v>0</v>
      </c>
    </row>
    <row r="1290" spans="1:29" x14ac:dyDescent="0.3">
      <c r="A1290" s="115"/>
      <c r="B1290" s="332"/>
      <c r="C1290" s="332"/>
      <c r="D1290" s="332"/>
      <c r="E1290" s="1181" t="s">
        <v>1241</v>
      </c>
      <c r="F1290" s="582">
        <f t="shared" si="225"/>
        <v>0</v>
      </c>
      <c r="G1290" s="333"/>
      <c r="H1290" s="333"/>
      <c r="I1290" s="433"/>
      <c r="J1290" s="434"/>
      <c r="K1290" s="942"/>
      <c r="L1290" s="337"/>
      <c r="M1290" s="337"/>
      <c r="N1290" s="337"/>
      <c r="O1290" s="338"/>
      <c r="P1290" s="339">
        <f t="shared" si="227"/>
        <v>0</v>
      </c>
      <c r="Q1290" s="364"/>
      <c r="R1290" s="364"/>
      <c r="S1290" s="365"/>
      <c r="T1290" s="366"/>
      <c r="U1290" s="1514"/>
      <c r="V1290" s="364"/>
      <c r="W1290" s="660"/>
      <c r="X1290" s="364"/>
      <c r="Y1290" s="1293">
        <f t="shared" si="228"/>
        <v>0</v>
      </c>
      <c r="Z1290" s="340"/>
      <c r="AA1290" s="370"/>
      <c r="AB1290" s="23"/>
      <c r="AC1290" s="253">
        <f t="shared" si="229"/>
        <v>0</v>
      </c>
    </row>
    <row r="1291" spans="1:29" x14ac:dyDescent="0.3">
      <c r="A1291" s="115"/>
      <c r="B1291" s="332"/>
      <c r="C1291" s="332"/>
      <c r="D1291" s="332"/>
      <c r="E1291" s="1181" t="s">
        <v>899</v>
      </c>
      <c r="F1291" s="582">
        <f t="shared" si="225"/>
        <v>0</v>
      </c>
      <c r="G1291" s="333"/>
      <c r="H1291" s="333"/>
      <c r="I1291" s="433"/>
      <c r="J1291" s="434"/>
      <c r="K1291" s="942"/>
      <c r="L1291" s="337"/>
      <c r="M1291" s="337"/>
      <c r="N1291" s="337"/>
      <c r="O1291" s="338"/>
      <c r="P1291" s="339">
        <f t="shared" si="227"/>
        <v>0</v>
      </c>
      <c r="Q1291" s="364"/>
      <c r="R1291" s="364"/>
      <c r="S1291" s="365"/>
      <c r="T1291" s="366"/>
      <c r="U1291" s="1514"/>
      <c r="V1291" s="364"/>
      <c r="W1291" s="660"/>
      <c r="X1291" s="364"/>
      <c r="Y1291" s="1293">
        <f t="shared" si="228"/>
        <v>0</v>
      </c>
      <c r="Z1291" s="340"/>
      <c r="AA1291" s="370"/>
      <c r="AB1291" s="23"/>
      <c r="AC1291" s="253">
        <f t="shared" si="229"/>
        <v>0</v>
      </c>
    </row>
    <row r="1292" spans="1:29" x14ac:dyDescent="0.3">
      <c r="A1292" s="115"/>
      <c r="B1292" s="332"/>
      <c r="C1292" s="332"/>
      <c r="D1292" s="332"/>
      <c r="E1292" s="1181" t="s">
        <v>900</v>
      </c>
      <c r="F1292" s="582">
        <f t="shared" ref="F1292" si="235">SUM(G1292:J1292)</f>
        <v>0</v>
      </c>
      <c r="G1292" s="333"/>
      <c r="H1292" s="333"/>
      <c r="I1292" s="433"/>
      <c r="J1292" s="434"/>
      <c r="K1292" s="942"/>
      <c r="L1292" s="337"/>
      <c r="M1292" s="337"/>
      <c r="N1292" s="337"/>
      <c r="O1292" s="338"/>
      <c r="P1292" s="339">
        <f t="shared" si="227"/>
        <v>0</v>
      </c>
      <c r="Q1292" s="364"/>
      <c r="R1292" s="364"/>
      <c r="S1292" s="365"/>
      <c r="T1292" s="366"/>
      <c r="U1292" s="367"/>
      <c r="V1292" s="364"/>
      <c r="W1292" s="364"/>
      <c r="X1292" s="364"/>
      <c r="Y1292" s="1293">
        <f t="shared" si="228"/>
        <v>0</v>
      </c>
      <c r="Z1292" s="340"/>
      <c r="AA1292" s="370"/>
      <c r="AB1292" s="23"/>
      <c r="AC1292" s="253">
        <f t="shared" si="229"/>
        <v>0</v>
      </c>
    </row>
    <row r="1293" spans="1:29" x14ac:dyDescent="0.3">
      <c r="A1293" s="115"/>
      <c r="B1293" s="332"/>
      <c r="C1293" s="332"/>
      <c r="D1293" s="332"/>
      <c r="E1293" s="1168" t="s">
        <v>730</v>
      </c>
      <c r="F1293" s="582">
        <f t="shared" si="225"/>
        <v>2</v>
      </c>
      <c r="G1293" s="333"/>
      <c r="H1293" s="333"/>
      <c r="I1293" s="433">
        <v>1</v>
      </c>
      <c r="J1293" s="434">
        <v>1</v>
      </c>
      <c r="K1293" s="942"/>
      <c r="L1293" s="337"/>
      <c r="M1293" s="337"/>
      <c r="N1293" s="337"/>
      <c r="O1293" s="338"/>
      <c r="P1293" s="339">
        <f t="shared" si="227"/>
        <v>800000</v>
      </c>
      <c r="Q1293" s="364"/>
      <c r="R1293" s="364"/>
      <c r="S1293" s="365">
        <v>800000</v>
      </c>
      <c r="T1293" s="366"/>
      <c r="U1293" s="367"/>
      <c r="V1293" s="364"/>
      <c r="W1293" s="364"/>
      <c r="X1293" s="364"/>
      <c r="Y1293" s="1293">
        <f t="shared" si="228"/>
        <v>0</v>
      </c>
      <c r="Z1293" s="340"/>
      <c r="AA1293" s="370" t="s">
        <v>733</v>
      </c>
      <c r="AB1293" s="23"/>
      <c r="AC1293" s="253">
        <f t="shared" si="229"/>
        <v>800000</v>
      </c>
    </row>
    <row r="1294" spans="1:29" x14ac:dyDescent="0.3">
      <c r="A1294" s="115"/>
      <c r="B1294" s="332"/>
      <c r="C1294" s="332"/>
      <c r="D1294" s="332"/>
      <c r="E1294" s="1168" t="s">
        <v>731</v>
      </c>
      <c r="F1294" s="582">
        <f t="shared" si="225"/>
        <v>2</v>
      </c>
      <c r="G1294" s="333"/>
      <c r="H1294" s="333"/>
      <c r="I1294" s="643">
        <v>2</v>
      </c>
      <c r="J1294" s="644" t="s">
        <v>732</v>
      </c>
      <c r="K1294" s="942"/>
      <c r="L1294" s="337"/>
      <c r="M1294" s="337"/>
      <c r="N1294" s="337"/>
      <c r="O1294" s="338"/>
      <c r="P1294" s="339">
        <f t="shared" si="227"/>
        <v>0</v>
      </c>
      <c r="Q1294" s="364"/>
      <c r="R1294" s="364"/>
      <c r="S1294" s="365"/>
      <c r="T1294" s="366"/>
      <c r="U1294" s="367"/>
      <c r="V1294" s="364"/>
      <c r="W1294" s="364"/>
      <c r="X1294" s="364"/>
      <c r="Y1294" s="1293">
        <f t="shared" si="228"/>
        <v>0</v>
      </c>
      <c r="Z1294" s="340"/>
      <c r="AA1294" s="439"/>
      <c r="AB1294" s="23"/>
      <c r="AC1294" s="253">
        <f t="shared" si="229"/>
        <v>0</v>
      </c>
    </row>
    <row r="1295" spans="1:29" x14ac:dyDescent="0.3">
      <c r="A1295" s="115"/>
      <c r="B1295" s="332"/>
      <c r="C1295" s="332"/>
      <c r="D1295" s="332"/>
      <c r="E1295" s="1168"/>
      <c r="F1295" s="582">
        <f t="shared" si="225"/>
        <v>0</v>
      </c>
      <c r="G1295" s="333"/>
      <c r="H1295" s="333"/>
      <c r="I1295" s="433"/>
      <c r="J1295" s="434"/>
      <c r="K1295" s="942"/>
      <c r="L1295" s="337"/>
      <c r="M1295" s="337"/>
      <c r="N1295" s="337"/>
      <c r="O1295" s="338"/>
      <c r="P1295" s="339">
        <f t="shared" si="227"/>
        <v>0</v>
      </c>
      <c r="Q1295" s="364"/>
      <c r="R1295" s="364"/>
      <c r="S1295" s="365"/>
      <c r="T1295" s="366"/>
      <c r="U1295" s="367"/>
      <c r="V1295" s="364"/>
      <c r="W1295" s="364"/>
      <c r="X1295" s="364"/>
      <c r="Y1295" s="1293">
        <f t="shared" si="228"/>
        <v>0</v>
      </c>
      <c r="Z1295" s="340"/>
      <c r="AA1295" s="439"/>
      <c r="AB1295" s="23"/>
      <c r="AC1295" s="253">
        <f t="shared" si="229"/>
        <v>0</v>
      </c>
    </row>
    <row r="1296" spans="1:29" x14ac:dyDescent="0.3">
      <c r="A1296" s="115"/>
      <c r="B1296" s="332"/>
      <c r="C1296" s="332"/>
      <c r="D1296" s="642" t="s">
        <v>1242</v>
      </c>
      <c r="E1296" s="1164"/>
      <c r="F1296" s="582">
        <f t="shared" si="225"/>
        <v>0</v>
      </c>
      <c r="G1296" s="333"/>
      <c r="H1296" s="333"/>
      <c r="I1296" s="433"/>
      <c r="J1296" s="434"/>
      <c r="K1296" s="942"/>
      <c r="L1296" s="337"/>
      <c r="M1296" s="337"/>
      <c r="N1296" s="337"/>
      <c r="O1296" s="338"/>
      <c r="P1296" s="339">
        <f t="shared" si="227"/>
        <v>0</v>
      </c>
      <c r="Q1296" s="364"/>
      <c r="R1296" s="364"/>
      <c r="S1296" s="365"/>
      <c r="T1296" s="366"/>
      <c r="U1296" s="367"/>
      <c r="V1296" s="364"/>
      <c r="W1296" s="364"/>
      <c r="X1296" s="364"/>
      <c r="Y1296" s="1293">
        <f t="shared" si="228"/>
        <v>0</v>
      </c>
      <c r="Z1296" s="340"/>
      <c r="AA1296" s="373"/>
      <c r="AB1296" s="23"/>
      <c r="AC1296" s="253">
        <f t="shared" si="229"/>
        <v>0</v>
      </c>
    </row>
    <row r="1297" spans="1:36" x14ac:dyDescent="0.3">
      <c r="A1297" s="115"/>
      <c r="B1297" s="332"/>
      <c r="C1297" s="332"/>
      <c r="D1297" s="332"/>
      <c r="E1297" s="1168" t="s">
        <v>219</v>
      </c>
      <c r="F1297" s="582">
        <v>5</v>
      </c>
      <c r="G1297" s="433">
        <v>5</v>
      </c>
      <c r="H1297" s="434" t="s">
        <v>108</v>
      </c>
      <c r="I1297" s="433">
        <v>5</v>
      </c>
      <c r="J1297" s="434" t="s">
        <v>108</v>
      </c>
      <c r="K1297" s="633">
        <v>8</v>
      </c>
      <c r="L1297" s="337">
        <v>3</v>
      </c>
      <c r="M1297" s="337"/>
      <c r="N1297" s="337"/>
      <c r="O1297" s="338">
        <f t="shared" si="226"/>
        <v>11</v>
      </c>
      <c r="P1297" s="339">
        <f t="shared" si="227"/>
        <v>969300</v>
      </c>
      <c r="Q1297" s="364"/>
      <c r="R1297" s="364">
        <v>969300</v>
      </c>
      <c r="S1297" s="365"/>
      <c r="T1297" s="366"/>
      <c r="U1297" s="367"/>
      <c r="V1297" s="364">
        <v>969300</v>
      </c>
      <c r="W1297" s="364"/>
      <c r="X1297" s="364"/>
      <c r="Y1297" s="1293">
        <f t="shared" si="228"/>
        <v>969300</v>
      </c>
      <c r="Z1297" s="340"/>
      <c r="AA1297" s="439" t="s">
        <v>189</v>
      </c>
      <c r="AB1297" s="23"/>
      <c r="AC1297" s="253">
        <f t="shared" si="229"/>
        <v>1938600</v>
      </c>
    </row>
    <row r="1298" spans="1:36" x14ac:dyDescent="0.3">
      <c r="A1298" s="115"/>
      <c r="B1298" s="332"/>
      <c r="C1298" s="332"/>
      <c r="D1298" s="332"/>
      <c r="E1298" s="1168"/>
      <c r="F1298" s="582">
        <f t="shared" si="225"/>
        <v>0</v>
      </c>
      <c r="G1298" s="333"/>
      <c r="H1298" s="333"/>
      <c r="I1298" s="333"/>
      <c r="J1298" s="422"/>
      <c r="K1298" s="942"/>
      <c r="L1298" s="337"/>
      <c r="M1298" s="337"/>
      <c r="N1298" s="337"/>
      <c r="O1298" s="338"/>
      <c r="P1298" s="339">
        <f t="shared" si="227"/>
        <v>0</v>
      </c>
      <c r="Q1298" s="364"/>
      <c r="R1298" s="364"/>
      <c r="S1298" s="365"/>
      <c r="T1298" s="366"/>
      <c r="U1298" s="367"/>
      <c r="V1298" s="364"/>
      <c r="W1298" s="364"/>
      <c r="X1298" s="364"/>
      <c r="Y1298" s="1293">
        <f t="shared" si="228"/>
        <v>0</v>
      </c>
      <c r="Z1298" s="340"/>
      <c r="AA1298" s="431"/>
      <c r="AB1298" s="20"/>
      <c r="AC1298" s="253">
        <f t="shared" si="229"/>
        <v>0</v>
      </c>
    </row>
    <row r="1299" spans="1:36" x14ac:dyDescent="0.3">
      <c r="A1299" s="115"/>
      <c r="B1299" s="332"/>
      <c r="C1299" s="332"/>
      <c r="D1299" s="642" t="s">
        <v>1243</v>
      </c>
      <c r="E1299" s="1164"/>
      <c r="F1299" s="582">
        <f t="shared" si="225"/>
        <v>0</v>
      </c>
      <c r="G1299" s="333"/>
      <c r="H1299" s="333"/>
      <c r="I1299" s="433"/>
      <c r="J1299" s="434"/>
      <c r="K1299" s="942"/>
      <c r="L1299" s="337"/>
      <c r="M1299" s="337"/>
      <c r="N1299" s="337"/>
      <c r="O1299" s="338"/>
      <c r="P1299" s="339">
        <f t="shared" si="227"/>
        <v>0</v>
      </c>
      <c r="Q1299" s="364"/>
      <c r="R1299" s="364"/>
      <c r="S1299" s="365"/>
      <c r="T1299" s="366"/>
      <c r="U1299" s="367"/>
      <c r="V1299" s="364"/>
      <c r="W1299" s="364"/>
      <c r="X1299" s="364"/>
      <c r="Y1299" s="1293">
        <f t="shared" si="228"/>
        <v>0</v>
      </c>
      <c r="Z1299" s="340"/>
      <c r="AA1299" s="370"/>
      <c r="AB1299" s="20"/>
      <c r="AC1299" s="253">
        <f t="shared" si="229"/>
        <v>0</v>
      </c>
    </row>
    <row r="1300" spans="1:36" x14ac:dyDescent="0.3">
      <c r="A1300" s="115"/>
      <c r="B1300" s="332"/>
      <c r="C1300" s="332"/>
      <c r="D1300" s="332"/>
      <c r="E1300" s="1168" t="s">
        <v>220</v>
      </c>
      <c r="F1300" s="582">
        <v>5</v>
      </c>
      <c r="G1300" s="433">
        <v>5</v>
      </c>
      <c r="H1300" s="434" t="s">
        <v>108</v>
      </c>
      <c r="I1300" s="433">
        <v>5</v>
      </c>
      <c r="J1300" s="434" t="s">
        <v>108</v>
      </c>
      <c r="K1300" s="942">
        <v>5</v>
      </c>
      <c r="L1300" s="337"/>
      <c r="M1300" s="337"/>
      <c r="N1300" s="337"/>
      <c r="O1300" s="338">
        <f t="shared" si="226"/>
        <v>5</v>
      </c>
      <c r="P1300" s="339">
        <f t="shared" si="227"/>
        <v>150400</v>
      </c>
      <c r="Q1300" s="367">
        <v>150400</v>
      </c>
      <c r="R1300" s="364"/>
      <c r="S1300" s="365"/>
      <c r="T1300" s="366"/>
      <c r="U1300" s="367">
        <v>150400</v>
      </c>
      <c r="V1300" s="364"/>
      <c r="W1300" s="364"/>
      <c r="X1300" s="364"/>
      <c r="Y1300" s="1293">
        <f t="shared" si="228"/>
        <v>150400</v>
      </c>
      <c r="Z1300" s="340"/>
      <c r="AA1300" s="439" t="s">
        <v>189</v>
      </c>
      <c r="AB1300" s="20"/>
      <c r="AC1300" s="253">
        <f t="shared" si="229"/>
        <v>300800</v>
      </c>
    </row>
    <row r="1301" spans="1:36" x14ac:dyDescent="0.3">
      <c r="A1301" s="115"/>
      <c r="B1301" s="332"/>
      <c r="C1301" s="332"/>
      <c r="D1301" s="332"/>
      <c r="E1301" s="1206"/>
      <c r="F1301" s="582">
        <f t="shared" si="225"/>
        <v>0</v>
      </c>
      <c r="G1301" s="333"/>
      <c r="H1301" s="333"/>
      <c r="I1301" s="433"/>
      <c r="J1301" s="434"/>
      <c r="K1301" s="942"/>
      <c r="L1301" s="337"/>
      <c r="M1301" s="337"/>
      <c r="N1301" s="337"/>
      <c r="O1301" s="338"/>
      <c r="P1301" s="339">
        <f t="shared" si="227"/>
        <v>0</v>
      </c>
      <c r="Q1301" s="364"/>
      <c r="R1301" s="364"/>
      <c r="S1301" s="365"/>
      <c r="T1301" s="366"/>
      <c r="U1301" s="367"/>
      <c r="V1301" s="364"/>
      <c r="W1301" s="364"/>
      <c r="X1301" s="364"/>
      <c r="Y1301" s="1293">
        <f t="shared" si="228"/>
        <v>0</v>
      </c>
      <c r="Z1301" s="340"/>
      <c r="AA1301" s="370"/>
      <c r="AB1301" s="20"/>
      <c r="AC1301" s="253">
        <f t="shared" si="229"/>
        <v>0</v>
      </c>
    </row>
    <row r="1302" spans="1:36" x14ac:dyDescent="0.3">
      <c r="A1302" s="115"/>
      <c r="B1302" s="332"/>
      <c r="C1302" s="529" t="s">
        <v>1244</v>
      </c>
      <c r="D1302" s="332"/>
      <c r="E1302" s="1207"/>
      <c r="F1302" s="582">
        <f t="shared" si="225"/>
        <v>0</v>
      </c>
      <c r="G1302" s="333"/>
      <c r="H1302" s="333"/>
      <c r="I1302" s="433"/>
      <c r="J1302" s="434"/>
      <c r="K1302" s="942"/>
      <c r="L1302" s="337"/>
      <c r="M1302" s="337"/>
      <c r="N1302" s="337"/>
      <c r="O1302" s="338"/>
      <c r="P1302" s="339">
        <f t="shared" si="227"/>
        <v>0</v>
      </c>
      <c r="Q1302" s="364"/>
      <c r="R1302" s="364"/>
      <c r="S1302" s="365"/>
      <c r="T1302" s="366"/>
      <c r="U1302" s="367"/>
      <c r="V1302" s="364"/>
      <c r="W1302" s="364"/>
      <c r="X1302" s="364"/>
      <c r="Y1302" s="1293">
        <f t="shared" si="228"/>
        <v>0</v>
      </c>
      <c r="Z1302" s="340"/>
      <c r="AA1302" s="370"/>
      <c r="AB1302" s="20"/>
      <c r="AC1302" s="253">
        <f t="shared" si="229"/>
        <v>0</v>
      </c>
    </row>
    <row r="1303" spans="1:36" x14ac:dyDescent="0.3">
      <c r="A1303" s="115"/>
      <c r="B1303" s="332"/>
      <c r="C1303" s="332"/>
      <c r="D1303" s="332"/>
      <c r="E1303" s="1208" t="s">
        <v>221</v>
      </c>
      <c r="F1303" s="582">
        <v>1</v>
      </c>
      <c r="G1303" s="433">
        <v>1</v>
      </c>
      <c r="H1303" s="434" t="s">
        <v>28</v>
      </c>
      <c r="I1303" s="433">
        <v>1</v>
      </c>
      <c r="J1303" s="434" t="s">
        <v>28</v>
      </c>
      <c r="K1303" s="633">
        <v>2</v>
      </c>
      <c r="L1303" s="337">
        <v>2</v>
      </c>
      <c r="M1303" s="337"/>
      <c r="N1303" s="337"/>
      <c r="O1303" s="338">
        <f t="shared" si="226"/>
        <v>4</v>
      </c>
      <c r="P1303" s="339">
        <f t="shared" si="227"/>
        <v>0</v>
      </c>
      <c r="Q1303" s="364"/>
      <c r="R1303" s="364"/>
      <c r="S1303" s="365"/>
      <c r="T1303" s="366"/>
      <c r="U1303" s="367"/>
      <c r="V1303" s="364"/>
      <c r="W1303" s="364"/>
      <c r="X1303" s="364"/>
      <c r="Y1303" s="1293">
        <f t="shared" si="228"/>
        <v>0</v>
      </c>
      <c r="Z1303" s="340"/>
      <c r="AA1303" s="370"/>
      <c r="AB1303" s="20"/>
      <c r="AC1303" s="253">
        <f t="shared" si="229"/>
        <v>0</v>
      </c>
    </row>
    <row r="1304" spans="1:36" x14ac:dyDescent="0.3">
      <c r="A1304" s="115"/>
      <c r="B1304" s="332"/>
      <c r="C1304" s="332"/>
      <c r="D1304" s="332"/>
      <c r="E1304" s="1206"/>
      <c r="F1304" s="582">
        <f t="shared" si="225"/>
        <v>0</v>
      </c>
      <c r="G1304" s="333"/>
      <c r="H1304" s="333"/>
      <c r="I1304" s="433"/>
      <c r="J1304" s="434"/>
      <c r="K1304" s="942"/>
      <c r="L1304" s="337"/>
      <c r="M1304" s="337"/>
      <c r="N1304" s="337"/>
      <c r="O1304" s="338"/>
      <c r="P1304" s="339">
        <f t="shared" si="227"/>
        <v>0</v>
      </c>
      <c r="Q1304" s="364"/>
      <c r="R1304" s="364"/>
      <c r="S1304" s="365"/>
      <c r="T1304" s="366"/>
      <c r="U1304" s="367"/>
      <c r="V1304" s="364"/>
      <c r="W1304" s="364"/>
      <c r="X1304" s="364"/>
      <c r="Y1304" s="1293">
        <f t="shared" si="228"/>
        <v>0</v>
      </c>
      <c r="Z1304" s="340"/>
      <c r="AA1304" s="370"/>
      <c r="AB1304" s="50" t="e">
        <f>SUM(#REF!)</f>
        <v>#REF!</v>
      </c>
      <c r="AC1304" s="253">
        <f t="shared" si="229"/>
        <v>0</v>
      </c>
    </row>
    <row r="1305" spans="1:36" x14ac:dyDescent="0.3">
      <c r="A1305" s="115"/>
      <c r="B1305" s="332"/>
      <c r="C1305" s="529" t="s">
        <v>1245</v>
      </c>
      <c r="D1305" s="332"/>
      <c r="E1305" s="1164"/>
      <c r="F1305" s="582">
        <f t="shared" si="225"/>
        <v>0</v>
      </c>
      <c r="G1305" s="333"/>
      <c r="H1305" s="333"/>
      <c r="I1305" s="433"/>
      <c r="J1305" s="434"/>
      <c r="K1305" s="942"/>
      <c r="L1305" s="337"/>
      <c r="M1305" s="337"/>
      <c r="N1305" s="337"/>
      <c r="O1305" s="338"/>
      <c r="P1305" s="339">
        <f t="shared" si="227"/>
        <v>0</v>
      </c>
      <c r="Q1305" s="364"/>
      <c r="R1305" s="364"/>
      <c r="S1305" s="365"/>
      <c r="T1305" s="366"/>
      <c r="U1305" s="367"/>
      <c r="V1305" s="364"/>
      <c r="W1305" s="364"/>
      <c r="X1305" s="364"/>
      <c r="Y1305" s="1293">
        <f t="shared" si="228"/>
        <v>0</v>
      </c>
      <c r="Z1305" s="340"/>
      <c r="AA1305" s="431"/>
      <c r="AB1305" s="50">
        <f>SUM(AA1302:AB1302)</f>
        <v>0</v>
      </c>
      <c r="AC1305" s="253">
        <f t="shared" si="229"/>
        <v>0</v>
      </c>
    </row>
    <row r="1306" spans="1:36" x14ac:dyDescent="0.3">
      <c r="A1306" s="115"/>
      <c r="B1306" s="332"/>
      <c r="C1306" s="442" t="s">
        <v>319</v>
      </c>
      <c r="D1306" s="332"/>
      <c r="E1306" s="1164"/>
      <c r="F1306" s="582">
        <f t="shared" si="225"/>
        <v>0</v>
      </c>
      <c r="G1306" s="333"/>
      <c r="H1306" s="333"/>
      <c r="I1306" s="433"/>
      <c r="J1306" s="434"/>
      <c r="K1306" s="942"/>
      <c r="L1306" s="337"/>
      <c r="M1306" s="337"/>
      <c r="N1306" s="337"/>
      <c r="O1306" s="338"/>
      <c r="P1306" s="339">
        <f t="shared" si="227"/>
        <v>0</v>
      </c>
      <c r="Q1306" s="364"/>
      <c r="R1306" s="364"/>
      <c r="S1306" s="365"/>
      <c r="T1306" s="366"/>
      <c r="U1306" s="367"/>
      <c r="V1306" s="364"/>
      <c r="W1306" s="364"/>
      <c r="X1306" s="364"/>
      <c r="Y1306" s="1293">
        <f t="shared" si="228"/>
        <v>0</v>
      </c>
      <c r="Z1306" s="340"/>
      <c r="AA1306" s="370"/>
      <c r="AB1306" s="22">
        <f>95000-T1305</f>
        <v>95000</v>
      </c>
      <c r="AC1306" s="253">
        <f t="shared" si="229"/>
        <v>0</v>
      </c>
    </row>
    <row r="1307" spans="1:36" x14ac:dyDescent="0.3">
      <c r="A1307" s="115"/>
      <c r="B1307" s="332"/>
      <c r="C1307" s="442"/>
      <c r="D1307" s="332"/>
      <c r="E1307" s="1168" t="s">
        <v>213</v>
      </c>
      <c r="F1307" s="582">
        <v>1</v>
      </c>
      <c r="G1307" s="433">
        <v>1</v>
      </c>
      <c r="H1307" s="434" t="s">
        <v>28</v>
      </c>
      <c r="I1307" s="433">
        <v>1</v>
      </c>
      <c r="J1307" s="434" t="s">
        <v>28</v>
      </c>
      <c r="K1307" s="633">
        <v>2</v>
      </c>
      <c r="L1307" s="337">
        <v>1</v>
      </c>
      <c r="M1307" s="337"/>
      <c r="N1307" s="337"/>
      <c r="O1307" s="338">
        <f t="shared" si="226"/>
        <v>3</v>
      </c>
      <c r="P1307" s="339">
        <f t="shared" si="227"/>
        <v>0</v>
      </c>
      <c r="Q1307" s="364"/>
      <c r="R1307" s="364"/>
      <c r="S1307" s="365"/>
      <c r="T1307" s="366"/>
      <c r="U1307" s="367"/>
      <c r="V1307" s="364"/>
      <c r="W1307" s="364"/>
      <c r="X1307" s="364"/>
      <c r="Y1307" s="1293">
        <f t="shared" si="228"/>
        <v>0</v>
      </c>
      <c r="Z1307" s="340"/>
      <c r="AA1307" s="439" t="s">
        <v>189</v>
      </c>
      <c r="AB1307" s="20"/>
      <c r="AC1307" s="253">
        <f t="shared" si="229"/>
        <v>0</v>
      </c>
    </row>
    <row r="1308" spans="1:36" hidden="1" x14ac:dyDescent="0.3">
      <c r="A1308" s="115"/>
      <c r="B1308" s="332"/>
      <c r="C1308" s="442"/>
      <c r="D1308" s="332"/>
      <c r="E1308" s="1168"/>
      <c r="F1308" s="582"/>
      <c r="G1308" s="433"/>
      <c r="H1308" s="645"/>
      <c r="I1308" s="433"/>
      <c r="J1308" s="434"/>
      <c r="K1308" s="633"/>
      <c r="L1308" s="337"/>
      <c r="M1308" s="337"/>
      <c r="N1308" s="337"/>
      <c r="O1308" s="338"/>
      <c r="P1308" s="339"/>
      <c r="Q1308" s="364"/>
      <c r="R1308" s="364"/>
      <c r="S1308" s="365"/>
      <c r="T1308" s="366"/>
      <c r="U1308" s="367"/>
      <c r="V1308" s="364"/>
      <c r="W1308" s="364"/>
      <c r="X1308" s="364"/>
      <c r="Y1308" s="1293"/>
      <c r="Z1308" s="340"/>
      <c r="AA1308" s="439"/>
      <c r="AB1308" s="20"/>
      <c r="AC1308" s="253"/>
    </row>
    <row r="1309" spans="1:36" ht="15.6" hidden="1" customHeight="1" x14ac:dyDescent="0.3">
      <c r="A1309" s="115"/>
      <c r="B1309" s="332"/>
      <c r="C1309" s="442" t="s">
        <v>1246</v>
      </c>
      <c r="D1309" s="332"/>
      <c r="E1309" s="1168"/>
      <c r="F1309" s="582">
        <f t="shared" ref="F1309:F1310" si="236">SUM(G1309:J1309)</f>
        <v>0</v>
      </c>
      <c r="G1309" s="333"/>
      <c r="H1309" s="333"/>
      <c r="I1309" s="433"/>
      <c r="J1309" s="434"/>
      <c r="K1309" s="942"/>
      <c r="L1309" s="337"/>
      <c r="M1309" s="337"/>
      <c r="N1309" s="337"/>
      <c r="O1309" s="338"/>
      <c r="P1309" s="339">
        <f t="shared" ref="P1309:P1310" si="237">SUM(Q1309:T1309)</f>
        <v>0</v>
      </c>
      <c r="Q1309" s="364"/>
      <c r="R1309" s="364"/>
      <c r="S1309" s="365"/>
      <c r="T1309" s="366"/>
      <c r="U1309" s="367"/>
      <c r="V1309" s="364"/>
      <c r="W1309" s="364"/>
      <c r="X1309" s="364"/>
      <c r="Y1309" s="1293">
        <f t="shared" ref="Y1309:Y1310" si="238">SUM(U1309:X1309)</f>
        <v>0</v>
      </c>
      <c r="Z1309" s="340"/>
      <c r="AA1309" s="439"/>
      <c r="AB1309" s="20"/>
      <c r="AC1309" s="253">
        <f t="shared" si="229"/>
        <v>0</v>
      </c>
    </row>
    <row r="1310" spans="1:36" ht="15.6" hidden="1" customHeight="1" x14ac:dyDescent="0.3">
      <c r="A1310" s="115"/>
      <c r="B1310" s="332"/>
      <c r="C1310" s="332"/>
      <c r="D1310" s="332" t="s">
        <v>431</v>
      </c>
      <c r="E1310" s="1168"/>
      <c r="F1310" s="582">
        <f t="shared" si="236"/>
        <v>1</v>
      </c>
      <c r="G1310" s="333"/>
      <c r="H1310" s="333"/>
      <c r="I1310" s="433">
        <v>1</v>
      </c>
      <c r="J1310" s="434" t="s">
        <v>28</v>
      </c>
      <c r="K1310" s="633">
        <v>13</v>
      </c>
      <c r="L1310" s="337">
        <v>1</v>
      </c>
      <c r="M1310" s="337"/>
      <c r="N1310" s="337"/>
      <c r="O1310" s="338">
        <f t="shared" ref="O1310" si="239">SUM(K1310:N1310)</f>
        <v>14</v>
      </c>
      <c r="P1310" s="339">
        <f t="shared" si="237"/>
        <v>100000</v>
      </c>
      <c r="Q1310" s="364"/>
      <c r="R1310" s="364"/>
      <c r="S1310" s="365">
        <v>50000</v>
      </c>
      <c r="T1310" s="366">
        <v>50000</v>
      </c>
      <c r="U1310" s="367"/>
      <c r="V1310" s="364"/>
      <c r="W1310" s="364"/>
      <c r="X1310" s="364"/>
      <c r="Y1310" s="1293">
        <f t="shared" si="238"/>
        <v>0</v>
      </c>
      <c r="Z1310" s="476"/>
      <c r="AA1310" s="525" t="s">
        <v>31</v>
      </c>
      <c r="AB1310" s="20"/>
      <c r="AC1310" s="253">
        <f t="shared" si="229"/>
        <v>100000</v>
      </c>
    </row>
    <row r="1311" spans="1:36" s="31" customFormat="1" ht="16.2" thickBot="1" x14ac:dyDescent="0.35">
      <c r="A1311" s="121"/>
      <c r="B1311" s="377"/>
      <c r="C1311" s="377"/>
      <c r="D1311" s="377"/>
      <c r="E1311" s="1492"/>
      <c r="F1311" s="885">
        <f t="shared" si="225"/>
        <v>0</v>
      </c>
      <c r="G1311" s="378"/>
      <c r="H1311" s="378"/>
      <c r="I1311" s="379"/>
      <c r="J1311" s="380"/>
      <c r="K1311" s="944"/>
      <c r="L1311" s="381"/>
      <c r="M1311" s="381"/>
      <c r="N1311" s="381"/>
      <c r="O1311" s="382"/>
      <c r="P1311" s="481">
        <f t="shared" si="227"/>
        <v>0</v>
      </c>
      <c r="Q1311" s="383"/>
      <c r="R1311" s="383"/>
      <c r="S1311" s="384"/>
      <c r="T1311" s="385"/>
      <c r="U1311" s="386"/>
      <c r="V1311" s="383"/>
      <c r="W1311" s="383"/>
      <c r="X1311" s="383"/>
      <c r="Y1311" s="1305">
        <f t="shared" si="228"/>
        <v>0</v>
      </c>
      <c r="Z1311" s="387"/>
      <c r="AA1311" s="482"/>
      <c r="AB1311" s="20"/>
      <c r="AC1311" s="253">
        <f t="shared" si="229"/>
        <v>0</v>
      </c>
    </row>
    <row r="1312" spans="1:36" s="80" customFormat="1" x14ac:dyDescent="0.3">
      <c r="A1312" s="113" t="s">
        <v>85</v>
      </c>
      <c r="B1312" s="646"/>
      <c r="C1312" s="646"/>
      <c r="D1312" s="646"/>
      <c r="E1312" s="1518"/>
      <c r="F1312" s="897">
        <f t="shared" si="225"/>
        <v>0</v>
      </c>
      <c r="G1312" s="647"/>
      <c r="H1312" s="647"/>
      <c r="I1312" s="648"/>
      <c r="J1312" s="649"/>
      <c r="K1312" s="650"/>
      <c r="L1312" s="651"/>
      <c r="M1312" s="651"/>
      <c r="N1312" s="651"/>
      <c r="O1312" s="652"/>
      <c r="P1312" s="1519">
        <f t="shared" si="227"/>
        <v>0</v>
      </c>
      <c r="Q1312" s="653"/>
      <c r="R1312" s="653"/>
      <c r="S1312" s="654"/>
      <c r="T1312" s="993"/>
      <c r="U1312" s="656"/>
      <c r="V1312" s="654"/>
      <c r="W1312" s="654"/>
      <c r="X1312" s="657"/>
      <c r="Y1312" s="1520">
        <f t="shared" si="228"/>
        <v>0</v>
      </c>
      <c r="Z1312" s="656"/>
      <c r="AA1312" s="655"/>
      <c r="AB1312" s="1678" t="e">
        <f>#REF!+AA1312</f>
        <v>#REF!</v>
      </c>
      <c r="AC1312" s="1124">
        <f t="shared" si="229"/>
        <v>0</v>
      </c>
      <c r="AD1312" s="114"/>
      <c r="AE1312" s="114"/>
      <c r="AF1312" s="203">
        <f>+AE1312+AD1312+AC1312+Y1312</f>
        <v>0</v>
      </c>
      <c r="AG1312" s="1679"/>
      <c r="AH1312" s="1680"/>
      <c r="AI1312" s="1681"/>
      <c r="AJ1312" s="1682" t="e">
        <f>#REF!</f>
        <v>#REF!</v>
      </c>
    </row>
    <row r="1313" spans="1:29" s="34" customFormat="1" ht="15.6" hidden="1" customHeight="1" x14ac:dyDescent="0.3">
      <c r="A1313" s="130"/>
      <c r="B1313" s="331" t="s">
        <v>264</v>
      </c>
      <c r="C1313" s="368"/>
      <c r="D1313" s="368"/>
      <c r="E1313" s="1166"/>
      <c r="F1313" s="582">
        <f t="shared" si="225"/>
        <v>0</v>
      </c>
      <c r="G1313" s="583"/>
      <c r="H1313" s="583"/>
      <c r="I1313" s="584"/>
      <c r="J1313" s="585"/>
      <c r="K1313" s="336"/>
      <c r="L1313" s="586"/>
      <c r="M1313" s="586"/>
      <c r="N1313" s="586"/>
      <c r="O1313" s="338"/>
      <c r="P1313" s="1359">
        <f>P1314+P1315</f>
        <v>35000</v>
      </c>
      <c r="Q1313" s="401">
        <f t="shared" ref="Q1313:X1313" si="240">Q1314+Q1315</f>
        <v>0</v>
      </c>
      <c r="R1313" s="401">
        <f t="shared" si="240"/>
        <v>0</v>
      </c>
      <c r="S1313" s="401">
        <f t="shared" si="240"/>
        <v>35000</v>
      </c>
      <c r="T1313" s="1262">
        <f t="shared" si="240"/>
        <v>0</v>
      </c>
      <c r="U1313" s="1359">
        <f t="shared" si="240"/>
        <v>0</v>
      </c>
      <c r="V1313" s="401">
        <f t="shared" si="240"/>
        <v>0</v>
      </c>
      <c r="W1313" s="1260">
        <f t="shared" si="240"/>
        <v>0</v>
      </c>
      <c r="X1313" s="339">
        <f t="shared" si="240"/>
        <v>0</v>
      </c>
      <c r="Y1313" s="1293">
        <f t="shared" si="228"/>
        <v>0</v>
      </c>
      <c r="Z1313" s="438"/>
      <c r="AA1313" s="480"/>
      <c r="AB1313" s="46">
        <f>T1319</f>
        <v>0</v>
      </c>
      <c r="AC1313" s="260">
        <f t="shared" si="229"/>
        <v>35000</v>
      </c>
    </row>
    <row r="1314" spans="1:29" s="1008" customFormat="1" ht="15.6" hidden="1" customHeight="1" x14ac:dyDescent="0.3">
      <c r="A1314" s="118"/>
      <c r="B1314" s="331"/>
      <c r="C1314" s="331" t="s">
        <v>117</v>
      </c>
      <c r="D1314" s="331"/>
      <c r="E1314" s="1166"/>
      <c r="F1314" s="582">
        <f t="shared" si="225"/>
        <v>0</v>
      </c>
      <c r="G1314" s="583"/>
      <c r="H1314" s="583"/>
      <c r="I1314" s="584"/>
      <c r="J1314" s="919"/>
      <c r="K1314" s="376"/>
      <c r="L1314" s="429"/>
      <c r="M1314" s="429"/>
      <c r="N1314" s="429"/>
      <c r="O1314" s="338"/>
      <c r="P1314" s="1359">
        <f>P1325</f>
        <v>35000</v>
      </c>
      <c r="Q1314" s="401">
        <f t="shared" ref="Q1314:Y1314" si="241">Q1325</f>
        <v>0</v>
      </c>
      <c r="R1314" s="401">
        <f t="shared" si="241"/>
        <v>0</v>
      </c>
      <c r="S1314" s="401">
        <f t="shared" si="241"/>
        <v>35000</v>
      </c>
      <c r="T1314" s="1262">
        <f t="shared" si="241"/>
        <v>0</v>
      </c>
      <c r="U1314" s="1359">
        <f t="shared" si="241"/>
        <v>0</v>
      </c>
      <c r="V1314" s="401">
        <f t="shared" si="241"/>
        <v>0</v>
      </c>
      <c r="W1314" s="1260">
        <f t="shared" si="241"/>
        <v>0</v>
      </c>
      <c r="X1314" s="339">
        <f t="shared" si="241"/>
        <v>0</v>
      </c>
      <c r="Y1314" s="1286">
        <f t="shared" si="241"/>
        <v>0</v>
      </c>
      <c r="Z1314" s="339"/>
      <c r="AA1314" s="346"/>
      <c r="AB1314" s="1007"/>
      <c r="AC1314" s="260">
        <f t="shared" si="229"/>
        <v>35000</v>
      </c>
    </row>
    <row r="1315" spans="1:29" s="1008" customFormat="1" ht="15.6" hidden="1" customHeight="1" x14ac:dyDescent="0.3">
      <c r="A1315" s="118"/>
      <c r="B1315" s="331"/>
      <c r="C1315" s="331" t="s">
        <v>118</v>
      </c>
      <c r="D1315" s="331"/>
      <c r="E1315" s="1166"/>
      <c r="F1315" s="582">
        <f t="shared" ref="F1315" si="242">SUM(G1315:J1315)</f>
        <v>0</v>
      </c>
      <c r="G1315" s="583"/>
      <c r="H1315" s="583"/>
      <c r="I1315" s="584"/>
      <c r="J1315" s="919"/>
      <c r="K1315" s="376"/>
      <c r="L1315" s="429"/>
      <c r="M1315" s="429"/>
      <c r="N1315" s="429"/>
      <c r="O1315" s="338"/>
      <c r="P1315" s="1359">
        <f t="shared" ref="P1315" si="243">SUM(Q1315:T1315)</f>
        <v>0</v>
      </c>
      <c r="Q1315" s="401">
        <f t="shared" ref="Q1315:X1315" si="244">Q1485</f>
        <v>0</v>
      </c>
      <c r="R1315" s="401">
        <f t="shared" si="244"/>
        <v>0</v>
      </c>
      <c r="S1315" s="401">
        <f t="shared" si="244"/>
        <v>0</v>
      </c>
      <c r="T1315" s="1262">
        <f t="shared" si="244"/>
        <v>0</v>
      </c>
      <c r="U1315" s="1359">
        <f t="shared" si="244"/>
        <v>0</v>
      </c>
      <c r="V1315" s="401">
        <f t="shared" si="244"/>
        <v>0</v>
      </c>
      <c r="W1315" s="1260">
        <f t="shared" si="244"/>
        <v>0</v>
      </c>
      <c r="X1315" s="339">
        <f t="shared" si="244"/>
        <v>0</v>
      </c>
      <c r="Y1315" s="1293">
        <f t="shared" ref="Y1315" si="245">SUM(U1315:X1315)</f>
        <v>0</v>
      </c>
      <c r="Z1315" s="339"/>
      <c r="AA1315" s="346"/>
      <c r="AB1315" s="1007"/>
      <c r="AC1315" s="260">
        <f t="shared" si="229"/>
        <v>0</v>
      </c>
    </row>
    <row r="1316" spans="1:29" s="34" customFormat="1" x14ac:dyDescent="0.3">
      <c r="A1316" s="130"/>
      <c r="B1316" s="331" t="s">
        <v>271</v>
      </c>
      <c r="C1316" s="368"/>
      <c r="D1316" s="368"/>
      <c r="E1316" s="1166"/>
      <c r="F1316" s="582">
        <f t="shared" si="225"/>
        <v>0</v>
      </c>
      <c r="G1316" s="583"/>
      <c r="H1316" s="583"/>
      <c r="I1316" s="584"/>
      <c r="J1316" s="585"/>
      <c r="K1316" s="336"/>
      <c r="L1316" s="586"/>
      <c r="M1316" s="586"/>
      <c r="N1316" s="586"/>
      <c r="O1316" s="338"/>
      <c r="P1316" s="1359">
        <f t="shared" si="227"/>
        <v>3048331</v>
      </c>
      <c r="Q1316" s="401">
        <f t="shared" ref="Q1316:X1316" si="246">Q1317+Q1318</f>
        <v>0</v>
      </c>
      <c r="R1316" s="401">
        <f t="shared" si="246"/>
        <v>1302709</v>
      </c>
      <c r="S1316" s="401">
        <f t="shared" si="246"/>
        <v>1188622</v>
      </c>
      <c r="T1316" s="1262">
        <f t="shared" si="246"/>
        <v>557000</v>
      </c>
      <c r="U1316" s="1359">
        <f t="shared" si="246"/>
        <v>0</v>
      </c>
      <c r="V1316" s="401">
        <f t="shared" si="246"/>
        <v>516459</v>
      </c>
      <c r="W1316" s="1260">
        <f t="shared" si="246"/>
        <v>0</v>
      </c>
      <c r="X1316" s="339">
        <f t="shared" si="246"/>
        <v>0</v>
      </c>
      <c r="Y1316" s="1293">
        <f t="shared" si="228"/>
        <v>516459</v>
      </c>
      <c r="Z1316" s="438"/>
      <c r="AA1316" s="430"/>
      <c r="AB1316" s="46">
        <f>T1322</f>
        <v>0</v>
      </c>
      <c r="AC1316" s="260">
        <f t="shared" si="229"/>
        <v>3564790</v>
      </c>
    </row>
    <row r="1317" spans="1:29" s="1008" customFormat="1" ht="15.6" hidden="1" customHeight="1" x14ac:dyDescent="0.3">
      <c r="A1317" s="118"/>
      <c r="B1317" s="331"/>
      <c r="C1317" s="331" t="s">
        <v>117</v>
      </c>
      <c r="D1317" s="331"/>
      <c r="E1317" s="1166"/>
      <c r="F1317" s="582">
        <f t="shared" si="225"/>
        <v>0</v>
      </c>
      <c r="G1317" s="583"/>
      <c r="H1317" s="583"/>
      <c r="I1317" s="584"/>
      <c r="J1317" s="919"/>
      <c r="K1317" s="376"/>
      <c r="L1317" s="429"/>
      <c r="M1317" s="429"/>
      <c r="N1317" s="429"/>
      <c r="O1317" s="338"/>
      <c r="P1317" s="1359">
        <f t="shared" si="227"/>
        <v>1836331</v>
      </c>
      <c r="Q1317" s="401">
        <f t="shared" ref="Q1317:X1317" si="247">Q1363+Q1396</f>
        <v>0</v>
      </c>
      <c r="R1317" s="401">
        <f t="shared" si="247"/>
        <v>1052709</v>
      </c>
      <c r="S1317" s="401">
        <f t="shared" si="247"/>
        <v>708622</v>
      </c>
      <c r="T1317" s="1262">
        <f t="shared" si="247"/>
        <v>75000</v>
      </c>
      <c r="U1317" s="1359">
        <f t="shared" si="247"/>
        <v>0</v>
      </c>
      <c r="V1317" s="401">
        <f t="shared" si="247"/>
        <v>266459</v>
      </c>
      <c r="W1317" s="1260">
        <f t="shared" si="247"/>
        <v>0</v>
      </c>
      <c r="X1317" s="339">
        <f t="shared" si="247"/>
        <v>0</v>
      </c>
      <c r="Y1317" s="1293">
        <f t="shared" si="228"/>
        <v>266459</v>
      </c>
      <c r="Z1317" s="339"/>
      <c r="AA1317" s="346"/>
      <c r="AB1317" s="1007"/>
      <c r="AC1317" s="260">
        <f t="shared" si="229"/>
        <v>2102790</v>
      </c>
    </row>
    <row r="1318" spans="1:29" s="1008" customFormat="1" ht="15.6" hidden="1" customHeight="1" x14ac:dyDescent="0.3">
      <c r="A1318" s="118"/>
      <c r="B1318" s="331"/>
      <c r="C1318" s="331" t="s">
        <v>118</v>
      </c>
      <c r="D1318" s="331"/>
      <c r="E1318" s="1166"/>
      <c r="F1318" s="582">
        <f t="shared" si="225"/>
        <v>0</v>
      </c>
      <c r="G1318" s="583"/>
      <c r="H1318" s="583"/>
      <c r="I1318" s="584"/>
      <c r="J1318" s="919"/>
      <c r="K1318" s="376"/>
      <c r="L1318" s="429"/>
      <c r="M1318" s="429"/>
      <c r="N1318" s="429"/>
      <c r="O1318" s="338"/>
      <c r="P1318" s="1359">
        <f t="shared" si="227"/>
        <v>1212000</v>
      </c>
      <c r="Q1318" s="401">
        <f t="shared" ref="Q1318:X1318" si="248">Q1488</f>
        <v>0</v>
      </c>
      <c r="R1318" s="401">
        <f t="shared" si="248"/>
        <v>250000</v>
      </c>
      <c r="S1318" s="401">
        <f t="shared" si="248"/>
        <v>480000</v>
      </c>
      <c r="T1318" s="1262">
        <f t="shared" si="248"/>
        <v>482000</v>
      </c>
      <c r="U1318" s="1359">
        <f t="shared" si="248"/>
        <v>0</v>
      </c>
      <c r="V1318" s="401">
        <f t="shared" si="248"/>
        <v>250000</v>
      </c>
      <c r="W1318" s="1260">
        <f t="shared" si="248"/>
        <v>0</v>
      </c>
      <c r="X1318" s="339">
        <f t="shared" si="248"/>
        <v>0</v>
      </c>
      <c r="Y1318" s="1293">
        <f t="shared" si="228"/>
        <v>250000</v>
      </c>
      <c r="Z1318" s="339"/>
      <c r="AA1318" s="346"/>
      <c r="AB1318" s="1007"/>
      <c r="AC1318" s="260">
        <f t="shared" si="229"/>
        <v>1462000</v>
      </c>
    </row>
    <row r="1319" spans="1:29" s="34" customFormat="1" x14ac:dyDescent="0.3">
      <c r="A1319" s="130"/>
      <c r="B1319" s="331" t="s">
        <v>189</v>
      </c>
      <c r="C1319" s="368"/>
      <c r="D1319" s="368"/>
      <c r="E1319" s="1166"/>
      <c r="F1319" s="582">
        <f t="shared" si="225"/>
        <v>0</v>
      </c>
      <c r="G1319" s="583"/>
      <c r="H1319" s="583"/>
      <c r="I1319" s="584"/>
      <c r="J1319" s="585"/>
      <c r="K1319" s="336"/>
      <c r="L1319" s="586"/>
      <c r="M1319" s="586"/>
      <c r="N1319" s="586"/>
      <c r="O1319" s="338"/>
      <c r="P1319" s="1359">
        <f t="shared" ref="P1319:P1389" si="249">SUM(Q1319:T1319)</f>
        <v>1087000</v>
      </c>
      <c r="Q1319" s="401">
        <f t="shared" ref="Q1319:X1319" si="250">Q1465</f>
        <v>0</v>
      </c>
      <c r="R1319" s="401">
        <f t="shared" si="250"/>
        <v>713000</v>
      </c>
      <c r="S1319" s="401">
        <f t="shared" si="250"/>
        <v>374000</v>
      </c>
      <c r="T1319" s="1262">
        <f t="shared" si="250"/>
        <v>0</v>
      </c>
      <c r="U1319" s="1359">
        <f t="shared" si="250"/>
        <v>0</v>
      </c>
      <c r="V1319" s="401">
        <f t="shared" si="250"/>
        <v>0</v>
      </c>
      <c r="W1319" s="1260">
        <f t="shared" si="250"/>
        <v>0</v>
      </c>
      <c r="X1319" s="339">
        <f t="shared" si="250"/>
        <v>0</v>
      </c>
      <c r="Y1319" s="1293">
        <f t="shared" ref="Y1319:Y1389" si="251">SUM(U1319:X1319)</f>
        <v>0</v>
      </c>
      <c r="Z1319" s="438"/>
      <c r="AA1319" s="601"/>
      <c r="AB1319" s="46">
        <f>T1323</f>
        <v>0</v>
      </c>
      <c r="AC1319" s="260">
        <f t="shared" si="229"/>
        <v>1087000</v>
      </c>
    </row>
    <row r="1320" spans="1:29" s="41" customFormat="1" ht="15.6" hidden="1" customHeight="1" x14ac:dyDescent="0.3">
      <c r="A1320" s="118"/>
      <c r="B1320" s="331"/>
      <c r="C1320" s="331" t="s">
        <v>117</v>
      </c>
      <c r="D1320" s="331"/>
      <c r="E1320" s="1166"/>
      <c r="F1320" s="582">
        <f t="shared" si="225"/>
        <v>0</v>
      </c>
      <c r="G1320" s="333"/>
      <c r="H1320" s="333"/>
      <c r="I1320" s="334"/>
      <c r="J1320" s="342"/>
      <c r="K1320" s="343"/>
      <c r="L1320" s="344"/>
      <c r="M1320" s="344"/>
      <c r="N1320" s="344"/>
      <c r="O1320" s="338"/>
      <c r="P1320" s="339">
        <f t="shared" si="249"/>
        <v>1318500</v>
      </c>
      <c r="Q1320" s="986">
        <f t="shared" ref="Q1320:X1320" si="252">Q1326+Q1465</f>
        <v>231500</v>
      </c>
      <c r="R1320" s="986">
        <f t="shared" si="252"/>
        <v>713000</v>
      </c>
      <c r="S1320" s="986">
        <f t="shared" si="252"/>
        <v>374000</v>
      </c>
      <c r="T1320" s="1288">
        <f t="shared" si="252"/>
        <v>0</v>
      </c>
      <c r="U1320" s="986">
        <f t="shared" si="252"/>
        <v>231500</v>
      </c>
      <c r="V1320" s="986">
        <f t="shared" si="252"/>
        <v>20000</v>
      </c>
      <c r="W1320" s="345">
        <f t="shared" si="252"/>
        <v>0</v>
      </c>
      <c r="X1320" s="345">
        <f t="shared" si="252"/>
        <v>0</v>
      </c>
      <c r="Y1320" s="1293">
        <f t="shared" si="251"/>
        <v>251500</v>
      </c>
      <c r="Z1320" s="339"/>
      <c r="AA1320" s="346"/>
      <c r="AB1320" s="82"/>
      <c r="AC1320" s="253">
        <f t="shared" si="229"/>
        <v>1570000</v>
      </c>
    </row>
    <row r="1321" spans="1:29" s="41" customFormat="1" ht="15.6" hidden="1" customHeight="1" x14ac:dyDescent="0.3">
      <c r="A1321" s="118"/>
      <c r="B1321" s="331"/>
      <c r="C1321" s="331" t="s">
        <v>118</v>
      </c>
      <c r="D1321" s="331"/>
      <c r="E1321" s="1166"/>
      <c r="F1321" s="582">
        <f t="shared" ref="F1321:F1384" si="253">SUM(G1321:J1321)</f>
        <v>0</v>
      </c>
      <c r="G1321" s="333"/>
      <c r="H1321" s="333"/>
      <c r="I1321" s="334"/>
      <c r="J1321" s="342"/>
      <c r="K1321" s="343"/>
      <c r="L1321" s="344"/>
      <c r="M1321" s="344"/>
      <c r="N1321" s="344"/>
      <c r="O1321" s="338"/>
      <c r="P1321" s="339">
        <f t="shared" si="249"/>
        <v>0</v>
      </c>
      <c r="Q1321" s="986"/>
      <c r="R1321" s="986"/>
      <c r="S1321" s="986"/>
      <c r="T1321" s="1288"/>
      <c r="U1321" s="986"/>
      <c r="V1321" s="986"/>
      <c r="W1321" s="345"/>
      <c r="X1321" s="345"/>
      <c r="Y1321" s="1293">
        <f t="shared" si="251"/>
        <v>0</v>
      </c>
      <c r="Z1321" s="339"/>
      <c r="AA1321" s="346"/>
      <c r="AB1321" s="82"/>
      <c r="AC1321" s="253">
        <f t="shared" si="229"/>
        <v>0</v>
      </c>
    </row>
    <row r="1322" spans="1:29" s="35" customFormat="1" ht="16.2" thickBot="1" x14ac:dyDescent="0.35">
      <c r="A1322" s="119"/>
      <c r="B1322" s="306"/>
      <c r="C1322" s="306"/>
      <c r="D1322" s="306"/>
      <c r="E1322" s="1349"/>
      <c r="F1322" s="881">
        <f t="shared" si="253"/>
        <v>0</v>
      </c>
      <c r="G1322" s="307"/>
      <c r="H1322" s="307"/>
      <c r="I1322" s="308"/>
      <c r="J1322" s="309"/>
      <c r="K1322" s="941"/>
      <c r="L1322" s="553"/>
      <c r="M1322" s="553"/>
      <c r="N1322" s="553"/>
      <c r="O1322" s="311"/>
      <c r="P1322" s="484">
        <f t="shared" si="249"/>
        <v>0</v>
      </c>
      <c r="Q1322" s="349"/>
      <c r="R1322" s="349"/>
      <c r="S1322" s="314"/>
      <c r="T1322" s="315"/>
      <c r="U1322" s="350"/>
      <c r="V1322" s="349"/>
      <c r="W1322" s="349"/>
      <c r="X1322" s="349"/>
      <c r="Y1322" s="1307">
        <f t="shared" si="251"/>
        <v>0</v>
      </c>
      <c r="Z1322" s="317"/>
      <c r="AA1322" s="658"/>
      <c r="AB1322" s="47">
        <f>T1324</f>
        <v>0</v>
      </c>
      <c r="AC1322" s="253">
        <f t="shared" si="229"/>
        <v>0</v>
      </c>
    </row>
    <row r="1323" spans="1:29" s="19" customFormat="1" x14ac:dyDescent="0.3">
      <c r="A1323" s="120"/>
      <c r="B1323" s="1517" t="s">
        <v>320</v>
      </c>
      <c r="C1323" s="352"/>
      <c r="D1323" s="352"/>
      <c r="E1323" s="1367"/>
      <c r="F1323" s="883">
        <f t="shared" si="253"/>
        <v>0</v>
      </c>
      <c r="G1323" s="353"/>
      <c r="H1323" s="353"/>
      <c r="I1323" s="354"/>
      <c r="J1323" s="355"/>
      <c r="K1323" s="943"/>
      <c r="L1323" s="531"/>
      <c r="M1323" s="531"/>
      <c r="N1323" s="531"/>
      <c r="O1323" s="358"/>
      <c r="P1323" s="488">
        <f t="shared" si="249"/>
        <v>0</v>
      </c>
      <c r="Q1323" s="359"/>
      <c r="R1323" s="359"/>
      <c r="S1323" s="360"/>
      <c r="T1323" s="361"/>
      <c r="U1323" s="362"/>
      <c r="V1323" s="359"/>
      <c r="W1323" s="359"/>
      <c r="X1323" s="359"/>
      <c r="Y1323" s="1308">
        <f t="shared" si="251"/>
        <v>0</v>
      </c>
      <c r="Z1323" s="363"/>
      <c r="AA1323" s="428" t="s">
        <v>116</v>
      </c>
      <c r="AB1323" s="61">
        <f>T1325</f>
        <v>0</v>
      </c>
      <c r="AC1323" s="253">
        <f t="shared" ref="AC1323:AC1394" si="254">P1323+Y1323</f>
        <v>0</v>
      </c>
    </row>
    <row r="1324" spans="1:29" x14ac:dyDescent="0.3">
      <c r="A1324" s="115"/>
      <c r="B1324" s="659"/>
      <c r="C1324" s="368" t="s">
        <v>321</v>
      </c>
      <c r="D1324" s="332"/>
      <c r="E1324" s="1164"/>
      <c r="F1324" s="582">
        <f t="shared" si="253"/>
        <v>0</v>
      </c>
      <c r="G1324" s="333"/>
      <c r="H1324" s="333"/>
      <c r="I1324" s="334"/>
      <c r="J1324" s="335"/>
      <c r="K1324" s="942"/>
      <c r="L1324" s="337"/>
      <c r="M1324" s="337"/>
      <c r="N1324" s="337"/>
      <c r="O1324" s="338"/>
      <c r="P1324" s="339">
        <f t="shared" si="249"/>
        <v>0</v>
      </c>
      <c r="Q1324" s="364"/>
      <c r="R1324" s="364"/>
      <c r="S1324" s="365"/>
      <c r="T1324" s="366"/>
      <c r="U1324" s="367"/>
      <c r="V1324" s="364"/>
      <c r="W1324" s="364"/>
      <c r="X1324" s="364"/>
      <c r="Y1324" s="1293">
        <f t="shared" si="251"/>
        <v>0</v>
      </c>
      <c r="Z1324" s="340"/>
      <c r="AA1324" s="370"/>
      <c r="AB1324" s="25">
        <f>T1326</f>
        <v>0</v>
      </c>
      <c r="AC1324" s="253">
        <f t="shared" si="254"/>
        <v>0</v>
      </c>
    </row>
    <row r="1325" spans="1:29" s="34" customFormat="1" ht="15.6" hidden="1" customHeight="1" x14ac:dyDescent="0.3">
      <c r="A1325" s="118"/>
      <c r="B1325" s="368"/>
      <c r="C1325" s="331" t="s">
        <v>264</v>
      </c>
      <c r="D1325" s="368"/>
      <c r="E1325" s="1166"/>
      <c r="F1325" s="582">
        <f t="shared" si="253"/>
        <v>0</v>
      </c>
      <c r="G1325" s="583"/>
      <c r="H1325" s="583"/>
      <c r="I1325" s="584"/>
      <c r="J1325" s="585"/>
      <c r="K1325" s="336"/>
      <c r="L1325" s="429"/>
      <c r="M1325" s="429"/>
      <c r="N1325" s="429"/>
      <c r="O1325" s="338"/>
      <c r="P1325" s="1359">
        <f>P1349</f>
        <v>35000</v>
      </c>
      <c r="Q1325" s="401">
        <f t="shared" ref="Q1325:Y1325" si="255">Q1349</f>
        <v>0</v>
      </c>
      <c r="R1325" s="401">
        <f t="shared" si="255"/>
        <v>0</v>
      </c>
      <c r="S1325" s="401">
        <f t="shared" si="255"/>
        <v>35000</v>
      </c>
      <c r="T1325" s="1262">
        <f t="shared" si="255"/>
        <v>0</v>
      </c>
      <c r="U1325" s="1359">
        <f t="shared" si="255"/>
        <v>0</v>
      </c>
      <c r="V1325" s="401">
        <f t="shared" si="255"/>
        <v>0</v>
      </c>
      <c r="W1325" s="1260">
        <f t="shared" si="255"/>
        <v>0</v>
      </c>
      <c r="X1325" s="339">
        <f t="shared" si="255"/>
        <v>0</v>
      </c>
      <c r="Y1325" s="1286">
        <f t="shared" si="255"/>
        <v>0</v>
      </c>
      <c r="Z1325" s="438"/>
      <c r="AA1325" s="480"/>
      <c r="AB1325" s="61" t="e">
        <f>#REF!</f>
        <v>#REF!</v>
      </c>
      <c r="AC1325" s="260">
        <f t="shared" si="254"/>
        <v>35000</v>
      </c>
    </row>
    <row r="1326" spans="1:29" s="34" customFormat="1" ht="15.6" customHeight="1" x14ac:dyDescent="0.3">
      <c r="A1326" s="118"/>
      <c r="B1326" s="368"/>
      <c r="C1326" s="331" t="s">
        <v>189</v>
      </c>
      <c r="D1326" s="368"/>
      <c r="E1326" s="1166"/>
      <c r="F1326" s="582">
        <f t="shared" si="253"/>
        <v>0</v>
      </c>
      <c r="G1326" s="583"/>
      <c r="H1326" s="583"/>
      <c r="I1326" s="584"/>
      <c r="J1326" s="585"/>
      <c r="K1326" s="336"/>
      <c r="L1326" s="586"/>
      <c r="M1326" s="586"/>
      <c r="N1326" s="586"/>
      <c r="O1326" s="338"/>
      <c r="P1326" s="339">
        <f t="shared" si="249"/>
        <v>231500</v>
      </c>
      <c r="Q1326" s="436">
        <f>Q1354+Q1355</f>
        <v>231500</v>
      </c>
      <c r="R1326" s="436">
        <f t="shared" ref="R1326:X1326" si="256">R1354+R1355</f>
        <v>0</v>
      </c>
      <c r="S1326" s="436">
        <f t="shared" si="256"/>
        <v>0</v>
      </c>
      <c r="T1326" s="1293">
        <f t="shared" si="256"/>
        <v>0</v>
      </c>
      <c r="U1326" s="437">
        <f t="shared" si="256"/>
        <v>231500</v>
      </c>
      <c r="V1326" s="436">
        <f t="shared" si="256"/>
        <v>20000</v>
      </c>
      <c r="W1326" s="436">
        <f t="shared" si="256"/>
        <v>0</v>
      </c>
      <c r="X1326" s="436">
        <f t="shared" si="256"/>
        <v>0</v>
      </c>
      <c r="Y1326" s="1293">
        <f t="shared" si="251"/>
        <v>251500</v>
      </c>
      <c r="Z1326" s="438"/>
      <c r="AA1326" s="430"/>
      <c r="AB1326" s="61">
        <f>T1328</f>
        <v>0</v>
      </c>
      <c r="AC1326" s="260">
        <f t="shared" si="254"/>
        <v>483000</v>
      </c>
    </row>
    <row r="1327" spans="1:29" ht="15.6" customHeight="1" x14ac:dyDescent="0.3">
      <c r="A1327" s="115"/>
      <c r="B1327" s="332"/>
      <c r="C1327" s="331"/>
      <c r="D1327" s="332"/>
      <c r="E1327" s="1164"/>
      <c r="F1327" s="582"/>
      <c r="G1327" s="333"/>
      <c r="H1327" s="333"/>
      <c r="I1327" s="334"/>
      <c r="J1327" s="335"/>
      <c r="K1327" s="942"/>
      <c r="L1327" s="337"/>
      <c r="M1327" s="337"/>
      <c r="N1327" s="337"/>
      <c r="O1327" s="338"/>
      <c r="P1327" s="339"/>
      <c r="Q1327" s="364"/>
      <c r="R1327" s="364"/>
      <c r="S1327" s="364"/>
      <c r="T1327" s="475"/>
      <c r="U1327" s="367"/>
      <c r="V1327" s="364"/>
      <c r="W1327" s="364"/>
      <c r="X1327" s="364"/>
      <c r="Y1327" s="1293"/>
      <c r="Z1327" s="438"/>
      <c r="AA1327" s="348"/>
      <c r="AB1327" s="25"/>
      <c r="AC1327" s="253"/>
    </row>
    <row r="1328" spans="1:29" ht="15.6" hidden="1" customHeight="1" x14ac:dyDescent="0.3">
      <c r="A1328" s="115"/>
      <c r="B1328" s="368"/>
      <c r="C1328" s="659" t="s">
        <v>322</v>
      </c>
      <c r="D1328" s="368"/>
      <c r="E1328" s="1164"/>
      <c r="F1328" s="582">
        <f t="shared" si="253"/>
        <v>0</v>
      </c>
      <c r="G1328" s="333"/>
      <c r="H1328" s="333"/>
      <c r="I1328" s="334"/>
      <c r="J1328" s="335"/>
      <c r="K1328" s="942"/>
      <c r="L1328" s="337"/>
      <c r="M1328" s="337"/>
      <c r="N1328" s="337"/>
      <c r="O1328" s="338"/>
      <c r="P1328" s="339">
        <f t="shared" si="249"/>
        <v>0</v>
      </c>
      <c r="Q1328" s="364"/>
      <c r="R1328" s="364"/>
      <c r="S1328" s="365"/>
      <c r="T1328" s="366"/>
      <c r="U1328" s="367"/>
      <c r="V1328" s="364"/>
      <c r="W1328" s="364"/>
      <c r="X1328" s="364"/>
      <c r="Y1328" s="1293">
        <f t="shared" si="251"/>
        <v>0</v>
      </c>
      <c r="Z1328" s="340"/>
      <c r="AA1328" s="589"/>
      <c r="AB1328" s="25">
        <f>T1330</f>
        <v>0</v>
      </c>
      <c r="AC1328" s="253">
        <f t="shared" si="254"/>
        <v>0</v>
      </c>
    </row>
    <row r="1329" spans="1:29" ht="15.6" hidden="1" customHeight="1" x14ac:dyDescent="0.3">
      <c r="A1329" s="115"/>
      <c r="B1329" s="368"/>
      <c r="C1329" s="659"/>
      <c r="D1329" s="368" t="s">
        <v>323</v>
      </c>
      <c r="E1329" s="1164"/>
      <c r="F1329" s="582">
        <f t="shared" si="253"/>
        <v>0</v>
      </c>
      <c r="G1329" s="333"/>
      <c r="H1329" s="333"/>
      <c r="I1329" s="334"/>
      <c r="J1329" s="335"/>
      <c r="K1329" s="942"/>
      <c r="L1329" s="337"/>
      <c r="M1329" s="337"/>
      <c r="N1329" s="337"/>
      <c r="O1329" s="338"/>
      <c r="P1329" s="339">
        <f t="shared" si="249"/>
        <v>0</v>
      </c>
      <c r="Q1329" s="364"/>
      <c r="R1329" s="364"/>
      <c r="S1329" s="365"/>
      <c r="T1329" s="366"/>
      <c r="U1329" s="367"/>
      <c r="V1329" s="364"/>
      <c r="W1329" s="364"/>
      <c r="X1329" s="364"/>
      <c r="Y1329" s="1293">
        <f t="shared" si="251"/>
        <v>0</v>
      </c>
      <c r="Z1329" s="340"/>
      <c r="AA1329" s="589"/>
      <c r="AB1329" s="25" t="e">
        <f>#REF!</f>
        <v>#REF!</v>
      </c>
      <c r="AC1329" s="253">
        <f t="shared" si="254"/>
        <v>0</v>
      </c>
    </row>
    <row r="1330" spans="1:29" s="68" customFormat="1" ht="15.6" hidden="1" customHeight="1" x14ac:dyDescent="0.3">
      <c r="A1330" s="115"/>
      <c r="B1330" s="332"/>
      <c r="C1330" s="332"/>
      <c r="D1330" s="332"/>
      <c r="E1330" s="1168" t="s">
        <v>17</v>
      </c>
      <c r="F1330" s="582">
        <f t="shared" si="253"/>
        <v>1</v>
      </c>
      <c r="G1330" s="333">
        <v>1</v>
      </c>
      <c r="H1330" s="333"/>
      <c r="I1330" s="334"/>
      <c r="J1330" s="335"/>
      <c r="K1330" s="633">
        <v>12</v>
      </c>
      <c r="L1330" s="344"/>
      <c r="M1330" s="344"/>
      <c r="N1330" s="344"/>
      <c r="O1330" s="338">
        <f t="shared" ref="O1330:O1371" si="257">SUM(K1330:N1330)</f>
        <v>12</v>
      </c>
      <c r="P1330" s="339">
        <f t="shared" si="249"/>
        <v>30000</v>
      </c>
      <c r="Q1330" s="367">
        <v>30000</v>
      </c>
      <c r="R1330" s="364"/>
      <c r="S1330" s="365"/>
      <c r="T1330" s="366"/>
      <c r="U1330" s="367">
        <v>30000</v>
      </c>
      <c r="V1330" s="364"/>
      <c r="W1330" s="364"/>
      <c r="X1330" s="364"/>
      <c r="Y1330" s="1293">
        <f t="shared" si="251"/>
        <v>30000</v>
      </c>
      <c r="Z1330" s="340" t="s">
        <v>31</v>
      </c>
      <c r="AA1330" s="589"/>
      <c r="AB1330" s="67">
        <f>T1332</f>
        <v>0</v>
      </c>
      <c r="AC1330" s="253">
        <f t="shared" si="254"/>
        <v>60000</v>
      </c>
    </row>
    <row r="1331" spans="1:29" ht="15.6" hidden="1" customHeight="1" x14ac:dyDescent="0.3">
      <c r="A1331" s="115"/>
      <c r="B1331" s="332"/>
      <c r="C1331" s="332"/>
      <c r="D1331" s="332"/>
      <c r="E1331" s="1168"/>
      <c r="F1331" s="582">
        <f t="shared" si="253"/>
        <v>0</v>
      </c>
      <c r="G1331" s="333"/>
      <c r="H1331" s="333"/>
      <c r="I1331" s="334"/>
      <c r="J1331" s="335"/>
      <c r="K1331" s="633"/>
      <c r="L1331" s="337"/>
      <c r="M1331" s="337"/>
      <c r="N1331" s="337"/>
      <c r="O1331" s="338"/>
      <c r="P1331" s="339">
        <f t="shared" si="249"/>
        <v>0</v>
      </c>
      <c r="Q1331" s="364"/>
      <c r="R1331" s="364"/>
      <c r="S1331" s="365"/>
      <c r="T1331" s="366"/>
      <c r="U1331" s="367"/>
      <c r="V1331" s="364"/>
      <c r="W1331" s="364"/>
      <c r="X1331" s="364"/>
      <c r="Y1331" s="1293">
        <f t="shared" si="251"/>
        <v>0</v>
      </c>
      <c r="Z1331" s="340"/>
      <c r="AA1331" s="348"/>
      <c r="AB1331" s="25"/>
      <c r="AC1331" s="253">
        <f t="shared" si="254"/>
        <v>0</v>
      </c>
    </row>
    <row r="1332" spans="1:29" x14ac:dyDescent="0.3">
      <c r="A1332" s="115"/>
      <c r="B1332" s="368"/>
      <c r="C1332" s="661" t="s">
        <v>1247</v>
      </c>
      <c r="D1332" s="368"/>
      <c r="E1332" s="1166"/>
      <c r="F1332" s="582">
        <f t="shared" si="253"/>
        <v>0</v>
      </c>
      <c r="G1332" s="333"/>
      <c r="H1332" s="333"/>
      <c r="I1332" s="334"/>
      <c r="J1332" s="335"/>
      <c r="K1332" s="942"/>
      <c r="L1332" s="337"/>
      <c r="M1332" s="337"/>
      <c r="N1332" s="337"/>
      <c r="O1332" s="338"/>
      <c r="P1332" s="339">
        <f t="shared" si="249"/>
        <v>0</v>
      </c>
      <c r="Q1332" s="364"/>
      <c r="R1332" s="364"/>
      <c r="S1332" s="365"/>
      <c r="T1332" s="366"/>
      <c r="U1332" s="367"/>
      <c r="V1332" s="364"/>
      <c r="W1332" s="364"/>
      <c r="X1332" s="364"/>
      <c r="Y1332" s="1293">
        <f t="shared" si="251"/>
        <v>0</v>
      </c>
      <c r="Z1332" s="340"/>
      <c r="AA1332" s="370"/>
      <c r="AB1332" s="23"/>
      <c r="AC1332" s="253">
        <f t="shared" si="254"/>
        <v>0</v>
      </c>
    </row>
    <row r="1333" spans="1:29" x14ac:dyDescent="0.3">
      <c r="A1333" s="115"/>
      <c r="B1333" s="368"/>
      <c r="C1333" s="587"/>
      <c r="D1333" s="368"/>
      <c r="E1333" s="1166" t="s">
        <v>324</v>
      </c>
      <c r="F1333" s="582">
        <f t="shared" si="253"/>
        <v>0</v>
      </c>
      <c r="G1333" s="333"/>
      <c r="H1333" s="333"/>
      <c r="I1333" s="334"/>
      <c r="J1333" s="335"/>
      <c r="K1333" s="942"/>
      <c r="L1333" s="337"/>
      <c r="M1333" s="337"/>
      <c r="N1333" s="337"/>
      <c r="O1333" s="338"/>
      <c r="P1333" s="339">
        <f t="shared" si="249"/>
        <v>0</v>
      </c>
      <c r="Q1333" s="364"/>
      <c r="R1333" s="364"/>
      <c r="S1333" s="365"/>
      <c r="T1333" s="366"/>
      <c r="U1333" s="367"/>
      <c r="V1333" s="364"/>
      <c r="W1333" s="364"/>
      <c r="X1333" s="364"/>
      <c r="Y1333" s="1293">
        <f t="shared" si="251"/>
        <v>0</v>
      </c>
      <c r="Z1333" s="340"/>
      <c r="AA1333" s="370" t="s">
        <v>1059</v>
      </c>
      <c r="AB1333" s="20"/>
      <c r="AC1333" s="253">
        <f t="shared" si="254"/>
        <v>0</v>
      </c>
    </row>
    <row r="1334" spans="1:29" x14ac:dyDescent="0.3">
      <c r="A1334" s="115"/>
      <c r="B1334" s="332"/>
      <c r="C1334" s="332"/>
      <c r="D1334" s="332"/>
      <c r="E1334" s="1168" t="s">
        <v>215</v>
      </c>
      <c r="F1334" s="884">
        <v>10</v>
      </c>
      <c r="G1334" s="334">
        <v>10</v>
      </c>
      <c r="H1334" s="334" t="s">
        <v>216</v>
      </c>
      <c r="I1334" s="1508">
        <v>10</v>
      </c>
      <c r="J1334" s="335" t="s">
        <v>216</v>
      </c>
      <c r="K1334" s="942"/>
      <c r="L1334" s="337"/>
      <c r="M1334" s="337"/>
      <c r="N1334" s="337"/>
      <c r="O1334" s="338"/>
      <c r="P1334" s="339">
        <f t="shared" si="249"/>
        <v>0</v>
      </c>
      <c r="Q1334" s="364"/>
      <c r="R1334" s="364"/>
      <c r="S1334" s="365"/>
      <c r="T1334" s="366"/>
      <c r="U1334" s="367"/>
      <c r="V1334" s="364"/>
      <c r="W1334" s="364"/>
      <c r="X1334" s="364"/>
      <c r="Y1334" s="1293">
        <f t="shared" si="251"/>
        <v>0</v>
      </c>
      <c r="Z1334" s="340"/>
      <c r="AA1334" s="370" t="s">
        <v>828</v>
      </c>
      <c r="AB1334" s="20"/>
      <c r="AC1334" s="253">
        <f t="shared" si="254"/>
        <v>0</v>
      </c>
    </row>
    <row r="1335" spans="1:29" x14ac:dyDescent="0.3">
      <c r="A1335" s="115"/>
      <c r="B1335" s="332"/>
      <c r="C1335" s="332"/>
      <c r="D1335" s="332"/>
      <c r="E1335" s="1168"/>
      <c r="F1335" s="893"/>
      <c r="G1335" s="333"/>
      <c r="H1335" s="333"/>
      <c r="I1335" s="1508"/>
      <c r="J1335" s="335"/>
      <c r="K1335" s="942"/>
      <c r="L1335" s="337"/>
      <c r="M1335" s="337"/>
      <c r="N1335" s="337"/>
      <c r="O1335" s="338"/>
      <c r="P1335" s="339">
        <f t="shared" si="249"/>
        <v>0</v>
      </c>
      <c r="Q1335" s="364"/>
      <c r="R1335" s="364"/>
      <c r="S1335" s="365"/>
      <c r="T1335" s="366"/>
      <c r="U1335" s="367"/>
      <c r="V1335" s="364"/>
      <c r="W1335" s="364"/>
      <c r="X1335" s="364"/>
      <c r="Y1335" s="1293">
        <f t="shared" si="251"/>
        <v>0</v>
      </c>
      <c r="Z1335" s="340"/>
      <c r="AA1335" s="525"/>
      <c r="AB1335" s="20"/>
      <c r="AC1335" s="253">
        <f t="shared" si="254"/>
        <v>0</v>
      </c>
    </row>
    <row r="1336" spans="1:29" x14ac:dyDescent="0.3">
      <c r="A1336" s="115"/>
      <c r="B1336" s="332"/>
      <c r="C1336" s="661" t="s">
        <v>1248</v>
      </c>
      <c r="D1336" s="332"/>
      <c r="E1336" s="1164"/>
      <c r="F1336" s="893"/>
      <c r="G1336" s="333"/>
      <c r="H1336" s="333"/>
      <c r="I1336" s="1508"/>
      <c r="J1336" s="335"/>
      <c r="K1336" s="942"/>
      <c r="L1336" s="337"/>
      <c r="M1336" s="337"/>
      <c r="N1336" s="337"/>
      <c r="O1336" s="338"/>
      <c r="P1336" s="339">
        <f t="shared" si="249"/>
        <v>0</v>
      </c>
      <c r="Q1336" s="364"/>
      <c r="R1336" s="364"/>
      <c r="S1336" s="365"/>
      <c r="T1336" s="366"/>
      <c r="U1336" s="367"/>
      <c r="V1336" s="364"/>
      <c r="W1336" s="364"/>
      <c r="X1336" s="364"/>
      <c r="Y1336" s="1293">
        <f t="shared" si="251"/>
        <v>0</v>
      </c>
      <c r="Z1336" s="340"/>
      <c r="AA1336" s="370"/>
      <c r="AB1336" s="20"/>
      <c r="AC1336" s="253">
        <f t="shared" si="254"/>
        <v>0</v>
      </c>
    </row>
    <row r="1337" spans="1:29" x14ac:dyDescent="0.3">
      <c r="A1337" s="115"/>
      <c r="B1337" s="332"/>
      <c r="C1337" s="642" t="s">
        <v>325</v>
      </c>
      <c r="D1337" s="332"/>
      <c r="E1337" s="1164"/>
      <c r="F1337" s="893"/>
      <c r="G1337" s="333"/>
      <c r="H1337" s="333"/>
      <c r="I1337" s="1508"/>
      <c r="J1337" s="335"/>
      <c r="K1337" s="942"/>
      <c r="L1337" s="337"/>
      <c r="M1337" s="337"/>
      <c r="N1337" s="337"/>
      <c r="O1337" s="338"/>
      <c r="P1337" s="339">
        <f t="shared" si="249"/>
        <v>0</v>
      </c>
      <c r="Q1337" s="364"/>
      <c r="R1337" s="364"/>
      <c r="S1337" s="365"/>
      <c r="T1337" s="366"/>
      <c r="U1337" s="367"/>
      <c r="V1337" s="364"/>
      <c r="W1337" s="364"/>
      <c r="X1337" s="364"/>
      <c r="Y1337" s="1293">
        <f t="shared" si="251"/>
        <v>0</v>
      </c>
      <c r="Z1337" s="340"/>
      <c r="AA1337" s="370" t="s">
        <v>1059</v>
      </c>
      <c r="AB1337" s="20"/>
      <c r="AC1337" s="253">
        <f t="shared" si="254"/>
        <v>0</v>
      </c>
    </row>
    <row r="1338" spans="1:29" x14ac:dyDescent="0.3">
      <c r="A1338" s="115"/>
      <c r="B1338" s="332"/>
      <c r="C1338" s="332"/>
      <c r="D1338" s="332"/>
      <c r="E1338" s="1168" t="s">
        <v>215</v>
      </c>
      <c r="F1338" s="884">
        <v>10</v>
      </c>
      <c r="G1338" s="334">
        <v>10</v>
      </c>
      <c r="H1338" s="334" t="s">
        <v>216</v>
      </c>
      <c r="I1338" s="1508">
        <v>10</v>
      </c>
      <c r="J1338" s="335" t="s">
        <v>216</v>
      </c>
      <c r="K1338" s="942"/>
      <c r="L1338" s="337"/>
      <c r="M1338" s="337"/>
      <c r="N1338" s="337"/>
      <c r="O1338" s="338"/>
      <c r="P1338" s="339">
        <f t="shared" si="249"/>
        <v>0</v>
      </c>
      <c r="Q1338" s="364"/>
      <c r="R1338" s="364"/>
      <c r="S1338" s="365"/>
      <c r="T1338" s="366"/>
      <c r="U1338" s="367"/>
      <c r="V1338" s="364"/>
      <c r="W1338" s="364"/>
      <c r="X1338" s="364"/>
      <c r="Y1338" s="1293">
        <f t="shared" si="251"/>
        <v>0</v>
      </c>
      <c r="Z1338" s="476"/>
      <c r="AA1338" s="525" t="s">
        <v>140</v>
      </c>
      <c r="AB1338" s="20"/>
      <c r="AC1338" s="253">
        <f t="shared" si="254"/>
        <v>0</v>
      </c>
    </row>
    <row r="1339" spans="1:29" x14ac:dyDescent="0.3">
      <c r="A1339" s="115"/>
      <c r="B1339" s="332"/>
      <c r="C1339" s="332"/>
      <c r="D1339" s="332"/>
      <c r="E1339" s="1209"/>
      <c r="F1339" s="893"/>
      <c r="G1339" s="333"/>
      <c r="H1339" s="333"/>
      <c r="I1339" s="1508"/>
      <c r="J1339" s="335"/>
      <c r="K1339" s="942"/>
      <c r="L1339" s="337"/>
      <c r="M1339" s="337"/>
      <c r="N1339" s="337"/>
      <c r="O1339" s="338"/>
      <c r="P1339" s="339">
        <f t="shared" si="249"/>
        <v>0</v>
      </c>
      <c r="Q1339" s="364"/>
      <c r="R1339" s="364"/>
      <c r="S1339" s="365"/>
      <c r="T1339" s="366"/>
      <c r="U1339" s="367"/>
      <c r="V1339" s="364"/>
      <c r="W1339" s="364"/>
      <c r="X1339" s="364"/>
      <c r="Y1339" s="1293">
        <f t="shared" si="251"/>
        <v>0</v>
      </c>
      <c r="Z1339" s="476"/>
      <c r="AA1339" s="525"/>
      <c r="AB1339" s="20"/>
      <c r="AC1339" s="253">
        <f t="shared" si="254"/>
        <v>0</v>
      </c>
    </row>
    <row r="1340" spans="1:29" x14ac:dyDescent="0.3">
      <c r="A1340" s="115"/>
      <c r="B1340" s="332"/>
      <c r="C1340" s="661" t="s">
        <v>1249</v>
      </c>
      <c r="D1340" s="332"/>
      <c r="E1340" s="1164"/>
      <c r="F1340" s="893"/>
      <c r="G1340" s="333"/>
      <c r="H1340" s="333"/>
      <c r="I1340" s="1508"/>
      <c r="J1340" s="335"/>
      <c r="K1340" s="942"/>
      <c r="L1340" s="337"/>
      <c r="M1340" s="337"/>
      <c r="N1340" s="337"/>
      <c r="O1340" s="338"/>
      <c r="P1340" s="339">
        <f t="shared" si="249"/>
        <v>0</v>
      </c>
      <c r="Q1340" s="364"/>
      <c r="R1340" s="364"/>
      <c r="S1340" s="365"/>
      <c r="T1340" s="366"/>
      <c r="U1340" s="367"/>
      <c r="V1340" s="364"/>
      <c r="W1340" s="364"/>
      <c r="X1340" s="364"/>
      <c r="Y1340" s="1293">
        <f t="shared" si="251"/>
        <v>0</v>
      </c>
      <c r="Z1340" s="476"/>
      <c r="AA1340" s="525"/>
      <c r="AB1340" s="20"/>
      <c r="AC1340" s="253">
        <f t="shared" si="254"/>
        <v>0</v>
      </c>
    </row>
    <row r="1341" spans="1:29" ht="16.95" customHeight="1" x14ac:dyDescent="0.3">
      <c r="A1341" s="115"/>
      <c r="B1341" s="332"/>
      <c r="C1341" s="642" t="s">
        <v>214</v>
      </c>
      <c r="D1341" s="332"/>
      <c r="E1341" s="1164"/>
      <c r="F1341" s="893"/>
      <c r="G1341" s="333"/>
      <c r="H1341" s="333"/>
      <c r="I1341" s="1508"/>
      <c r="J1341" s="335"/>
      <c r="K1341" s="942"/>
      <c r="L1341" s="337"/>
      <c r="M1341" s="337"/>
      <c r="N1341" s="337"/>
      <c r="O1341" s="338"/>
      <c r="P1341" s="339">
        <f t="shared" si="249"/>
        <v>0</v>
      </c>
      <c r="Q1341" s="364"/>
      <c r="R1341" s="364"/>
      <c r="S1341" s="365"/>
      <c r="T1341" s="366"/>
      <c r="U1341" s="367"/>
      <c r="V1341" s="364"/>
      <c r="W1341" s="364"/>
      <c r="X1341" s="364"/>
      <c r="Y1341" s="1293">
        <f t="shared" si="251"/>
        <v>0</v>
      </c>
      <c r="Z1341" s="476"/>
      <c r="AA1341" s="370" t="s">
        <v>1059</v>
      </c>
      <c r="AB1341" s="20"/>
      <c r="AC1341" s="253">
        <f t="shared" si="254"/>
        <v>0</v>
      </c>
    </row>
    <row r="1342" spans="1:29" x14ac:dyDescent="0.3">
      <c r="A1342" s="115"/>
      <c r="B1342" s="332"/>
      <c r="C1342" s="332"/>
      <c r="D1342" s="332"/>
      <c r="E1342" s="1168" t="s">
        <v>215</v>
      </c>
      <c r="F1342" s="884">
        <v>10</v>
      </c>
      <c r="G1342" s="334">
        <v>10</v>
      </c>
      <c r="H1342" s="334" t="s">
        <v>216</v>
      </c>
      <c r="I1342" s="1508">
        <v>10</v>
      </c>
      <c r="J1342" s="335" t="s">
        <v>216</v>
      </c>
      <c r="K1342" s="942"/>
      <c r="L1342" s="337"/>
      <c r="M1342" s="337"/>
      <c r="N1342" s="337"/>
      <c r="O1342" s="338"/>
      <c r="P1342" s="339">
        <f t="shared" si="249"/>
        <v>0</v>
      </c>
      <c r="Q1342" s="364"/>
      <c r="R1342" s="364"/>
      <c r="S1342" s="365"/>
      <c r="T1342" s="366"/>
      <c r="U1342" s="367"/>
      <c r="V1342" s="364"/>
      <c r="W1342" s="364"/>
      <c r="X1342" s="364"/>
      <c r="Y1342" s="1293">
        <f t="shared" si="251"/>
        <v>0</v>
      </c>
      <c r="Z1342" s="476"/>
      <c r="AA1342" s="525" t="s">
        <v>140</v>
      </c>
      <c r="AB1342" s="20"/>
      <c r="AC1342" s="253">
        <f t="shared" si="254"/>
        <v>0</v>
      </c>
    </row>
    <row r="1343" spans="1:29" x14ac:dyDescent="0.3">
      <c r="A1343" s="115"/>
      <c r="B1343" s="332"/>
      <c r="C1343" s="332"/>
      <c r="D1343" s="332"/>
      <c r="E1343" s="1209"/>
      <c r="F1343" s="893"/>
      <c r="G1343" s="333"/>
      <c r="H1343" s="333"/>
      <c r="I1343" s="1508"/>
      <c r="J1343" s="335"/>
      <c r="K1343" s="942"/>
      <c r="L1343" s="337"/>
      <c r="M1343" s="337"/>
      <c r="N1343" s="337"/>
      <c r="O1343" s="338"/>
      <c r="P1343" s="339">
        <f t="shared" si="249"/>
        <v>0</v>
      </c>
      <c r="Q1343" s="364"/>
      <c r="R1343" s="364"/>
      <c r="S1343" s="365"/>
      <c r="T1343" s="366"/>
      <c r="U1343" s="367"/>
      <c r="V1343" s="364"/>
      <c r="W1343" s="364"/>
      <c r="X1343" s="364"/>
      <c r="Y1343" s="1293">
        <f t="shared" si="251"/>
        <v>0</v>
      </c>
      <c r="Z1343" s="476"/>
      <c r="AA1343" s="525"/>
      <c r="AB1343" s="20"/>
      <c r="AC1343" s="253">
        <f t="shared" si="254"/>
        <v>0</v>
      </c>
    </row>
    <row r="1344" spans="1:29" x14ac:dyDescent="0.3">
      <c r="A1344" s="115"/>
      <c r="B1344" s="332"/>
      <c r="C1344" s="661" t="s">
        <v>1250</v>
      </c>
      <c r="D1344" s="332"/>
      <c r="E1344" s="1164"/>
      <c r="F1344" s="893"/>
      <c r="G1344" s="333"/>
      <c r="H1344" s="333"/>
      <c r="I1344" s="1508"/>
      <c r="J1344" s="335"/>
      <c r="K1344" s="942"/>
      <c r="L1344" s="337"/>
      <c r="M1344" s="337"/>
      <c r="N1344" s="337"/>
      <c r="O1344" s="338"/>
      <c r="P1344" s="339">
        <f t="shared" si="249"/>
        <v>0</v>
      </c>
      <c r="Q1344" s="364"/>
      <c r="R1344" s="364"/>
      <c r="S1344" s="365"/>
      <c r="T1344" s="366"/>
      <c r="U1344" s="367"/>
      <c r="V1344" s="364"/>
      <c r="W1344" s="364"/>
      <c r="X1344" s="364"/>
      <c r="Y1344" s="1293">
        <f t="shared" si="251"/>
        <v>0</v>
      </c>
      <c r="Z1344" s="476"/>
      <c r="AA1344" s="525"/>
      <c r="AB1344" s="20"/>
      <c r="AC1344" s="253">
        <f t="shared" si="254"/>
        <v>0</v>
      </c>
    </row>
    <row r="1345" spans="1:29" s="63" customFormat="1" x14ac:dyDescent="0.3">
      <c r="A1345" s="131"/>
      <c r="B1345" s="662"/>
      <c r="C1345" s="663"/>
      <c r="D1345" s="662"/>
      <c r="E1345" s="1210" t="s">
        <v>326</v>
      </c>
      <c r="F1345" s="1255"/>
      <c r="G1345" s="664"/>
      <c r="H1345" s="664"/>
      <c r="I1345" s="1777"/>
      <c r="J1345" s="666"/>
      <c r="K1345" s="955"/>
      <c r="L1345" s="667"/>
      <c r="M1345" s="667"/>
      <c r="N1345" s="667"/>
      <c r="O1345" s="338"/>
      <c r="P1345" s="339">
        <f t="shared" si="249"/>
        <v>0</v>
      </c>
      <c r="Q1345" s="668"/>
      <c r="R1345" s="668"/>
      <c r="S1345" s="669"/>
      <c r="T1345" s="670"/>
      <c r="U1345" s="671"/>
      <c r="V1345" s="668"/>
      <c r="W1345" s="668"/>
      <c r="X1345" s="668"/>
      <c r="Y1345" s="1293">
        <f t="shared" si="251"/>
        <v>0</v>
      </c>
      <c r="Z1345" s="672"/>
      <c r="AA1345" s="370" t="s">
        <v>1059</v>
      </c>
      <c r="AB1345" s="62"/>
      <c r="AC1345" s="253">
        <f t="shared" si="254"/>
        <v>0</v>
      </c>
    </row>
    <row r="1346" spans="1:29" x14ac:dyDescent="0.3">
      <c r="A1346" s="115"/>
      <c r="B1346" s="332"/>
      <c r="C1346" s="332"/>
      <c r="D1346" s="332"/>
      <c r="E1346" s="1168" t="s">
        <v>215</v>
      </c>
      <c r="F1346" s="884">
        <v>10</v>
      </c>
      <c r="G1346" s="334">
        <v>10</v>
      </c>
      <c r="H1346" s="334" t="s">
        <v>216</v>
      </c>
      <c r="I1346" s="1508">
        <v>10</v>
      </c>
      <c r="J1346" s="335" t="s">
        <v>216</v>
      </c>
      <c r="K1346" s="942"/>
      <c r="L1346" s="337"/>
      <c r="M1346" s="337"/>
      <c r="N1346" s="337"/>
      <c r="O1346" s="338"/>
      <c r="P1346" s="339">
        <f t="shared" si="249"/>
        <v>0</v>
      </c>
      <c r="Q1346" s="364"/>
      <c r="R1346" s="364"/>
      <c r="S1346" s="365"/>
      <c r="T1346" s="366"/>
      <c r="U1346" s="367"/>
      <c r="V1346" s="364"/>
      <c r="W1346" s="364"/>
      <c r="X1346" s="364"/>
      <c r="Y1346" s="1293">
        <f t="shared" si="251"/>
        <v>0</v>
      </c>
      <c r="Z1346" s="476"/>
      <c r="AA1346" s="525" t="s">
        <v>140</v>
      </c>
      <c r="AB1346" s="20"/>
      <c r="AC1346" s="253">
        <f t="shared" si="254"/>
        <v>0</v>
      </c>
    </row>
    <row r="1347" spans="1:29" x14ac:dyDescent="0.3">
      <c r="A1347" s="115"/>
      <c r="B1347" s="332"/>
      <c r="C1347" s="332"/>
      <c r="D1347" s="332"/>
      <c r="E1347" s="1209"/>
      <c r="F1347" s="582">
        <f t="shared" ref="F1347:F1349" si="258">SUM(G1347:J1347)</f>
        <v>0</v>
      </c>
      <c r="G1347" s="333"/>
      <c r="H1347" s="333"/>
      <c r="I1347" s="1508"/>
      <c r="J1347" s="335"/>
      <c r="K1347" s="942"/>
      <c r="L1347" s="337"/>
      <c r="M1347" s="337"/>
      <c r="N1347" s="337"/>
      <c r="O1347" s="338"/>
      <c r="P1347" s="339">
        <f t="shared" si="249"/>
        <v>0</v>
      </c>
      <c r="Q1347" s="364"/>
      <c r="R1347" s="364"/>
      <c r="S1347" s="365"/>
      <c r="T1347" s="366"/>
      <c r="U1347" s="367"/>
      <c r="V1347" s="364"/>
      <c r="W1347" s="364"/>
      <c r="X1347" s="364"/>
      <c r="Y1347" s="1293">
        <f t="shared" si="251"/>
        <v>0</v>
      </c>
      <c r="Z1347" s="476"/>
      <c r="AA1347" s="525"/>
      <c r="AB1347" s="20"/>
      <c r="AC1347" s="253">
        <f t="shared" si="254"/>
        <v>0</v>
      </c>
    </row>
    <row r="1348" spans="1:29" x14ac:dyDescent="0.3">
      <c r="A1348" s="115"/>
      <c r="B1348" s="332"/>
      <c r="C1348" s="661" t="s">
        <v>1251</v>
      </c>
      <c r="D1348" s="332"/>
      <c r="E1348" s="1164"/>
      <c r="F1348" s="582">
        <f t="shared" si="258"/>
        <v>0</v>
      </c>
      <c r="G1348" s="333"/>
      <c r="H1348" s="333"/>
      <c r="I1348" s="1508"/>
      <c r="J1348" s="335"/>
      <c r="K1348" s="942"/>
      <c r="L1348" s="337"/>
      <c r="M1348" s="337"/>
      <c r="N1348" s="337"/>
      <c r="O1348" s="338"/>
      <c r="P1348" s="339">
        <f t="shared" si="249"/>
        <v>0</v>
      </c>
      <c r="Q1348" s="364"/>
      <c r="R1348" s="364"/>
      <c r="S1348" s="365"/>
      <c r="T1348" s="366"/>
      <c r="U1348" s="367"/>
      <c r="V1348" s="364"/>
      <c r="W1348" s="364"/>
      <c r="X1348" s="364"/>
      <c r="Y1348" s="1293">
        <f t="shared" si="251"/>
        <v>0</v>
      </c>
      <c r="Z1348" s="476"/>
      <c r="AA1348" s="525"/>
      <c r="AB1348" s="20"/>
      <c r="AC1348" s="253">
        <f t="shared" si="254"/>
        <v>0</v>
      </c>
    </row>
    <row r="1349" spans="1:29" x14ac:dyDescent="0.3">
      <c r="A1349" s="115"/>
      <c r="B1349" s="332"/>
      <c r="C1349" s="332"/>
      <c r="D1349" s="332"/>
      <c r="E1349" s="1168" t="s">
        <v>447</v>
      </c>
      <c r="F1349" s="582">
        <f t="shared" si="258"/>
        <v>1</v>
      </c>
      <c r="G1349" s="334"/>
      <c r="H1349" s="334"/>
      <c r="I1349" s="1508">
        <v>1</v>
      </c>
      <c r="J1349" s="335" t="s">
        <v>1089</v>
      </c>
      <c r="K1349" s="942"/>
      <c r="L1349" s="337"/>
      <c r="M1349" s="337"/>
      <c r="N1349" s="337"/>
      <c r="O1349" s="338"/>
      <c r="P1349" s="339">
        <f t="shared" si="249"/>
        <v>35000</v>
      </c>
      <c r="Q1349" s="364"/>
      <c r="R1349" s="364"/>
      <c r="S1349" s="365">
        <v>35000</v>
      </c>
      <c r="T1349" s="366"/>
      <c r="U1349" s="367"/>
      <c r="V1349" s="364"/>
      <c r="W1349" s="364"/>
      <c r="X1349" s="364"/>
      <c r="Y1349" s="1293">
        <f t="shared" si="251"/>
        <v>0</v>
      </c>
      <c r="Z1349" s="340" t="s">
        <v>31</v>
      </c>
      <c r="AA1349" s="525"/>
      <c r="AB1349" s="20"/>
      <c r="AC1349" s="253">
        <f t="shared" si="254"/>
        <v>35000</v>
      </c>
    </row>
    <row r="1350" spans="1:29" ht="16.2" thickBot="1" x14ac:dyDescent="0.35">
      <c r="A1350" s="121"/>
      <c r="B1350" s="377"/>
      <c r="C1350" s="377"/>
      <c r="D1350" s="377"/>
      <c r="E1350" s="1366"/>
      <c r="F1350" s="885">
        <f t="shared" si="253"/>
        <v>0</v>
      </c>
      <c r="G1350" s="378"/>
      <c r="H1350" s="378"/>
      <c r="I1350" s="379"/>
      <c r="J1350" s="380"/>
      <c r="K1350" s="944"/>
      <c r="L1350" s="425"/>
      <c r="M1350" s="425"/>
      <c r="N1350" s="425"/>
      <c r="O1350" s="382"/>
      <c r="P1350" s="481">
        <f t="shared" si="249"/>
        <v>0</v>
      </c>
      <c r="Q1350" s="383"/>
      <c r="R1350" s="383"/>
      <c r="S1350" s="384"/>
      <c r="T1350" s="385"/>
      <c r="U1350" s="386"/>
      <c r="V1350" s="383"/>
      <c r="W1350" s="383"/>
      <c r="X1350" s="383"/>
      <c r="Y1350" s="1305">
        <f t="shared" si="251"/>
        <v>0</v>
      </c>
      <c r="Z1350" s="387"/>
      <c r="AA1350" s="482"/>
      <c r="AB1350" s="20"/>
      <c r="AC1350" s="253">
        <f t="shared" si="254"/>
        <v>0</v>
      </c>
    </row>
    <row r="1351" spans="1:29" ht="16.2" customHeight="1" x14ac:dyDescent="0.3">
      <c r="A1351" s="123"/>
      <c r="B1351" s="445" t="s">
        <v>1252</v>
      </c>
      <c r="C1351" s="388"/>
      <c r="D1351" s="388"/>
      <c r="E1351" s="1361"/>
      <c r="F1351" s="886">
        <f t="shared" si="253"/>
        <v>0</v>
      </c>
      <c r="G1351" s="389"/>
      <c r="H1351" s="389"/>
      <c r="I1351" s="390"/>
      <c r="J1351" s="391"/>
      <c r="K1351" s="945"/>
      <c r="L1351" s="447"/>
      <c r="M1351" s="447"/>
      <c r="N1351" s="447"/>
      <c r="O1351" s="394"/>
      <c r="P1351" s="483">
        <f t="shared" si="249"/>
        <v>0</v>
      </c>
      <c r="Q1351" s="395"/>
      <c r="R1351" s="395"/>
      <c r="S1351" s="478"/>
      <c r="T1351" s="479"/>
      <c r="U1351" s="398"/>
      <c r="V1351" s="395"/>
      <c r="W1351" s="395"/>
      <c r="X1351" s="395"/>
      <c r="Y1351" s="1306">
        <f t="shared" si="251"/>
        <v>0</v>
      </c>
      <c r="Z1351" s="399"/>
      <c r="AA1351" s="400"/>
      <c r="AB1351" s="20"/>
      <c r="AC1351" s="253">
        <f t="shared" si="254"/>
        <v>0</v>
      </c>
    </row>
    <row r="1352" spans="1:29" ht="16.2" customHeight="1" x14ac:dyDescent="0.3">
      <c r="A1352" s="115"/>
      <c r="B1352" s="374"/>
      <c r="C1352" s="368" t="s">
        <v>1253</v>
      </c>
      <c r="D1352" s="368"/>
      <c r="E1352" s="1166"/>
      <c r="F1352" s="883"/>
      <c r="G1352" s="353"/>
      <c r="H1352" s="353"/>
      <c r="I1352" s="354"/>
      <c r="J1352" s="355"/>
      <c r="K1352" s="943"/>
      <c r="L1352" s="357"/>
      <c r="M1352" s="357"/>
      <c r="N1352" s="357"/>
      <c r="O1352" s="358"/>
      <c r="P1352" s="488"/>
      <c r="Q1352" s="359"/>
      <c r="R1352" s="359"/>
      <c r="S1352" s="360"/>
      <c r="T1352" s="361"/>
      <c r="U1352" s="362"/>
      <c r="V1352" s="359"/>
      <c r="W1352" s="359"/>
      <c r="X1352" s="359"/>
      <c r="Y1352" s="1308"/>
      <c r="Z1352" s="363"/>
      <c r="AA1352" s="489"/>
      <c r="AB1352" s="20"/>
      <c r="AC1352" s="253"/>
    </row>
    <row r="1353" spans="1:29" s="68" customFormat="1" ht="16.2" customHeight="1" x14ac:dyDescent="0.3">
      <c r="A1353" s="115"/>
      <c r="B1353" s="368"/>
      <c r="C1353" s="368"/>
      <c r="D1353" s="368"/>
      <c r="E1353" s="1168" t="s">
        <v>21</v>
      </c>
      <c r="F1353" s="582">
        <f t="shared" si="253"/>
        <v>1</v>
      </c>
      <c r="G1353" s="333"/>
      <c r="H1353" s="333">
        <v>1</v>
      </c>
      <c r="I1353" s="334"/>
      <c r="J1353" s="335"/>
      <c r="K1353" s="633"/>
      <c r="L1353" s="344">
        <v>1</v>
      </c>
      <c r="M1353" s="344"/>
      <c r="N1353" s="344"/>
      <c r="O1353" s="338">
        <f t="shared" si="257"/>
        <v>1</v>
      </c>
      <c r="P1353" s="1749">
        <f t="shared" si="249"/>
        <v>10000</v>
      </c>
      <c r="Q1353" s="1739"/>
      <c r="R1353" s="1745">
        <v>10000</v>
      </c>
      <c r="S1353" s="1740"/>
      <c r="T1353" s="1741">
        <v>0</v>
      </c>
      <c r="U1353" s="1742"/>
      <c r="V1353" s="1745">
        <v>10000</v>
      </c>
      <c r="W1353" s="1739"/>
      <c r="X1353" s="1739"/>
      <c r="Y1353" s="1743">
        <f t="shared" si="251"/>
        <v>10000</v>
      </c>
      <c r="Z1353" s="291" t="s">
        <v>264</v>
      </c>
      <c r="AA1353" s="673"/>
      <c r="AB1353" s="1669"/>
      <c r="AC1353" s="253">
        <f t="shared" si="254"/>
        <v>20000</v>
      </c>
    </row>
    <row r="1354" spans="1:29" s="68" customFormat="1" ht="16.2" customHeight="1" x14ac:dyDescent="0.3">
      <c r="A1354" s="115"/>
      <c r="B1354" s="368"/>
      <c r="C1354" s="368"/>
      <c r="D1354" s="368"/>
      <c r="E1354" s="1168"/>
      <c r="F1354" s="885"/>
      <c r="G1354" s="378"/>
      <c r="H1354" s="378"/>
      <c r="I1354" s="379"/>
      <c r="J1354" s="380"/>
      <c r="K1354" s="947"/>
      <c r="L1354" s="381"/>
      <c r="M1354" s="381"/>
      <c r="N1354" s="381"/>
      <c r="O1354" s="382"/>
      <c r="P1354" s="339">
        <f t="shared" si="249"/>
        <v>0</v>
      </c>
      <c r="Q1354" s="383"/>
      <c r="R1354" s="383"/>
      <c r="S1354" s="384"/>
      <c r="T1354" s="385"/>
      <c r="U1354" s="386"/>
      <c r="V1354" s="674">
        <v>20000</v>
      </c>
      <c r="W1354" s="383"/>
      <c r="X1354" s="383"/>
      <c r="Y1354" s="1293">
        <f t="shared" si="251"/>
        <v>20000</v>
      </c>
      <c r="Z1354" s="1329" t="s">
        <v>1060</v>
      </c>
      <c r="AA1354" s="675"/>
      <c r="AB1354" s="1669"/>
      <c r="AC1354" s="253">
        <f t="shared" si="254"/>
        <v>20000</v>
      </c>
    </row>
    <row r="1355" spans="1:29" s="68" customFormat="1" ht="16.2" customHeight="1" x14ac:dyDescent="0.3">
      <c r="A1355" s="115"/>
      <c r="B1355" s="368"/>
      <c r="C1355" s="368"/>
      <c r="D1355" s="368"/>
      <c r="E1355" s="1168"/>
      <c r="F1355" s="885"/>
      <c r="G1355" s="378"/>
      <c r="H1355" s="378"/>
      <c r="I1355" s="379"/>
      <c r="J1355" s="380"/>
      <c r="K1355" s="947"/>
      <c r="L1355" s="381"/>
      <c r="M1355" s="381"/>
      <c r="N1355" s="381"/>
      <c r="O1355" s="382"/>
      <c r="P1355" s="339">
        <f t="shared" si="249"/>
        <v>231500</v>
      </c>
      <c r="Q1355" s="386">
        <f>231500</f>
        <v>231500</v>
      </c>
      <c r="R1355" s="383"/>
      <c r="S1355" s="384"/>
      <c r="T1355" s="385"/>
      <c r="U1355" s="386">
        <f>231500</f>
        <v>231500</v>
      </c>
      <c r="V1355" s="674"/>
      <c r="W1355" s="383"/>
      <c r="X1355" s="383"/>
      <c r="Y1355" s="1293">
        <f t="shared" si="251"/>
        <v>231500</v>
      </c>
      <c r="Z1355" s="1329" t="s">
        <v>1060</v>
      </c>
      <c r="AA1355" s="675" t="s">
        <v>1061</v>
      </c>
      <c r="AB1355" s="1669"/>
      <c r="AC1355" s="253">
        <f t="shared" si="254"/>
        <v>463000</v>
      </c>
    </row>
    <row r="1356" spans="1:29" s="68" customFormat="1" ht="16.2" customHeight="1" x14ac:dyDescent="0.3">
      <c r="A1356" s="115"/>
      <c r="B1356" s="368"/>
      <c r="C1356" s="368"/>
      <c r="D1356" s="368"/>
      <c r="E1356" s="1168"/>
      <c r="F1356" s="885"/>
      <c r="G1356" s="378"/>
      <c r="H1356" s="378"/>
      <c r="I1356" s="379"/>
      <c r="J1356" s="380"/>
      <c r="K1356" s="947"/>
      <c r="L1356" s="381"/>
      <c r="M1356" s="381"/>
      <c r="N1356" s="381"/>
      <c r="O1356" s="382"/>
      <c r="P1356" s="339">
        <f t="shared" si="249"/>
        <v>0</v>
      </c>
      <c r="Q1356" s="383"/>
      <c r="R1356" s="383"/>
      <c r="S1356" s="384"/>
      <c r="T1356" s="385"/>
      <c r="U1356" s="386"/>
      <c r="V1356" s="674"/>
      <c r="W1356" s="383"/>
      <c r="X1356" s="383"/>
      <c r="Y1356" s="1293">
        <f t="shared" si="251"/>
        <v>0</v>
      </c>
      <c r="Z1356" s="387"/>
      <c r="AA1356" s="675" t="s">
        <v>1062</v>
      </c>
      <c r="AB1356" s="1669"/>
      <c r="AC1356" s="253">
        <f t="shared" si="254"/>
        <v>0</v>
      </c>
    </row>
    <row r="1357" spans="1:29" s="1683" customFormat="1" ht="16.2" customHeight="1" x14ac:dyDescent="0.3">
      <c r="A1357" s="121"/>
      <c r="B1357" s="519"/>
      <c r="C1357" s="519"/>
      <c r="D1357" s="519"/>
      <c r="E1357" s="1366"/>
      <c r="F1357" s="885"/>
      <c r="G1357" s="378"/>
      <c r="H1357" s="378"/>
      <c r="I1357" s="379"/>
      <c r="J1357" s="380"/>
      <c r="K1357" s="947"/>
      <c r="L1357" s="381"/>
      <c r="M1357" s="381"/>
      <c r="N1357" s="381"/>
      <c r="O1357" s="382"/>
      <c r="P1357" s="481">
        <f t="shared" si="249"/>
        <v>0</v>
      </c>
      <c r="Q1357" s="383"/>
      <c r="R1357" s="383"/>
      <c r="S1357" s="384"/>
      <c r="T1357" s="385"/>
      <c r="U1357" s="386"/>
      <c r="V1357" s="674"/>
      <c r="W1357" s="383"/>
      <c r="X1357" s="383"/>
      <c r="Y1357" s="1305">
        <f t="shared" si="251"/>
        <v>0</v>
      </c>
      <c r="Z1357" s="387"/>
      <c r="AA1357" s="675" t="s">
        <v>1063</v>
      </c>
      <c r="AB1357" s="1669"/>
      <c r="AC1357" s="1126">
        <f t="shared" si="254"/>
        <v>0</v>
      </c>
    </row>
    <row r="1358" spans="1:29" ht="16.2" customHeight="1" thickBot="1" x14ac:dyDescent="0.35">
      <c r="A1358" s="119"/>
      <c r="B1358" s="306"/>
      <c r="C1358" s="306"/>
      <c r="D1358" s="306"/>
      <c r="E1358" s="1364"/>
      <c r="F1358" s="885">
        <f t="shared" si="253"/>
        <v>0</v>
      </c>
      <c r="G1358" s="378"/>
      <c r="H1358" s="378"/>
      <c r="I1358" s="379"/>
      <c r="J1358" s="380"/>
      <c r="K1358" s="944"/>
      <c r="L1358" s="425"/>
      <c r="M1358" s="425"/>
      <c r="N1358" s="425"/>
      <c r="O1358" s="382"/>
      <c r="P1358" s="481">
        <f t="shared" si="249"/>
        <v>0</v>
      </c>
      <c r="Q1358" s="383"/>
      <c r="R1358" s="383"/>
      <c r="S1358" s="384"/>
      <c r="T1358" s="385"/>
      <c r="U1358" s="386"/>
      <c r="V1358" s="383"/>
      <c r="W1358" s="383"/>
      <c r="X1358" s="383"/>
      <c r="Y1358" s="1305">
        <f t="shared" si="251"/>
        <v>0</v>
      </c>
      <c r="Z1358" s="387"/>
      <c r="AA1358" s="482"/>
      <c r="AB1358" s="1638" t="s">
        <v>368</v>
      </c>
      <c r="AC1358" s="253">
        <f t="shared" si="254"/>
        <v>0</v>
      </c>
    </row>
    <row r="1359" spans="1:29" x14ac:dyDescent="0.3">
      <c r="A1359" s="120"/>
      <c r="B1359" s="527" t="s">
        <v>901</v>
      </c>
      <c r="C1359" s="352"/>
      <c r="D1359" s="352"/>
      <c r="E1359" s="1367"/>
      <c r="F1359" s="886">
        <f t="shared" si="253"/>
        <v>0</v>
      </c>
      <c r="G1359" s="389"/>
      <c r="H1359" s="389"/>
      <c r="I1359" s="390"/>
      <c r="J1359" s="391"/>
      <c r="K1359" s="945"/>
      <c r="L1359" s="447"/>
      <c r="M1359" s="447"/>
      <c r="N1359" s="447"/>
      <c r="O1359" s="394"/>
      <c r="P1359" s="483">
        <f t="shared" si="249"/>
        <v>0</v>
      </c>
      <c r="Q1359" s="395"/>
      <c r="R1359" s="395"/>
      <c r="S1359" s="478"/>
      <c r="T1359" s="479"/>
      <c r="U1359" s="398"/>
      <c r="V1359" s="395"/>
      <c r="W1359" s="395"/>
      <c r="X1359" s="395"/>
      <c r="Y1359" s="1306">
        <f t="shared" si="251"/>
        <v>0</v>
      </c>
      <c r="Z1359" s="399"/>
      <c r="AA1359" s="676"/>
      <c r="AB1359" s="20"/>
      <c r="AC1359" s="253">
        <f t="shared" si="254"/>
        <v>0</v>
      </c>
    </row>
    <row r="1360" spans="1:29" x14ac:dyDescent="0.3">
      <c r="A1360" s="115"/>
      <c r="B1360" s="374" t="s">
        <v>902</v>
      </c>
      <c r="C1360" s="332"/>
      <c r="D1360" s="332"/>
      <c r="E1360" s="1164"/>
      <c r="F1360" s="582">
        <f t="shared" si="253"/>
        <v>0</v>
      </c>
      <c r="G1360" s="333"/>
      <c r="H1360" s="333"/>
      <c r="I1360" s="334"/>
      <c r="J1360" s="335"/>
      <c r="K1360" s="942"/>
      <c r="L1360" s="337"/>
      <c r="M1360" s="337"/>
      <c r="N1360" s="337"/>
      <c r="O1360" s="338"/>
      <c r="P1360" s="339">
        <f t="shared" si="249"/>
        <v>0</v>
      </c>
      <c r="Q1360" s="364"/>
      <c r="R1360" s="364"/>
      <c r="S1360" s="365"/>
      <c r="T1360" s="366"/>
      <c r="U1360" s="367"/>
      <c r="V1360" s="364"/>
      <c r="W1360" s="364"/>
      <c r="X1360" s="364"/>
      <c r="Y1360" s="1293">
        <f t="shared" si="251"/>
        <v>0</v>
      </c>
      <c r="Z1360" s="340"/>
      <c r="AA1360" s="348"/>
      <c r="AB1360" s="20"/>
      <c r="AC1360" s="253">
        <f t="shared" si="254"/>
        <v>0</v>
      </c>
    </row>
    <row r="1361" spans="1:29" x14ac:dyDescent="0.3">
      <c r="A1361" s="115"/>
      <c r="B1361" s="374" t="s">
        <v>1255</v>
      </c>
      <c r="C1361" s="332"/>
      <c r="D1361" s="332"/>
      <c r="E1361" s="1164"/>
      <c r="F1361" s="582">
        <f t="shared" si="253"/>
        <v>0</v>
      </c>
      <c r="G1361" s="333"/>
      <c r="H1361" s="333"/>
      <c r="I1361" s="334"/>
      <c r="J1361" s="335"/>
      <c r="K1361" s="942"/>
      <c r="L1361" s="337"/>
      <c r="M1361" s="337"/>
      <c r="N1361" s="337"/>
      <c r="O1361" s="338"/>
      <c r="P1361" s="339">
        <f t="shared" si="249"/>
        <v>0</v>
      </c>
      <c r="Q1361" s="364"/>
      <c r="R1361" s="364"/>
      <c r="S1361" s="365"/>
      <c r="T1361" s="366"/>
      <c r="U1361" s="367"/>
      <c r="V1361" s="364"/>
      <c r="W1361" s="364"/>
      <c r="X1361" s="364"/>
      <c r="Y1361" s="1293">
        <f t="shared" si="251"/>
        <v>0</v>
      </c>
      <c r="Z1361" s="340"/>
      <c r="AA1361" s="370"/>
      <c r="AB1361" s="20"/>
      <c r="AC1361" s="253">
        <f t="shared" si="254"/>
        <v>0</v>
      </c>
    </row>
    <row r="1362" spans="1:29" x14ac:dyDescent="0.3">
      <c r="A1362" s="115"/>
      <c r="B1362" s="374" t="s">
        <v>1256</v>
      </c>
      <c r="C1362" s="332"/>
      <c r="D1362" s="332"/>
      <c r="E1362" s="1164"/>
      <c r="F1362" s="582">
        <f t="shared" si="253"/>
        <v>0</v>
      </c>
      <c r="G1362" s="333"/>
      <c r="H1362" s="333"/>
      <c r="I1362" s="334"/>
      <c r="J1362" s="335"/>
      <c r="K1362" s="942"/>
      <c r="L1362" s="337"/>
      <c r="M1362" s="337"/>
      <c r="N1362" s="337"/>
      <c r="O1362" s="338"/>
      <c r="P1362" s="339">
        <f t="shared" si="249"/>
        <v>0</v>
      </c>
      <c r="Q1362" s="364"/>
      <c r="R1362" s="364"/>
      <c r="S1362" s="365"/>
      <c r="T1362" s="366"/>
      <c r="U1362" s="367"/>
      <c r="V1362" s="364"/>
      <c r="W1362" s="364"/>
      <c r="X1362" s="364"/>
      <c r="Y1362" s="1293">
        <f t="shared" si="251"/>
        <v>0</v>
      </c>
      <c r="Z1362" s="340"/>
      <c r="AA1362" s="370"/>
      <c r="AB1362" s="20"/>
      <c r="AC1362" s="253">
        <f t="shared" si="254"/>
        <v>0</v>
      </c>
    </row>
    <row r="1363" spans="1:29" s="34" customFormat="1" x14ac:dyDescent="0.3">
      <c r="A1363" s="118"/>
      <c r="B1363" s="368"/>
      <c r="C1363" s="331" t="s">
        <v>271</v>
      </c>
      <c r="D1363" s="368"/>
      <c r="E1363" s="1166"/>
      <c r="F1363" s="582">
        <f t="shared" si="253"/>
        <v>0</v>
      </c>
      <c r="G1363" s="583"/>
      <c r="H1363" s="583"/>
      <c r="I1363" s="584"/>
      <c r="J1363" s="585"/>
      <c r="K1363" s="336"/>
      <c r="L1363" s="429"/>
      <c r="M1363" s="429"/>
      <c r="N1363" s="429"/>
      <c r="O1363" s="338"/>
      <c r="P1363" s="339">
        <f t="shared" si="249"/>
        <v>483730</v>
      </c>
      <c r="Q1363" s="401">
        <f t="shared" ref="Q1363" si="259">SUM(Q1374:Q1392)</f>
        <v>0</v>
      </c>
      <c r="R1363" s="401">
        <f>SUM(R1374:R1392)</f>
        <v>208064</v>
      </c>
      <c r="S1363" s="401">
        <f>SUM(S1374:S1392)</f>
        <v>270666</v>
      </c>
      <c r="T1363" s="402">
        <f t="shared" ref="T1363:X1363" si="260">SUM(T1374:T1392)</f>
        <v>5000</v>
      </c>
      <c r="U1363" s="339">
        <f t="shared" si="260"/>
        <v>0</v>
      </c>
      <c r="V1363" s="401">
        <f t="shared" si="260"/>
        <v>21814</v>
      </c>
      <c r="W1363" s="401">
        <f t="shared" si="260"/>
        <v>0</v>
      </c>
      <c r="X1363" s="401">
        <f t="shared" si="260"/>
        <v>0</v>
      </c>
      <c r="Y1363" s="1293">
        <f t="shared" si="251"/>
        <v>21814</v>
      </c>
      <c r="Z1363" s="438"/>
      <c r="AA1363" s="430"/>
      <c r="AB1363" s="20"/>
      <c r="AC1363" s="260">
        <f t="shared" si="254"/>
        <v>505544</v>
      </c>
    </row>
    <row r="1364" spans="1:29" x14ac:dyDescent="0.3">
      <c r="A1364" s="115"/>
      <c r="B1364" s="332"/>
      <c r="C1364" s="332"/>
      <c r="D1364" s="332"/>
      <c r="E1364" s="1166"/>
      <c r="F1364" s="582">
        <f t="shared" si="253"/>
        <v>0</v>
      </c>
      <c r="G1364" s="333"/>
      <c r="H1364" s="333"/>
      <c r="I1364" s="334"/>
      <c r="J1364" s="335"/>
      <c r="K1364" s="942"/>
      <c r="L1364" s="337"/>
      <c r="M1364" s="337"/>
      <c r="N1364" s="337"/>
      <c r="O1364" s="338"/>
      <c r="P1364" s="339">
        <f t="shared" si="249"/>
        <v>0</v>
      </c>
      <c r="Q1364" s="364"/>
      <c r="R1364" s="364"/>
      <c r="S1364" s="365"/>
      <c r="T1364" s="366"/>
      <c r="U1364" s="367"/>
      <c r="V1364" s="364"/>
      <c r="W1364" s="364"/>
      <c r="X1364" s="364"/>
      <c r="Y1364" s="1293">
        <f t="shared" si="251"/>
        <v>0</v>
      </c>
      <c r="Z1364" s="340"/>
      <c r="AA1364" s="341"/>
      <c r="AB1364" s="20"/>
      <c r="AC1364" s="253">
        <f t="shared" si="254"/>
        <v>0</v>
      </c>
    </row>
    <row r="1365" spans="1:29" x14ac:dyDescent="0.3">
      <c r="A1365" s="115"/>
      <c r="B1365" s="332"/>
      <c r="C1365" s="374" t="s">
        <v>1254</v>
      </c>
      <c r="D1365" s="332"/>
      <c r="E1365" s="1164"/>
      <c r="F1365" s="582">
        <f t="shared" si="253"/>
        <v>0</v>
      </c>
      <c r="G1365" s="333"/>
      <c r="H1365" s="333"/>
      <c r="I1365" s="334"/>
      <c r="J1365" s="335"/>
      <c r="K1365" s="942"/>
      <c r="L1365" s="337"/>
      <c r="M1365" s="337"/>
      <c r="N1365" s="337"/>
      <c r="O1365" s="338"/>
      <c r="P1365" s="339">
        <f t="shared" si="249"/>
        <v>0</v>
      </c>
      <c r="Q1365" s="364"/>
      <c r="R1365" s="364"/>
      <c r="S1365" s="365"/>
      <c r="T1365" s="366"/>
      <c r="U1365" s="367"/>
      <c r="V1365" s="364"/>
      <c r="W1365" s="364"/>
      <c r="X1365" s="364"/>
      <c r="Y1365" s="1293">
        <f t="shared" si="251"/>
        <v>0</v>
      </c>
      <c r="Z1365" s="340"/>
      <c r="AA1365" s="370" t="s">
        <v>710</v>
      </c>
      <c r="AB1365" s="20"/>
      <c r="AC1365" s="253">
        <f t="shared" si="254"/>
        <v>0</v>
      </c>
    </row>
    <row r="1366" spans="1:29" x14ac:dyDescent="0.3">
      <c r="A1366" s="115"/>
      <c r="B1366" s="332"/>
      <c r="C1366" s="374"/>
      <c r="D1366" s="368" t="s">
        <v>327</v>
      </c>
      <c r="E1366" s="1164"/>
      <c r="F1366" s="582">
        <f t="shared" si="253"/>
        <v>0</v>
      </c>
      <c r="G1366" s="333"/>
      <c r="H1366" s="333"/>
      <c r="I1366" s="334"/>
      <c r="J1366" s="335"/>
      <c r="K1366" s="942"/>
      <c r="L1366" s="337"/>
      <c r="M1366" s="337"/>
      <c r="N1366" s="337"/>
      <c r="O1366" s="338"/>
      <c r="P1366" s="339">
        <f t="shared" si="249"/>
        <v>0</v>
      </c>
      <c r="Q1366" s="364"/>
      <c r="R1366" s="364"/>
      <c r="S1366" s="365"/>
      <c r="T1366" s="366"/>
      <c r="U1366" s="367"/>
      <c r="V1366" s="364"/>
      <c r="W1366" s="364"/>
      <c r="X1366" s="364"/>
      <c r="Y1366" s="1293">
        <f t="shared" si="251"/>
        <v>0</v>
      </c>
      <c r="Z1366" s="340"/>
      <c r="AA1366" s="422"/>
      <c r="AB1366" s="20"/>
      <c r="AC1366" s="253">
        <f t="shared" si="254"/>
        <v>0</v>
      </c>
    </row>
    <row r="1367" spans="1:29" x14ac:dyDescent="0.3">
      <c r="A1367" s="115"/>
      <c r="B1367" s="332"/>
      <c r="C1367" s="332"/>
      <c r="D1367" s="332"/>
      <c r="E1367" s="1168" t="s">
        <v>21</v>
      </c>
      <c r="F1367" s="582">
        <v>1</v>
      </c>
      <c r="G1367" s="333"/>
      <c r="H1367" s="333"/>
      <c r="I1367" s="334">
        <v>1</v>
      </c>
      <c r="J1367" s="335">
        <v>-1</v>
      </c>
      <c r="K1367" s="942"/>
      <c r="L1367" s="337"/>
      <c r="M1367" s="337"/>
      <c r="N1367" s="337"/>
      <c r="O1367" s="338"/>
      <c r="P1367" s="339">
        <f t="shared" si="249"/>
        <v>0</v>
      </c>
      <c r="Q1367" s="364"/>
      <c r="R1367" s="364"/>
      <c r="S1367" s="365"/>
      <c r="T1367" s="366"/>
      <c r="U1367" s="367"/>
      <c r="V1367" s="364"/>
      <c r="W1367" s="364"/>
      <c r="X1367" s="364"/>
      <c r="Y1367" s="1293">
        <f t="shared" si="251"/>
        <v>0</v>
      </c>
      <c r="Z1367" s="340"/>
      <c r="AA1367" s="422"/>
      <c r="AB1367" s="20"/>
      <c r="AC1367" s="253">
        <f t="shared" si="254"/>
        <v>0</v>
      </c>
    </row>
    <row r="1368" spans="1:29" x14ac:dyDescent="0.3">
      <c r="A1368" s="115"/>
      <c r="B1368" s="332"/>
      <c r="C1368" s="332"/>
      <c r="D1368" s="332"/>
      <c r="E1368" s="1177"/>
      <c r="F1368" s="582">
        <f t="shared" si="253"/>
        <v>0</v>
      </c>
      <c r="G1368" s="333"/>
      <c r="H1368" s="333"/>
      <c r="I1368" s="334"/>
      <c r="J1368" s="335"/>
      <c r="K1368" s="942"/>
      <c r="L1368" s="337"/>
      <c r="M1368" s="337"/>
      <c r="N1368" s="337"/>
      <c r="O1368" s="338"/>
      <c r="P1368" s="339">
        <f t="shared" si="249"/>
        <v>0</v>
      </c>
      <c r="Q1368" s="364"/>
      <c r="R1368" s="364"/>
      <c r="S1368" s="365"/>
      <c r="T1368" s="366"/>
      <c r="U1368" s="367"/>
      <c r="V1368" s="364"/>
      <c r="W1368" s="364"/>
      <c r="X1368" s="364"/>
      <c r="Y1368" s="1293">
        <f t="shared" si="251"/>
        <v>0</v>
      </c>
      <c r="Z1368" s="340"/>
      <c r="AA1368" s="348"/>
      <c r="AB1368" s="20"/>
      <c r="AC1368" s="253">
        <f t="shared" si="254"/>
        <v>0</v>
      </c>
    </row>
    <row r="1369" spans="1:29" ht="15.6" customHeight="1" x14ac:dyDescent="0.3">
      <c r="A1369" s="115"/>
      <c r="B1369" s="332"/>
      <c r="C1369" s="374" t="s">
        <v>195</v>
      </c>
      <c r="D1369" s="332"/>
      <c r="E1369" s="1164"/>
      <c r="F1369" s="582">
        <f t="shared" si="253"/>
        <v>0</v>
      </c>
      <c r="G1369" s="333"/>
      <c r="H1369" s="333"/>
      <c r="I1369" s="334"/>
      <c r="J1369" s="335"/>
      <c r="K1369" s="942"/>
      <c r="L1369" s="337"/>
      <c r="M1369" s="337"/>
      <c r="N1369" s="337"/>
      <c r="O1369" s="338"/>
      <c r="P1369" s="339">
        <f t="shared" si="249"/>
        <v>0</v>
      </c>
      <c r="Q1369" s="364"/>
      <c r="R1369" s="364"/>
      <c r="S1369" s="365"/>
      <c r="T1369" s="366"/>
      <c r="U1369" s="367"/>
      <c r="V1369" s="364"/>
      <c r="W1369" s="364"/>
      <c r="X1369" s="364"/>
      <c r="Y1369" s="1293">
        <f t="shared" si="251"/>
        <v>0</v>
      </c>
      <c r="Z1369" s="340"/>
      <c r="AA1369" s="370" t="s">
        <v>658</v>
      </c>
      <c r="AB1369" s="20"/>
      <c r="AC1369" s="253">
        <f t="shared" si="254"/>
        <v>0</v>
      </c>
    </row>
    <row r="1370" spans="1:29" ht="15.6" customHeight="1" x14ac:dyDescent="0.3">
      <c r="A1370" s="115"/>
      <c r="B1370" s="332"/>
      <c r="C1370" s="374"/>
      <c r="D1370" s="332"/>
      <c r="E1370" s="1168" t="s">
        <v>328</v>
      </c>
      <c r="F1370" s="582">
        <f t="shared" si="253"/>
        <v>0</v>
      </c>
      <c r="G1370" s="333"/>
      <c r="H1370" s="333"/>
      <c r="I1370" s="334"/>
      <c r="J1370" s="335"/>
      <c r="K1370" s="942"/>
      <c r="L1370" s="337"/>
      <c r="M1370" s="337"/>
      <c r="N1370" s="337"/>
      <c r="O1370" s="338"/>
      <c r="P1370" s="339">
        <f t="shared" si="249"/>
        <v>0</v>
      </c>
      <c r="Q1370" s="364"/>
      <c r="R1370" s="364"/>
      <c r="S1370" s="365"/>
      <c r="T1370" s="366"/>
      <c r="U1370" s="367"/>
      <c r="V1370" s="364"/>
      <c r="W1370" s="364"/>
      <c r="X1370" s="364"/>
      <c r="Y1370" s="1293">
        <f t="shared" si="251"/>
        <v>0</v>
      </c>
      <c r="Z1370" s="340"/>
      <c r="AA1370" s="422" t="s">
        <v>659</v>
      </c>
      <c r="AB1370" s="20"/>
      <c r="AC1370" s="253">
        <f t="shared" si="254"/>
        <v>0</v>
      </c>
    </row>
    <row r="1371" spans="1:29" ht="15.6" customHeight="1" x14ac:dyDescent="0.3">
      <c r="A1371" s="115"/>
      <c r="B1371" s="332"/>
      <c r="C1371" s="374"/>
      <c r="D1371" s="332"/>
      <c r="E1371" s="1168" t="s">
        <v>329</v>
      </c>
      <c r="F1371" s="582">
        <f t="shared" si="253"/>
        <v>1</v>
      </c>
      <c r="G1371" s="333"/>
      <c r="H1371" s="333">
        <v>1</v>
      </c>
      <c r="I1371" s="334"/>
      <c r="J1371" s="335"/>
      <c r="K1371" s="942"/>
      <c r="L1371" s="337">
        <v>1</v>
      </c>
      <c r="M1371" s="337"/>
      <c r="N1371" s="337"/>
      <c r="O1371" s="338">
        <f t="shared" si="257"/>
        <v>1</v>
      </c>
      <c r="P1371" s="339">
        <f t="shared" si="249"/>
        <v>0</v>
      </c>
      <c r="Q1371" s="364"/>
      <c r="R1371" s="364"/>
      <c r="S1371" s="365"/>
      <c r="T1371" s="366"/>
      <c r="U1371" s="367"/>
      <c r="V1371" s="364"/>
      <c r="W1371" s="364"/>
      <c r="X1371" s="364"/>
      <c r="Y1371" s="1293">
        <f t="shared" si="251"/>
        <v>0</v>
      </c>
      <c r="Z1371" s="340"/>
      <c r="AA1371" s="422" t="s">
        <v>660</v>
      </c>
      <c r="AB1371" s="20"/>
      <c r="AC1371" s="253">
        <f t="shared" si="254"/>
        <v>0</v>
      </c>
    </row>
    <row r="1372" spans="1:29" ht="15.6" customHeight="1" x14ac:dyDescent="0.3">
      <c r="A1372" s="115"/>
      <c r="B1372" s="332"/>
      <c r="C1372" s="374"/>
      <c r="D1372" s="332"/>
      <c r="E1372" s="1164"/>
      <c r="F1372" s="582">
        <f t="shared" si="253"/>
        <v>0</v>
      </c>
      <c r="G1372" s="333"/>
      <c r="H1372" s="333"/>
      <c r="I1372" s="334"/>
      <c r="J1372" s="335"/>
      <c r="K1372" s="942"/>
      <c r="L1372" s="337"/>
      <c r="M1372" s="337"/>
      <c r="N1372" s="337"/>
      <c r="O1372" s="338"/>
      <c r="P1372" s="339">
        <f t="shared" si="249"/>
        <v>0</v>
      </c>
      <c r="Q1372" s="364"/>
      <c r="R1372" s="364"/>
      <c r="S1372" s="365"/>
      <c r="T1372" s="366"/>
      <c r="U1372" s="367"/>
      <c r="V1372" s="364"/>
      <c r="W1372" s="364"/>
      <c r="X1372" s="364"/>
      <c r="Y1372" s="1293">
        <f t="shared" si="251"/>
        <v>0</v>
      </c>
      <c r="Z1372" s="340"/>
      <c r="AA1372" s="422" t="s">
        <v>661</v>
      </c>
      <c r="AB1372" s="20"/>
      <c r="AC1372" s="253">
        <f t="shared" si="254"/>
        <v>0</v>
      </c>
    </row>
    <row r="1373" spans="1:29" ht="15.6" customHeight="1" x14ac:dyDescent="0.3">
      <c r="A1373" s="115"/>
      <c r="B1373" s="332"/>
      <c r="C1373" s="374"/>
      <c r="D1373" s="332"/>
      <c r="E1373" s="1164"/>
      <c r="F1373" s="582">
        <f t="shared" si="253"/>
        <v>0</v>
      </c>
      <c r="G1373" s="333"/>
      <c r="H1373" s="333"/>
      <c r="I1373" s="334"/>
      <c r="J1373" s="335"/>
      <c r="K1373" s="942"/>
      <c r="L1373" s="337"/>
      <c r="M1373" s="337"/>
      <c r="N1373" s="337"/>
      <c r="O1373" s="338"/>
      <c r="P1373" s="339">
        <f t="shared" si="249"/>
        <v>0</v>
      </c>
      <c r="Q1373" s="364"/>
      <c r="R1373" s="364"/>
      <c r="S1373" s="365"/>
      <c r="T1373" s="366"/>
      <c r="U1373" s="367"/>
      <c r="V1373" s="364"/>
      <c r="W1373" s="364"/>
      <c r="X1373" s="364"/>
      <c r="Y1373" s="1293">
        <f t="shared" si="251"/>
        <v>0</v>
      </c>
      <c r="Z1373" s="340"/>
      <c r="AA1373" s="422"/>
      <c r="AB1373" s="20"/>
      <c r="AC1373" s="253">
        <f t="shared" si="254"/>
        <v>0</v>
      </c>
    </row>
    <row r="1374" spans="1:29" ht="15.6" customHeight="1" x14ac:dyDescent="0.3">
      <c r="A1374" s="115"/>
      <c r="B1374" s="332"/>
      <c r="C1374" s="442" t="s">
        <v>196</v>
      </c>
      <c r="D1374" s="332"/>
      <c r="E1374" s="1164"/>
      <c r="F1374" s="582">
        <f t="shared" si="253"/>
        <v>1</v>
      </c>
      <c r="G1374" s="333"/>
      <c r="H1374" s="333">
        <v>1</v>
      </c>
      <c r="I1374" s="334"/>
      <c r="J1374" s="335"/>
      <c r="K1374" s="942"/>
      <c r="L1374" s="337"/>
      <c r="M1374" s="337"/>
      <c r="N1374" s="337"/>
      <c r="O1374" s="338"/>
      <c r="P1374" s="339">
        <f t="shared" si="249"/>
        <v>186250</v>
      </c>
      <c r="Q1374" s="364"/>
      <c r="R1374" s="578">
        <v>186250</v>
      </c>
      <c r="S1374" s="414"/>
      <c r="T1374" s="366"/>
      <c r="U1374" s="367"/>
      <c r="V1374" s="364"/>
      <c r="W1374" s="364"/>
      <c r="X1374" s="364"/>
      <c r="Y1374" s="1293">
        <f t="shared" si="251"/>
        <v>0</v>
      </c>
      <c r="Z1374" s="340"/>
      <c r="AA1374" s="370" t="s">
        <v>536</v>
      </c>
      <c r="AB1374" s="23"/>
      <c r="AC1374" s="253">
        <f t="shared" si="254"/>
        <v>186250</v>
      </c>
    </row>
    <row r="1375" spans="1:29" ht="15.6" customHeight="1" x14ac:dyDescent="0.3">
      <c r="A1375" s="115"/>
      <c r="B1375" s="332"/>
      <c r="C1375" s="332"/>
      <c r="D1375" s="332"/>
      <c r="E1375" s="1168" t="s">
        <v>197</v>
      </c>
      <c r="F1375" s="582">
        <f t="shared" si="253"/>
        <v>0</v>
      </c>
      <c r="G1375" s="333"/>
      <c r="H1375" s="333"/>
      <c r="I1375" s="334"/>
      <c r="J1375" s="335"/>
      <c r="K1375" s="942"/>
      <c r="L1375" s="337"/>
      <c r="M1375" s="337"/>
      <c r="N1375" s="337"/>
      <c r="O1375" s="338"/>
      <c r="P1375" s="339">
        <f t="shared" si="249"/>
        <v>0</v>
      </c>
      <c r="Q1375" s="364"/>
      <c r="R1375" s="364"/>
      <c r="S1375" s="365"/>
      <c r="T1375" s="366"/>
      <c r="U1375" s="367"/>
      <c r="V1375" s="364"/>
      <c r="W1375" s="364"/>
      <c r="X1375" s="364"/>
      <c r="Y1375" s="1293">
        <f t="shared" si="251"/>
        <v>0</v>
      </c>
      <c r="Z1375" s="340"/>
      <c r="AA1375" s="348"/>
      <c r="AB1375" s="20"/>
      <c r="AC1375" s="253">
        <f t="shared" si="254"/>
        <v>0</v>
      </c>
    </row>
    <row r="1376" spans="1:29" ht="15.6" customHeight="1" x14ac:dyDescent="0.3">
      <c r="A1376" s="115"/>
      <c r="B1376" s="332"/>
      <c r="C1376" s="332"/>
      <c r="D1376" s="332"/>
      <c r="E1376" s="1168" t="s">
        <v>198</v>
      </c>
      <c r="F1376" s="582">
        <f t="shared" si="253"/>
        <v>0</v>
      </c>
      <c r="G1376" s="333"/>
      <c r="H1376" s="333"/>
      <c r="I1376" s="334"/>
      <c r="J1376" s="335"/>
      <c r="K1376" s="942"/>
      <c r="L1376" s="337"/>
      <c r="M1376" s="337"/>
      <c r="N1376" s="337"/>
      <c r="O1376" s="338"/>
      <c r="P1376" s="339">
        <f t="shared" si="249"/>
        <v>0</v>
      </c>
      <c r="Q1376" s="364"/>
      <c r="R1376" s="364"/>
      <c r="S1376" s="365"/>
      <c r="T1376" s="366"/>
      <c r="U1376" s="367"/>
      <c r="V1376" s="364"/>
      <c r="W1376" s="364"/>
      <c r="X1376" s="364"/>
      <c r="Y1376" s="1293">
        <f t="shared" si="251"/>
        <v>0</v>
      </c>
      <c r="Z1376" s="340"/>
      <c r="AA1376" s="348"/>
      <c r="AB1376" s="20"/>
      <c r="AC1376" s="253">
        <f t="shared" si="254"/>
        <v>0</v>
      </c>
    </row>
    <row r="1377" spans="1:29" ht="15.6" customHeight="1" x14ac:dyDescent="0.3">
      <c r="A1377" s="115"/>
      <c r="B1377" s="332"/>
      <c r="C1377" s="332"/>
      <c r="D1377" s="332"/>
      <c r="E1377" s="1178"/>
      <c r="F1377" s="582">
        <f t="shared" si="253"/>
        <v>0</v>
      </c>
      <c r="G1377" s="333"/>
      <c r="H1377" s="333"/>
      <c r="I1377" s="334"/>
      <c r="J1377" s="335"/>
      <c r="K1377" s="942"/>
      <c r="L1377" s="337"/>
      <c r="M1377" s="337"/>
      <c r="N1377" s="337"/>
      <c r="O1377" s="338"/>
      <c r="P1377" s="339">
        <f t="shared" si="249"/>
        <v>0</v>
      </c>
      <c r="Q1377" s="364"/>
      <c r="R1377" s="364"/>
      <c r="S1377" s="365"/>
      <c r="T1377" s="366"/>
      <c r="U1377" s="367"/>
      <c r="V1377" s="364"/>
      <c r="W1377" s="364"/>
      <c r="X1377" s="364"/>
      <c r="Y1377" s="1293">
        <f t="shared" si="251"/>
        <v>0</v>
      </c>
      <c r="Z1377" s="340"/>
      <c r="AA1377" s="348"/>
      <c r="AB1377" s="20"/>
      <c r="AC1377" s="253">
        <f t="shared" si="254"/>
        <v>0</v>
      </c>
    </row>
    <row r="1378" spans="1:29" x14ac:dyDescent="0.3">
      <c r="A1378" s="124"/>
      <c r="B1378" s="441"/>
      <c r="C1378" s="442" t="s">
        <v>1259</v>
      </c>
      <c r="D1378" s="441"/>
      <c r="E1378" s="1178"/>
      <c r="F1378" s="582">
        <f t="shared" si="253"/>
        <v>0</v>
      </c>
      <c r="G1378" s="333"/>
      <c r="H1378" s="333"/>
      <c r="I1378" s="334"/>
      <c r="J1378" s="335"/>
      <c r="K1378" s="633"/>
      <c r="L1378" s="337"/>
      <c r="M1378" s="337"/>
      <c r="N1378" s="337"/>
      <c r="O1378" s="338"/>
      <c r="P1378" s="339">
        <f t="shared" si="249"/>
        <v>0</v>
      </c>
      <c r="Q1378" s="364"/>
      <c r="R1378" s="364"/>
      <c r="S1378" s="578"/>
      <c r="T1378" s="579"/>
      <c r="U1378" s="367"/>
      <c r="V1378" s="364"/>
      <c r="W1378" s="364"/>
      <c r="X1378" s="364"/>
      <c r="Y1378" s="1293">
        <f t="shared" si="251"/>
        <v>0</v>
      </c>
      <c r="Z1378" s="593"/>
      <c r="AA1378" s="431"/>
      <c r="AB1378" s="28"/>
      <c r="AC1378" s="253">
        <f t="shared" si="254"/>
        <v>0</v>
      </c>
    </row>
    <row r="1379" spans="1:29" x14ac:dyDescent="0.3">
      <c r="A1379" s="124"/>
      <c r="B1379" s="441"/>
      <c r="C1379" s="442"/>
      <c r="D1379" s="441"/>
      <c r="E1379" s="1181" t="s">
        <v>1260</v>
      </c>
      <c r="F1379" s="582">
        <f t="shared" si="253"/>
        <v>0</v>
      </c>
      <c r="G1379" s="333"/>
      <c r="H1379" s="333"/>
      <c r="I1379" s="334"/>
      <c r="J1379" s="335"/>
      <c r="K1379" s="633"/>
      <c r="L1379" s="337"/>
      <c r="M1379" s="337"/>
      <c r="N1379" s="337"/>
      <c r="O1379" s="338"/>
      <c r="P1379" s="339">
        <f t="shared" si="249"/>
        <v>0</v>
      </c>
      <c r="Q1379" s="364"/>
      <c r="R1379" s="364"/>
      <c r="S1379" s="578"/>
      <c r="T1379" s="579"/>
      <c r="U1379" s="367"/>
      <c r="V1379" s="364"/>
      <c r="W1379" s="364"/>
      <c r="X1379" s="364"/>
      <c r="Y1379" s="1293">
        <f t="shared" si="251"/>
        <v>0</v>
      </c>
      <c r="Z1379" s="593"/>
      <c r="AA1379" s="431"/>
      <c r="AB1379" s="28"/>
      <c r="AC1379" s="253">
        <f t="shared" si="254"/>
        <v>0</v>
      </c>
    </row>
    <row r="1380" spans="1:29" x14ac:dyDescent="0.3">
      <c r="A1380" s="124"/>
      <c r="B1380" s="441"/>
      <c r="C1380" s="441"/>
      <c r="D1380" s="441"/>
      <c r="E1380" s="1168" t="s">
        <v>23</v>
      </c>
      <c r="F1380" s="582">
        <f t="shared" si="253"/>
        <v>1</v>
      </c>
      <c r="G1380" s="333"/>
      <c r="H1380" s="333"/>
      <c r="I1380" s="334">
        <v>1</v>
      </c>
      <c r="J1380" s="335"/>
      <c r="K1380" s="633"/>
      <c r="L1380" s="337"/>
      <c r="M1380" s="337"/>
      <c r="N1380" s="337"/>
      <c r="O1380" s="338"/>
      <c r="P1380" s="339">
        <f t="shared" si="249"/>
        <v>265480</v>
      </c>
      <c r="Q1380" s="364"/>
      <c r="R1380" s="364"/>
      <c r="S1380" s="578">
        <v>265480</v>
      </c>
      <c r="T1380" s="579"/>
      <c r="U1380" s="367"/>
      <c r="V1380" s="364"/>
      <c r="W1380" s="364"/>
      <c r="X1380" s="364"/>
      <c r="Y1380" s="1293">
        <f t="shared" si="251"/>
        <v>0</v>
      </c>
      <c r="Z1380" s="594"/>
      <c r="AA1380" s="431"/>
      <c r="AB1380" s="28"/>
      <c r="AC1380" s="253">
        <f t="shared" si="254"/>
        <v>265480</v>
      </c>
    </row>
    <row r="1381" spans="1:29" x14ac:dyDescent="0.3">
      <c r="A1381" s="124"/>
      <c r="B1381" s="441"/>
      <c r="C1381" s="441"/>
      <c r="D1381" s="441"/>
      <c r="E1381" s="1168"/>
      <c r="F1381" s="582">
        <f t="shared" si="253"/>
        <v>0</v>
      </c>
      <c r="G1381" s="333"/>
      <c r="H1381" s="333"/>
      <c r="I1381" s="334"/>
      <c r="J1381" s="335"/>
      <c r="K1381" s="633"/>
      <c r="L1381" s="337"/>
      <c r="M1381" s="337"/>
      <c r="N1381" s="337"/>
      <c r="O1381" s="338"/>
      <c r="P1381" s="339">
        <f t="shared" si="249"/>
        <v>0</v>
      </c>
      <c r="Q1381" s="364"/>
      <c r="R1381" s="364"/>
      <c r="S1381" s="595"/>
      <c r="T1381" s="579"/>
      <c r="U1381" s="367"/>
      <c r="V1381" s="364"/>
      <c r="W1381" s="364"/>
      <c r="X1381" s="364"/>
      <c r="Y1381" s="1293">
        <f t="shared" si="251"/>
        <v>0</v>
      </c>
      <c r="Z1381" s="594"/>
      <c r="AA1381" s="431"/>
      <c r="AB1381" s="4"/>
      <c r="AC1381" s="253">
        <f t="shared" si="254"/>
        <v>0</v>
      </c>
    </row>
    <row r="1382" spans="1:29" x14ac:dyDescent="0.3">
      <c r="A1382" s="115"/>
      <c r="B1382" s="332"/>
      <c r="C1382" s="374" t="s">
        <v>1257</v>
      </c>
      <c r="D1382" s="332"/>
      <c r="E1382" s="1164"/>
      <c r="F1382" s="582">
        <f t="shared" si="253"/>
        <v>0</v>
      </c>
      <c r="G1382" s="333"/>
      <c r="H1382" s="333"/>
      <c r="I1382" s="334"/>
      <c r="J1382" s="335"/>
      <c r="K1382" s="942"/>
      <c r="L1382" s="344"/>
      <c r="M1382" s="344"/>
      <c r="N1382" s="344"/>
      <c r="O1382" s="338"/>
      <c r="P1382" s="339">
        <f t="shared" si="249"/>
        <v>0</v>
      </c>
      <c r="Q1382" s="364"/>
      <c r="R1382" s="364"/>
      <c r="S1382" s="365"/>
      <c r="T1382" s="366"/>
      <c r="U1382" s="367"/>
      <c r="V1382" s="364"/>
      <c r="W1382" s="364"/>
      <c r="X1382" s="364"/>
      <c r="Y1382" s="1293">
        <f t="shared" si="251"/>
        <v>0</v>
      </c>
      <c r="Z1382" s="340"/>
      <c r="AA1382" s="348"/>
      <c r="AB1382" s="20"/>
      <c r="AC1382" s="253">
        <f t="shared" si="254"/>
        <v>0</v>
      </c>
    </row>
    <row r="1383" spans="1:29" x14ac:dyDescent="0.3">
      <c r="A1383" s="115"/>
      <c r="B1383" s="332"/>
      <c r="C1383" s="374" t="s">
        <v>1207</v>
      </c>
      <c r="D1383" s="332"/>
      <c r="E1383" s="1166" t="s">
        <v>1258</v>
      </c>
      <c r="F1383" s="582">
        <f t="shared" si="253"/>
        <v>0</v>
      </c>
      <c r="G1383" s="333"/>
      <c r="H1383" s="333"/>
      <c r="I1383" s="334"/>
      <c r="J1383" s="335"/>
      <c r="K1383" s="942"/>
      <c r="L1383" s="344"/>
      <c r="M1383" s="344"/>
      <c r="N1383" s="344"/>
      <c r="O1383" s="338"/>
      <c r="P1383" s="339">
        <f t="shared" si="249"/>
        <v>0</v>
      </c>
      <c r="Q1383" s="364"/>
      <c r="R1383" s="364"/>
      <c r="S1383" s="365"/>
      <c r="T1383" s="366"/>
      <c r="U1383" s="367"/>
      <c r="V1383" s="364"/>
      <c r="W1383" s="364"/>
      <c r="X1383" s="364"/>
      <c r="Y1383" s="1293">
        <f t="shared" si="251"/>
        <v>0</v>
      </c>
      <c r="Z1383" s="340"/>
      <c r="AA1383" s="348"/>
      <c r="AB1383" s="20"/>
      <c r="AC1383" s="253">
        <f t="shared" si="254"/>
        <v>0</v>
      </c>
    </row>
    <row r="1384" spans="1:29" ht="15.6" customHeight="1" x14ac:dyDescent="0.3">
      <c r="A1384" s="115"/>
      <c r="B1384" s="332"/>
      <c r="C1384" s="332"/>
      <c r="D1384" s="332"/>
      <c r="E1384" s="1168" t="s">
        <v>206</v>
      </c>
      <c r="F1384" s="582">
        <f t="shared" si="253"/>
        <v>1</v>
      </c>
      <c r="G1384" s="333"/>
      <c r="H1384" s="333"/>
      <c r="I1384" s="334">
        <v>1</v>
      </c>
      <c r="J1384" s="335" t="s">
        <v>200</v>
      </c>
      <c r="K1384" s="942"/>
      <c r="L1384" s="337"/>
      <c r="M1384" s="337"/>
      <c r="N1384" s="337"/>
      <c r="O1384" s="338"/>
      <c r="P1384" s="339">
        <f t="shared" si="249"/>
        <v>0</v>
      </c>
      <c r="Q1384" s="364"/>
      <c r="R1384" s="364"/>
      <c r="S1384" s="365"/>
      <c r="T1384" s="366"/>
      <c r="U1384" s="367"/>
      <c r="V1384" s="364"/>
      <c r="W1384" s="364"/>
      <c r="X1384" s="364"/>
      <c r="Y1384" s="1293">
        <f t="shared" si="251"/>
        <v>0</v>
      </c>
      <c r="Z1384" s="340"/>
      <c r="AA1384" s="348"/>
      <c r="AB1384" s="20"/>
      <c r="AC1384" s="253">
        <f t="shared" si="254"/>
        <v>0</v>
      </c>
    </row>
    <row r="1385" spans="1:29" ht="15.6" customHeight="1" x14ac:dyDescent="0.3">
      <c r="A1385" s="115"/>
      <c r="B1385" s="332"/>
      <c r="C1385" s="332"/>
      <c r="D1385" s="332"/>
      <c r="E1385" s="1168" t="s">
        <v>330</v>
      </c>
      <c r="F1385" s="582">
        <f t="shared" ref="F1385:F1460" si="261">SUM(G1385:J1385)</f>
        <v>0</v>
      </c>
      <c r="G1385" s="333"/>
      <c r="H1385" s="333"/>
      <c r="I1385" s="334"/>
      <c r="J1385" s="335"/>
      <c r="K1385" s="942"/>
      <c r="L1385" s="337"/>
      <c r="M1385" s="337"/>
      <c r="N1385" s="337"/>
      <c r="O1385" s="338"/>
      <c r="P1385" s="339">
        <f t="shared" si="249"/>
        <v>0</v>
      </c>
      <c r="Q1385" s="364"/>
      <c r="R1385" s="364"/>
      <c r="S1385" s="365"/>
      <c r="T1385" s="366"/>
      <c r="U1385" s="367"/>
      <c r="V1385" s="364"/>
      <c r="W1385" s="364"/>
      <c r="X1385" s="364"/>
      <c r="Y1385" s="1293">
        <f t="shared" si="251"/>
        <v>0</v>
      </c>
      <c r="Z1385" s="340"/>
      <c r="AA1385" s="348"/>
      <c r="AB1385" s="20"/>
      <c r="AC1385" s="253">
        <f t="shared" si="254"/>
        <v>0</v>
      </c>
    </row>
    <row r="1386" spans="1:29" ht="15.6" customHeight="1" x14ac:dyDescent="0.3">
      <c r="A1386" s="115"/>
      <c r="B1386" s="332"/>
      <c r="C1386" s="332"/>
      <c r="D1386" s="332"/>
      <c r="E1386" s="1168"/>
      <c r="F1386" s="582">
        <f t="shared" si="261"/>
        <v>0</v>
      </c>
      <c r="G1386" s="333"/>
      <c r="H1386" s="333"/>
      <c r="I1386" s="334"/>
      <c r="J1386" s="335"/>
      <c r="K1386" s="942"/>
      <c r="L1386" s="337"/>
      <c r="M1386" s="337"/>
      <c r="N1386" s="337"/>
      <c r="O1386" s="338"/>
      <c r="P1386" s="339">
        <f t="shared" si="249"/>
        <v>0</v>
      </c>
      <c r="Q1386" s="364"/>
      <c r="R1386" s="364"/>
      <c r="S1386" s="365"/>
      <c r="T1386" s="366"/>
      <c r="U1386" s="367"/>
      <c r="V1386" s="364"/>
      <c r="W1386" s="364"/>
      <c r="X1386" s="364"/>
      <c r="Y1386" s="1293">
        <f t="shared" si="251"/>
        <v>0</v>
      </c>
      <c r="Z1386" s="340"/>
      <c r="AA1386" s="348"/>
      <c r="AB1386" s="20"/>
      <c r="AC1386" s="253">
        <f t="shared" si="254"/>
        <v>0</v>
      </c>
    </row>
    <row r="1387" spans="1:29" ht="15.6" customHeight="1" x14ac:dyDescent="0.3">
      <c r="A1387" s="115"/>
      <c r="B1387" s="332"/>
      <c r="C1387" s="332"/>
      <c r="D1387" s="332"/>
      <c r="E1387" s="1168" t="s">
        <v>199</v>
      </c>
      <c r="F1387" s="582">
        <v>1</v>
      </c>
      <c r="G1387" s="334">
        <v>1</v>
      </c>
      <c r="H1387" s="334" t="s">
        <v>200</v>
      </c>
      <c r="I1387" s="334">
        <v>1</v>
      </c>
      <c r="J1387" s="335" t="s">
        <v>200</v>
      </c>
      <c r="K1387" s="942"/>
      <c r="L1387" s="337"/>
      <c r="M1387" s="337"/>
      <c r="N1387" s="337"/>
      <c r="O1387" s="338"/>
      <c r="P1387" s="339">
        <f t="shared" si="249"/>
        <v>0</v>
      </c>
      <c r="Q1387" s="364"/>
      <c r="R1387" s="364"/>
      <c r="S1387" s="365"/>
      <c r="T1387" s="366"/>
      <c r="U1387" s="367"/>
      <c r="V1387" s="364"/>
      <c r="W1387" s="364"/>
      <c r="X1387" s="364"/>
      <c r="Y1387" s="1293">
        <f t="shared" si="251"/>
        <v>0</v>
      </c>
      <c r="Z1387" s="340"/>
      <c r="AA1387" s="348" t="s">
        <v>535</v>
      </c>
      <c r="AB1387" s="20"/>
      <c r="AC1387" s="253">
        <f t="shared" si="254"/>
        <v>0</v>
      </c>
    </row>
    <row r="1388" spans="1:29" ht="15.6" customHeight="1" x14ac:dyDescent="0.3">
      <c r="A1388" s="115"/>
      <c r="B1388" s="332"/>
      <c r="C1388" s="332"/>
      <c r="D1388" s="332"/>
      <c r="E1388" s="1168"/>
      <c r="F1388" s="582">
        <f t="shared" si="261"/>
        <v>0</v>
      </c>
      <c r="G1388" s="333"/>
      <c r="H1388" s="333"/>
      <c r="I1388" s="334"/>
      <c r="J1388" s="335"/>
      <c r="K1388" s="942"/>
      <c r="L1388" s="337"/>
      <c r="M1388" s="337"/>
      <c r="N1388" s="337"/>
      <c r="O1388" s="338"/>
      <c r="P1388" s="339">
        <f t="shared" si="249"/>
        <v>0</v>
      </c>
      <c r="Q1388" s="364"/>
      <c r="R1388" s="364"/>
      <c r="S1388" s="365"/>
      <c r="T1388" s="366"/>
      <c r="U1388" s="367"/>
      <c r="V1388" s="364"/>
      <c r="W1388" s="364"/>
      <c r="X1388" s="364"/>
      <c r="Y1388" s="1293">
        <f t="shared" si="251"/>
        <v>0</v>
      </c>
      <c r="Z1388" s="340"/>
      <c r="AA1388" s="348"/>
      <c r="AB1388" s="20"/>
      <c r="AC1388" s="253">
        <f t="shared" si="254"/>
        <v>0</v>
      </c>
    </row>
    <row r="1389" spans="1:29" x14ac:dyDescent="0.3">
      <c r="A1389" s="124"/>
      <c r="B1389" s="441"/>
      <c r="C1389" s="441"/>
      <c r="D1389" s="441"/>
      <c r="E1389" s="1168" t="s">
        <v>711</v>
      </c>
      <c r="F1389" s="582">
        <v>1</v>
      </c>
      <c r="G1389" s="334"/>
      <c r="H1389" s="334"/>
      <c r="I1389" s="334"/>
      <c r="J1389" s="335">
        <v>-1</v>
      </c>
      <c r="K1389" s="633"/>
      <c r="L1389" s="344"/>
      <c r="M1389" s="344"/>
      <c r="N1389" s="344"/>
      <c r="O1389" s="338"/>
      <c r="P1389" s="339">
        <f t="shared" si="249"/>
        <v>32000</v>
      </c>
      <c r="Q1389" s="364"/>
      <c r="R1389" s="364">
        <v>21814</v>
      </c>
      <c r="S1389" s="578">
        <v>5186</v>
      </c>
      <c r="T1389" s="579">
        <v>5000</v>
      </c>
      <c r="U1389" s="367"/>
      <c r="V1389" s="364">
        <v>21814</v>
      </c>
      <c r="W1389" s="364"/>
      <c r="X1389" s="364"/>
      <c r="Y1389" s="1293">
        <f t="shared" si="251"/>
        <v>21814</v>
      </c>
      <c r="Z1389" s="340" t="s">
        <v>32</v>
      </c>
      <c r="AA1389" s="422" t="s">
        <v>662</v>
      </c>
      <c r="AB1389" s="28"/>
      <c r="AC1389" s="253">
        <f t="shared" si="254"/>
        <v>53814</v>
      </c>
    </row>
    <row r="1390" spans="1:29" x14ac:dyDescent="0.3">
      <c r="A1390" s="124"/>
      <c r="B1390" s="441"/>
      <c r="C1390" s="441"/>
      <c r="D1390" s="441"/>
      <c r="E1390" s="1168"/>
      <c r="F1390" s="885"/>
      <c r="G1390" s="379"/>
      <c r="H1390" s="334"/>
      <c r="I1390" s="334"/>
      <c r="J1390" s="380"/>
      <c r="K1390" s="947"/>
      <c r="L1390" s="381"/>
      <c r="M1390" s="381"/>
      <c r="N1390" s="381"/>
      <c r="O1390" s="382"/>
      <c r="P1390" s="339">
        <f t="shared" ref="P1390:P1454" si="262">SUM(Q1390:T1390)</f>
        <v>0</v>
      </c>
      <c r="Q1390" s="383"/>
      <c r="R1390" s="383"/>
      <c r="S1390" s="678"/>
      <c r="T1390" s="679"/>
      <c r="U1390" s="367"/>
      <c r="V1390" s="364"/>
      <c r="W1390" s="364"/>
      <c r="X1390" s="364"/>
      <c r="Y1390" s="1293">
        <f t="shared" ref="Y1390:Y1454" si="263">SUM(U1390:X1390)</f>
        <v>0</v>
      </c>
      <c r="Z1390" s="340"/>
      <c r="AA1390" s="422" t="s">
        <v>663</v>
      </c>
      <c r="AB1390" s="28"/>
      <c r="AC1390" s="253">
        <f t="shared" si="254"/>
        <v>0</v>
      </c>
    </row>
    <row r="1391" spans="1:29" x14ac:dyDescent="0.3">
      <c r="A1391" s="124"/>
      <c r="B1391" s="441"/>
      <c r="C1391" s="441"/>
      <c r="D1391" s="441"/>
      <c r="E1391" s="1168"/>
      <c r="F1391" s="885"/>
      <c r="G1391" s="379"/>
      <c r="H1391" s="677"/>
      <c r="I1391" s="379"/>
      <c r="J1391" s="380"/>
      <c r="K1391" s="947"/>
      <c r="L1391" s="381"/>
      <c r="M1391" s="381"/>
      <c r="N1391" s="381"/>
      <c r="O1391" s="382"/>
      <c r="P1391" s="339">
        <f t="shared" si="262"/>
        <v>0</v>
      </c>
      <c r="Q1391" s="383"/>
      <c r="R1391" s="383"/>
      <c r="S1391" s="678"/>
      <c r="T1391" s="679"/>
      <c r="U1391" s="367"/>
      <c r="V1391" s="364"/>
      <c r="W1391" s="364"/>
      <c r="X1391" s="364"/>
      <c r="Y1391" s="1293">
        <f t="shared" si="263"/>
        <v>0</v>
      </c>
      <c r="Z1391" s="340"/>
      <c r="AA1391" s="422" t="s">
        <v>664</v>
      </c>
      <c r="AB1391" s="28"/>
      <c r="AC1391" s="253">
        <f t="shared" si="254"/>
        <v>0</v>
      </c>
    </row>
    <row r="1392" spans="1:29" ht="16.2" thickBot="1" x14ac:dyDescent="0.35">
      <c r="A1392" s="121"/>
      <c r="B1392" s="377"/>
      <c r="C1392" s="377"/>
      <c r="D1392" s="377"/>
      <c r="E1392" s="1366"/>
      <c r="F1392" s="885">
        <f t="shared" si="261"/>
        <v>0</v>
      </c>
      <c r="G1392" s="378"/>
      <c r="H1392" s="378"/>
      <c r="I1392" s="379"/>
      <c r="J1392" s="380"/>
      <c r="K1392" s="944"/>
      <c r="L1392" s="425"/>
      <c r="M1392" s="425"/>
      <c r="N1392" s="425"/>
      <c r="O1392" s="382"/>
      <c r="P1392" s="481">
        <f t="shared" si="262"/>
        <v>0</v>
      </c>
      <c r="Q1392" s="383"/>
      <c r="R1392" s="383"/>
      <c r="S1392" s="384"/>
      <c r="T1392" s="385"/>
      <c r="U1392" s="386"/>
      <c r="V1392" s="383"/>
      <c r="W1392" s="383"/>
      <c r="X1392" s="383"/>
      <c r="Y1392" s="1305">
        <f t="shared" si="263"/>
        <v>0</v>
      </c>
      <c r="Z1392" s="387"/>
      <c r="AA1392" s="482"/>
      <c r="AB1392" s="28"/>
      <c r="AC1392" s="253">
        <f t="shared" si="254"/>
        <v>0</v>
      </c>
    </row>
    <row r="1393" spans="1:29" x14ac:dyDescent="0.3">
      <c r="A1393" s="123"/>
      <c r="B1393" s="445" t="s">
        <v>901</v>
      </c>
      <c r="C1393" s="446"/>
      <c r="D1393" s="446"/>
      <c r="E1393" s="1352"/>
      <c r="F1393" s="886">
        <f t="shared" si="261"/>
        <v>0</v>
      </c>
      <c r="G1393" s="389"/>
      <c r="H1393" s="389"/>
      <c r="I1393" s="390"/>
      <c r="J1393" s="391"/>
      <c r="K1393" s="945"/>
      <c r="L1393" s="447"/>
      <c r="M1393" s="447"/>
      <c r="N1393" s="447"/>
      <c r="O1393" s="394"/>
      <c r="P1393" s="483">
        <f t="shared" si="262"/>
        <v>0</v>
      </c>
      <c r="Q1393" s="395"/>
      <c r="R1393" s="395"/>
      <c r="S1393" s="478"/>
      <c r="T1393" s="479"/>
      <c r="U1393" s="398"/>
      <c r="V1393" s="395"/>
      <c r="W1393" s="395"/>
      <c r="X1393" s="395"/>
      <c r="Y1393" s="1306">
        <f t="shared" si="263"/>
        <v>0</v>
      </c>
      <c r="Z1393" s="683"/>
      <c r="AA1393" s="676" t="s">
        <v>148</v>
      </c>
      <c r="AB1393" s="28"/>
      <c r="AC1393" s="253">
        <f t="shared" si="254"/>
        <v>0</v>
      </c>
    </row>
    <row r="1394" spans="1:29" x14ac:dyDescent="0.3">
      <c r="A1394" s="115"/>
      <c r="B1394" s="374" t="s">
        <v>331</v>
      </c>
      <c r="C1394" s="332"/>
      <c r="D1394" s="332"/>
      <c r="E1394" s="1164"/>
      <c r="F1394" s="582">
        <f t="shared" si="261"/>
        <v>0</v>
      </c>
      <c r="G1394" s="333"/>
      <c r="H1394" s="333"/>
      <c r="I1394" s="334"/>
      <c r="J1394" s="335"/>
      <c r="K1394" s="942"/>
      <c r="L1394" s="337"/>
      <c r="M1394" s="337"/>
      <c r="N1394" s="337"/>
      <c r="O1394" s="338"/>
      <c r="P1394" s="339">
        <f t="shared" si="262"/>
        <v>0</v>
      </c>
      <c r="Q1394" s="364"/>
      <c r="R1394" s="364"/>
      <c r="S1394" s="365"/>
      <c r="T1394" s="366"/>
      <c r="U1394" s="367"/>
      <c r="V1394" s="364"/>
      <c r="W1394" s="364"/>
      <c r="X1394" s="364"/>
      <c r="Y1394" s="1293">
        <f t="shared" si="263"/>
        <v>0</v>
      </c>
      <c r="Z1394" s="438"/>
      <c r="AA1394" s="422" t="s">
        <v>157</v>
      </c>
      <c r="AB1394" s="28"/>
      <c r="AC1394" s="253">
        <f t="shared" si="254"/>
        <v>0</v>
      </c>
    </row>
    <row r="1395" spans="1:29" x14ac:dyDescent="0.3">
      <c r="A1395" s="115"/>
      <c r="B1395" s="374" t="s">
        <v>188</v>
      </c>
      <c r="C1395" s="332"/>
      <c r="D1395" s="332"/>
      <c r="E1395" s="1164"/>
      <c r="F1395" s="582">
        <f t="shared" si="261"/>
        <v>0</v>
      </c>
      <c r="G1395" s="333"/>
      <c r="H1395" s="333"/>
      <c r="I1395" s="334"/>
      <c r="J1395" s="335"/>
      <c r="K1395" s="942"/>
      <c r="L1395" s="337"/>
      <c r="M1395" s="337"/>
      <c r="N1395" s="337"/>
      <c r="O1395" s="338"/>
      <c r="P1395" s="339"/>
      <c r="Q1395" s="364"/>
      <c r="R1395" s="364"/>
      <c r="S1395" s="365"/>
      <c r="T1395" s="366"/>
      <c r="U1395" s="367"/>
      <c r="V1395" s="364"/>
      <c r="W1395" s="364"/>
      <c r="X1395" s="364"/>
      <c r="Y1395" s="1293">
        <f t="shared" si="263"/>
        <v>0</v>
      </c>
      <c r="Z1395" s="438"/>
      <c r="AA1395" s="348"/>
      <c r="AB1395" s="28"/>
      <c r="AC1395" s="253">
        <f t="shared" ref="AC1395:AC1461" si="264">P1395+Y1395</f>
        <v>0</v>
      </c>
    </row>
    <row r="1396" spans="1:29" s="34" customFormat="1" x14ac:dyDescent="0.3">
      <c r="A1396" s="118"/>
      <c r="B1396" s="368"/>
      <c r="C1396" s="331" t="s">
        <v>271</v>
      </c>
      <c r="D1396" s="368"/>
      <c r="E1396" s="1166"/>
      <c r="F1396" s="582">
        <f t="shared" si="261"/>
        <v>0</v>
      </c>
      <c r="G1396" s="583"/>
      <c r="H1396" s="583"/>
      <c r="I1396" s="584"/>
      <c r="J1396" s="585"/>
      <c r="K1396" s="336"/>
      <c r="L1396" s="429"/>
      <c r="M1396" s="429"/>
      <c r="N1396" s="429"/>
      <c r="O1396" s="338"/>
      <c r="P1396" s="339">
        <f t="shared" si="262"/>
        <v>1352601</v>
      </c>
      <c r="Q1396" s="345">
        <f t="shared" ref="Q1396:X1396" si="265">SUM(Q1397:Q1461)</f>
        <v>0</v>
      </c>
      <c r="R1396" s="345">
        <f t="shared" si="265"/>
        <v>844645</v>
      </c>
      <c r="S1396" s="345">
        <f t="shared" si="265"/>
        <v>437956</v>
      </c>
      <c r="T1396" s="1287">
        <f>SUM(T1397:T1461)</f>
        <v>70000</v>
      </c>
      <c r="U1396" s="345">
        <f t="shared" si="265"/>
        <v>0</v>
      </c>
      <c r="V1396" s="345">
        <f t="shared" si="265"/>
        <v>244645</v>
      </c>
      <c r="W1396" s="345">
        <f t="shared" si="265"/>
        <v>0</v>
      </c>
      <c r="X1396" s="345">
        <f t="shared" si="265"/>
        <v>0</v>
      </c>
      <c r="Y1396" s="1293">
        <f t="shared" si="263"/>
        <v>244645</v>
      </c>
      <c r="Z1396" s="438"/>
      <c r="AA1396" s="430"/>
      <c r="AB1396" s="13"/>
      <c r="AC1396" s="260">
        <f t="shared" si="264"/>
        <v>1597246</v>
      </c>
    </row>
    <row r="1397" spans="1:29" x14ac:dyDescent="0.3">
      <c r="A1397" s="115"/>
      <c r="B1397" s="332"/>
      <c r="C1397" s="332"/>
      <c r="D1397" s="332"/>
      <c r="E1397" s="1172"/>
      <c r="F1397" s="582">
        <f t="shared" si="261"/>
        <v>0</v>
      </c>
      <c r="G1397" s="333"/>
      <c r="H1397" s="333"/>
      <c r="I1397" s="334"/>
      <c r="J1397" s="335"/>
      <c r="K1397" s="942"/>
      <c r="L1397" s="337"/>
      <c r="M1397" s="337"/>
      <c r="N1397" s="337"/>
      <c r="O1397" s="338"/>
      <c r="P1397" s="339">
        <f t="shared" si="262"/>
        <v>0</v>
      </c>
      <c r="Q1397" s="364"/>
      <c r="R1397" s="364"/>
      <c r="S1397" s="365"/>
      <c r="T1397" s="366"/>
      <c r="U1397" s="367"/>
      <c r="V1397" s="364"/>
      <c r="W1397" s="364"/>
      <c r="X1397" s="364"/>
      <c r="Y1397" s="1293">
        <f t="shared" si="263"/>
        <v>0</v>
      </c>
      <c r="Z1397" s="340"/>
      <c r="AA1397" s="348"/>
      <c r="AB1397" s="28"/>
      <c r="AC1397" s="253">
        <f t="shared" si="264"/>
        <v>0</v>
      </c>
    </row>
    <row r="1398" spans="1:29" ht="15.6" customHeight="1" x14ac:dyDescent="0.3">
      <c r="A1398" s="115"/>
      <c r="B1398" s="332"/>
      <c r="C1398" s="374" t="s">
        <v>946</v>
      </c>
      <c r="D1398" s="332"/>
      <c r="E1398" s="1166"/>
      <c r="F1398" s="582">
        <f t="shared" si="261"/>
        <v>0</v>
      </c>
      <c r="G1398" s="333"/>
      <c r="H1398" s="333"/>
      <c r="I1398" s="334"/>
      <c r="J1398" s="335"/>
      <c r="K1398" s="942"/>
      <c r="L1398" s="337"/>
      <c r="M1398" s="337"/>
      <c r="N1398" s="337"/>
      <c r="O1398" s="338"/>
      <c r="P1398" s="339">
        <f t="shared" si="262"/>
        <v>0</v>
      </c>
      <c r="Q1398" s="364"/>
      <c r="R1398" s="364"/>
      <c r="S1398" s="365"/>
      <c r="T1398" s="366"/>
      <c r="U1398" s="367"/>
      <c r="V1398" s="364"/>
      <c r="W1398" s="364"/>
      <c r="X1398" s="364"/>
      <c r="Y1398" s="1293">
        <f t="shared" si="263"/>
        <v>0</v>
      </c>
      <c r="Z1398" s="340"/>
      <c r="AA1398" s="370" t="s">
        <v>665</v>
      </c>
      <c r="AB1398" s="28"/>
      <c r="AC1398" s="253">
        <f t="shared" si="264"/>
        <v>0</v>
      </c>
    </row>
    <row r="1399" spans="1:29" ht="15.6" customHeight="1" x14ac:dyDescent="0.3">
      <c r="A1399" s="115"/>
      <c r="B1399" s="332"/>
      <c r="C1399" s="332"/>
      <c r="D1399" s="374" t="s">
        <v>1261</v>
      </c>
      <c r="E1399" s="1166"/>
      <c r="F1399" s="582">
        <f t="shared" si="261"/>
        <v>0</v>
      </c>
      <c r="G1399" s="333"/>
      <c r="H1399" s="333"/>
      <c r="I1399" s="334"/>
      <c r="J1399" s="335"/>
      <c r="K1399" s="942"/>
      <c r="L1399" s="337"/>
      <c r="M1399" s="337"/>
      <c r="N1399" s="337"/>
      <c r="O1399" s="338"/>
      <c r="P1399" s="339">
        <f t="shared" si="262"/>
        <v>0</v>
      </c>
      <c r="Q1399" s="364"/>
      <c r="R1399" s="364"/>
      <c r="S1399" s="365"/>
      <c r="T1399" s="366"/>
      <c r="U1399" s="367"/>
      <c r="V1399" s="364"/>
      <c r="W1399" s="364"/>
      <c r="X1399" s="364"/>
      <c r="Y1399" s="1293">
        <f t="shared" si="263"/>
        <v>0</v>
      </c>
      <c r="Z1399" s="340"/>
      <c r="AA1399" s="370" t="s">
        <v>666</v>
      </c>
      <c r="AB1399" s="28"/>
      <c r="AC1399" s="253">
        <f t="shared" si="264"/>
        <v>0</v>
      </c>
    </row>
    <row r="1400" spans="1:29" ht="15.6" customHeight="1" x14ac:dyDescent="0.3">
      <c r="A1400" s="115"/>
      <c r="B1400" s="332"/>
      <c r="C1400" s="332"/>
      <c r="D1400" s="374"/>
      <c r="E1400" s="1166" t="s">
        <v>1262</v>
      </c>
      <c r="F1400" s="582">
        <f t="shared" si="261"/>
        <v>0</v>
      </c>
      <c r="G1400" s="333"/>
      <c r="H1400" s="333"/>
      <c r="I1400" s="334"/>
      <c r="J1400" s="335"/>
      <c r="K1400" s="942"/>
      <c r="L1400" s="337"/>
      <c r="M1400" s="337"/>
      <c r="N1400" s="337"/>
      <c r="O1400" s="338"/>
      <c r="P1400" s="339">
        <f t="shared" si="262"/>
        <v>0</v>
      </c>
      <c r="Q1400" s="364"/>
      <c r="R1400" s="364"/>
      <c r="S1400" s="365"/>
      <c r="T1400" s="366"/>
      <c r="U1400" s="367"/>
      <c r="V1400" s="364"/>
      <c r="W1400" s="364"/>
      <c r="X1400" s="364"/>
      <c r="Y1400" s="1293">
        <f t="shared" si="263"/>
        <v>0</v>
      </c>
      <c r="Z1400" s="340"/>
      <c r="AA1400" s="370" t="s">
        <v>667</v>
      </c>
      <c r="AB1400" s="28"/>
      <c r="AC1400" s="253">
        <f t="shared" si="264"/>
        <v>0</v>
      </c>
    </row>
    <row r="1401" spans="1:29" ht="15.6" customHeight="1" x14ac:dyDescent="0.3">
      <c r="A1401" s="115"/>
      <c r="B1401" s="332"/>
      <c r="C1401" s="332"/>
      <c r="D1401" s="332"/>
      <c r="E1401" s="1172" t="s">
        <v>1263</v>
      </c>
      <c r="F1401" s="582">
        <f t="shared" si="261"/>
        <v>0</v>
      </c>
      <c r="G1401" s="333"/>
      <c r="H1401" s="333"/>
      <c r="I1401" s="334"/>
      <c r="J1401" s="335"/>
      <c r="K1401" s="942"/>
      <c r="L1401" s="337"/>
      <c r="M1401" s="337"/>
      <c r="N1401" s="337"/>
      <c r="O1401" s="338"/>
      <c r="P1401" s="339">
        <f t="shared" si="262"/>
        <v>0</v>
      </c>
      <c r="Q1401" s="364"/>
      <c r="R1401" s="364"/>
      <c r="S1401" s="365"/>
      <c r="T1401" s="366"/>
      <c r="U1401" s="367"/>
      <c r="V1401" s="364"/>
      <c r="W1401" s="364"/>
      <c r="X1401" s="364"/>
      <c r="Y1401" s="1293">
        <f t="shared" si="263"/>
        <v>0</v>
      </c>
      <c r="Z1401" s="340"/>
      <c r="AA1401" s="370" t="s">
        <v>668</v>
      </c>
      <c r="AB1401" s="28"/>
      <c r="AC1401" s="253">
        <f t="shared" si="264"/>
        <v>0</v>
      </c>
    </row>
    <row r="1402" spans="1:29" ht="15.6" customHeight="1" x14ac:dyDescent="0.3">
      <c r="A1402" s="115"/>
      <c r="B1402" s="332"/>
      <c r="C1402" s="332"/>
      <c r="D1402" s="332"/>
      <c r="E1402" s="1172" t="s">
        <v>1264</v>
      </c>
      <c r="F1402" s="582">
        <f t="shared" si="261"/>
        <v>0</v>
      </c>
      <c r="G1402" s="333"/>
      <c r="H1402" s="333"/>
      <c r="I1402" s="334"/>
      <c r="J1402" s="335"/>
      <c r="K1402" s="942"/>
      <c r="L1402" s="337"/>
      <c r="M1402" s="337"/>
      <c r="N1402" s="337"/>
      <c r="O1402" s="338"/>
      <c r="P1402" s="339">
        <f t="shared" si="262"/>
        <v>0</v>
      </c>
      <c r="Q1402" s="364"/>
      <c r="R1402" s="364"/>
      <c r="S1402" s="365"/>
      <c r="T1402" s="366"/>
      <c r="U1402" s="367"/>
      <c r="V1402" s="364"/>
      <c r="W1402" s="364"/>
      <c r="X1402" s="364"/>
      <c r="Y1402" s="1293">
        <f t="shared" si="263"/>
        <v>0</v>
      </c>
      <c r="Z1402" s="340"/>
      <c r="AA1402" s="370" t="s">
        <v>669</v>
      </c>
      <c r="AB1402" s="28"/>
      <c r="AC1402" s="253">
        <f t="shared" si="264"/>
        <v>0</v>
      </c>
    </row>
    <row r="1403" spans="1:29" ht="15.6" customHeight="1" x14ac:dyDescent="0.3">
      <c r="A1403" s="115"/>
      <c r="B1403" s="332"/>
      <c r="C1403" s="332"/>
      <c r="D1403" s="332"/>
      <c r="E1403" s="1168" t="s">
        <v>201</v>
      </c>
      <c r="F1403" s="582">
        <f t="shared" si="261"/>
        <v>1</v>
      </c>
      <c r="G1403" s="333"/>
      <c r="H1403" s="333"/>
      <c r="I1403" s="334">
        <v>1</v>
      </c>
      <c r="J1403" s="335"/>
      <c r="K1403" s="633"/>
      <c r="L1403" s="337">
        <v>1</v>
      </c>
      <c r="M1403" s="337"/>
      <c r="N1403" s="337"/>
      <c r="O1403" s="338">
        <f t="shared" ref="O1403:O1445" si="266">SUM(K1403:N1403)</f>
        <v>1</v>
      </c>
      <c r="P1403" s="339">
        <f t="shared" si="262"/>
        <v>244645</v>
      </c>
      <c r="Q1403" s="364"/>
      <c r="R1403" s="364">
        <v>244645</v>
      </c>
      <c r="S1403" s="365"/>
      <c r="T1403" s="366"/>
      <c r="U1403" s="367"/>
      <c r="V1403" s="364">
        <v>244645</v>
      </c>
      <c r="W1403" s="364"/>
      <c r="X1403" s="364"/>
      <c r="Y1403" s="1293">
        <f t="shared" si="263"/>
        <v>244645</v>
      </c>
      <c r="Z1403" s="340"/>
      <c r="AA1403" s="370" t="s">
        <v>670</v>
      </c>
      <c r="AB1403" s="28"/>
      <c r="AC1403" s="253">
        <f t="shared" si="264"/>
        <v>489290</v>
      </c>
    </row>
    <row r="1404" spans="1:29" ht="15.6" customHeight="1" x14ac:dyDescent="0.3">
      <c r="A1404" s="115"/>
      <c r="B1404" s="332"/>
      <c r="C1404" s="332"/>
      <c r="D1404" s="332"/>
      <c r="E1404" s="1168" t="s">
        <v>202</v>
      </c>
      <c r="F1404" s="582">
        <f t="shared" si="261"/>
        <v>0</v>
      </c>
      <c r="G1404" s="333"/>
      <c r="H1404" s="333"/>
      <c r="I1404" s="334"/>
      <c r="J1404" s="335"/>
      <c r="K1404" s="942"/>
      <c r="L1404" s="337"/>
      <c r="M1404" s="337"/>
      <c r="N1404" s="337"/>
      <c r="O1404" s="338"/>
      <c r="P1404" s="339">
        <f t="shared" si="262"/>
        <v>0</v>
      </c>
      <c r="Q1404" s="364"/>
      <c r="R1404" s="364"/>
      <c r="S1404" s="365"/>
      <c r="T1404" s="366"/>
      <c r="U1404" s="367"/>
      <c r="V1404" s="364"/>
      <c r="W1404" s="364"/>
      <c r="X1404" s="364"/>
      <c r="Y1404" s="1293">
        <f t="shared" si="263"/>
        <v>0</v>
      </c>
      <c r="Z1404" s="340"/>
      <c r="AA1404" s="348"/>
      <c r="AB1404" s="28"/>
      <c r="AC1404" s="253">
        <f t="shared" si="264"/>
        <v>0</v>
      </c>
    </row>
    <row r="1405" spans="1:29" x14ac:dyDescent="0.3">
      <c r="A1405" s="124"/>
      <c r="B1405" s="441"/>
      <c r="C1405" s="441"/>
      <c r="D1405" s="374"/>
      <c r="E1405" s="1181"/>
      <c r="F1405" s="582">
        <f t="shared" si="261"/>
        <v>0</v>
      </c>
      <c r="G1405" s="333"/>
      <c r="H1405" s="333"/>
      <c r="I1405" s="334"/>
      <c r="J1405" s="335"/>
      <c r="K1405" s="633"/>
      <c r="L1405" s="337"/>
      <c r="M1405" s="337"/>
      <c r="N1405" s="337"/>
      <c r="O1405" s="338"/>
      <c r="P1405" s="339">
        <f t="shared" si="262"/>
        <v>329200</v>
      </c>
      <c r="Q1405" s="364"/>
      <c r="R1405" s="364"/>
      <c r="S1405" s="595">
        <v>329200</v>
      </c>
      <c r="T1405" s="579"/>
      <c r="U1405" s="367"/>
      <c r="V1405" s="364"/>
      <c r="W1405" s="364"/>
      <c r="X1405" s="364"/>
      <c r="Y1405" s="1293">
        <f t="shared" si="263"/>
        <v>0</v>
      </c>
      <c r="Z1405" s="593"/>
      <c r="AA1405" s="370" t="s">
        <v>785</v>
      </c>
      <c r="AB1405" s="28"/>
      <c r="AC1405" s="253">
        <f t="shared" si="264"/>
        <v>329200</v>
      </c>
    </row>
    <row r="1406" spans="1:29" x14ac:dyDescent="0.3">
      <c r="A1406" s="124"/>
      <c r="B1406" s="441"/>
      <c r="C1406" s="441"/>
      <c r="D1406" s="441"/>
      <c r="E1406" s="1168"/>
      <c r="F1406" s="582">
        <f t="shared" si="261"/>
        <v>0</v>
      </c>
      <c r="G1406" s="333"/>
      <c r="H1406" s="333"/>
      <c r="I1406" s="334"/>
      <c r="J1406" s="335"/>
      <c r="K1406" s="633"/>
      <c r="L1406" s="337"/>
      <c r="M1406" s="337"/>
      <c r="N1406" s="337"/>
      <c r="O1406" s="338"/>
      <c r="P1406" s="339">
        <f t="shared" si="262"/>
        <v>0</v>
      </c>
      <c r="Q1406" s="364"/>
      <c r="R1406" s="364"/>
      <c r="S1406" s="413"/>
      <c r="T1406" s="579"/>
      <c r="U1406" s="367"/>
      <c r="V1406" s="364"/>
      <c r="W1406" s="364"/>
      <c r="X1406" s="364"/>
      <c r="Y1406" s="1293">
        <f t="shared" si="263"/>
        <v>0</v>
      </c>
      <c r="Z1406" s="593" t="s">
        <v>32</v>
      </c>
      <c r="AA1406" s="431" t="s">
        <v>786</v>
      </c>
      <c r="AB1406" s="28"/>
      <c r="AC1406" s="253">
        <f t="shared" si="264"/>
        <v>0</v>
      </c>
    </row>
    <row r="1407" spans="1:29" x14ac:dyDescent="0.3">
      <c r="A1407" s="124"/>
      <c r="B1407" s="441"/>
      <c r="C1407" s="441"/>
      <c r="D1407" s="441"/>
      <c r="E1407" s="1168"/>
      <c r="F1407" s="582">
        <f t="shared" si="261"/>
        <v>0</v>
      </c>
      <c r="G1407" s="333"/>
      <c r="H1407" s="333"/>
      <c r="I1407" s="334"/>
      <c r="J1407" s="335"/>
      <c r="K1407" s="633"/>
      <c r="L1407" s="337"/>
      <c r="M1407" s="337"/>
      <c r="N1407" s="337"/>
      <c r="O1407" s="338"/>
      <c r="P1407" s="339">
        <f t="shared" si="262"/>
        <v>0</v>
      </c>
      <c r="Q1407" s="364"/>
      <c r="R1407" s="364"/>
      <c r="S1407" s="595"/>
      <c r="T1407" s="579"/>
      <c r="U1407" s="367"/>
      <c r="V1407" s="364"/>
      <c r="W1407" s="364"/>
      <c r="X1407" s="364"/>
      <c r="Y1407" s="1293">
        <f t="shared" si="263"/>
        <v>0</v>
      </c>
      <c r="Z1407" s="593"/>
      <c r="AA1407" s="431" t="s">
        <v>787</v>
      </c>
      <c r="AB1407" s="28"/>
      <c r="AC1407" s="253">
        <f t="shared" si="264"/>
        <v>0</v>
      </c>
    </row>
    <row r="1408" spans="1:29" x14ac:dyDescent="0.3">
      <c r="A1408" s="124"/>
      <c r="B1408" s="441"/>
      <c r="C1408" s="441"/>
      <c r="D1408" s="441"/>
      <c r="E1408" s="1168"/>
      <c r="F1408" s="582">
        <f t="shared" si="261"/>
        <v>0</v>
      </c>
      <c r="G1408" s="333"/>
      <c r="H1408" s="333"/>
      <c r="I1408" s="334"/>
      <c r="J1408" s="335"/>
      <c r="K1408" s="633"/>
      <c r="L1408" s="337"/>
      <c r="M1408" s="337"/>
      <c r="N1408" s="337"/>
      <c r="O1408" s="338"/>
      <c r="P1408" s="339">
        <f t="shared" si="262"/>
        <v>0</v>
      </c>
      <c r="Q1408" s="364"/>
      <c r="R1408" s="364"/>
      <c r="S1408" s="595"/>
      <c r="T1408" s="579"/>
      <c r="U1408" s="367"/>
      <c r="V1408" s="364"/>
      <c r="W1408" s="364"/>
      <c r="X1408" s="364"/>
      <c r="Y1408" s="1293">
        <f t="shared" si="263"/>
        <v>0</v>
      </c>
      <c r="Z1408" s="593"/>
      <c r="AA1408" s="431"/>
      <c r="AB1408" s="28"/>
      <c r="AC1408" s="253">
        <f t="shared" si="264"/>
        <v>0</v>
      </c>
    </row>
    <row r="1409" spans="1:29" ht="15.6" customHeight="1" x14ac:dyDescent="0.3">
      <c r="A1409" s="115"/>
      <c r="B1409" s="332"/>
      <c r="C1409" s="332"/>
      <c r="D1409" s="332"/>
      <c r="E1409" s="1168"/>
      <c r="F1409" s="582">
        <f t="shared" si="261"/>
        <v>0</v>
      </c>
      <c r="G1409" s="333"/>
      <c r="H1409" s="333"/>
      <c r="I1409" s="334"/>
      <c r="J1409" s="335"/>
      <c r="K1409" s="942"/>
      <c r="L1409" s="337"/>
      <c r="M1409" s="337"/>
      <c r="N1409" s="337"/>
      <c r="O1409" s="338"/>
      <c r="P1409" s="339">
        <f t="shared" si="262"/>
        <v>0</v>
      </c>
      <c r="Q1409" s="364"/>
      <c r="R1409" s="364"/>
      <c r="S1409" s="365"/>
      <c r="T1409" s="366"/>
      <c r="U1409" s="367"/>
      <c r="V1409" s="364"/>
      <c r="W1409" s="364"/>
      <c r="X1409" s="364"/>
      <c r="Y1409" s="1293">
        <f t="shared" si="263"/>
        <v>0</v>
      </c>
      <c r="Z1409" s="340"/>
      <c r="AA1409" s="348"/>
      <c r="AB1409" s="28"/>
      <c r="AC1409" s="253">
        <f t="shared" si="264"/>
        <v>0</v>
      </c>
    </row>
    <row r="1410" spans="1:29" ht="15.6" customHeight="1" x14ac:dyDescent="0.3">
      <c r="A1410" s="115"/>
      <c r="B1410" s="332"/>
      <c r="C1410" s="332"/>
      <c r="D1410" s="332"/>
      <c r="E1410" s="1172" t="s">
        <v>1265</v>
      </c>
      <c r="F1410" s="582">
        <f t="shared" si="261"/>
        <v>0</v>
      </c>
      <c r="G1410" s="333"/>
      <c r="H1410" s="333"/>
      <c r="I1410" s="334"/>
      <c r="J1410" s="335"/>
      <c r="K1410" s="942"/>
      <c r="L1410" s="337"/>
      <c r="M1410" s="337"/>
      <c r="N1410" s="337"/>
      <c r="O1410" s="338"/>
      <c r="P1410" s="339">
        <f t="shared" si="262"/>
        <v>0</v>
      </c>
      <c r="Q1410" s="364"/>
      <c r="R1410" s="364"/>
      <c r="S1410" s="365"/>
      <c r="T1410" s="366"/>
      <c r="U1410" s="367"/>
      <c r="V1410" s="364"/>
      <c r="W1410" s="364"/>
      <c r="X1410" s="364"/>
      <c r="Y1410" s="1293">
        <f t="shared" si="263"/>
        <v>0</v>
      </c>
      <c r="Z1410" s="340"/>
      <c r="AA1410" s="370" t="s">
        <v>671</v>
      </c>
      <c r="AB1410" s="28"/>
      <c r="AC1410" s="253">
        <f t="shared" si="264"/>
        <v>0</v>
      </c>
    </row>
    <row r="1411" spans="1:29" ht="15.6" customHeight="1" x14ac:dyDescent="0.3">
      <c r="A1411" s="115"/>
      <c r="B1411" s="332"/>
      <c r="C1411" s="332"/>
      <c r="D1411" s="332"/>
      <c r="E1411" s="1172" t="s">
        <v>1266</v>
      </c>
      <c r="F1411" s="582">
        <f t="shared" si="261"/>
        <v>0</v>
      </c>
      <c r="G1411" s="333"/>
      <c r="H1411" s="333"/>
      <c r="I1411" s="334"/>
      <c r="J1411" s="335"/>
      <c r="K1411" s="942"/>
      <c r="L1411" s="337"/>
      <c r="M1411" s="337"/>
      <c r="N1411" s="337"/>
      <c r="O1411" s="338"/>
      <c r="P1411" s="339">
        <f t="shared" si="262"/>
        <v>0</v>
      </c>
      <c r="Q1411" s="364"/>
      <c r="R1411" s="364"/>
      <c r="S1411" s="365"/>
      <c r="T1411" s="366"/>
      <c r="U1411" s="367"/>
      <c r="V1411" s="364"/>
      <c r="W1411" s="364"/>
      <c r="X1411" s="364"/>
      <c r="Y1411" s="1293">
        <f t="shared" si="263"/>
        <v>0</v>
      </c>
      <c r="Z1411" s="340"/>
      <c r="AA1411" s="370" t="s">
        <v>672</v>
      </c>
      <c r="AB1411" s="28"/>
      <c r="AC1411" s="253">
        <f t="shared" si="264"/>
        <v>0</v>
      </c>
    </row>
    <row r="1412" spans="1:29" ht="15.6" customHeight="1" x14ac:dyDescent="0.3">
      <c r="A1412" s="115"/>
      <c r="B1412" s="332"/>
      <c r="C1412" s="332"/>
      <c r="D1412" s="332"/>
      <c r="E1412" s="1172" t="s">
        <v>1267</v>
      </c>
      <c r="F1412" s="582"/>
      <c r="G1412" s="333"/>
      <c r="H1412" s="333"/>
      <c r="I1412" s="334"/>
      <c r="J1412" s="335"/>
      <c r="K1412" s="942"/>
      <c r="L1412" s="337"/>
      <c r="M1412" s="337"/>
      <c r="N1412" s="337"/>
      <c r="O1412" s="338"/>
      <c r="P1412" s="339">
        <f t="shared" si="262"/>
        <v>0</v>
      </c>
      <c r="Q1412" s="364"/>
      <c r="R1412" s="364"/>
      <c r="S1412" s="365"/>
      <c r="T1412" s="366"/>
      <c r="U1412" s="367"/>
      <c r="V1412" s="364"/>
      <c r="W1412" s="364"/>
      <c r="X1412" s="364"/>
      <c r="Y1412" s="1293">
        <f t="shared" si="263"/>
        <v>0</v>
      </c>
      <c r="Z1412" s="340"/>
      <c r="AA1412" s="370" t="s">
        <v>673</v>
      </c>
      <c r="AB1412" s="28"/>
      <c r="AC1412" s="253">
        <f t="shared" si="264"/>
        <v>0</v>
      </c>
    </row>
    <row r="1413" spans="1:29" ht="15.6" customHeight="1" x14ac:dyDescent="0.3">
      <c r="A1413" s="115"/>
      <c r="B1413" s="332"/>
      <c r="C1413" s="332"/>
      <c r="D1413" s="332"/>
      <c r="E1413" s="1168" t="s">
        <v>201</v>
      </c>
      <c r="F1413" s="582">
        <f t="shared" si="261"/>
        <v>1</v>
      </c>
      <c r="G1413" s="333"/>
      <c r="H1413" s="333"/>
      <c r="I1413" s="334">
        <v>1</v>
      </c>
      <c r="J1413" s="335"/>
      <c r="K1413" s="633"/>
      <c r="L1413" s="337">
        <v>1</v>
      </c>
      <c r="M1413" s="337"/>
      <c r="N1413" s="337"/>
      <c r="O1413" s="338">
        <f t="shared" si="266"/>
        <v>1</v>
      </c>
      <c r="P1413" s="339">
        <f t="shared" si="262"/>
        <v>0</v>
      </c>
      <c r="Q1413" s="364"/>
      <c r="R1413" s="364"/>
      <c r="S1413" s="365"/>
      <c r="T1413" s="366"/>
      <c r="U1413" s="367"/>
      <c r="V1413" s="364"/>
      <c r="W1413" s="364"/>
      <c r="X1413" s="364"/>
      <c r="Y1413" s="1293">
        <f t="shared" si="263"/>
        <v>0</v>
      </c>
      <c r="Z1413" s="340"/>
      <c r="AA1413" s="370" t="s">
        <v>674</v>
      </c>
      <c r="AB1413" s="28"/>
      <c r="AC1413" s="253">
        <f t="shared" si="264"/>
        <v>0</v>
      </c>
    </row>
    <row r="1414" spans="1:29" ht="15.6" customHeight="1" x14ac:dyDescent="0.3">
      <c r="A1414" s="115"/>
      <c r="B1414" s="332"/>
      <c r="C1414" s="332"/>
      <c r="D1414" s="332"/>
      <c r="E1414" s="1168" t="s">
        <v>202</v>
      </c>
      <c r="F1414" s="582">
        <f t="shared" si="261"/>
        <v>0</v>
      </c>
      <c r="G1414" s="333"/>
      <c r="H1414" s="333"/>
      <c r="I1414" s="334"/>
      <c r="J1414" s="335"/>
      <c r="K1414" s="942"/>
      <c r="L1414" s="337"/>
      <c r="M1414" s="337"/>
      <c r="N1414" s="337"/>
      <c r="O1414" s="338"/>
      <c r="P1414" s="339">
        <f t="shared" si="262"/>
        <v>0</v>
      </c>
      <c r="Q1414" s="364"/>
      <c r="R1414" s="364"/>
      <c r="S1414" s="365"/>
      <c r="T1414" s="366"/>
      <c r="U1414" s="367"/>
      <c r="V1414" s="364"/>
      <c r="W1414" s="364"/>
      <c r="X1414" s="364"/>
      <c r="Y1414" s="1293">
        <f t="shared" si="263"/>
        <v>0</v>
      </c>
      <c r="Z1414" s="340"/>
      <c r="AA1414" s="431"/>
      <c r="AB1414" s="28"/>
      <c r="AC1414" s="253">
        <f t="shared" si="264"/>
        <v>0</v>
      </c>
    </row>
    <row r="1415" spans="1:29" ht="15.6" customHeight="1" x14ac:dyDescent="0.3">
      <c r="A1415" s="115"/>
      <c r="B1415" s="332"/>
      <c r="C1415" s="332"/>
      <c r="D1415" s="332"/>
      <c r="E1415" s="1168"/>
      <c r="F1415" s="582">
        <f t="shared" si="261"/>
        <v>0</v>
      </c>
      <c r="G1415" s="333"/>
      <c r="H1415" s="333"/>
      <c r="I1415" s="334"/>
      <c r="J1415" s="335"/>
      <c r="K1415" s="942"/>
      <c r="L1415" s="337"/>
      <c r="M1415" s="337"/>
      <c r="N1415" s="337"/>
      <c r="O1415" s="338"/>
      <c r="P1415" s="339">
        <f t="shared" si="262"/>
        <v>0</v>
      </c>
      <c r="Q1415" s="364"/>
      <c r="R1415" s="364"/>
      <c r="S1415" s="365"/>
      <c r="T1415" s="366"/>
      <c r="U1415" s="367"/>
      <c r="V1415" s="364"/>
      <c r="W1415" s="364"/>
      <c r="X1415" s="364"/>
      <c r="Y1415" s="1293">
        <f t="shared" si="263"/>
        <v>0</v>
      </c>
      <c r="Z1415" s="340"/>
      <c r="AA1415" s="348"/>
      <c r="AB1415" s="28"/>
      <c r="AC1415" s="253">
        <f t="shared" si="264"/>
        <v>0</v>
      </c>
    </row>
    <row r="1416" spans="1:29" x14ac:dyDescent="0.3">
      <c r="A1416" s="115"/>
      <c r="B1416" s="332"/>
      <c r="C1416" s="332"/>
      <c r="D1416" s="332"/>
      <c r="E1416" s="1172" t="s">
        <v>1268</v>
      </c>
      <c r="F1416" s="582">
        <f t="shared" si="261"/>
        <v>0</v>
      </c>
      <c r="G1416" s="333"/>
      <c r="H1416" s="333"/>
      <c r="I1416" s="334"/>
      <c r="J1416" s="335"/>
      <c r="K1416" s="942"/>
      <c r="L1416" s="337"/>
      <c r="M1416" s="337"/>
      <c r="N1416" s="337"/>
      <c r="O1416" s="338"/>
      <c r="P1416" s="339">
        <f t="shared" si="262"/>
        <v>0</v>
      </c>
      <c r="Q1416" s="364"/>
      <c r="R1416" s="364"/>
      <c r="S1416" s="365"/>
      <c r="T1416" s="366"/>
      <c r="U1416" s="367"/>
      <c r="V1416" s="364"/>
      <c r="W1416" s="364"/>
      <c r="X1416" s="364"/>
      <c r="Y1416" s="1293">
        <f t="shared" si="263"/>
        <v>0</v>
      </c>
      <c r="Z1416" s="340"/>
      <c r="AA1416" s="370" t="s">
        <v>535</v>
      </c>
      <c r="AB1416" s="28"/>
      <c r="AC1416" s="253">
        <f t="shared" si="264"/>
        <v>0</v>
      </c>
    </row>
    <row r="1417" spans="1:29" x14ac:dyDescent="0.3">
      <c r="A1417" s="115"/>
      <c r="B1417" s="332"/>
      <c r="C1417" s="332"/>
      <c r="D1417" s="332"/>
      <c r="E1417" s="1172" t="s">
        <v>1269</v>
      </c>
      <c r="F1417" s="582">
        <f t="shared" si="261"/>
        <v>0</v>
      </c>
      <c r="G1417" s="333"/>
      <c r="H1417" s="333"/>
      <c r="I1417" s="334"/>
      <c r="J1417" s="335"/>
      <c r="K1417" s="942"/>
      <c r="L1417" s="337"/>
      <c r="M1417" s="337"/>
      <c r="N1417" s="337"/>
      <c r="O1417" s="338"/>
      <c r="P1417" s="339">
        <f t="shared" si="262"/>
        <v>0</v>
      </c>
      <c r="Q1417" s="364"/>
      <c r="R1417" s="364"/>
      <c r="S1417" s="365"/>
      <c r="T1417" s="366"/>
      <c r="U1417" s="367"/>
      <c r="V1417" s="364"/>
      <c r="W1417" s="364"/>
      <c r="X1417" s="364"/>
      <c r="Y1417" s="1293">
        <f t="shared" si="263"/>
        <v>0</v>
      </c>
      <c r="Z1417" s="340"/>
      <c r="AA1417" s="348"/>
      <c r="AB1417" s="28"/>
      <c r="AC1417" s="253">
        <f t="shared" si="264"/>
        <v>0</v>
      </c>
    </row>
    <row r="1418" spans="1:29" x14ac:dyDescent="0.3">
      <c r="A1418" s="115"/>
      <c r="B1418" s="332"/>
      <c r="C1418" s="332"/>
      <c r="D1418" s="332"/>
      <c r="E1418" s="1172" t="s">
        <v>1270</v>
      </c>
      <c r="F1418" s="582">
        <f t="shared" si="261"/>
        <v>0</v>
      </c>
      <c r="G1418" s="333"/>
      <c r="H1418" s="333"/>
      <c r="I1418" s="334"/>
      <c r="J1418" s="335"/>
      <c r="K1418" s="942"/>
      <c r="L1418" s="337"/>
      <c r="M1418" s="337"/>
      <c r="N1418" s="337"/>
      <c r="O1418" s="338"/>
      <c r="P1418" s="339">
        <f t="shared" si="262"/>
        <v>0</v>
      </c>
      <c r="Q1418" s="364"/>
      <c r="R1418" s="364"/>
      <c r="S1418" s="365"/>
      <c r="T1418" s="366"/>
      <c r="U1418" s="367"/>
      <c r="V1418" s="364"/>
      <c r="W1418" s="364"/>
      <c r="X1418" s="364"/>
      <c r="Y1418" s="1293">
        <f t="shared" si="263"/>
        <v>0</v>
      </c>
      <c r="Z1418" s="340"/>
      <c r="AA1418" s="348"/>
      <c r="AB1418" s="28"/>
      <c r="AC1418" s="253">
        <f t="shared" si="264"/>
        <v>0</v>
      </c>
    </row>
    <row r="1419" spans="1:29" x14ac:dyDescent="0.3">
      <c r="A1419" s="115"/>
      <c r="B1419" s="332"/>
      <c r="C1419" s="332"/>
      <c r="D1419" s="332"/>
      <c r="E1419" s="1168" t="s">
        <v>201</v>
      </c>
      <c r="F1419" s="582">
        <f t="shared" si="261"/>
        <v>1</v>
      </c>
      <c r="G1419" s="333"/>
      <c r="H1419" s="333"/>
      <c r="I1419" s="334">
        <v>1</v>
      </c>
      <c r="J1419" s="335"/>
      <c r="K1419" s="942"/>
      <c r="L1419" s="337"/>
      <c r="M1419" s="337"/>
      <c r="N1419" s="337"/>
      <c r="O1419" s="338"/>
      <c r="P1419" s="339">
        <f t="shared" si="262"/>
        <v>0</v>
      </c>
      <c r="Q1419" s="364"/>
      <c r="R1419" s="364"/>
      <c r="S1419" s="365"/>
      <c r="T1419" s="366"/>
      <c r="U1419" s="367"/>
      <c r="V1419" s="364"/>
      <c r="W1419" s="364"/>
      <c r="X1419" s="364"/>
      <c r="Y1419" s="1293">
        <f t="shared" si="263"/>
        <v>0</v>
      </c>
      <c r="Z1419" s="340"/>
      <c r="AA1419" s="348"/>
      <c r="AB1419" s="28"/>
      <c r="AC1419" s="253">
        <f t="shared" si="264"/>
        <v>0</v>
      </c>
    </row>
    <row r="1420" spans="1:29" x14ac:dyDescent="0.3">
      <c r="A1420" s="115"/>
      <c r="B1420" s="332"/>
      <c r="C1420" s="332"/>
      <c r="D1420" s="332"/>
      <c r="E1420" s="1168" t="s">
        <v>202</v>
      </c>
      <c r="F1420" s="582">
        <f t="shared" si="261"/>
        <v>0</v>
      </c>
      <c r="G1420" s="333"/>
      <c r="H1420" s="333"/>
      <c r="I1420" s="334"/>
      <c r="J1420" s="335"/>
      <c r="K1420" s="942"/>
      <c r="L1420" s="337"/>
      <c r="M1420" s="337"/>
      <c r="N1420" s="337"/>
      <c r="O1420" s="338"/>
      <c r="P1420" s="339">
        <f t="shared" si="262"/>
        <v>0</v>
      </c>
      <c r="Q1420" s="364"/>
      <c r="R1420" s="364"/>
      <c r="S1420" s="365"/>
      <c r="T1420" s="366"/>
      <c r="U1420" s="367"/>
      <c r="V1420" s="364"/>
      <c r="W1420" s="364"/>
      <c r="X1420" s="364"/>
      <c r="Y1420" s="1293">
        <f t="shared" si="263"/>
        <v>0</v>
      </c>
      <c r="Z1420" s="340"/>
      <c r="AA1420" s="348"/>
      <c r="AB1420" s="28"/>
      <c r="AC1420" s="253">
        <f t="shared" si="264"/>
        <v>0</v>
      </c>
    </row>
    <row r="1421" spans="1:29" x14ac:dyDescent="0.3">
      <c r="A1421" s="115"/>
      <c r="B1421" s="332"/>
      <c r="C1421" s="332"/>
      <c r="D1421" s="332"/>
      <c r="E1421" s="1168"/>
      <c r="F1421" s="582">
        <f t="shared" si="261"/>
        <v>0</v>
      </c>
      <c r="G1421" s="333"/>
      <c r="H1421" s="333"/>
      <c r="I1421" s="334"/>
      <c r="J1421" s="335"/>
      <c r="K1421" s="942"/>
      <c r="L1421" s="337"/>
      <c r="M1421" s="337"/>
      <c r="N1421" s="337"/>
      <c r="O1421" s="338"/>
      <c r="P1421" s="339">
        <f t="shared" si="262"/>
        <v>0</v>
      </c>
      <c r="Q1421" s="364"/>
      <c r="R1421" s="364"/>
      <c r="S1421" s="365"/>
      <c r="T1421" s="366"/>
      <c r="U1421" s="367"/>
      <c r="V1421" s="364"/>
      <c r="W1421" s="364"/>
      <c r="X1421" s="364"/>
      <c r="Y1421" s="1293">
        <f t="shared" si="263"/>
        <v>0</v>
      </c>
      <c r="Z1421" s="340"/>
      <c r="AA1421" s="348"/>
      <c r="AB1421" s="28"/>
      <c r="AC1421" s="253">
        <f t="shared" si="264"/>
        <v>0</v>
      </c>
    </row>
    <row r="1422" spans="1:29" x14ac:dyDescent="0.3">
      <c r="A1422" s="115"/>
      <c r="B1422" s="332"/>
      <c r="C1422" s="332"/>
      <c r="D1422" s="374" t="s">
        <v>1271</v>
      </c>
      <c r="E1422" s="1172"/>
      <c r="F1422" s="582">
        <f t="shared" si="261"/>
        <v>0</v>
      </c>
      <c r="G1422" s="333"/>
      <c r="H1422" s="333"/>
      <c r="I1422" s="334"/>
      <c r="J1422" s="335"/>
      <c r="K1422" s="942"/>
      <c r="L1422" s="337"/>
      <c r="M1422" s="337"/>
      <c r="N1422" s="337"/>
      <c r="O1422" s="338"/>
      <c r="P1422" s="339">
        <f t="shared" si="262"/>
        <v>0</v>
      </c>
      <c r="Q1422" s="364"/>
      <c r="R1422" s="364"/>
      <c r="S1422" s="365"/>
      <c r="T1422" s="366"/>
      <c r="U1422" s="367"/>
      <c r="V1422" s="364"/>
      <c r="W1422" s="364"/>
      <c r="X1422" s="364"/>
      <c r="Y1422" s="1293">
        <f t="shared" si="263"/>
        <v>0</v>
      </c>
      <c r="Z1422" s="340"/>
      <c r="AA1422" s="348"/>
      <c r="AB1422" s="28"/>
      <c r="AC1422" s="253">
        <f t="shared" si="264"/>
        <v>0</v>
      </c>
    </row>
    <row r="1423" spans="1:29" x14ac:dyDescent="0.3">
      <c r="A1423" s="115"/>
      <c r="B1423" s="332"/>
      <c r="C1423" s="332"/>
      <c r="D1423" s="374"/>
      <c r="E1423" s="1172" t="s">
        <v>332</v>
      </c>
      <c r="F1423" s="582">
        <f t="shared" si="261"/>
        <v>0</v>
      </c>
      <c r="G1423" s="333"/>
      <c r="H1423" s="333"/>
      <c r="I1423" s="334"/>
      <c r="J1423" s="335"/>
      <c r="K1423" s="942"/>
      <c r="L1423" s="337"/>
      <c r="M1423" s="337"/>
      <c r="N1423" s="337"/>
      <c r="O1423" s="338"/>
      <c r="P1423" s="339">
        <f t="shared" si="262"/>
        <v>0</v>
      </c>
      <c r="Q1423" s="364"/>
      <c r="R1423" s="364"/>
      <c r="S1423" s="365"/>
      <c r="T1423" s="366"/>
      <c r="U1423" s="367"/>
      <c r="V1423" s="364"/>
      <c r="W1423" s="364"/>
      <c r="X1423" s="364"/>
      <c r="Y1423" s="1293">
        <f t="shared" si="263"/>
        <v>0</v>
      </c>
      <c r="Z1423" s="340"/>
      <c r="AA1423" s="348"/>
      <c r="AB1423" s="28"/>
      <c r="AC1423" s="253">
        <f t="shared" si="264"/>
        <v>0</v>
      </c>
    </row>
    <row r="1424" spans="1:29" x14ac:dyDescent="0.3">
      <c r="A1424" s="115"/>
      <c r="B1424" s="332"/>
      <c r="C1424" s="332"/>
      <c r="D1424" s="332"/>
      <c r="E1424" s="1168" t="s">
        <v>675</v>
      </c>
      <c r="F1424" s="884">
        <v>19</v>
      </c>
      <c r="G1424" s="334">
        <v>19</v>
      </c>
      <c r="H1424" s="335">
        <v>19</v>
      </c>
      <c r="I1424" s="334">
        <v>19</v>
      </c>
      <c r="J1424" s="335">
        <v>19</v>
      </c>
      <c r="K1424" s="343">
        <v>19</v>
      </c>
      <c r="L1424" s="372">
        <v>19</v>
      </c>
      <c r="M1424" s="337"/>
      <c r="N1424" s="337"/>
      <c r="O1424" s="912">
        <v>19</v>
      </c>
      <c r="P1424" s="339">
        <f t="shared" si="262"/>
        <v>0</v>
      </c>
      <c r="Q1424" s="364"/>
      <c r="R1424" s="364"/>
      <c r="S1424" s="365"/>
      <c r="T1424" s="366"/>
      <c r="U1424" s="367"/>
      <c r="V1424" s="364"/>
      <c r="W1424" s="364"/>
      <c r="X1424" s="364"/>
      <c r="Y1424" s="1293">
        <f t="shared" si="263"/>
        <v>0</v>
      </c>
      <c r="Z1424" s="340"/>
      <c r="AA1424" s="348"/>
      <c r="AB1424" s="28"/>
      <c r="AC1424" s="253">
        <f t="shared" si="264"/>
        <v>0</v>
      </c>
    </row>
    <row r="1425" spans="1:29" ht="15.6" hidden="1" customHeight="1" x14ac:dyDescent="0.3">
      <c r="A1425" s="115"/>
      <c r="B1425" s="332"/>
      <c r="C1425" s="332"/>
      <c r="D1425" s="332"/>
      <c r="E1425" s="1169" t="s">
        <v>411</v>
      </c>
      <c r="F1425" s="884"/>
      <c r="G1425" s="334"/>
      <c r="H1425" s="335"/>
      <c r="I1425" s="334"/>
      <c r="J1425" s="335"/>
      <c r="K1425" s="343"/>
      <c r="L1425" s="372"/>
      <c r="M1425" s="337"/>
      <c r="N1425" s="337"/>
      <c r="O1425" s="912"/>
      <c r="P1425" s="339">
        <f t="shared" si="262"/>
        <v>0</v>
      </c>
      <c r="Q1425" s="364"/>
      <c r="R1425" s="364"/>
      <c r="S1425" s="365"/>
      <c r="T1425" s="366"/>
      <c r="U1425" s="367"/>
      <c r="V1425" s="364"/>
      <c r="W1425" s="364"/>
      <c r="X1425" s="364"/>
      <c r="Y1425" s="1293">
        <f t="shared" si="263"/>
        <v>0</v>
      </c>
      <c r="Z1425" s="340"/>
      <c r="AA1425" s="348"/>
      <c r="AB1425" s="28"/>
      <c r="AC1425" s="253">
        <f t="shared" si="264"/>
        <v>0</v>
      </c>
    </row>
    <row r="1426" spans="1:29" ht="15.6" hidden="1" customHeight="1" x14ac:dyDescent="0.3">
      <c r="A1426" s="115"/>
      <c r="B1426" s="332"/>
      <c r="C1426" s="332"/>
      <c r="D1426" s="332"/>
      <c r="E1426" s="1169" t="s">
        <v>231</v>
      </c>
      <c r="F1426" s="884"/>
      <c r="G1426" s="334"/>
      <c r="H1426" s="335"/>
      <c r="I1426" s="334"/>
      <c r="J1426" s="335"/>
      <c r="K1426" s="343"/>
      <c r="L1426" s="372"/>
      <c r="M1426" s="337"/>
      <c r="N1426" s="337"/>
      <c r="O1426" s="912"/>
      <c r="P1426" s="339">
        <f t="shared" si="262"/>
        <v>0</v>
      </c>
      <c r="Q1426" s="364"/>
      <c r="R1426" s="364"/>
      <c r="S1426" s="365"/>
      <c r="T1426" s="366"/>
      <c r="U1426" s="367"/>
      <c r="V1426" s="364"/>
      <c r="W1426" s="364"/>
      <c r="X1426" s="364"/>
      <c r="Y1426" s="1293">
        <f t="shared" si="263"/>
        <v>0</v>
      </c>
      <c r="Z1426" s="340"/>
      <c r="AA1426" s="348"/>
      <c r="AB1426" s="28"/>
      <c r="AC1426" s="253">
        <f t="shared" si="264"/>
        <v>0</v>
      </c>
    </row>
    <row r="1427" spans="1:29" ht="15.6" hidden="1" customHeight="1" x14ac:dyDescent="0.3">
      <c r="A1427" s="115"/>
      <c r="B1427" s="332"/>
      <c r="C1427" s="332"/>
      <c r="D1427" s="332"/>
      <c r="E1427" s="1169" t="s">
        <v>232</v>
      </c>
      <c r="F1427" s="884"/>
      <c r="G1427" s="334"/>
      <c r="H1427" s="335"/>
      <c r="I1427" s="334"/>
      <c r="J1427" s="335"/>
      <c r="K1427" s="343"/>
      <c r="L1427" s="372"/>
      <c r="M1427" s="337"/>
      <c r="N1427" s="337"/>
      <c r="O1427" s="912"/>
      <c r="P1427" s="339">
        <f t="shared" si="262"/>
        <v>0</v>
      </c>
      <c r="Q1427" s="364"/>
      <c r="R1427" s="364"/>
      <c r="S1427" s="365"/>
      <c r="T1427" s="366"/>
      <c r="U1427" s="367"/>
      <c r="V1427" s="364"/>
      <c r="W1427" s="364"/>
      <c r="X1427" s="364"/>
      <c r="Y1427" s="1293">
        <f t="shared" si="263"/>
        <v>0</v>
      </c>
      <c r="Z1427" s="340"/>
      <c r="AA1427" s="370"/>
      <c r="AB1427" s="28"/>
      <c r="AC1427" s="253">
        <f t="shared" si="264"/>
        <v>0</v>
      </c>
    </row>
    <row r="1428" spans="1:29" ht="15.6" hidden="1" customHeight="1" x14ac:dyDescent="0.3">
      <c r="A1428" s="115"/>
      <c r="B1428" s="332"/>
      <c r="C1428" s="332"/>
      <c r="D1428" s="332"/>
      <c r="E1428" s="1168"/>
      <c r="F1428" s="884"/>
      <c r="G1428" s="334"/>
      <c r="H1428" s="335"/>
      <c r="I1428" s="334"/>
      <c r="J1428" s="335"/>
      <c r="K1428" s="343"/>
      <c r="L1428" s="372"/>
      <c r="M1428" s="337"/>
      <c r="N1428" s="337"/>
      <c r="O1428" s="912"/>
      <c r="P1428" s="339">
        <f t="shared" si="262"/>
        <v>0</v>
      </c>
      <c r="Q1428" s="364"/>
      <c r="R1428" s="364"/>
      <c r="S1428" s="365"/>
      <c r="T1428" s="366"/>
      <c r="U1428" s="367"/>
      <c r="V1428" s="364"/>
      <c r="W1428" s="364"/>
      <c r="X1428" s="364"/>
      <c r="Y1428" s="1293">
        <f t="shared" si="263"/>
        <v>0</v>
      </c>
      <c r="Z1428" s="340"/>
      <c r="AA1428" s="681"/>
      <c r="AB1428" s="28"/>
      <c r="AC1428" s="253">
        <f t="shared" si="264"/>
        <v>0</v>
      </c>
    </row>
    <row r="1429" spans="1:29" ht="15.6" hidden="1" customHeight="1" x14ac:dyDescent="0.3">
      <c r="A1429" s="115"/>
      <c r="B1429" s="332"/>
      <c r="C1429" s="332"/>
      <c r="D1429" s="332"/>
      <c r="E1429" s="1168"/>
      <c r="F1429" s="884"/>
      <c r="G1429" s="334"/>
      <c r="H1429" s="335"/>
      <c r="I1429" s="334"/>
      <c r="J1429" s="335"/>
      <c r="K1429" s="343"/>
      <c r="L1429" s="372"/>
      <c r="M1429" s="337"/>
      <c r="N1429" s="337"/>
      <c r="O1429" s="912"/>
      <c r="P1429" s="339">
        <f t="shared" si="262"/>
        <v>0</v>
      </c>
      <c r="Q1429" s="364"/>
      <c r="R1429" s="364"/>
      <c r="S1429" s="365"/>
      <c r="T1429" s="366"/>
      <c r="U1429" s="367"/>
      <c r="V1429" s="364"/>
      <c r="W1429" s="364"/>
      <c r="X1429" s="364"/>
      <c r="Y1429" s="1293">
        <f t="shared" si="263"/>
        <v>0</v>
      </c>
      <c r="Z1429" s="340"/>
      <c r="AA1429" s="681"/>
      <c r="AB1429" s="28"/>
      <c r="AC1429" s="253">
        <f t="shared" si="264"/>
        <v>0</v>
      </c>
    </row>
    <row r="1430" spans="1:29" ht="15.6" hidden="1" customHeight="1" x14ac:dyDescent="0.3">
      <c r="A1430" s="115"/>
      <c r="B1430" s="332"/>
      <c r="C1430" s="332"/>
      <c r="D1430" s="332"/>
      <c r="E1430" s="1169" t="s">
        <v>412</v>
      </c>
      <c r="F1430" s="884"/>
      <c r="G1430" s="334"/>
      <c r="H1430" s="335"/>
      <c r="I1430" s="334"/>
      <c r="J1430" s="335"/>
      <c r="K1430" s="343"/>
      <c r="L1430" s="372"/>
      <c r="M1430" s="337"/>
      <c r="N1430" s="337"/>
      <c r="O1430" s="912"/>
      <c r="P1430" s="339">
        <f t="shared" si="262"/>
        <v>0</v>
      </c>
      <c r="Q1430" s="364"/>
      <c r="R1430" s="364"/>
      <c r="S1430" s="365"/>
      <c r="T1430" s="366"/>
      <c r="U1430" s="367"/>
      <c r="V1430" s="364"/>
      <c r="W1430" s="364"/>
      <c r="X1430" s="364"/>
      <c r="Y1430" s="1293">
        <f t="shared" si="263"/>
        <v>0</v>
      </c>
      <c r="Z1430" s="340"/>
      <c r="AA1430" s="681"/>
      <c r="AB1430" s="28"/>
      <c r="AC1430" s="253">
        <f t="shared" si="264"/>
        <v>0</v>
      </c>
    </row>
    <row r="1431" spans="1:29" ht="15.6" hidden="1" customHeight="1" x14ac:dyDescent="0.3">
      <c r="A1431" s="115"/>
      <c r="B1431" s="332"/>
      <c r="C1431" s="332"/>
      <c r="D1431" s="332"/>
      <c r="E1431" s="1169" t="s">
        <v>233</v>
      </c>
      <c r="F1431" s="884"/>
      <c r="G1431" s="334"/>
      <c r="H1431" s="335"/>
      <c r="I1431" s="334"/>
      <c r="J1431" s="335"/>
      <c r="K1431" s="343"/>
      <c r="L1431" s="372"/>
      <c r="M1431" s="337"/>
      <c r="N1431" s="337"/>
      <c r="O1431" s="912"/>
      <c r="P1431" s="339">
        <f t="shared" si="262"/>
        <v>0</v>
      </c>
      <c r="Q1431" s="364"/>
      <c r="R1431" s="364"/>
      <c r="S1431" s="365"/>
      <c r="T1431" s="366"/>
      <c r="U1431" s="367"/>
      <c r="V1431" s="364"/>
      <c r="W1431" s="364"/>
      <c r="X1431" s="364"/>
      <c r="Y1431" s="1293">
        <f t="shared" si="263"/>
        <v>0</v>
      </c>
      <c r="Z1431" s="340"/>
      <c r="AA1431" s="681"/>
      <c r="AB1431" s="28"/>
      <c r="AC1431" s="253">
        <f t="shared" si="264"/>
        <v>0</v>
      </c>
    </row>
    <row r="1432" spans="1:29" ht="15.6" hidden="1" customHeight="1" x14ac:dyDescent="0.3">
      <c r="A1432" s="115"/>
      <c r="B1432" s="332"/>
      <c r="C1432" s="332"/>
      <c r="D1432" s="332"/>
      <c r="E1432" s="1168"/>
      <c r="F1432" s="884"/>
      <c r="G1432" s="334"/>
      <c r="H1432" s="335"/>
      <c r="I1432" s="334"/>
      <c r="J1432" s="335"/>
      <c r="K1432" s="343"/>
      <c r="L1432" s="372"/>
      <c r="M1432" s="337"/>
      <c r="N1432" s="337"/>
      <c r="O1432" s="912"/>
      <c r="P1432" s="339">
        <f t="shared" si="262"/>
        <v>0</v>
      </c>
      <c r="Q1432" s="364"/>
      <c r="R1432" s="364"/>
      <c r="S1432" s="365"/>
      <c r="T1432" s="366"/>
      <c r="U1432" s="367"/>
      <c r="V1432" s="364"/>
      <c r="W1432" s="364"/>
      <c r="X1432" s="364"/>
      <c r="Y1432" s="1293">
        <f t="shared" si="263"/>
        <v>0</v>
      </c>
      <c r="Z1432" s="340"/>
      <c r="AA1432" s="348"/>
      <c r="AB1432" s="28"/>
      <c r="AC1432" s="253">
        <f t="shared" si="264"/>
        <v>0</v>
      </c>
    </row>
    <row r="1433" spans="1:29" x14ac:dyDescent="0.3">
      <c r="A1433" s="115"/>
      <c r="B1433" s="332"/>
      <c r="C1433" s="332"/>
      <c r="D1433" s="332"/>
      <c r="E1433" s="1168" t="s">
        <v>394</v>
      </c>
      <c r="F1433" s="884">
        <v>123</v>
      </c>
      <c r="G1433" s="334">
        <v>123</v>
      </c>
      <c r="H1433" s="335">
        <v>123</v>
      </c>
      <c r="I1433" s="334">
        <v>123</v>
      </c>
      <c r="J1433" s="335">
        <v>123</v>
      </c>
      <c r="K1433" s="343">
        <v>123</v>
      </c>
      <c r="L1433" s="372">
        <v>123</v>
      </c>
      <c r="M1433" s="337"/>
      <c r="N1433" s="337"/>
      <c r="O1433" s="912">
        <v>123</v>
      </c>
      <c r="P1433" s="339">
        <f t="shared" si="262"/>
        <v>0</v>
      </c>
      <c r="Q1433" s="364"/>
      <c r="R1433" s="364"/>
      <c r="S1433" s="365"/>
      <c r="T1433" s="366"/>
      <c r="U1433" s="367"/>
      <c r="V1433" s="364"/>
      <c r="W1433" s="364"/>
      <c r="X1433" s="364"/>
      <c r="Y1433" s="1293">
        <f t="shared" si="263"/>
        <v>0</v>
      </c>
      <c r="Z1433" s="340"/>
      <c r="AA1433" s="348"/>
      <c r="AB1433" s="28"/>
      <c r="AC1433" s="253">
        <f t="shared" si="264"/>
        <v>0</v>
      </c>
    </row>
    <row r="1434" spans="1:29" ht="15.6" hidden="1" customHeight="1" x14ac:dyDescent="0.3">
      <c r="A1434" s="115"/>
      <c r="B1434" s="332"/>
      <c r="C1434" s="332"/>
      <c r="D1434" s="332"/>
      <c r="E1434" s="1168" t="s">
        <v>411</v>
      </c>
      <c r="F1434" s="582">
        <f t="shared" si="261"/>
        <v>0</v>
      </c>
      <c r="G1434" s="333"/>
      <c r="H1434" s="333"/>
      <c r="I1434" s="334"/>
      <c r="J1434" s="335"/>
      <c r="K1434" s="633"/>
      <c r="L1434" s="337"/>
      <c r="M1434" s="337"/>
      <c r="N1434" s="337"/>
      <c r="O1434" s="338">
        <f t="shared" si="266"/>
        <v>0</v>
      </c>
      <c r="P1434" s="339">
        <f t="shared" si="262"/>
        <v>0</v>
      </c>
      <c r="Q1434" s="364"/>
      <c r="R1434" s="364"/>
      <c r="S1434" s="365"/>
      <c r="T1434" s="366"/>
      <c r="U1434" s="367"/>
      <c r="V1434" s="364"/>
      <c r="W1434" s="364"/>
      <c r="X1434" s="364"/>
      <c r="Y1434" s="1293">
        <f t="shared" si="263"/>
        <v>0</v>
      </c>
      <c r="Z1434" s="340"/>
      <c r="AA1434" s="348"/>
      <c r="AB1434" s="28"/>
      <c r="AC1434" s="253">
        <f t="shared" si="264"/>
        <v>0</v>
      </c>
    </row>
    <row r="1435" spans="1:29" ht="15.6" hidden="1" customHeight="1" x14ac:dyDescent="0.3">
      <c r="A1435" s="115"/>
      <c r="B1435" s="332"/>
      <c r="C1435" s="332"/>
      <c r="D1435" s="332"/>
      <c r="E1435" s="1169" t="s">
        <v>232</v>
      </c>
      <c r="F1435" s="582">
        <f t="shared" si="261"/>
        <v>0</v>
      </c>
      <c r="G1435" s="333"/>
      <c r="H1435" s="333"/>
      <c r="I1435" s="334"/>
      <c r="J1435" s="335"/>
      <c r="K1435" s="633"/>
      <c r="L1435" s="337"/>
      <c r="M1435" s="337"/>
      <c r="N1435" s="337"/>
      <c r="O1435" s="338">
        <f t="shared" si="266"/>
        <v>0</v>
      </c>
      <c r="P1435" s="339">
        <f t="shared" si="262"/>
        <v>0</v>
      </c>
      <c r="Q1435" s="364"/>
      <c r="R1435" s="364"/>
      <c r="S1435" s="365"/>
      <c r="T1435" s="366"/>
      <c r="U1435" s="367"/>
      <c r="V1435" s="364"/>
      <c r="W1435" s="364"/>
      <c r="X1435" s="364"/>
      <c r="Y1435" s="1293">
        <f t="shared" si="263"/>
        <v>0</v>
      </c>
      <c r="Z1435" s="340"/>
      <c r="AA1435" s="348"/>
      <c r="AB1435" s="28"/>
      <c r="AC1435" s="253">
        <f t="shared" si="264"/>
        <v>0</v>
      </c>
    </row>
    <row r="1436" spans="1:29" ht="15.6" hidden="1" customHeight="1" x14ac:dyDescent="0.3">
      <c r="A1436" s="115"/>
      <c r="B1436" s="332"/>
      <c r="C1436" s="332"/>
      <c r="D1436" s="332"/>
      <c r="E1436" s="1169" t="s">
        <v>412</v>
      </c>
      <c r="F1436" s="582">
        <f t="shared" si="261"/>
        <v>0</v>
      </c>
      <c r="G1436" s="333"/>
      <c r="H1436" s="333"/>
      <c r="I1436" s="334"/>
      <c r="J1436" s="335"/>
      <c r="K1436" s="633"/>
      <c r="L1436" s="337"/>
      <c r="M1436" s="337"/>
      <c r="N1436" s="337"/>
      <c r="O1436" s="338">
        <f t="shared" si="266"/>
        <v>0</v>
      </c>
      <c r="P1436" s="339">
        <f t="shared" si="262"/>
        <v>0</v>
      </c>
      <c r="Q1436" s="364"/>
      <c r="R1436" s="364"/>
      <c r="S1436" s="365"/>
      <c r="T1436" s="366"/>
      <c r="U1436" s="367"/>
      <c r="V1436" s="364"/>
      <c r="W1436" s="364"/>
      <c r="X1436" s="364"/>
      <c r="Y1436" s="1293">
        <f t="shared" si="263"/>
        <v>0</v>
      </c>
      <c r="Z1436" s="340"/>
      <c r="AA1436" s="370" t="s">
        <v>537</v>
      </c>
      <c r="AB1436" s="28"/>
      <c r="AC1436" s="253">
        <f t="shared" si="264"/>
        <v>0</v>
      </c>
    </row>
    <row r="1437" spans="1:29" ht="15.6" hidden="1" customHeight="1" x14ac:dyDescent="0.3">
      <c r="A1437" s="115"/>
      <c r="B1437" s="332"/>
      <c r="C1437" s="332"/>
      <c r="D1437" s="332"/>
      <c r="E1437" s="1169" t="s">
        <v>233</v>
      </c>
      <c r="F1437" s="582">
        <f t="shared" si="261"/>
        <v>0</v>
      </c>
      <c r="G1437" s="333"/>
      <c r="H1437" s="333"/>
      <c r="I1437" s="334"/>
      <c r="J1437" s="335"/>
      <c r="K1437" s="633"/>
      <c r="L1437" s="337"/>
      <c r="M1437" s="337"/>
      <c r="N1437" s="337"/>
      <c r="O1437" s="338">
        <f t="shared" si="266"/>
        <v>0</v>
      </c>
      <c r="P1437" s="339">
        <f t="shared" si="262"/>
        <v>0</v>
      </c>
      <c r="Q1437" s="364"/>
      <c r="R1437" s="364"/>
      <c r="S1437" s="365"/>
      <c r="T1437" s="366"/>
      <c r="U1437" s="367"/>
      <c r="V1437" s="364"/>
      <c r="W1437" s="364"/>
      <c r="X1437" s="364"/>
      <c r="Y1437" s="1293">
        <f t="shared" si="263"/>
        <v>0</v>
      </c>
      <c r="Z1437" s="340"/>
      <c r="AA1437" s="348"/>
      <c r="AB1437" s="28"/>
      <c r="AC1437" s="253">
        <f t="shared" si="264"/>
        <v>0</v>
      </c>
    </row>
    <row r="1438" spans="1:29" x14ac:dyDescent="0.3">
      <c r="A1438" s="115"/>
      <c r="B1438" s="332"/>
      <c r="C1438" s="332"/>
      <c r="D1438" s="332"/>
      <c r="E1438" s="1168"/>
      <c r="F1438" s="582">
        <f t="shared" si="261"/>
        <v>0</v>
      </c>
      <c r="G1438" s="333"/>
      <c r="H1438" s="333"/>
      <c r="I1438" s="334"/>
      <c r="J1438" s="335"/>
      <c r="K1438" s="942"/>
      <c r="L1438" s="337"/>
      <c r="M1438" s="337"/>
      <c r="N1438" s="337"/>
      <c r="O1438" s="338"/>
      <c r="P1438" s="339">
        <f t="shared" si="262"/>
        <v>0</v>
      </c>
      <c r="Q1438" s="364"/>
      <c r="R1438" s="364"/>
      <c r="S1438" s="365"/>
      <c r="T1438" s="366"/>
      <c r="U1438" s="367"/>
      <c r="V1438" s="364"/>
      <c r="W1438" s="364"/>
      <c r="X1438" s="364"/>
      <c r="Y1438" s="1293">
        <f t="shared" si="263"/>
        <v>0</v>
      </c>
      <c r="Z1438" s="340"/>
      <c r="AA1438" s="348"/>
      <c r="AB1438" s="28"/>
      <c r="AC1438" s="253">
        <f t="shared" si="264"/>
        <v>0</v>
      </c>
    </row>
    <row r="1439" spans="1:29" x14ac:dyDescent="0.3">
      <c r="A1439" s="115"/>
      <c r="B1439" s="332"/>
      <c r="C1439" s="374" t="s">
        <v>947</v>
      </c>
      <c r="D1439" s="332"/>
      <c r="E1439" s="1164"/>
      <c r="F1439" s="582">
        <f t="shared" si="261"/>
        <v>0</v>
      </c>
      <c r="G1439" s="333"/>
      <c r="H1439" s="333"/>
      <c r="I1439" s="334"/>
      <c r="J1439" s="335"/>
      <c r="K1439" s="942"/>
      <c r="L1439" s="344"/>
      <c r="M1439" s="344"/>
      <c r="N1439" s="344"/>
      <c r="O1439" s="338"/>
      <c r="P1439" s="339">
        <f t="shared" si="262"/>
        <v>0</v>
      </c>
      <c r="Q1439" s="364"/>
      <c r="R1439" s="364"/>
      <c r="S1439" s="365"/>
      <c r="T1439" s="366"/>
      <c r="U1439" s="367"/>
      <c r="V1439" s="364"/>
      <c r="W1439" s="364"/>
      <c r="X1439" s="364"/>
      <c r="Y1439" s="1293">
        <f t="shared" si="263"/>
        <v>0</v>
      </c>
      <c r="Z1439" s="340"/>
      <c r="AA1439" s="1022" t="s">
        <v>1064</v>
      </c>
      <c r="AB1439" s="28"/>
      <c r="AC1439" s="253">
        <f t="shared" si="264"/>
        <v>0</v>
      </c>
    </row>
    <row r="1440" spans="1:29" x14ac:dyDescent="0.3">
      <c r="A1440" s="115"/>
      <c r="B1440" s="332"/>
      <c r="C1440" s="374" t="s">
        <v>903</v>
      </c>
      <c r="D1440" s="332"/>
      <c r="E1440" s="1164"/>
      <c r="F1440" s="582">
        <f t="shared" ref="F1440" si="267">SUM(G1440:J1440)</f>
        <v>0</v>
      </c>
      <c r="G1440" s="333"/>
      <c r="H1440" s="333"/>
      <c r="I1440" s="334"/>
      <c r="J1440" s="335"/>
      <c r="K1440" s="942"/>
      <c r="L1440" s="344"/>
      <c r="M1440" s="344"/>
      <c r="N1440" s="344"/>
      <c r="O1440" s="338"/>
      <c r="P1440" s="339">
        <f t="shared" si="262"/>
        <v>0</v>
      </c>
      <c r="Q1440" s="364"/>
      <c r="R1440" s="364"/>
      <c r="S1440" s="413"/>
      <c r="T1440" s="366"/>
      <c r="U1440" s="367"/>
      <c r="V1440" s="364"/>
      <c r="W1440" s="364"/>
      <c r="X1440" s="364"/>
      <c r="Y1440" s="1293">
        <f t="shared" si="263"/>
        <v>0</v>
      </c>
      <c r="Z1440" s="340"/>
      <c r="AA1440" s="422" t="s">
        <v>1065</v>
      </c>
      <c r="AB1440" s="28"/>
      <c r="AC1440" s="253">
        <f t="shared" si="264"/>
        <v>0</v>
      </c>
    </row>
    <row r="1441" spans="1:29" ht="15.6" customHeight="1" x14ac:dyDescent="0.3">
      <c r="A1441" s="115"/>
      <c r="B1441" s="332"/>
      <c r="C1441" s="332"/>
      <c r="D1441" s="374" t="s">
        <v>1272</v>
      </c>
      <c r="E1441" s="1164"/>
      <c r="F1441" s="582">
        <f t="shared" si="261"/>
        <v>0</v>
      </c>
      <c r="G1441" s="333"/>
      <c r="H1441" s="333"/>
      <c r="I1441" s="334"/>
      <c r="J1441" s="335"/>
      <c r="K1441" s="942"/>
      <c r="L1441" s="344"/>
      <c r="M1441" s="344"/>
      <c r="N1441" s="344"/>
      <c r="O1441" s="338"/>
      <c r="P1441" s="339">
        <f t="shared" si="262"/>
        <v>0</v>
      </c>
      <c r="Q1441" s="364"/>
      <c r="R1441" s="364"/>
      <c r="S1441" s="365"/>
      <c r="T1441" s="366"/>
      <c r="U1441" s="367"/>
      <c r="V1441" s="364"/>
      <c r="W1441" s="364"/>
      <c r="X1441" s="364"/>
      <c r="Y1441" s="1293">
        <f t="shared" si="263"/>
        <v>0</v>
      </c>
      <c r="Z1441" s="340"/>
      <c r="AA1441" s="422" t="s">
        <v>904</v>
      </c>
      <c r="AB1441" s="28"/>
      <c r="AC1441" s="253">
        <f t="shared" si="264"/>
        <v>0</v>
      </c>
    </row>
    <row r="1442" spans="1:29" ht="15.6" customHeight="1" x14ac:dyDescent="0.3">
      <c r="A1442" s="115"/>
      <c r="B1442" s="332"/>
      <c r="C1442" s="332"/>
      <c r="D1442" s="374" t="s">
        <v>1273</v>
      </c>
      <c r="E1442" s="1164"/>
      <c r="F1442" s="582">
        <f t="shared" ref="F1442" si="268">SUM(G1442:J1442)</f>
        <v>0</v>
      </c>
      <c r="G1442" s="333"/>
      <c r="H1442" s="333"/>
      <c r="I1442" s="334"/>
      <c r="J1442" s="335"/>
      <c r="K1442" s="942"/>
      <c r="L1442" s="344"/>
      <c r="M1442" s="344"/>
      <c r="N1442" s="344"/>
      <c r="O1442" s="338"/>
      <c r="P1442" s="339">
        <f t="shared" si="262"/>
        <v>0</v>
      </c>
      <c r="Q1442" s="364"/>
      <c r="R1442" s="364"/>
      <c r="S1442" s="365"/>
      <c r="T1442" s="366"/>
      <c r="U1442" s="367"/>
      <c r="V1442" s="364"/>
      <c r="W1442" s="364"/>
      <c r="X1442" s="364"/>
      <c r="Y1442" s="1293">
        <f t="shared" si="263"/>
        <v>0</v>
      </c>
      <c r="Z1442" s="340"/>
      <c r="AA1442" s="422" t="s">
        <v>905</v>
      </c>
      <c r="AB1442" s="28"/>
      <c r="AC1442" s="253">
        <f t="shared" si="264"/>
        <v>0</v>
      </c>
    </row>
    <row r="1443" spans="1:29" ht="15.6" customHeight="1" x14ac:dyDescent="0.3">
      <c r="A1443" s="115"/>
      <c r="B1443" s="332"/>
      <c r="C1443" s="332"/>
      <c r="D1443" s="374" t="s">
        <v>1274</v>
      </c>
      <c r="E1443" s="1164"/>
      <c r="F1443" s="582">
        <f t="shared" si="261"/>
        <v>0</v>
      </c>
      <c r="G1443" s="333"/>
      <c r="H1443" s="333"/>
      <c r="I1443" s="334"/>
      <c r="J1443" s="335"/>
      <c r="K1443" s="942"/>
      <c r="L1443" s="344"/>
      <c r="M1443" s="344"/>
      <c r="N1443" s="344"/>
      <c r="O1443" s="338"/>
      <c r="P1443" s="339">
        <f t="shared" si="262"/>
        <v>0</v>
      </c>
      <c r="Q1443" s="364"/>
      <c r="R1443" s="364"/>
      <c r="S1443" s="365"/>
      <c r="T1443" s="366"/>
      <c r="U1443" s="367"/>
      <c r="V1443" s="364"/>
      <c r="W1443" s="364"/>
      <c r="X1443" s="364"/>
      <c r="Y1443" s="1293">
        <f t="shared" si="263"/>
        <v>0</v>
      </c>
      <c r="Z1443" s="340"/>
      <c r="AA1443" s="422" t="s">
        <v>827</v>
      </c>
      <c r="AB1443" s="28"/>
      <c r="AC1443" s="253">
        <f t="shared" si="264"/>
        <v>0</v>
      </c>
    </row>
    <row r="1444" spans="1:29" ht="15.6" customHeight="1" x14ac:dyDescent="0.3">
      <c r="A1444" s="115"/>
      <c r="B1444" s="332"/>
      <c r="C1444" s="332"/>
      <c r="D1444" s="332"/>
      <c r="E1444" s="1168" t="s">
        <v>205</v>
      </c>
      <c r="F1444" s="582">
        <f t="shared" si="261"/>
        <v>1</v>
      </c>
      <c r="G1444" s="333"/>
      <c r="H1444" s="333">
        <v>1</v>
      </c>
      <c r="I1444" s="334"/>
      <c r="J1444" s="335"/>
      <c r="K1444" s="942"/>
      <c r="L1444" s="344"/>
      <c r="M1444" s="344"/>
      <c r="N1444" s="344"/>
      <c r="O1444" s="338"/>
      <c r="P1444" s="339">
        <f t="shared" si="262"/>
        <v>0</v>
      </c>
      <c r="Q1444" s="364"/>
      <c r="R1444" s="364"/>
      <c r="S1444" s="365"/>
      <c r="T1444" s="366"/>
      <c r="U1444" s="367"/>
      <c r="V1444" s="364"/>
      <c r="W1444" s="364"/>
      <c r="X1444" s="364"/>
      <c r="Y1444" s="1293">
        <f t="shared" si="263"/>
        <v>0</v>
      </c>
      <c r="Z1444" s="340" t="s">
        <v>32</v>
      </c>
      <c r="AA1444" s="348"/>
      <c r="AB1444" s="28"/>
      <c r="AC1444" s="253">
        <f t="shared" si="264"/>
        <v>0</v>
      </c>
    </row>
    <row r="1445" spans="1:29" ht="15.6" customHeight="1" x14ac:dyDescent="0.3">
      <c r="A1445" s="115"/>
      <c r="B1445" s="332"/>
      <c r="C1445" s="332"/>
      <c r="D1445" s="332"/>
      <c r="E1445" s="1168" t="s">
        <v>204</v>
      </c>
      <c r="F1445" s="582">
        <f t="shared" si="261"/>
        <v>1</v>
      </c>
      <c r="G1445" s="333"/>
      <c r="H1445" s="333"/>
      <c r="I1445" s="334">
        <v>1</v>
      </c>
      <c r="J1445" s="335"/>
      <c r="K1445" s="633"/>
      <c r="L1445" s="344">
        <v>1</v>
      </c>
      <c r="M1445" s="344"/>
      <c r="N1445" s="344"/>
      <c r="O1445" s="338">
        <f t="shared" si="266"/>
        <v>1</v>
      </c>
      <c r="P1445" s="339">
        <f t="shared" si="262"/>
        <v>1970</v>
      </c>
      <c r="Q1445" s="364"/>
      <c r="R1445" s="364"/>
      <c r="S1445" s="365">
        <v>1970</v>
      </c>
      <c r="T1445" s="366"/>
      <c r="U1445" s="367"/>
      <c r="V1445" s="364"/>
      <c r="W1445" s="364"/>
      <c r="X1445" s="364"/>
      <c r="Y1445" s="1293">
        <f t="shared" si="263"/>
        <v>0</v>
      </c>
      <c r="Z1445" s="340" t="s">
        <v>32</v>
      </c>
      <c r="AA1445" s="348"/>
      <c r="AB1445" s="28"/>
      <c r="AC1445" s="253">
        <f t="shared" si="264"/>
        <v>1970</v>
      </c>
    </row>
    <row r="1446" spans="1:29" ht="15.6" customHeight="1" x14ac:dyDescent="0.3">
      <c r="A1446" s="115"/>
      <c r="B1446" s="332"/>
      <c r="C1446" s="332"/>
      <c r="D1446" s="332"/>
      <c r="E1446" s="1168"/>
      <c r="F1446" s="582"/>
      <c r="G1446" s="333"/>
      <c r="H1446" s="333"/>
      <c r="I1446" s="334"/>
      <c r="J1446" s="335"/>
      <c r="K1446" s="633"/>
      <c r="L1446" s="344"/>
      <c r="M1446" s="344"/>
      <c r="N1446" s="344"/>
      <c r="O1446" s="338"/>
      <c r="P1446" s="339">
        <f t="shared" si="262"/>
        <v>0</v>
      </c>
      <c r="Q1446" s="364"/>
      <c r="R1446" s="364"/>
      <c r="S1446" s="365"/>
      <c r="T1446" s="366"/>
      <c r="U1446" s="367"/>
      <c r="V1446" s="364"/>
      <c r="W1446" s="364"/>
      <c r="X1446" s="364"/>
      <c r="Y1446" s="1293">
        <f t="shared" si="263"/>
        <v>0</v>
      </c>
      <c r="Z1446" s="340"/>
      <c r="AA1446" s="348"/>
      <c r="AB1446" s="28"/>
      <c r="AC1446" s="253">
        <f t="shared" si="264"/>
        <v>0</v>
      </c>
    </row>
    <row r="1447" spans="1:29" ht="15.6" customHeight="1" x14ac:dyDescent="0.3">
      <c r="A1447" s="207"/>
      <c r="B1447" s="441"/>
      <c r="C1447" s="282" t="s">
        <v>1275</v>
      </c>
      <c r="D1447" s="30"/>
      <c r="E1447" s="523"/>
      <c r="F1447" s="582"/>
      <c r="G1447" s="333"/>
      <c r="H1447" s="333"/>
      <c r="I1447" s="334"/>
      <c r="J1447" s="335"/>
      <c r="K1447" s="633"/>
      <c r="L1447" s="344"/>
      <c r="M1447" s="344"/>
      <c r="N1447" s="344"/>
      <c r="O1447" s="338"/>
      <c r="P1447" s="339">
        <f t="shared" si="262"/>
        <v>0</v>
      </c>
      <c r="Q1447" s="364"/>
      <c r="R1447" s="364"/>
      <c r="S1447" s="365"/>
      <c r="T1447" s="366"/>
      <c r="U1447" s="367"/>
      <c r="V1447" s="364"/>
      <c r="W1447" s="364"/>
      <c r="X1447" s="364"/>
      <c r="Y1447" s="1293">
        <f t="shared" si="263"/>
        <v>0</v>
      </c>
      <c r="Z1447" s="340"/>
      <c r="AA1447" s="348"/>
      <c r="AB1447" s="28"/>
      <c r="AC1447" s="253">
        <f t="shared" si="264"/>
        <v>0</v>
      </c>
    </row>
    <row r="1448" spans="1:29" ht="15.6" customHeight="1" x14ac:dyDescent="0.3">
      <c r="A1448" s="207"/>
      <c r="B1448" s="441"/>
      <c r="C1448" s="441"/>
      <c r="D1448" s="282" t="s">
        <v>1066</v>
      </c>
      <c r="E1448" s="523"/>
      <c r="F1448" s="582"/>
      <c r="G1448" s="333"/>
      <c r="H1448" s="333"/>
      <c r="I1448" s="334"/>
      <c r="J1448" s="335"/>
      <c r="K1448" s="633"/>
      <c r="L1448" s="344"/>
      <c r="M1448" s="344"/>
      <c r="N1448" s="344"/>
      <c r="O1448" s="338"/>
      <c r="P1448" s="339">
        <f t="shared" si="262"/>
        <v>0</v>
      </c>
      <c r="Q1448" s="364"/>
      <c r="R1448" s="364"/>
      <c r="S1448" s="365"/>
      <c r="T1448" s="366"/>
      <c r="U1448" s="367"/>
      <c r="V1448" s="364"/>
      <c r="W1448" s="364"/>
      <c r="X1448" s="364"/>
      <c r="Y1448" s="1293">
        <f t="shared" si="263"/>
        <v>0</v>
      </c>
      <c r="Z1448" s="340"/>
      <c r="AA1448" s="348"/>
      <c r="AB1448" s="28"/>
      <c r="AC1448" s="253">
        <f t="shared" si="264"/>
        <v>0</v>
      </c>
    </row>
    <row r="1449" spans="1:29" ht="15.6" customHeight="1" x14ac:dyDescent="0.3">
      <c r="A1449" s="207"/>
      <c r="B1449" s="441"/>
      <c r="C1449" s="441"/>
      <c r="D1449" s="282" t="s">
        <v>1067</v>
      </c>
      <c r="E1449" s="523"/>
      <c r="F1449" s="582"/>
      <c r="G1449" s="333"/>
      <c r="H1449" s="333"/>
      <c r="I1449" s="334"/>
      <c r="J1449" s="335"/>
      <c r="K1449" s="633"/>
      <c r="L1449" s="344"/>
      <c r="M1449" s="344"/>
      <c r="N1449" s="344"/>
      <c r="O1449" s="338"/>
      <c r="P1449" s="339">
        <f t="shared" si="262"/>
        <v>0</v>
      </c>
      <c r="Q1449" s="364"/>
      <c r="R1449" s="364"/>
      <c r="S1449" s="365"/>
      <c r="T1449" s="366"/>
      <c r="U1449" s="367"/>
      <c r="V1449" s="364"/>
      <c r="W1449" s="364"/>
      <c r="X1449" s="364"/>
      <c r="Y1449" s="1293">
        <f t="shared" si="263"/>
        <v>0</v>
      </c>
      <c r="Z1449" s="340"/>
      <c r="AA1449" s="348"/>
      <c r="AB1449" s="28"/>
      <c r="AC1449" s="253">
        <f t="shared" si="264"/>
        <v>0</v>
      </c>
    </row>
    <row r="1450" spans="1:29" ht="15.6" customHeight="1" x14ac:dyDescent="0.3">
      <c r="A1450" s="207"/>
      <c r="B1450" s="441"/>
      <c r="C1450" s="441"/>
      <c r="D1450" s="282" t="s">
        <v>1068</v>
      </c>
      <c r="E1450" s="1212" t="s">
        <v>1069</v>
      </c>
      <c r="F1450" s="582"/>
      <c r="G1450" s="333"/>
      <c r="H1450" s="333">
        <v>1</v>
      </c>
      <c r="I1450" s="334"/>
      <c r="J1450" s="335"/>
      <c r="K1450" s="633"/>
      <c r="L1450" s="344"/>
      <c r="M1450" s="344"/>
      <c r="N1450" s="344"/>
      <c r="O1450" s="338"/>
      <c r="P1450" s="339">
        <f t="shared" si="262"/>
        <v>600000</v>
      </c>
      <c r="Q1450" s="364"/>
      <c r="R1450" s="364">
        <v>600000</v>
      </c>
      <c r="S1450" s="365"/>
      <c r="T1450" s="366"/>
      <c r="U1450" s="367"/>
      <c r="V1450" s="364"/>
      <c r="W1450" s="364"/>
      <c r="X1450" s="364"/>
      <c r="Y1450" s="1293">
        <f t="shared" si="263"/>
        <v>0</v>
      </c>
      <c r="Z1450" s="340"/>
      <c r="AA1450" s="1022" t="s">
        <v>1064</v>
      </c>
      <c r="AB1450" s="28"/>
      <c r="AC1450" s="253">
        <f t="shared" si="264"/>
        <v>600000</v>
      </c>
    </row>
    <row r="1451" spans="1:29" ht="15.6" customHeight="1" x14ac:dyDescent="0.3">
      <c r="A1451" s="207"/>
      <c r="B1451" s="441"/>
      <c r="C1451" s="441"/>
      <c r="D1451" s="409"/>
      <c r="E1451" s="522" t="s">
        <v>1070</v>
      </c>
      <c r="F1451" s="582"/>
      <c r="G1451" s="333"/>
      <c r="H1451" s="333"/>
      <c r="I1451" s="334"/>
      <c r="J1451" s="335"/>
      <c r="K1451" s="633"/>
      <c r="L1451" s="344"/>
      <c r="M1451" s="344"/>
      <c r="N1451" s="344"/>
      <c r="O1451" s="338"/>
      <c r="P1451" s="339">
        <f t="shared" si="262"/>
        <v>0</v>
      </c>
      <c r="Q1451" s="364"/>
      <c r="R1451" s="364"/>
      <c r="S1451" s="365"/>
      <c r="T1451" s="366"/>
      <c r="U1451" s="367"/>
      <c r="V1451" s="364"/>
      <c r="W1451" s="364"/>
      <c r="X1451" s="364"/>
      <c r="Y1451" s="1293">
        <f t="shared" si="263"/>
        <v>0</v>
      </c>
      <c r="Z1451" s="340"/>
      <c r="AA1451" s="348"/>
      <c r="AB1451" s="28"/>
      <c r="AC1451" s="253">
        <f t="shared" si="264"/>
        <v>0</v>
      </c>
    </row>
    <row r="1452" spans="1:29" ht="15.6" customHeight="1" x14ac:dyDescent="0.3">
      <c r="A1452" s="115"/>
      <c r="B1452" s="332"/>
      <c r="C1452" s="332"/>
      <c r="D1452" s="332"/>
      <c r="E1452" s="1168"/>
      <c r="F1452" s="582"/>
      <c r="G1452" s="333"/>
      <c r="H1452" s="333"/>
      <c r="I1452" s="334"/>
      <c r="J1452" s="335"/>
      <c r="K1452" s="633"/>
      <c r="L1452" s="344"/>
      <c r="M1452" s="344"/>
      <c r="N1452" s="344"/>
      <c r="O1452" s="338"/>
      <c r="P1452" s="339">
        <f t="shared" si="262"/>
        <v>0</v>
      </c>
      <c r="Q1452" s="364"/>
      <c r="R1452" s="364"/>
      <c r="S1452" s="365"/>
      <c r="T1452" s="366"/>
      <c r="U1452" s="367"/>
      <c r="V1452" s="364"/>
      <c r="W1452" s="364"/>
      <c r="X1452" s="364"/>
      <c r="Y1452" s="1293">
        <f t="shared" si="263"/>
        <v>0</v>
      </c>
      <c r="Z1452" s="340"/>
      <c r="AA1452" s="348"/>
      <c r="AB1452" s="28"/>
      <c r="AC1452" s="253">
        <f t="shared" si="264"/>
        <v>0</v>
      </c>
    </row>
    <row r="1453" spans="1:29" ht="15.6" customHeight="1" x14ac:dyDescent="0.3">
      <c r="A1453" s="115"/>
      <c r="B1453" s="332"/>
      <c r="C1453" s="332"/>
      <c r="D1453" s="332"/>
      <c r="E1453" s="1168"/>
      <c r="F1453" s="582">
        <f t="shared" si="261"/>
        <v>0</v>
      </c>
      <c r="G1453" s="333"/>
      <c r="H1453" s="333"/>
      <c r="I1453" s="334"/>
      <c r="J1453" s="335"/>
      <c r="K1453" s="942"/>
      <c r="L1453" s="337"/>
      <c r="M1453" s="337"/>
      <c r="N1453" s="337"/>
      <c r="O1453" s="338"/>
      <c r="P1453" s="339">
        <f t="shared" si="262"/>
        <v>0</v>
      </c>
      <c r="Q1453" s="364"/>
      <c r="R1453" s="364"/>
      <c r="S1453" s="365"/>
      <c r="T1453" s="366"/>
      <c r="U1453" s="367"/>
      <c r="V1453" s="364"/>
      <c r="W1453" s="364"/>
      <c r="X1453" s="364"/>
      <c r="Y1453" s="1293">
        <f t="shared" si="263"/>
        <v>0</v>
      </c>
      <c r="Z1453" s="340"/>
      <c r="AA1453" s="348"/>
      <c r="AB1453" s="28"/>
      <c r="AC1453" s="253">
        <f t="shared" si="264"/>
        <v>0</v>
      </c>
    </row>
    <row r="1454" spans="1:29" x14ac:dyDescent="0.3">
      <c r="A1454" s="115"/>
      <c r="B1454" s="332"/>
      <c r="C1454" s="374" t="s">
        <v>1276</v>
      </c>
      <c r="D1454" s="30"/>
      <c r="E1454" s="1164"/>
      <c r="F1454" s="582">
        <f t="shared" si="261"/>
        <v>0</v>
      </c>
      <c r="G1454" s="333"/>
      <c r="H1454" s="333"/>
      <c r="I1454" s="334"/>
      <c r="J1454" s="335"/>
      <c r="K1454" s="942"/>
      <c r="L1454" s="337"/>
      <c r="M1454" s="337"/>
      <c r="N1454" s="337"/>
      <c r="O1454" s="338"/>
      <c r="P1454" s="339">
        <f t="shared" si="262"/>
        <v>0</v>
      </c>
      <c r="Q1454" s="364"/>
      <c r="R1454" s="364"/>
      <c r="S1454" s="365"/>
      <c r="T1454" s="366"/>
      <c r="U1454" s="367"/>
      <c r="V1454" s="364"/>
      <c r="W1454" s="364"/>
      <c r="X1454" s="364"/>
      <c r="Y1454" s="1293">
        <f t="shared" si="263"/>
        <v>0</v>
      </c>
      <c r="Z1454" s="340"/>
      <c r="AA1454" s="348"/>
      <c r="AB1454" s="28"/>
      <c r="AC1454" s="253">
        <f t="shared" si="264"/>
        <v>0</v>
      </c>
    </row>
    <row r="1455" spans="1:29" x14ac:dyDescent="0.3">
      <c r="A1455" s="115"/>
      <c r="B1455" s="332"/>
      <c r="C1455" s="332"/>
      <c r="D1455" s="374" t="s">
        <v>906</v>
      </c>
      <c r="E1455" s="1164"/>
      <c r="F1455" s="582">
        <f t="shared" si="261"/>
        <v>0</v>
      </c>
      <c r="G1455" s="333"/>
      <c r="H1455" s="333"/>
      <c r="I1455" s="334"/>
      <c r="J1455" s="335"/>
      <c r="K1455" s="942"/>
      <c r="L1455" s="337"/>
      <c r="M1455" s="337"/>
      <c r="N1455" s="337"/>
      <c r="O1455" s="338"/>
      <c r="P1455" s="339">
        <f t="shared" ref="P1455:P1519" si="269">SUM(Q1455:T1455)</f>
        <v>0</v>
      </c>
      <c r="Q1455" s="364"/>
      <c r="R1455" s="364"/>
      <c r="S1455" s="365"/>
      <c r="T1455" s="366"/>
      <c r="U1455" s="367"/>
      <c r="V1455" s="364"/>
      <c r="W1455" s="364"/>
      <c r="X1455" s="364"/>
      <c r="Y1455" s="1293">
        <f t="shared" ref="Y1455:Y1519" si="270">SUM(U1455:X1455)</f>
        <v>0</v>
      </c>
      <c r="Z1455" s="340"/>
      <c r="AA1455" s="348"/>
      <c r="AB1455" s="28"/>
      <c r="AC1455" s="253">
        <f t="shared" si="264"/>
        <v>0</v>
      </c>
    </row>
    <row r="1456" spans="1:29" x14ac:dyDescent="0.3">
      <c r="A1456" s="115"/>
      <c r="B1456" s="332"/>
      <c r="C1456" s="332"/>
      <c r="D1456" s="374" t="s">
        <v>908</v>
      </c>
      <c r="E1456" s="1164"/>
      <c r="F1456" s="582">
        <f t="shared" ref="F1456:F1457" si="271">SUM(G1456:J1456)</f>
        <v>0</v>
      </c>
      <c r="G1456" s="333"/>
      <c r="H1456" s="333"/>
      <c r="I1456" s="334"/>
      <c r="J1456" s="335"/>
      <c r="K1456" s="942"/>
      <c r="L1456" s="337"/>
      <c r="M1456" s="337"/>
      <c r="N1456" s="337"/>
      <c r="O1456" s="338"/>
      <c r="P1456" s="339">
        <f t="shared" si="269"/>
        <v>0</v>
      </c>
      <c r="Q1456" s="364"/>
      <c r="R1456" s="364"/>
      <c r="S1456" s="365"/>
      <c r="T1456" s="366"/>
      <c r="U1456" s="367"/>
      <c r="V1456" s="364"/>
      <c r="W1456" s="364"/>
      <c r="X1456" s="364"/>
      <c r="Y1456" s="1293">
        <f t="shared" si="270"/>
        <v>0</v>
      </c>
      <c r="Z1456" s="340"/>
      <c r="AA1456" s="348"/>
      <c r="AB1456" s="28"/>
      <c r="AC1456" s="253">
        <f t="shared" si="264"/>
        <v>0</v>
      </c>
    </row>
    <row r="1457" spans="1:29" x14ac:dyDescent="0.3">
      <c r="A1457" s="115"/>
      <c r="B1457" s="332"/>
      <c r="C1457" s="332"/>
      <c r="D1457" s="374" t="s">
        <v>907</v>
      </c>
      <c r="E1457" s="1164"/>
      <c r="F1457" s="582">
        <f t="shared" si="271"/>
        <v>0</v>
      </c>
      <c r="G1457" s="333"/>
      <c r="H1457" s="333"/>
      <c r="I1457" s="334"/>
      <c r="J1457" s="335"/>
      <c r="K1457" s="942"/>
      <c r="L1457" s="337"/>
      <c r="M1457" s="337"/>
      <c r="N1457" s="337"/>
      <c r="O1457" s="338"/>
      <c r="P1457" s="339">
        <f t="shared" si="269"/>
        <v>0</v>
      </c>
      <c r="Q1457" s="364"/>
      <c r="R1457" s="364"/>
      <c r="S1457" s="365"/>
      <c r="T1457" s="366"/>
      <c r="U1457" s="367"/>
      <c r="V1457" s="364"/>
      <c r="W1457" s="364"/>
      <c r="X1457" s="364"/>
      <c r="Y1457" s="1293">
        <f t="shared" si="270"/>
        <v>0</v>
      </c>
      <c r="Z1457" s="340"/>
      <c r="AA1457" s="348"/>
      <c r="AB1457" s="28"/>
      <c r="AC1457" s="253">
        <f t="shared" si="264"/>
        <v>0</v>
      </c>
    </row>
    <row r="1458" spans="1:29" x14ac:dyDescent="0.3">
      <c r="A1458" s="115"/>
      <c r="B1458" s="332"/>
      <c r="C1458" s="332"/>
      <c r="D1458" s="332"/>
      <c r="E1458" s="1168" t="s">
        <v>191</v>
      </c>
      <c r="F1458" s="582">
        <f t="shared" si="261"/>
        <v>1</v>
      </c>
      <c r="G1458" s="333"/>
      <c r="H1458" s="333"/>
      <c r="I1458" s="334">
        <v>1</v>
      </c>
      <c r="J1458" s="335"/>
      <c r="K1458" s="942"/>
      <c r="L1458" s="337"/>
      <c r="M1458" s="337"/>
      <c r="N1458" s="337"/>
      <c r="O1458" s="338"/>
      <c r="P1458" s="339">
        <f t="shared" si="269"/>
        <v>37800</v>
      </c>
      <c r="Q1458" s="364"/>
      <c r="R1458" s="364"/>
      <c r="S1458" s="365">
        <v>37800</v>
      </c>
      <c r="T1458" s="366"/>
      <c r="U1458" s="367"/>
      <c r="V1458" s="364"/>
      <c r="W1458" s="364"/>
      <c r="X1458" s="364"/>
      <c r="Y1458" s="1293">
        <f t="shared" si="270"/>
        <v>0</v>
      </c>
      <c r="Z1458" s="340" t="s">
        <v>32</v>
      </c>
      <c r="AA1458" s="370" t="s">
        <v>770</v>
      </c>
      <c r="AB1458" s="28"/>
      <c r="AC1458" s="253">
        <f t="shared" si="264"/>
        <v>37800</v>
      </c>
    </row>
    <row r="1459" spans="1:29" ht="15.6" customHeight="1" x14ac:dyDescent="0.3">
      <c r="A1459" s="115"/>
      <c r="B1459" s="332"/>
      <c r="C1459" s="332"/>
      <c r="D1459" s="332"/>
      <c r="E1459" s="1168"/>
      <c r="F1459" s="582">
        <f t="shared" si="261"/>
        <v>0</v>
      </c>
      <c r="G1459" s="333"/>
      <c r="H1459" s="333"/>
      <c r="I1459" s="334"/>
      <c r="J1459" s="335"/>
      <c r="K1459" s="942"/>
      <c r="L1459" s="337"/>
      <c r="M1459" s="337"/>
      <c r="N1459" s="337"/>
      <c r="O1459" s="338"/>
      <c r="P1459" s="339">
        <f t="shared" si="269"/>
        <v>0</v>
      </c>
      <c r="Q1459" s="364"/>
      <c r="R1459" s="364"/>
      <c r="S1459" s="365"/>
      <c r="T1459" s="366"/>
      <c r="U1459" s="367"/>
      <c r="V1459" s="364"/>
      <c r="W1459" s="364"/>
      <c r="X1459" s="364"/>
      <c r="Y1459" s="1293">
        <f t="shared" si="270"/>
        <v>0</v>
      </c>
      <c r="Z1459" s="340"/>
      <c r="AA1459" s="348"/>
      <c r="AB1459" s="28"/>
      <c r="AC1459" s="253">
        <f t="shared" si="264"/>
        <v>0</v>
      </c>
    </row>
    <row r="1460" spans="1:29" ht="15.6" customHeight="1" x14ac:dyDescent="0.3">
      <c r="A1460" s="115"/>
      <c r="B1460" s="332"/>
      <c r="C1460" s="442" t="s">
        <v>1277</v>
      </c>
      <c r="D1460" s="332"/>
      <c r="E1460" s="1168"/>
      <c r="F1460" s="582">
        <f t="shared" si="261"/>
        <v>0</v>
      </c>
      <c r="G1460" s="333"/>
      <c r="H1460" s="333"/>
      <c r="I1460" s="334"/>
      <c r="J1460" s="335"/>
      <c r="K1460" s="942"/>
      <c r="L1460" s="337"/>
      <c r="M1460" s="337"/>
      <c r="N1460" s="337"/>
      <c r="O1460" s="338"/>
      <c r="P1460" s="339">
        <f t="shared" si="269"/>
        <v>0</v>
      </c>
      <c r="Q1460" s="364"/>
      <c r="R1460" s="364"/>
      <c r="S1460" s="365"/>
      <c r="T1460" s="366"/>
      <c r="U1460" s="367"/>
      <c r="V1460" s="364"/>
      <c r="W1460" s="364"/>
      <c r="X1460" s="364"/>
      <c r="Y1460" s="1293">
        <f t="shared" si="270"/>
        <v>0</v>
      </c>
      <c r="Z1460" s="340"/>
      <c r="AA1460" s="370"/>
      <c r="AB1460" s="28"/>
      <c r="AC1460" s="253">
        <f t="shared" si="264"/>
        <v>0</v>
      </c>
    </row>
    <row r="1461" spans="1:29" ht="15.6" customHeight="1" x14ac:dyDescent="0.3">
      <c r="A1461" s="115"/>
      <c r="B1461" s="332"/>
      <c r="C1461" s="332"/>
      <c r="D1461" s="332"/>
      <c r="E1461" s="1168" t="s">
        <v>431</v>
      </c>
      <c r="F1461" s="582">
        <v>1</v>
      </c>
      <c r="G1461" s="334">
        <v>1</v>
      </c>
      <c r="H1461" s="335">
        <v>-1</v>
      </c>
      <c r="I1461" s="334">
        <v>1</v>
      </c>
      <c r="J1461" s="335">
        <v>-1</v>
      </c>
      <c r="K1461" s="633"/>
      <c r="L1461" s="337">
        <v>2</v>
      </c>
      <c r="M1461" s="337"/>
      <c r="N1461" s="337"/>
      <c r="O1461" s="338">
        <f t="shared" ref="O1461:O1525" si="272">SUM(K1461:N1461)</f>
        <v>2</v>
      </c>
      <c r="P1461" s="339">
        <f>SUM(Q1461:T1461)</f>
        <v>138986</v>
      </c>
      <c r="Q1461" s="364"/>
      <c r="R1461" s="414"/>
      <c r="S1461" s="365">
        <v>68986</v>
      </c>
      <c r="T1461" s="475">
        <v>70000</v>
      </c>
      <c r="U1461" s="367"/>
      <c r="V1461" s="364"/>
      <c r="W1461" s="364"/>
      <c r="X1461" s="364"/>
      <c r="Y1461" s="1293">
        <f t="shared" si="270"/>
        <v>0</v>
      </c>
      <c r="Z1461" s="340"/>
      <c r="AA1461" s="370"/>
      <c r="AB1461" s="28"/>
      <c r="AC1461" s="253">
        <f t="shared" si="264"/>
        <v>138986</v>
      </c>
    </row>
    <row r="1462" spans="1:29" ht="16.2" thickBot="1" x14ac:dyDescent="0.35">
      <c r="A1462" s="119"/>
      <c r="B1462" s="306"/>
      <c r="C1462" s="306"/>
      <c r="D1462" s="306"/>
      <c r="E1462" s="1364"/>
      <c r="F1462" s="881">
        <f t="shared" ref="F1462:F1540" si="273">SUM(G1462:J1462)</f>
        <v>0</v>
      </c>
      <c r="G1462" s="307"/>
      <c r="H1462" s="307"/>
      <c r="I1462" s="308"/>
      <c r="J1462" s="309"/>
      <c r="K1462" s="941"/>
      <c r="L1462" s="310"/>
      <c r="M1462" s="310"/>
      <c r="N1462" s="310"/>
      <c r="O1462" s="311"/>
      <c r="P1462" s="484">
        <f t="shared" si="269"/>
        <v>0</v>
      </c>
      <c r="Q1462" s="349"/>
      <c r="R1462" s="349"/>
      <c r="S1462" s="314"/>
      <c r="T1462" s="315"/>
      <c r="U1462" s="350"/>
      <c r="V1462" s="349"/>
      <c r="W1462" s="349"/>
      <c r="X1462" s="349"/>
      <c r="Y1462" s="1307">
        <f t="shared" si="270"/>
        <v>0</v>
      </c>
      <c r="Z1462" s="317"/>
      <c r="AA1462" s="318"/>
      <c r="AB1462" s="28"/>
      <c r="AC1462" s="253">
        <f t="shared" ref="AC1462:AC1526" si="274">P1462+Y1462</f>
        <v>0</v>
      </c>
    </row>
    <row r="1463" spans="1:29" x14ac:dyDescent="0.3">
      <c r="A1463" s="120"/>
      <c r="B1463" s="527" t="s">
        <v>948</v>
      </c>
      <c r="C1463" s="352"/>
      <c r="D1463" s="352"/>
      <c r="E1463" s="1367"/>
      <c r="F1463" s="883">
        <f t="shared" si="273"/>
        <v>0</v>
      </c>
      <c r="G1463" s="353"/>
      <c r="H1463" s="353"/>
      <c r="I1463" s="354"/>
      <c r="J1463" s="355"/>
      <c r="K1463" s="943"/>
      <c r="L1463" s="357"/>
      <c r="M1463" s="357"/>
      <c r="N1463" s="357"/>
      <c r="O1463" s="358"/>
      <c r="P1463" s="488">
        <f t="shared" si="269"/>
        <v>0</v>
      </c>
      <c r="Q1463" s="359"/>
      <c r="R1463" s="359"/>
      <c r="S1463" s="360"/>
      <c r="T1463" s="361"/>
      <c r="U1463" s="362"/>
      <c r="V1463" s="359"/>
      <c r="W1463" s="359"/>
      <c r="X1463" s="359"/>
      <c r="Y1463" s="1308">
        <f t="shared" si="270"/>
        <v>0</v>
      </c>
      <c r="Z1463" s="680"/>
      <c r="AA1463" s="1521" t="s">
        <v>140</v>
      </c>
      <c r="AB1463" s="28"/>
      <c r="AC1463" s="253">
        <f t="shared" si="274"/>
        <v>0</v>
      </c>
    </row>
    <row r="1464" spans="1:29" x14ac:dyDescent="0.3">
      <c r="A1464" s="115"/>
      <c r="B1464" s="374" t="s">
        <v>124</v>
      </c>
      <c r="C1464" s="332"/>
      <c r="D1464" s="332"/>
      <c r="E1464" s="1164"/>
      <c r="F1464" s="582">
        <f t="shared" si="273"/>
        <v>0</v>
      </c>
      <c r="G1464" s="333"/>
      <c r="H1464" s="333"/>
      <c r="I1464" s="334"/>
      <c r="J1464" s="335"/>
      <c r="K1464" s="942"/>
      <c r="L1464" s="337"/>
      <c r="M1464" s="337"/>
      <c r="N1464" s="337"/>
      <c r="O1464" s="338"/>
      <c r="P1464" s="339">
        <f t="shared" si="269"/>
        <v>0</v>
      </c>
      <c r="Q1464" s="364"/>
      <c r="R1464" s="364"/>
      <c r="S1464" s="365"/>
      <c r="T1464" s="366"/>
      <c r="U1464" s="367"/>
      <c r="V1464" s="364"/>
      <c r="W1464" s="364"/>
      <c r="X1464" s="364"/>
      <c r="Y1464" s="1293">
        <f t="shared" si="270"/>
        <v>0</v>
      </c>
      <c r="Z1464" s="438"/>
      <c r="AA1464" s="370"/>
      <c r="AB1464" s="28"/>
      <c r="AC1464" s="253">
        <f t="shared" si="274"/>
        <v>0</v>
      </c>
    </row>
    <row r="1465" spans="1:29" s="34" customFormat="1" x14ac:dyDescent="0.3">
      <c r="A1465" s="118"/>
      <c r="B1465" s="368"/>
      <c r="C1465" s="331" t="s">
        <v>270</v>
      </c>
      <c r="D1465" s="368"/>
      <c r="E1465" s="1166"/>
      <c r="F1465" s="582">
        <f t="shared" si="273"/>
        <v>0</v>
      </c>
      <c r="G1465" s="583"/>
      <c r="H1465" s="583"/>
      <c r="I1465" s="584"/>
      <c r="J1465" s="585"/>
      <c r="K1465" s="336"/>
      <c r="L1465" s="429"/>
      <c r="M1465" s="429"/>
      <c r="N1465" s="429"/>
      <c r="O1465" s="338"/>
      <c r="P1465" s="339">
        <f t="shared" si="269"/>
        <v>1087000</v>
      </c>
      <c r="Q1465" s="401">
        <f t="shared" ref="Q1465:R1465" si="275">SUM(Q1469:Q1485)</f>
        <v>0</v>
      </c>
      <c r="R1465" s="401">
        <f t="shared" si="275"/>
        <v>713000</v>
      </c>
      <c r="S1465" s="401">
        <f>SUM(S1469:S1485)</f>
        <v>374000</v>
      </c>
      <c r="T1465" s="402">
        <f>SUM(T1469:T1469)</f>
        <v>0</v>
      </c>
      <c r="U1465" s="339">
        <f t="shared" ref="U1465:X1465" si="276">SUM(U1469:U1485)</f>
        <v>0</v>
      </c>
      <c r="V1465" s="401">
        <f t="shared" si="276"/>
        <v>0</v>
      </c>
      <c r="W1465" s="401">
        <f t="shared" si="276"/>
        <v>0</v>
      </c>
      <c r="X1465" s="401">
        <f t="shared" si="276"/>
        <v>0</v>
      </c>
      <c r="Y1465" s="1293">
        <f t="shared" si="270"/>
        <v>0</v>
      </c>
      <c r="Z1465" s="438"/>
      <c r="AA1465" s="601"/>
      <c r="AB1465" s="13"/>
      <c r="AC1465" s="260">
        <f t="shared" si="274"/>
        <v>1087000</v>
      </c>
    </row>
    <row r="1466" spans="1:29" x14ac:dyDescent="0.3">
      <c r="A1466" s="115"/>
      <c r="B1466" s="332"/>
      <c r="C1466" s="332"/>
      <c r="D1466" s="332"/>
      <c r="E1466" s="1168"/>
      <c r="F1466" s="582">
        <f t="shared" si="273"/>
        <v>0</v>
      </c>
      <c r="G1466" s="333"/>
      <c r="H1466" s="333"/>
      <c r="I1466" s="334"/>
      <c r="J1466" s="335"/>
      <c r="K1466" s="942"/>
      <c r="L1466" s="337"/>
      <c r="M1466" s="337"/>
      <c r="N1466" s="337"/>
      <c r="O1466" s="338"/>
      <c r="P1466" s="339">
        <f t="shared" si="269"/>
        <v>0</v>
      </c>
      <c r="Q1466" s="364"/>
      <c r="R1466" s="364"/>
      <c r="S1466" s="365"/>
      <c r="T1466" s="366"/>
      <c r="U1466" s="367"/>
      <c r="V1466" s="364"/>
      <c r="W1466" s="364"/>
      <c r="X1466" s="364"/>
      <c r="Y1466" s="1293">
        <f t="shared" si="270"/>
        <v>0</v>
      </c>
      <c r="Z1466" s="340"/>
      <c r="AA1466" s="1022"/>
      <c r="AB1466" s="28"/>
      <c r="AC1466" s="253">
        <f t="shared" si="274"/>
        <v>0</v>
      </c>
    </row>
    <row r="1467" spans="1:29" x14ac:dyDescent="0.3">
      <c r="A1467" s="115"/>
      <c r="B1467" s="332"/>
      <c r="C1467" s="442" t="s">
        <v>949</v>
      </c>
      <c r="D1467" s="332"/>
      <c r="E1467" s="1164"/>
      <c r="F1467" s="582">
        <f t="shared" si="273"/>
        <v>0</v>
      </c>
      <c r="G1467" s="333"/>
      <c r="H1467" s="333"/>
      <c r="I1467" s="334"/>
      <c r="J1467" s="335"/>
      <c r="K1467" s="942"/>
      <c r="L1467" s="337"/>
      <c r="M1467" s="337"/>
      <c r="N1467" s="337"/>
      <c r="O1467" s="338"/>
      <c r="P1467" s="339">
        <f t="shared" si="269"/>
        <v>0</v>
      </c>
      <c r="Q1467" s="364"/>
      <c r="R1467" s="364"/>
      <c r="S1467" s="365"/>
      <c r="T1467" s="366"/>
      <c r="U1467" s="367"/>
      <c r="V1467" s="364"/>
      <c r="W1467" s="364"/>
      <c r="X1467" s="364"/>
      <c r="Y1467" s="1293">
        <f t="shared" si="270"/>
        <v>0</v>
      </c>
      <c r="Z1467" s="476"/>
      <c r="AA1467" s="370" t="s">
        <v>1059</v>
      </c>
      <c r="AB1467" s="28"/>
      <c r="AC1467" s="253">
        <f t="shared" si="274"/>
        <v>0</v>
      </c>
    </row>
    <row r="1468" spans="1:29" x14ac:dyDescent="0.3">
      <c r="A1468" s="115"/>
      <c r="B1468" s="332"/>
      <c r="C1468" s="442" t="s">
        <v>909</v>
      </c>
      <c r="D1468" s="332"/>
      <c r="E1468" s="1164"/>
      <c r="F1468" s="582">
        <f t="shared" si="273"/>
        <v>0</v>
      </c>
      <c r="G1468" s="333"/>
      <c r="H1468" s="333"/>
      <c r="I1468" s="334"/>
      <c r="J1468" s="335"/>
      <c r="K1468" s="942"/>
      <c r="L1468" s="337"/>
      <c r="M1468" s="337"/>
      <c r="N1468" s="337"/>
      <c r="O1468" s="338"/>
      <c r="P1468" s="339">
        <f t="shared" si="269"/>
        <v>0</v>
      </c>
      <c r="Q1468" s="364"/>
      <c r="R1468" s="364"/>
      <c r="S1468" s="365"/>
      <c r="T1468" s="366"/>
      <c r="U1468" s="367"/>
      <c r="V1468" s="364"/>
      <c r="W1468" s="364"/>
      <c r="X1468" s="364"/>
      <c r="Y1468" s="1293">
        <f t="shared" si="270"/>
        <v>0</v>
      </c>
      <c r="Z1468" s="340"/>
      <c r="AA1468" s="370" t="s">
        <v>125</v>
      </c>
      <c r="AB1468" s="28"/>
      <c r="AC1468" s="253">
        <f t="shared" si="274"/>
        <v>0</v>
      </c>
    </row>
    <row r="1469" spans="1:29" x14ac:dyDescent="0.3">
      <c r="A1469" s="115"/>
      <c r="B1469" s="332"/>
      <c r="C1469" s="332"/>
      <c r="D1469" s="332"/>
      <c r="E1469" s="1168" t="s">
        <v>82</v>
      </c>
      <c r="F1469" s="505">
        <v>10</v>
      </c>
      <c r="G1469" s="333"/>
      <c r="H1469" s="287"/>
      <c r="I1469" s="287">
        <v>10</v>
      </c>
      <c r="J1469" s="335">
        <v>-10</v>
      </c>
      <c r="K1469" s="942"/>
      <c r="L1469" s="337"/>
      <c r="M1469" s="337"/>
      <c r="N1469" s="337"/>
      <c r="O1469" s="338"/>
      <c r="P1469" s="339">
        <f t="shared" si="269"/>
        <v>374000</v>
      </c>
      <c r="Q1469" s="364"/>
      <c r="R1469" s="364"/>
      <c r="S1469" s="365">
        <v>374000</v>
      </c>
      <c r="T1469" s="366"/>
      <c r="U1469" s="367"/>
      <c r="V1469" s="364"/>
      <c r="W1469" s="364"/>
      <c r="X1469" s="364"/>
      <c r="Y1469" s="1293">
        <f t="shared" si="270"/>
        <v>0</v>
      </c>
      <c r="Z1469" s="340"/>
      <c r="AA1469" s="370" t="s">
        <v>126</v>
      </c>
      <c r="AB1469" s="28"/>
      <c r="AC1469" s="253">
        <f t="shared" si="274"/>
        <v>374000</v>
      </c>
    </row>
    <row r="1470" spans="1:29" x14ac:dyDescent="0.3">
      <c r="A1470" s="115"/>
      <c r="B1470" s="332"/>
      <c r="C1470" s="332"/>
      <c r="D1470" s="332"/>
      <c r="E1470" s="1168"/>
      <c r="F1470" s="885"/>
      <c r="G1470" s="378"/>
      <c r="H1470" s="378"/>
      <c r="I1470" s="379"/>
      <c r="J1470" s="380"/>
      <c r="K1470" s="944"/>
      <c r="L1470" s="425"/>
      <c r="M1470" s="425"/>
      <c r="N1470" s="425"/>
      <c r="O1470" s="382"/>
      <c r="P1470" s="339">
        <f t="shared" si="269"/>
        <v>0</v>
      </c>
      <c r="Q1470" s="383"/>
      <c r="R1470" s="383"/>
      <c r="S1470" s="384"/>
      <c r="T1470" s="385"/>
      <c r="U1470" s="386"/>
      <c r="V1470" s="383"/>
      <c r="W1470" s="383"/>
      <c r="X1470" s="383"/>
      <c r="Y1470" s="1293">
        <f t="shared" si="270"/>
        <v>0</v>
      </c>
      <c r="Z1470" s="387"/>
      <c r="AA1470" s="598"/>
      <c r="AB1470" s="4"/>
      <c r="AC1470" s="253">
        <f t="shared" si="274"/>
        <v>0</v>
      </c>
    </row>
    <row r="1471" spans="1:29" x14ac:dyDescent="0.3">
      <c r="A1471" s="207"/>
      <c r="B1471" s="409"/>
      <c r="C1471" s="278" t="s">
        <v>1278</v>
      </c>
      <c r="D1471" s="409"/>
      <c r="E1471" s="523"/>
      <c r="F1471" s="885"/>
      <c r="G1471" s="378"/>
      <c r="H1471" s="287"/>
      <c r="I1471" s="379"/>
      <c r="J1471" s="380"/>
      <c r="K1471" s="944"/>
      <c r="L1471" s="425"/>
      <c r="M1471" s="425"/>
      <c r="N1471" s="425"/>
      <c r="O1471" s="382"/>
      <c r="P1471" s="339">
        <f t="shared" si="269"/>
        <v>0</v>
      </c>
      <c r="Q1471" s="383"/>
      <c r="R1471" s="383"/>
      <c r="S1471" s="384"/>
      <c r="T1471" s="385"/>
      <c r="U1471" s="386"/>
      <c r="V1471" s="383"/>
      <c r="W1471" s="383"/>
      <c r="X1471" s="383"/>
      <c r="Y1471" s="1293">
        <f t="shared" si="270"/>
        <v>0</v>
      </c>
      <c r="Z1471" s="387"/>
      <c r="AA1471" s="598" t="s">
        <v>1074</v>
      </c>
      <c r="AB1471" s="4"/>
      <c r="AC1471" s="253">
        <f t="shared" si="274"/>
        <v>0</v>
      </c>
    </row>
    <row r="1472" spans="1:29" x14ac:dyDescent="0.3">
      <c r="A1472" s="207"/>
      <c r="B1472" s="409"/>
      <c r="C1472" s="278" t="s">
        <v>1071</v>
      </c>
      <c r="D1472" s="409"/>
      <c r="E1472" s="523"/>
      <c r="F1472" s="885"/>
      <c r="G1472" s="378"/>
      <c r="H1472" s="287"/>
      <c r="I1472" s="379"/>
      <c r="J1472" s="380"/>
      <c r="K1472" s="944"/>
      <c r="L1472" s="425"/>
      <c r="M1472" s="425"/>
      <c r="N1472" s="425"/>
      <c r="O1472" s="382"/>
      <c r="P1472" s="339">
        <f t="shared" si="269"/>
        <v>0</v>
      </c>
      <c r="Q1472" s="383"/>
      <c r="R1472" s="383"/>
      <c r="S1472" s="384"/>
      <c r="T1472" s="385"/>
      <c r="U1472" s="386"/>
      <c r="V1472" s="383"/>
      <c r="W1472" s="383"/>
      <c r="X1472" s="383"/>
      <c r="Y1472" s="1293">
        <f t="shared" si="270"/>
        <v>0</v>
      </c>
      <c r="Z1472" s="387"/>
      <c r="AA1472" s="598" t="s">
        <v>1083</v>
      </c>
      <c r="AB1472" s="4"/>
      <c r="AC1472" s="253">
        <f t="shared" si="274"/>
        <v>0</v>
      </c>
    </row>
    <row r="1473" spans="1:29" x14ac:dyDescent="0.3">
      <c r="A1473" s="207"/>
      <c r="B1473" s="409"/>
      <c r="C1473" s="409"/>
      <c r="D1473" s="409"/>
      <c r="E1473" s="522" t="s">
        <v>1072</v>
      </c>
      <c r="F1473" s="505">
        <v>10</v>
      </c>
      <c r="G1473" s="378"/>
      <c r="H1473" s="287">
        <v>10</v>
      </c>
      <c r="I1473" s="379"/>
      <c r="J1473" s="380"/>
      <c r="K1473" s="944"/>
      <c r="L1473" s="425"/>
      <c r="M1473" s="425"/>
      <c r="N1473" s="425"/>
      <c r="O1473" s="382"/>
      <c r="P1473" s="339">
        <f t="shared" si="269"/>
        <v>0</v>
      </c>
      <c r="Q1473" s="383"/>
      <c r="R1473" s="383"/>
      <c r="S1473" s="384"/>
      <c r="T1473" s="385"/>
      <c r="U1473" s="386"/>
      <c r="V1473" s="383"/>
      <c r="W1473" s="383"/>
      <c r="X1473" s="383"/>
      <c r="Y1473" s="1293">
        <f t="shared" si="270"/>
        <v>0</v>
      </c>
      <c r="Z1473" s="387"/>
      <c r="AA1473" s="598"/>
      <c r="AB1473" s="4"/>
      <c r="AC1473" s="253">
        <f t="shared" si="274"/>
        <v>0</v>
      </c>
    </row>
    <row r="1474" spans="1:29" x14ac:dyDescent="0.3">
      <c r="A1474" s="207"/>
      <c r="B1474" s="409"/>
      <c r="C1474" s="409"/>
      <c r="D1474" s="409"/>
      <c r="E1474" s="599"/>
      <c r="F1474" s="505"/>
      <c r="G1474" s="378"/>
      <c r="H1474" s="287"/>
      <c r="I1474" s="379"/>
      <c r="J1474" s="380"/>
      <c r="K1474" s="944"/>
      <c r="L1474" s="425"/>
      <c r="M1474" s="425"/>
      <c r="N1474" s="425"/>
      <c r="O1474" s="382"/>
      <c r="P1474" s="339">
        <f t="shared" si="269"/>
        <v>0</v>
      </c>
      <c r="Q1474" s="383"/>
      <c r="R1474" s="383"/>
      <c r="S1474" s="384"/>
      <c r="T1474" s="385"/>
      <c r="U1474" s="386"/>
      <c r="V1474" s="383"/>
      <c r="W1474" s="383"/>
      <c r="X1474" s="383"/>
      <c r="Y1474" s="1293">
        <f t="shared" si="270"/>
        <v>0</v>
      </c>
      <c r="Z1474" s="387"/>
      <c r="AA1474" s="598"/>
      <c r="AB1474" s="4"/>
      <c r="AC1474" s="253">
        <f t="shared" si="274"/>
        <v>0</v>
      </c>
    </row>
    <row r="1475" spans="1:29" x14ac:dyDescent="0.3">
      <c r="A1475" s="207"/>
      <c r="B1475" s="409"/>
      <c r="C1475" s="278" t="s">
        <v>1280</v>
      </c>
      <c r="D1475" s="409"/>
      <c r="E1475" s="523"/>
      <c r="F1475" s="505"/>
      <c r="G1475" s="378"/>
      <c r="H1475" s="287"/>
      <c r="I1475" s="379"/>
      <c r="J1475" s="380"/>
      <c r="K1475" s="944"/>
      <c r="L1475" s="425"/>
      <c r="M1475" s="425"/>
      <c r="N1475" s="425"/>
      <c r="O1475" s="382"/>
      <c r="P1475" s="339">
        <f t="shared" si="269"/>
        <v>0</v>
      </c>
      <c r="Q1475" s="383"/>
      <c r="R1475" s="383"/>
      <c r="S1475" s="384"/>
      <c r="T1475" s="385"/>
      <c r="U1475" s="386"/>
      <c r="V1475" s="383"/>
      <c r="W1475" s="383"/>
      <c r="X1475" s="383"/>
      <c r="Y1475" s="1293">
        <f t="shared" si="270"/>
        <v>0</v>
      </c>
      <c r="Z1475" s="387"/>
      <c r="AA1475" s="598" t="s">
        <v>1074</v>
      </c>
      <c r="AB1475" s="4"/>
      <c r="AC1475" s="253">
        <f t="shared" si="274"/>
        <v>0</v>
      </c>
    </row>
    <row r="1476" spans="1:29" x14ac:dyDescent="0.3">
      <c r="A1476" s="207"/>
      <c r="B1476" s="409"/>
      <c r="C1476" s="278" t="s">
        <v>1281</v>
      </c>
      <c r="D1476" s="409"/>
      <c r="E1476" s="523"/>
      <c r="F1476" s="505"/>
      <c r="G1476" s="378"/>
      <c r="H1476" s="287"/>
      <c r="I1476" s="379"/>
      <c r="J1476" s="380"/>
      <c r="K1476" s="944"/>
      <c r="L1476" s="425"/>
      <c r="M1476" s="425"/>
      <c r="N1476" s="425"/>
      <c r="O1476" s="382"/>
      <c r="P1476" s="339">
        <f t="shared" si="269"/>
        <v>0</v>
      </c>
      <c r="Q1476" s="383"/>
      <c r="R1476" s="383"/>
      <c r="S1476" s="384"/>
      <c r="T1476" s="385"/>
      <c r="U1476" s="386"/>
      <c r="V1476" s="383"/>
      <c r="W1476" s="383"/>
      <c r="X1476" s="383"/>
      <c r="Y1476" s="1293">
        <f t="shared" si="270"/>
        <v>0</v>
      </c>
      <c r="Z1476" s="387"/>
      <c r="AA1476" s="598" t="s">
        <v>1083</v>
      </c>
      <c r="AB1476" s="4"/>
      <c r="AC1476" s="253">
        <f t="shared" si="274"/>
        <v>0</v>
      </c>
    </row>
    <row r="1477" spans="1:29" x14ac:dyDescent="0.3">
      <c r="A1477" s="207"/>
      <c r="B1477" s="409"/>
      <c r="C1477" s="409"/>
      <c r="D1477" s="409"/>
      <c r="E1477" s="522" t="s">
        <v>1073</v>
      </c>
      <c r="F1477" s="505">
        <v>10</v>
      </c>
      <c r="G1477" s="378"/>
      <c r="H1477" s="287">
        <v>10</v>
      </c>
      <c r="I1477" s="379"/>
      <c r="J1477" s="380"/>
      <c r="K1477" s="944"/>
      <c r="L1477" s="425"/>
      <c r="M1477" s="425"/>
      <c r="N1477" s="425"/>
      <c r="O1477" s="382"/>
      <c r="P1477" s="339">
        <f t="shared" si="269"/>
        <v>0</v>
      </c>
      <c r="Q1477" s="383"/>
      <c r="R1477" s="383"/>
      <c r="S1477" s="384"/>
      <c r="T1477" s="385"/>
      <c r="U1477" s="386"/>
      <c r="V1477" s="383"/>
      <c r="W1477" s="383"/>
      <c r="X1477" s="383"/>
      <c r="Y1477" s="1293">
        <f t="shared" si="270"/>
        <v>0</v>
      </c>
      <c r="Z1477" s="387"/>
      <c r="AA1477" s="598"/>
      <c r="AB1477" s="4"/>
      <c r="AC1477" s="253">
        <f t="shared" si="274"/>
        <v>0</v>
      </c>
    </row>
    <row r="1478" spans="1:29" x14ac:dyDescent="0.3">
      <c r="A1478" s="207"/>
      <c r="B1478" s="409"/>
      <c r="C1478" s="409"/>
      <c r="D1478" s="409"/>
      <c r="E1478" s="599"/>
      <c r="F1478" s="505"/>
      <c r="G1478" s="378"/>
      <c r="H1478" s="287"/>
      <c r="I1478" s="379"/>
      <c r="J1478" s="380"/>
      <c r="K1478" s="944"/>
      <c r="L1478" s="425"/>
      <c r="M1478" s="425"/>
      <c r="N1478" s="425"/>
      <c r="O1478" s="382"/>
      <c r="P1478" s="339">
        <f t="shared" si="269"/>
        <v>0</v>
      </c>
      <c r="Q1478" s="383"/>
      <c r="R1478" s="383"/>
      <c r="S1478" s="384"/>
      <c r="T1478" s="385"/>
      <c r="U1478" s="386"/>
      <c r="V1478" s="383"/>
      <c r="W1478" s="383"/>
      <c r="X1478" s="383"/>
      <c r="Y1478" s="1293">
        <f t="shared" si="270"/>
        <v>0</v>
      </c>
      <c r="Z1478" s="387"/>
      <c r="AA1478" s="598"/>
      <c r="AB1478" s="4"/>
      <c r="AC1478" s="253">
        <f t="shared" si="274"/>
        <v>0</v>
      </c>
    </row>
    <row r="1479" spans="1:29" x14ac:dyDescent="0.3">
      <c r="A1479" s="207"/>
      <c r="B1479" s="409"/>
      <c r="C1479" s="278" t="s">
        <v>1279</v>
      </c>
      <c r="D1479" s="409"/>
      <c r="E1479" s="523"/>
      <c r="F1479" s="505"/>
      <c r="G1479" s="378"/>
      <c r="H1479" s="287"/>
      <c r="I1479" s="379"/>
      <c r="J1479" s="380"/>
      <c r="K1479" s="944"/>
      <c r="L1479" s="425"/>
      <c r="M1479" s="425"/>
      <c r="N1479" s="425"/>
      <c r="O1479" s="382"/>
      <c r="P1479" s="339">
        <f t="shared" si="269"/>
        <v>0</v>
      </c>
      <c r="Q1479" s="383"/>
      <c r="R1479" s="383"/>
      <c r="S1479" s="384"/>
      <c r="T1479" s="385"/>
      <c r="U1479" s="386"/>
      <c r="V1479" s="383"/>
      <c r="W1479" s="383"/>
      <c r="X1479" s="383"/>
      <c r="Y1479" s="1293">
        <f t="shared" si="270"/>
        <v>0</v>
      </c>
      <c r="Z1479" s="387"/>
      <c r="AA1479" s="598" t="s">
        <v>1074</v>
      </c>
      <c r="AB1479" s="4"/>
      <c r="AC1479" s="253">
        <f t="shared" si="274"/>
        <v>0</v>
      </c>
    </row>
    <row r="1480" spans="1:29" x14ac:dyDescent="0.3">
      <c r="A1480" s="207"/>
      <c r="B1480" s="409"/>
      <c r="C1480" s="409"/>
      <c r="D1480" s="409"/>
      <c r="E1480" s="522" t="s">
        <v>1072</v>
      </c>
      <c r="F1480" s="505">
        <v>10</v>
      </c>
      <c r="G1480" s="378"/>
      <c r="H1480" s="287">
        <v>10</v>
      </c>
      <c r="I1480" s="379"/>
      <c r="J1480" s="380"/>
      <c r="K1480" s="944"/>
      <c r="L1480" s="425"/>
      <c r="M1480" s="425"/>
      <c r="N1480" s="425"/>
      <c r="O1480" s="382"/>
      <c r="P1480" s="339">
        <f t="shared" si="269"/>
        <v>354000</v>
      </c>
      <c r="Q1480" s="383"/>
      <c r="R1480" s="384">
        <v>354000</v>
      </c>
      <c r="S1480" s="414"/>
      <c r="T1480" s="385"/>
      <c r="U1480" s="386"/>
      <c r="V1480" s="383"/>
      <c r="W1480" s="383"/>
      <c r="X1480" s="383"/>
      <c r="Y1480" s="1293">
        <f t="shared" si="270"/>
        <v>0</v>
      </c>
      <c r="Z1480" s="387"/>
      <c r="AA1480" s="598" t="s">
        <v>1083</v>
      </c>
      <c r="AB1480" s="4"/>
      <c r="AC1480" s="253">
        <f t="shared" si="274"/>
        <v>354000</v>
      </c>
    </row>
    <row r="1481" spans="1:29" x14ac:dyDescent="0.3">
      <c r="A1481" s="207"/>
      <c r="B1481" s="409"/>
      <c r="C1481" s="409"/>
      <c r="D1481" s="409"/>
      <c r="E1481" s="599"/>
      <c r="F1481" s="1256"/>
      <c r="G1481" s="378"/>
      <c r="H1481" s="378"/>
      <c r="I1481" s="379"/>
      <c r="J1481" s="380"/>
      <c r="K1481" s="944"/>
      <c r="L1481" s="425"/>
      <c r="M1481" s="425"/>
      <c r="N1481" s="425"/>
      <c r="O1481" s="382"/>
      <c r="P1481" s="339">
        <f t="shared" si="269"/>
        <v>0</v>
      </c>
      <c r="Q1481" s="383"/>
      <c r="R1481" s="384"/>
      <c r="S1481" s="414"/>
      <c r="T1481" s="385"/>
      <c r="U1481" s="386"/>
      <c r="V1481" s="383"/>
      <c r="W1481" s="383"/>
      <c r="X1481" s="383"/>
      <c r="Y1481" s="1293">
        <f t="shared" si="270"/>
        <v>0</v>
      </c>
      <c r="Z1481" s="387"/>
      <c r="AA1481" s="598"/>
      <c r="AB1481" s="4"/>
      <c r="AC1481" s="253">
        <f t="shared" si="274"/>
        <v>0</v>
      </c>
    </row>
    <row r="1482" spans="1:29" x14ac:dyDescent="0.3">
      <c r="A1482" s="207"/>
      <c r="B1482" s="409"/>
      <c r="C1482" s="278" t="s">
        <v>1282</v>
      </c>
      <c r="D1482" s="409"/>
      <c r="E1482" s="523"/>
      <c r="F1482" s="1256"/>
      <c r="G1482" s="378"/>
      <c r="H1482" s="378"/>
      <c r="I1482" s="379"/>
      <c r="J1482" s="380"/>
      <c r="K1482" s="944"/>
      <c r="L1482" s="425"/>
      <c r="M1482" s="425"/>
      <c r="N1482" s="425"/>
      <c r="O1482" s="382"/>
      <c r="P1482" s="339">
        <f t="shared" si="269"/>
        <v>0</v>
      </c>
      <c r="Q1482" s="383"/>
      <c r="R1482" s="384"/>
      <c r="S1482" s="414"/>
      <c r="T1482" s="385"/>
      <c r="U1482" s="386"/>
      <c r="V1482" s="383"/>
      <c r="W1482" s="383"/>
      <c r="X1482" s="383"/>
      <c r="Y1482" s="1293">
        <f t="shared" si="270"/>
        <v>0</v>
      </c>
      <c r="Z1482" s="387"/>
      <c r="AA1482" s="598" t="s">
        <v>1074</v>
      </c>
      <c r="AB1482" s="4"/>
      <c r="AC1482" s="253">
        <f t="shared" si="274"/>
        <v>0</v>
      </c>
    </row>
    <row r="1483" spans="1:29" x14ac:dyDescent="0.3">
      <c r="A1483" s="207"/>
      <c r="B1483" s="409"/>
      <c r="C1483" s="278"/>
      <c r="D1483" s="409"/>
      <c r="E1483" s="599" t="s">
        <v>1283</v>
      </c>
      <c r="F1483" s="1256"/>
      <c r="G1483" s="378"/>
      <c r="H1483" s="378"/>
      <c r="I1483" s="379"/>
      <c r="J1483" s="380"/>
      <c r="K1483" s="944"/>
      <c r="L1483" s="425"/>
      <c r="M1483" s="425"/>
      <c r="N1483" s="425"/>
      <c r="O1483" s="382"/>
      <c r="P1483" s="339"/>
      <c r="Q1483" s="383"/>
      <c r="R1483" s="384"/>
      <c r="S1483" s="414"/>
      <c r="T1483" s="385"/>
      <c r="U1483" s="386"/>
      <c r="V1483" s="383"/>
      <c r="W1483" s="383"/>
      <c r="X1483" s="383"/>
      <c r="Y1483" s="1293"/>
      <c r="Z1483" s="387"/>
      <c r="AA1483" s="598"/>
      <c r="AB1483" s="4"/>
      <c r="AC1483" s="253"/>
    </row>
    <row r="1484" spans="1:29" x14ac:dyDescent="0.3">
      <c r="A1484" s="207"/>
      <c r="B1484" s="409"/>
      <c r="C1484" s="409"/>
      <c r="D1484" s="409"/>
      <c r="E1484" s="522" t="s">
        <v>1072</v>
      </c>
      <c r="F1484" s="505">
        <v>10</v>
      </c>
      <c r="G1484" s="378"/>
      <c r="H1484" s="287">
        <v>10</v>
      </c>
      <c r="I1484" s="379"/>
      <c r="J1484" s="380"/>
      <c r="K1484" s="944"/>
      <c r="L1484" s="425"/>
      <c r="M1484" s="425"/>
      <c r="N1484" s="425"/>
      <c r="O1484" s="382"/>
      <c r="P1484" s="339">
        <f t="shared" si="269"/>
        <v>359000</v>
      </c>
      <c r="Q1484" s="383"/>
      <c r="R1484" s="384">
        <v>359000</v>
      </c>
      <c r="S1484" s="414"/>
      <c r="T1484" s="385"/>
      <c r="U1484" s="386"/>
      <c r="V1484" s="383"/>
      <c r="W1484" s="383"/>
      <c r="X1484" s="383"/>
      <c r="Y1484" s="1293">
        <f t="shared" si="270"/>
        <v>0</v>
      </c>
      <c r="Z1484" s="387"/>
      <c r="AA1484" s="598" t="s">
        <v>1083</v>
      </c>
      <c r="AB1484" s="4"/>
      <c r="AC1484" s="253">
        <f t="shared" si="274"/>
        <v>359000</v>
      </c>
    </row>
    <row r="1485" spans="1:29" ht="16.2" thickBot="1" x14ac:dyDescent="0.35">
      <c r="A1485" s="121"/>
      <c r="B1485" s="377"/>
      <c r="C1485" s="377"/>
      <c r="D1485" s="377"/>
      <c r="E1485" s="1366"/>
      <c r="F1485" s="885">
        <f t="shared" si="273"/>
        <v>0</v>
      </c>
      <c r="G1485" s="378"/>
      <c r="H1485" s="378"/>
      <c r="I1485" s="379"/>
      <c r="J1485" s="380"/>
      <c r="K1485" s="944"/>
      <c r="L1485" s="425"/>
      <c r="M1485" s="425"/>
      <c r="N1485" s="425"/>
      <c r="O1485" s="382"/>
      <c r="P1485" s="481">
        <f t="shared" si="269"/>
        <v>0</v>
      </c>
      <c r="Q1485" s="383"/>
      <c r="R1485" s="383"/>
      <c r="S1485" s="384"/>
      <c r="T1485" s="385"/>
      <c r="U1485" s="386"/>
      <c r="V1485" s="383"/>
      <c r="W1485" s="383"/>
      <c r="X1485" s="383"/>
      <c r="Y1485" s="1305">
        <f t="shared" si="270"/>
        <v>0</v>
      </c>
      <c r="Z1485" s="387"/>
      <c r="AA1485" s="477"/>
      <c r="AB1485" s="20"/>
      <c r="AC1485" s="253">
        <f t="shared" si="274"/>
        <v>0</v>
      </c>
    </row>
    <row r="1486" spans="1:29" x14ac:dyDescent="0.3">
      <c r="A1486" s="123"/>
      <c r="B1486" s="445" t="s">
        <v>950</v>
      </c>
      <c r="C1486" s="446"/>
      <c r="D1486" s="446"/>
      <c r="E1486" s="1352"/>
      <c r="F1486" s="886">
        <f t="shared" si="273"/>
        <v>0</v>
      </c>
      <c r="G1486" s="389"/>
      <c r="H1486" s="389"/>
      <c r="I1486" s="390"/>
      <c r="J1486" s="391"/>
      <c r="K1486" s="945"/>
      <c r="L1486" s="447"/>
      <c r="M1486" s="447"/>
      <c r="N1486" s="447"/>
      <c r="O1486" s="394"/>
      <c r="P1486" s="483">
        <f t="shared" si="269"/>
        <v>0</v>
      </c>
      <c r="Q1486" s="395"/>
      <c r="R1486" s="395"/>
      <c r="S1486" s="478"/>
      <c r="T1486" s="479"/>
      <c r="U1486" s="398"/>
      <c r="V1486" s="395"/>
      <c r="W1486" s="395"/>
      <c r="X1486" s="395"/>
      <c r="Y1486" s="1306">
        <f t="shared" si="270"/>
        <v>0</v>
      </c>
      <c r="Z1486" s="399" t="s">
        <v>32</v>
      </c>
      <c r="AA1486" s="676" t="s">
        <v>114</v>
      </c>
      <c r="AB1486" s="20" t="s">
        <v>369</v>
      </c>
      <c r="AC1486" s="253">
        <f t="shared" si="274"/>
        <v>0</v>
      </c>
    </row>
    <row r="1487" spans="1:29" x14ac:dyDescent="0.3">
      <c r="A1487" s="115"/>
      <c r="B1487" s="374" t="s">
        <v>136</v>
      </c>
      <c r="C1487" s="332"/>
      <c r="D1487" s="332"/>
      <c r="E1487" s="1164"/>
      <c r="F1487" s="582">
        <f t="shared" si="273"/>
        <v>0</v>
      </c>
      <c r="G1487" s="333"/>
      <c r="H1487" s="333"/>
      <c r="I1487" s="334"/>
      <c r="J1487" s="335"/>
      <c r="K1487" s="942"/>
      <c r="L1487" s="337"/>
      <c r="M1487" s="337"/>
      <c r="N1487" s="337"/>
      <c r="O1487" s="338"/>
      <c r="P1487" s="339"/>
      <c r="Q1487" s="364"/>
      <c r="R1487" s="364"/>
      <c r="S1487" s="365"/>
      <c r="T1487" s="366"/>
      <c r="U1487" s="367"/>
      <c r="V1487" s="364"/>
      <c r="W1487" s="364"/>
      <c r="X1487" s="364"/>
      <c r="Y1487" s="1293">
        <f t="shared" si="270"/>
        <v>0</v>
      </c>
      <c r="Z1487" s="340"/>
      <c r="AA1487" s="422"/>
      <c r="AB1487" s="21" t="s">
        <v>370</v>
      </c>
      <c r="AC1487" s="253">
        <f t="shared" si="274"/>
        <v>0</v>
      </c>
    </row>
    <row r="1488" spans="1:29" x14ac:dyDescent="0.3">
      <c r="A1488" s="115"/>
      <c r="B1488" s="332"/>
      <c r="C1488" s="331" t="s">
        <v>271</v>
      </c>
      <c r="D1488" s="332"/>
      <c r="E1488" s="1164"/>
      <c r="F1488" s="582">
        <f t="shared" si="273"/>
        <v>0</v>
      </c>
      <c r="G1488" s="333"/>
      <c r="H1488" s="333"/>
      <c r="I1488" s="334"/>
      <c r="J1488" s="335"/>
      <c r="K1488" s="942"/>
      <c r="L1488" s="337"/>
      <c r="M1488" s="337"/>
      <c r="N1488" s="337"/>
      <c r="O1488" s="338"/>
      <c r="P1488" s="339">
        <f t="shared" si="269"/>
        <v>1212000</v>
      </c>
      <c r="Q1488" s="365">
        <f t="shared" ref="Q1488:R1488" si="277">SUM(Q1489:Q1566)</f>
        <v>0</v>
      </c>
      <c r="R1488" s="365">
        <f t="shared" si="277"/>
        <v>250000</v>
      </c>
      <c r="S1488" s="365">
        <f>SUM(S1489:S1566)</f>
        <v>480000</v>
      </c>
      <c r="T1488" s="366">
        <f>SUM(T1489:T1566)</f>
        <v>482000</v>
      </c>
      <c r="U1488" s="347">
        <f t="shared" ref="U1488:X1488" si="278">SUM(U1489:U1566)</f>
        <v>0</v>
      </c>
      <c r="V1488" s="365">
        <f t="shared" si="278"/>
        <v>250000</v>
      </c>
      <c r="W1488" s="401">
        <f t="shared" si="278"/>
        <v>0</v>
      </c>
      <c r="X1488" s="401">
        <f t="shared" si="278"/>
        <v>0</v>
      </c>
      <c r="Y1488" s="1293">
        <f t="shared" si="270"/>
        <v>250000</v>
      </c>
      <c r="Z1488" s="340"/>
      <c r="AA1488" s="348"/>
      <c r="AB1488" s="20" t="s">
        <v>371</v>
      </c>
      <c r="AC1488" s="253">
        <f t="shared" si="274"/>
        <v>1462000</v>
      </c>
    </row>
    <row r="1489" spans="1:29" x14ac:dyDescent="0.3">
      <c r="A1489" s="115"/>
      <c r="B1489" s="332"/>
      <c r="C1489" s="332"/>
      <c r="D1489" s="332"/>
      <c r="E1489" s="1166"/>
      <c r="F1489" s="582">
        <f t="shared" si="273"/>
        <v>0</v>
      </c>
      <c r="G1489" s="333"/>
      <c r="H1489" s="333"/>
      <c r="I1489" s="334"/>
      <c r="J1489" s="335"/>
      <c r="K1489" s="942"/>
      <c r="L1489" s="337"/>
      <c r="M1489" s="337"/>
      <c r="N1489" s="337"/>
      <c r="O1489" s="338"/>
      <c r="P1489" s="339">
        <f t="shared" si="269"/>
        <v>0</v>
      </c>
      <c r="Q1489" s="364"/>
      <c r="R1489" s="364"/>
      <c r="S1489" s="365"/>
      <c r="T1489" s="366"/>
      <c r="U1489" s="367"/>
      <c r="V1489" s="364"/>
      <c r="W1489" s="364"/>
      <c r="X1489" s="364"/>
      <c r="Y1489" s="1293">
        <f t="shared" si="270"/>
        <v>0</v>
      </c>
      <c r="Z1489" s="340"/>
      <c r="AA1489" s="348"/>
      <c r="AB1489" s="20" t="s">
        <v>372</v>
      </c>
      <c r="AC1489" s="253">
        <f t="shared" si="274"/>
        <v>0</v>
      </c>
    </row>
    <row r="1490" spans="1:29" x14ac:dyDescent="0.3">
      <c r="A1490" s="115"/>
      <c r="B1490" s="332"/>
      <c r="C1490" s="374" t="s">
        <v>951</v>
      </c>
      <c r="D1490" s="332"/>
      <c r="E1490" s="1164"/>
      <c r="F1490" s="582">
        <f t="shared" si="273"/>
        <v>0</v>
      </c>
      <c r="G1490" s="333"/>
      <c r="H1490" s="333"/>
      <c r="I1490" s="334"/>
      <c r="J1490" s="335"/>
      <c r="K1490" s="942"/>
      <c r="L1490" s="337"/>
      <c r="M1490" s="337"/>
      <c r="N1490" s="337"/>
      <c r="O1490" s="338"/>
      <c r="P1490" s="339">
        <f t="shared" si="269"/>
        <v>0</v>
      </c>
      <c r="Q1490" s="364"/>
      <c r="R1490" s="364"/>
      <c r="S1490" s="365"/>
      <c r="T1490" s="366"/>
      <c r="U1490" s="367"/>
      <c r="V1490" s="364"/>
      <c r="W1490" s="364"/>
      <c r="X1490" s="364"/>
      <c r="Y1490" s="1293">
        <f t="shared" si="270"/>
        <v>0</v>
      </c>
      <c r="Z1490" s="340"/>
      <c r="AA1490" s="684" t="s">
        <v>676</v>
      </c>
      <c r="AB1490" s="21" t="s">
        <v>373</v>
      </c>
      <c r="AC1490" s="253">
        <f t="shared" si="274"/>
        <v>0</v>
      </c>
    </row>
    <row r="1491" spans="1:29" x14ac:dyDescent="0.3">
      <c r="A1491" s="115"/>
      <c r="B1491" s="332"/>
      <c r="C1491" s="332"/>
      <c r="D1491" s="374" t="s">
        <v>952</v>
      </c>
      <c r="E1491" s="1164"/>
      <c r="F1491" s="582">
        <f t="shared" si="273"/>
        <v>0</v>
      </c>
      <c r="G1491" s="333"/>
      <c r="H1491" s="333"/>
      <c r="I1491" s="334"/>
      <c r="J1491" s="335"/>
      <c r="K1491" s="942"/>
      <c r="L1491" s="337"/>
      <c r="M1491" s="337"/>
      <c r="N1491" s="337"/>
      <c r="O1491" s="338"/>
      <c r="P1491" s="339">
        <f t="shared" si="269"/>
        <v>0</v>
      </c>
      <c r="Q1491" s="364"/>
      <c r="R1491" s="364"/>
      <c r="S1491" s="365"/>
      <c r="T1491" s="366"/>
      <c r="U1491" s="367"/>
      <c r="V1491" s="364"/>
      <c r="W1491" s="364"/>
      <c r="X1491" s="364"/>
      <c r="Y1491" s="1293">
        <f t="shared" si="270"/>
        <v>0</v>
      </c>
      <c r="Z1491" s="340"/>
      <c r="AA1491" s="684" t="s">
        <v>677</v>
      </c>
      <c r="AB1491" s="28"/>
      <c r="AC1491" s="253">
        <f t="shared" si="274"/>
        <v>0</v>
      </c>
    </row>
    <row r="1492" spans="1:29" x14ac:dyDescent="0.3">
      <c r="A1492" s="115"/>
      <c r="B1492" s="332"/>
      <c r="C1492" s="332"/>
      <c r="D1492" s="374"/>
      <c r="E1492" s="1166" t="s">
        <v>910</v>
      </c>
      <c r="F1492" s="582"/>
      <c r="G1492" s="333"/>
      <c r="H1492" s="333"/>
      <c r="I1492" s="334"/>
      <c r="J1492" s="335"/>
      <c r="K1492" s="942"/>
      <c r="L1492" s="337"/>
      <c r="M1492" s="337"/>
      <c r="N1492" s="337"/>
      <c r="O1492" s="338"/>
      <c r="P1492" s="339">
        <f t="shared" si="269"/>
        <v>0</v>
      </c>
      <c r="Q1492" s="364"/>
      <c r="R1492" s="364"/>
      <c r="S1492" s="365"/>
      <c r="T1492" s="366"/>
      <c r="U1492" s="367"/>
      <c r="V1492" s="364"/>
      <c r="W1492" s="364"/>
      <c r="X1492" s="364"/>
      <c r="Y1492" s="1293">
        <f t="shared" si="270"/>
        <v>0</v>
      </c>
      <c r="Z1492" s="340"/>
      <c r="AA1492" s="370" t="s">
        <v>678</v>
      </c>
      <c r="AB1492" s="28"/>
      <c r="AC1492" s="253">
        <f t="shared" si="274"/>
        <v>0</v>
      </c>
    </row>
    <row r="1493" spans="1:29" x14ac:dyDescent="0.3">
      <c r="A1493" s="115"/>
      <c r="B1493" s="332"/>
      <c r="C1493" s="332"/>
      <c r="D1493" s="332"/>
      <c r="E1493" s="1168" t="s">
        <v>207</v>
      </c>
      <c r="F1493" s="582">
        <v>5</v>
      </c>
      <c r="G1493" s="334">
        <v>5</v>
      </c>
      <c r="H1493" s="335" t="s">
        <v>108</v>
      </c>
      <c r="I1493" s="334">
        <v>5</v>
      </c>
      <c r="J1493" s="335" t="s">
        <v>108</v>
      </c>
      <c r="K1493" s="942"/>
      <c r="L1493" s="337"/>
      <c r="M1493" s="337"/>
      <c r="N1493" s="337"/>
      <c r="O1493" s="338"/>
      <c r="P1493" s="339">
        <f t="shared" si="269"/>
        <v>0</v>
      </c>
      <c r="Q1493" s="364"/>
      <c r="R1493" s="364"/>
      <c r="S1493" s="365"/>
      <c r="T1493" s="366"/>
      <c r="U1493" s="367"/>
      <c r="V1493" s="364"/>
      <c r="W1493" s="364"/>
      <c r="X1493" s="364"/>
      <c r="Y1493" s="1293">
        <f t="shared" si="270"/>
        <v>0</v>
      </c>
      <c r="Z1493" s="340"/>
      <c r="AA1493" s="431"/>
      <c r="AB1493" s="28"/>
      <c r="AC1493" s="253">
        <f t="shared" si="274"/>
        <v>0</v>
      </c>
    </row>
    <row r="1494" spans="1:29" x14ac:dyDescent="0.3">
      <c r="A1494" s="115"/>
      <c r="B1494" s="332"/>
      <c r="C1494" s="332"/>
      <c r="D1494" s="332"/>
      <c r="E1494" s="1168" t="s">
        <v>258</v>
      </c>
      <c r="F1494" s="582">
        <f t="shared" si="273"/>
        <v>0</v>
      </c>
      <c r="G1494" s="333"/>
      <c r="H1494" s="333"/>
      <c r="I1494" s="334"/>
      <c r="J1494" s="335"/>
      <c r="K1494" s="942"/>
      <c r="L1494" s="337"/>
      <c r="M1494" s="337"/>
      <c r="N1494" s="337"/>
      <c r="O1494" s="338"/>
      <c r="P1494" s="339">
        <f t="shared" si="269"/>
        <v>0</v>
      </c>
      <c r="Q1494" s="364"/>
      <c r="R1494" s="364"/>
      <c r="S1494" s="365"/>
      <c r="T1494" s="366"/>
      <c r="U1494" s="367"/>
      <c r="V1494" s="364"/>
      <c r="W1494" s="364"/>
      <c r="X1494" s="364"/>
      <c r="Y1494" s="1293">
        <f t="shared" si="270"/>
        <v>0</v>
      </c>
      <c r="Z1494" s="340"/>
      <c r="AA1494" s="370"/>
      <c r="AB1494" s="28"/>
      <c r="AC1494" s="253">
        <f t="shared" si="274"/>
        <v>0</v>
      </c>
    </row>
    <row r="1495" spans="1:29" x14ac:dyDescent="0.3">
      <c r="A1495" s="115"/>
      <c r="B1495" s="332"/>
      <c r="C1495" s="332"/>
      <c r="D1495" s="332"/>
      <c r="E1495" s="1168"/>
      <c r="F1495" s="582">
        <f t="shared" si="273"/>
        <v>0</v>
      </c>
      <c r="G1495" s="333"/>
      <c r="H1495" s="333"/>
      <c r="I1495" s="334"/>
      <c r="J1495" s="335"/>
      <c r="K1495" s="942"/>
      <c r="L1495" s="337"/>
      <c r="M1495" s="337"/>
      <c r="N1495" s="337"/>
      <c r="O1495" s="338"/>
      <c r="P1495" s="339">
        <f t="shared" si="269"/>
        <v>0</v>
      </c>
      <c r="Q1495" s="364"/>
      <c r="R1495" s="364"/>
      <c r="S1495" s="365"/>
      <c r="T1495" s="366"/>
      <c r="U1495" s="367"/>
      <c r="V1495" s="364"/>
      <c r="W1495" s="364"/>
      <c r="X1495" s="364"/>
      <c r="Y1495" s="1293">
        <f t="shared" si="270"/>
        <v>0</v>
      </c>
      <c r="Z1495" s="340"/>
      <c r="AA1495" s="370"/>
      <c r="AB1495" s="28"/>
      <c r="AC1495" s="253">
        <f t="shared" si="274"/>
        <v>0</v>
      </c>
    </row>
    <row r="1496" spans="1:29" x14ac:dyDescent="0.3">
      <c r="A1496" s="115"/>
      <c r="B1496" s="332"/>
      <c r="C1496" s="332"/>
      <c r="D1496" s="374" t="s">
        <v>953</v>
      </c>
      <c r="E1496" s="1164"/>
      <c r="F1496" s="582">
        <f t="shared" si="273"/>
        <v>0</v>
      </c>
      <c r="G1496" s="333"/>
      <c r="H1496" s="333"/>
      <c r="I1496" s="334"/>
      <c r="J1496" s="335"/>
      <c r="K1496" s="942"/>
      <c r="L1496" s="337"/>
      <c r="M1496" s="337"/>
      <c r="N1496" s="337"/>
      <c r="O1496" s="338"/>
      <c r="P1496" s="339">
        <f t="shared" si="269"/>
        <v>0</v>
      </c>
      <c r="Q1496" s="364"/>
      <c r="R1496" s="364"/>
      <c r="S1496" s="365"/>
      <c r="T1496" s="366"/>
      <c r="U1496" s="367"/>
      <c r="V1496" s="364"/>
      <c r="W1496" s="364"/>
      <c r="X1496" s="364"/>
      <c r="Y1496" s="1293">
        <f t="shared" si="270"/>
        <v>0</v>
      </c>
      <c r="Z1496" s="340"/>
      <c r="AA1496" s="348"/>
      <c r="AB1496" s="28"/>
      <c r="AC1496" s="253">
        <f t="shared" si="274"/>
        <v>0</v>
      </c>
    </row>
    <row r="1497" spans="1:29" x14ac:dyDescent="0.3">
      <c r="A1497" s="115"/>
      <c r="B1497" s="332"/>
      <c r="C1497" s="332"/>
      <c r="D1497" s="332"/>
      <c r="E1497" s="1168" t="s">
        <v>335</v>
      </c>
      <c r="F1497" s="582">
        <f t="shared" si="273"/>
        <v>0</v>
      </c>
      <c r="G1497" s="333"/>
      <c r="H1497" s="333"/>
      <c r="I1497" s="334"/>
      <c r="J1497" s="335"/>
      <c r="K1497" s="942"/>
      <c r="L1497" s="337"/>
      <c r="M1497" s="337"/>
      <c r="N1497" s="337"/>
      <c r="O1497" s="338"/>
      <c r="P1497" s="339">
        <f t="shared" si="269"/>
        <v>0</v>
      </c>
      <c r="Q1497" s="364"/>
      <c r="R1497" s="364"/>
      <c r="S1497" s="365"/>
      <c r="T1497" s="366"/>
      <c r="U1497" s="367"/>
      <c r="V1497" s="364"/>
      <c r="W1497" s="364"/>
      <c r="X1497" s="364"/>
      <c r="Y1497" s="1293">
        <f t="shared" si="270"/>
        <v>0</v>
      </c>
      <c r="Z1497" s="340"/>
      <c r="AA1497" s="370"/>
      <c r="AB1497" s="28"/>
      <c r="AC1497" s="253">
        <f t="shared" si="274"/>
        <v>0</v>
      </c>
    </row>
    <row r="1498" spans="1:29" x14ac:dyDescent="0.3">
      <c r="A1498" s="115"/>
      <c r="B1498" s="332"/>
      <c r="C1498" s="332"/>
      <c r="D1498" s="332"/>
      <c r="E1498" s="1168" t="s">
        <v>336</v>
      </c>
      <c r="F1498" s="582">
        <f t="shared" si="273"/>
        <v>0</v>
      </c>
      <c r="G1498" s="333"/>
      <c r="H1498" s="333"/>
      <c r="I1498" s="334"/>
      <c r="J1498" s="335"/>
      <c r="K1498" s="942"/>
      <c r="L1498" s="337"/>
      <c r="M1498" s="337"/>
      <c r="N1498" s="337"/>
      <c r="O1498" s="338"/>
      <c r="P1498" s="339">
        <f t="shared" si="269"/>
        <v>0</v>
      </c>
      <c r="Q1498" s="364"/>
      <c r="R1498" s="364"/>
      <c r="S1498" s="365"/>
      <c r="T1498" s="366"/>
      <c r="U1498" s="367"/>
      <c r="V1498" s="364"/>
      <c r="W1498" s="364"/>
      <c r="X1498" s="364"/>
      <c r="Y1498" s="1293">
        <f t="shared" si="270"/>
        <v>0</v>
      </c>
      <c r="Z1498" s="340"/>
      <c r="AA1498" s="370"/>
      <c r="AB1498" s="28"/>
      <c r="AC1498" s="253">
        <f t="shared" si="274"/>
        <v>0</v>
      </c>
    </row>
    <row r="1499" spans="1:29" x14ac:dyDescent="0.3">
      <c r="A1499" s="115"/>
      <c r="B1499" s="332"/>
      <c r="C1499" s="332"/>
      <c r="D1499" s="332"/>
      <c r="E1499" s="1173" t="s">
        <v>61</v>
      </c>
      <c r="F1499" s="582">
        <v>27</v>
      </c>
      <c r="G1499" s="559">
        <v>27</v>
      </c>
      <c r="H1499" s="433" t="s">
        <v>67</v>
      </c>
      <c r="I1499" s="1639">
        <v>27</v>
      </c>
      <c r="J1499" s="434" t="s">
        <v>67</v>
      </c>
      <c r="K1499" s="633">
        <v>27</v>
      </c>
      <c r="L1499" s="337">
        <v>27</v>
      </c>
      <c r="M1499" s="337"/>
      <c r="N1499" s="337"/>
      <c r="O1499" s="338">
        <v>27</v>
      </c>
      <c r="P1499" s="339">
        <f t="shared" si="269"/>
        <v>0</v>
      </c>
      <c r="Q1499" s="364"/>
      <c r="R1499" s="364"/>
      <c r="S1499" s="365"/>
      <c r="T1499" s="366"/>
      <c r="U1499" s="367"/>
      <c r="V1499" s="364"/>
      <c r="W1499" s="364"/>
      <c r="X1499" s="364"/>
      <c r="Y1499" s="1293">
        <f t="shared" si="270"/>
        <v>0</v>
      </c>
      <c r="Z1499" s="340"/>
      <c r="AA1499" s="431"/>
      <c r="AB1499" s="86" t="s">
        <v>750</v>
      </c>
      <c r="AC1499" s="253">
        <f t="shared" si="274"/>
        <v>0</v>
      </c>
    </row>
    <row r="1500" spans="1:29" ht="15.6" hidden="1" customHeight="1" x14ac:dyDescent="0.3">
      <c r="A1500" s="115"/>
      <c r="B1500" s="332"/>
      <c r="C1500" s="332"/>
      <c r="D1500" s="332"/>
      <c r="E1500" s="1169" t="s">
        <v>411</v>
      </c>
      <c r="F1500" s="582"/>
      <c r="G1500" s="559"/>
      <c r="H1500" s="433"/>
      <c r="I1500" s="1639"/>
      <c r="J1500" s="434"/>
      <c r="K1500" s="633"/>
      <c r="L1500" s="337"/>
      <c r="M1500" s="337"/>
      <c r="N1500" s="337"/>
      <c r="O1500" s="338"/>
      <c r="P1500" s="339">
        <f t="shared" si="269"/>
        <v>0</v>
      </c>
      <c r="Q1500" s="364"/>
      <c r="R1500" s="364"/>
      <c r="S1500" s="365"/>
      <c r="T1500" s="366"/>
      <c r="U1500" s="367"/>
      <c r="V1500" s="364"/>
      <c r="W1500" s="364"/>
      <c r="X1500" s="364"/>
      <c r="Y1500" s="1293">
        <f t="shared" si="270"/>
        <v>0</v>
      </c>
      <c r="Z1500" s="340"/>
      <c r="AA1500" s="370"/>
      <c r="AB1500" s="28"/>
      <c r="AC1500" s="253">
        <f t="shared" si="274"/>
        <v>0</v>
      </c>
    </row>
    <row r="1501" spans="1:29" ht="15.6" hidden="1" customHeight="1" x14ac:dyDescent="0.3">
      <c r="A1501" s="115"/>
      <c r="B1501" s="332"/>
      <c r="C1501" s="332"/>
      <c r="D1501" s="332"/>
      <c r="E1501" s="1169" t="s">
        <v>231</v>
      </c>
      <c r="F1501" s="582"/>
      <c r="G1501" s="559"/>
      <c r="H1501" s="433"/>
      <c r="I1501" s="1639"/>
      <c r="J1501" s="434"/>
      <c r="K1501" s="633"/>
      <c r="L1501" s="337"/>
      <c r="M1501" s="337"/>
      <c r="N1501" s="337"/>
      <c r="O1501" s="338"/>
      <c r="P1501" s="339">
        <f t="shared" si="269"/>
        <v>0</v>
      </c>
      <c r="Q1501" s="364"/>
      <c r="R1501" s="364"/>
      <c r="S1501" s="365"/>
      <c r="T1501" s="366"/>
      <c r="U1501" s="367"/>
      <c r="V1501" s="364"/>
      <c r="W1501" s="364"/>
      <c r="X1501" s="364"/>
      <c r="Y1501" s="1293">
        <f t="shared" si="270"/>
        <v>0</v>
      </c>
      <c r="Z1501" s="340"/>
      <c r="AA1501" s="370"/>
      <c r="AB1501" s="28"/>
      <c r="AC1501" s="253">
        <f t="shared" si="274"/>
        <v>0</v>
      </c>
    </row>
    <row r="1502" spans="1:29" ht="15.6" hidden="1" customHeight="1" x14ac:dyDescent="0.3">
      <c r="A1502" s="115"/>
      <c r="B1502" s="332"/>
      <c r="C1502" s="332"/>
      <c r="D1502" s="332"/>
      <c r="E1502" s="1169" t="s">
        <v>232</v>
      </c>
      <c r="F1502" s="582"/>
      <c r="G1502" s="559"/>
      <c r="H1502" s="433"/>
      <c r="I1502" s="1639"/>
      <c r="J1502" s="434"/>
      <c r="K1502" s="633"/>
      <c r="L1502" s="337"/>
      <c r="M1502" s="337"/>
      <c r="N1502" s="337"/>
      <c r="O1502" s="338"/>
      <c r="P1502" s="339">
        <f t="shared" si="269"/>
        <v>0</v>
      </c>
      <c r="Q1502" s="364"/>
      <c r="R1502" s="364"/>
      <c r="S1502" s="365"/>
      <c r="T1502" s="366"/>
      <c r="U1502" s="367"/>
      <c r="V1502" s="364"/>
      <c r="W1502" s="364"/>
      <c r="X1502" s="364"/>
      <c r="Y1502" s="1293">
        <f t="shared" si="270"/>
        <v>0</v>
      </c>
      <c r="Z1502" s="340"/>
      <c r="AA1502" s="630" t="s">
        <v>538</v>
      </c>
      <c r="AB1502" s="28"/>
      <c r="AC1502" s="253">
        <f t="shared" si="274"/>
        <v>0</v>
      </c>
    </row>
    <row r="1503" spans="1:29" ht="15.6" hidden="1" customHeight="1" x14ac:dyDescent="0.3">
      <c r="A1503" s="115"/>
      <c r="B1503" s="332"/>
      <c r="C1503" s="332"/>
      <c r="D1503" s="332"/>
      <c r="E1503" s="1169"/>
      <c r="F1503" s="582"/>
      <c r="G1503" s="559"/>
      <c r="H1503" s="433"/>
      <c r="I1503" s="1639"/>
      <c r="J1503" s="434"/>
      <c r="K1503" s="633"/>
      <c r="L1503" s="337"/>
      <c r="M1503" s="337"/>
      <c r="N1503" s="337"/>
      <c r="O1503" s="338"/>
      <c r="P1503" s="339">
        <f t="shared" si="269"/>
        <v>0</v>
      </c>
      <c r="Q1503" s="364"/>
      <c r="R1503" s="364"/>
      <c r="S1503" s="365"/>
      <c r="T1503" s="366"/>
      <c r="U1503" s="367"/>
      <c r="V1503" s="364"/>
      <c r="W1503" s="364"/>
      <c r="X1503" s="364"/>
      <c r="Y1503" s="1293">
        <f t="shared" si="270"/>
        <v>0</v>
      </c>
      <c r="Z1503" s="340"/>
      <c r="AA1503" s="630" t="s">
        <v>539</v>
      </c>
      <c r="AB1503" s="28"/>
      <c r="AC1503" s="253">
        <f t="shared" si="274"/>
        <v>0</v>
      </c>
    </row>
    <row r="1504" spans="1:29" ht="15.6" hidden="1" customHeight="1" x14ac:dyDescent="0.3">
      <c r="A1504" s="115"/>
      <c r="B1504" s="332"/>
      <c r="C1504" s="332"/>
      <c r="D1504" s="332"/>
      <c r="E1504" s="1169"/>
      <c r="F1504" s="582"/>
      <c r="G1504" s="559"/>
      <c r="H1504" s="433"/>
      <c r="I1504" s="1639"/>
      <c r="J1504" s="434"/>
      <c r="K1504" s="633"/>
      <c r="L1504" s="337"/>
      <c r="M1504" s="337"/>
      <c r="N1504" s="337"/>
      <c r="O1504" s="338"/>
      <c r="P1504" s="339">
        <f t="shared" si="269"/>
        <v>0</v>
      </c>
      <c r="Q1504" s="364"/>
      <c r="R1504" s="364"/>
      <c r="S1504" s="365"/>
      <c r="T1504" s="366"/>
      <c r="U1504" s="367"/>
      <c r="V1504" s="364"/>
      <c r="W1504" s="364"/>
      <c r="X1504" s="364"/>
      <c r="Y1504" s="1293">
        <f t="shared" si="270"/>
        <v>0</v>
      </c>
      <c r="Z1504" s="340"/>
      <c r="AA1504" s="630" t="s">
        <v>540</v>
      </c>
      <c r="AB1504" s="28"/>
      <c r="AC1504" s="253">
        <f t="shared" si="274"/>
        <v>0</v>
      </c>
    </row>
    <row r="1505" spans="1:29" ht="15.6" hidden="1" customHeight="1" x14ac:dyDescent="0.3">
      <c r="A1505" s="115"/>
      <c r="B1505" s="332"/>
      <c r="C1505" s="332"/>
      <c r="D1505" s="332"/>
      <c r="E1505" s="1169"/>
      <c r="F1505" s="582"/>
      <c r="G1505" s="559"/>
      <c r="H1505" s="433"/>
      <c r="I1505" s="1639"/>
      <c r="J1505" s="434"/>
      <c r="K1505" s="633"/>
      <c r="L1505" s="337"/>
      <c r="M1505" s="337"/>
      <c r="N1505" s="337"/>
      <c r="O1505" s="338"/>
      <c r="P1505" s="339">
        <f t="shared" si="269"/>
        <v>0</v>
      </c>
      <c r="Q1505" s="364"/>
      <c r="R1505" s="364"/>
      <c r="S1505" s="365"/>
      <c r="T1505" s="366"/>
      <c r="U1505" s="367"/>
      <c r="V1505" s="364"/>
      <c r="W1505" s="364"/>
      <c r="X1505" s="364"/>
      <c r="Y1505" s="1293">
        <f t="shared" si="270"/>
        <v>0</v>
      </c>
      <c r="Z1505" s="340"/>
      <c r="AA1505" s="630" t="s">
        <v>541</v>
      </c>
      <c r="AB1505" s="28"/>
      <c r="AC1505" s="253">
        <f t="shared" si="274"/>
        <v>0</v>
      </c>
    </row>
    <row r="1506" spans="1:29" ht="15.6" hidden="1" customHeight="1" x14ac:dyDescent="0.3">
      <c r="A1506" s="115"/>
      <c r="B1506" s="332"/>
      <c r="C1506" s="332"/>
      <c r="D1506" s="332"/>
      <c r="E1506" s="1169"/>
      <c r="F1506" s="582"/>
      <c r="G1506" s="559"/>
      <c r="H1506" s="433"/>
      <c r="I1506" s="1639"/>
      <c r="J1506" s="434"/>
      <c r="K1506" s="633"/>
      <c r="L1506" s="337"/>
      <c r="M1506" s="337"/>
      <c r="N1506" s="337"/>
      <c r="O1506" s="338"/>
      <c r="P1506" s="339">
        <f t="shared" si="269"/>
        <v>0</v>
      </c>
      <c r="Q1506" s="364"/>
      <c r="R1506" s="364"/>
      <c r="S1506" s="365"/>
      <c r="T1506" s="366"/>
      <c r="U1506" s="367"/>
      <c r="V1506" s="364"/>
      <c r="W1506" s="364"/>
      <c r="X1506" s="364"/>
      <c r="Y1506" s="1293">
        <f t="shared" si="270"/>
        <v>0</v>
      </c>
      <c r="Z1506" s="340"/>
      <c r="AA1506" s="630" t="s">
        <v>542</v>
      </c>
      <c r="AB1506" s="28"/>
      <c r="AC1506" s="253">
        <f t="shared" si="274"/>
        <v>0</v>
      </c>
    </row>
    <row r="1507" spans="1:29" ht="15.6" hidden="1" customHeight="1" x14ac:dyDescent="0.3">
      <c r="A1507" s="115"/>
      <c r="B1507" s="332"/>
      <c r="C1507" s="332"/>
      <c r="D1507" s="332"/>
      <c r="E1507" s="1169" t="s">
        <v>412</v>
      </c>
      <c r="F1507" s="582"/>
      <c r="G1507" s="559"/>
      <c r="H1507" s="433"/>
      <c r="I1507" s="1639"/>
      <c r="J1507" s="434"/>
      <c r="K1507" s="633"/>
      <c r="L1507" s="337"/>
      <c r="M1507" s="337"/>
      <c r="N1507" s="337"/>
      <c r="O1507" s="338"/>
      <c r="P1507" s="339">
        <f t="shared" si="269"/>
        <v>0</v>
      </c>
      <c r="Q1507" s="364"/>
      <c r="R1507" s="364"/>
      <c r="S1507" s="365"/>
      <c r="T1507" s="366"/>
      <c r="U1507" s="367"/>
      <c r="V1507" s="364"/>
      <c r="W1507" s="364"/>
      <c r="X1507" s="364"/>
      <c r="Y1507" s="1293">
        <f t="shared" si="270"/>
        <v>0</v>
      </c>
      <c r="Z1507" s="340"/>
      <c r="AA1507" s="630"/>
      <c r="AB1507" s="28"/>
      <c r="AC1507" s="253">
        <f t="shared" si="274"/>
        <v>0</v>
      </c>
    </row>
    <row r="1508" spans="1:29" ht="15.6" hidden="1" customHeight="1" x14ac:dyDescent="0.3">
      <c r="A1508" s="115"/>
      <c r="B1508" s="332"/>
      <c r="C1508" s="332"/>
      <c r="D1508" s="332"/>
      <c r="E1508" s="1169" t="s">
        <v>233</v>
      </c>
      <c r="F1508" s="582"/>
      <c r="G1508" s="559"/>
      <c r="H1508" s="433"/>
      <c r="I1508" s="1639"/>
      <c r="J1508" s="434"/>
      <c r="K1508" s="633"/>
      <c r="L1508" s="337"/>
      <c r="M1508" s="337"/>
      <c r="N1508" s="337"/>
      <c r="O1508" s="338"/>
      <c r="P1508" s="339">
        <f t="shared" si="269"/>
        <v>0</v>
      </c>
      <c r="Q1508" s="364"/>
      <c r="R1508" s="364"/>
      <c r="S1508" s="365"/>
      <c r="T1508" s="366"/>
      <c r="U1508" s="367"/>
      <c r="V1508" s="364"/>
      <c r="W1508" s="364"/>
      <c r="X1508" s="364"/>
      <c r="Y1508" s="1293">
        <f t="shared" si="270"/>
        <v>0</v>
      </c>
      <c r="Z1508" s="340"/>
      <c r="AA1508" s="630"/>
      <c r="AB1508" s="28"/>
      <c r="AC1508" s="253">
        <f t="shared" si="274"/>
        <v>0</v>
      </c>
    </row>
    <row r="1509" spans="1:29" ht="15.6" hidden="1" customHeight="1" x14ac:dyDescent="0.3">
      <c r="A1509" s="115"/>
      <c r="B1509" s="332"/>
      <c r="C1509" s="332"/>
      <c r="D1509" s="332"/>
      <c r="E1509" s="1173"/>
      <c r="F1509" s="582"/>
      <c r="G1509" s="559"/>
      <c r="H1509" s="433"/>
      <c r="I1509" s="1639"/>
      <c r="J1509" s="434"/>
      <c r="K1509" s="942"/>
      <c r="L1509" s="337"/>
      <c r="M1509" s="337"/>
      <c r="N1509" s="337"/>
      <c r="O1509" s="338"/>
      <c r="P1509" s="339">
        <f t="shared" si="269"/>
        <v>0</v>
      </c>
      <c r="Q1509" s="364"/>
      <c r="R1509" s="364"/>
      <c r="S1509" s="365"/>
      <c r="T1509" s="366"/>
      <c r="U1509" s="367"/>
      <c r="V1509" s="364"/>
      <c r="W1509" s="364"/>
      <c r="X1509" s="364"/>
      <c r="Y1509" s="1293">
        <f t="shared" si="270"/>
        <v>0</v>
      </c>
      <c r="Z1509" s="340"/>
      <c r="AA1509" s="370"/>
      <c r="AB1509" s="28"/>
      <c r="AC1509" s="253">
        <f t="shared" si="274"/>
        <v>0</v>
      </c>
    </row>
    <row r="1510" spans="1:29" x14ac:dyDescent="0.3">
      <c r="A1510" s="115"/>
      <c r="B1510" s="332"/>
      <c r="C1510" s="332"/>
      <c r="D1510" s="332"/>
      <c r="E1510" s="1173" t="s">
        <v>62</v>
      </c>
      <c r="F1510" s="582">
        <v>26</v>
      </c>
      <c r="G1510" s="559">
        <v>26</v>
      </c>
      <c r="H1510" s="433" t="s">
        <v>68</v>
      </c>
      <c r="I1510" s="1639">
        <v>26</v>
      </c>
      <c r="J1510" s="434" t="s">
        <v>68</v>
      </c>
      <c r="K1510" s="633">
        <v>5</v>
      </c>
      <c r="L1510" s="337">
        <v>26</v>
      </c>
      <c r="M1510" s="337"/>
      <c r="N1510" s="337"/>
      <c r="O1510" s="338">
        <v>26</v>
      </c>
      <c r="P1510" s="339">
        <f t="shared" si="269"/>
        <v>0</v>
      </c>
      <c r="Q1510" s="364"/>
      <c r="R1510" s="364"/>
      <c r="S1510" s="365"/>
      <c r="T1510" s="366"/>
      <c r="U1510" s="367"/>
      <c r="V1510" s="364"/>
      <c r="W1510" s="364"/>
      <c r="X1510" s="364"/>
      <c r="Y1510" s="1293">
        <f t="shared" si="270"/>
        <v>0</v>
      </c>
      <c r="Z1510" s="340"/>
      <c r="AA1510" s="370"/>
      <c r="AB1510" s="28"/>
      <c r="AC1510" s="253">
        <f t="shared" si="274"/>
        <v>0</v>
      </c>
    </row>
    <row r="1511" spans="1:29" ht="15.6" hidden="1" customHeight="1" x14ac:dyDescent="0.3">
      <c r="A1511" s="115"/>
      <c r="B1511" s="332"/>
      <c r="C1511" s="332"/>
      <c r="D1511" s="332"/>
      <c r="E1511" s="1169" t="s">
        <v>411</v>
      </c>
      <c r="F1511" s="582"/>
      <c r="G1511" s="559"/>
      <c r="H1511" s="433"/>
      <c r="I1511" s="1639"/>
      <c r="J1511" s="434"/>
      <c r="K1511" s="633"/>
      <c r="L1511" s="337"/>
      <c r="M1511" s="337"/>
      <c r="N1511" s="337"/>
      <c r="O1511" s="338"/>
      <c r="P1511" s="339">
        <f t="shared" si="269"/>
        <v>0</v>
      </c>
      <c r="Q1511" s="364"/>
      <c r="R1511" s="364"/>
      <c r="S1511" s="365"/>
      <c r="T1511" s="366"/>
      <c r="U1511" s="367"/>
      <c r="V1511" s="364"/>
      <c r="W1511" s="364"/>
      <c r="X1511" s="364"/>
      <c r="Y1511" s="1293">
        <f t="shared" si="270"/>
        <v>0</v>
      </c>
      <c r="Z1511" s="340"/>
      <c r="AA1511" s="370"/>
      <c r="AB1511" s="28"/>
      <c r="AC1511" s="253">
        <f t="shared" si="274"/>
        <v>0</v>
      </c>
    </row>
    <row r="1512" spans="1:29" ht="15.6" hidden="1" customHeight="1" x14ac:dyDescent="0.3">
      <c r="A1512" s="115"/>
      <c r="B1512" s="332"/>
      <c r="C1512" s="332"/>
      <c r="D1512" s="332"/>
      <c r="E1512" s="1169" t="s">
        <v>231</v>
      </c>
      <c r="F1512" s="582"/>
      <c r="G1512" s="559"/>
      <c r="H1512" s="433"/>
      <c r="I1512" s="1639"/>
      <c r="J1512" s="434"/>
      <c r="K1512" s="633"/>
      <c r="L1512" s="337"/>
      <c r="M1512" s="337"/>
      <c r="N1512" s="337"/>
      <c r="O1512" s="338"/>
      <c r="P1512" s="339">
        <f t="shared" si="269"/>
        <v>0</v>
      </c>
      <c r="Q1512" s="364"/>
      <c r="R1512" s="364"/>
      <c r="S1512" s="365"/>
      <c r="T1512" s="366"/>
      <c r="U1512" s="367"/>
      <c r="V1512" s="364"/>
      <c r="W1512" s="364"/>
      <c r="X1512" s="364"/>
      <c r="Y1512" s="1293">
        <f t="shared" si="270"/>
        <v>0</v>
      </c>
      <c r="Z1512" s="340"/>
      <c r="AA1512" s="370"/>
      <c r="AB1512" s="28"/>
      <c r="AC1512" s="253">
        <f t="shared" si="274"/>
        <v>0</v>
      </c>
    </row>
    <row r="1513" spans="1:29" ht="15.6" hidden="1" customHeight="1" x14ac:dyDescent="0.3">
      <c r="A1513" s="115"/>
      <c r="B1513" s="332"/>
      <c r="C1513" s="332"/>
      <c r="D1513" s="332"/>
      <c r="E1513" s="1169" t="s">
        <v>232</v>
      </c>
      <c r="F1513" s="582"/>
      <c r="G1513" s="559"/>
      <c r="H1513" s="433"/>
      <c r="I1513" s="1639"/>
      <c r="J1513" s="434"/>
      <c r="K1513" s="633"/>
      <c r="L1513" s="337"/>
      <c r="M1513" s="337"/>
      <c r="N1513" s="337"/>
      <c r="O1513" s="338"/>
      <c r="P1513" s="339">
        <f t="shared" si="269"/>
        <v>0</v>
      </c>
      <c r="Q1513" s="364"/>
      <c r="R1513" s="364"/>
      <c r="S1513" s="365"/>
      <c r="T1513" s="366"/>
      <c r="U1513" s="367"/>
      <c r="V1513" s="364"/>
      <c r="W1513" s="364"/>
      <c r="X1513" s="364"/>
      <c r="Y1513" s="1293">
        <f t="shared" si="270"/>
        <v>0</v>
      </c>
      <c r="Z1513" s="340"/>
      <c r="AA1513" s="630" t="s">
        <v>543</v>
      </c>
      <c r="AB1513" s="28"/>
      <c r="AC1513" s="253">
        <f t="shared" si="274"/>
        <v>0</v>
      </c>
    </row>
    <row r="1514" spans="1:29" ht="15.6" hidden="1" customHeight="1" x14ac:dyDescent="0.3">
      <c r="A1514" s="115"/>
      <c r="B1514" s="332"/>
      <c r="C1514" s="332"/>
      <c r="D1514" s="332"/>
      <c r="E1514" s="1173"/>
      <c r="F1514" s="582"/>
      <c r="G1514" s="559"/>
      <c r="H1514" s="433"/>
      <c r="I1514" s="1639"/>
      <c r="J1514" s="434"/>
      <c r="K1514" s="633"/>
      <c r="L1514" s="337"/>
      <c r="M1514" s="337"/>
      <c r="N1514" s="337"/>
      <c r="O1514" s="338"/>
      <c r="P1514" s="339">
        <f t="shared" si="269"/>
        <v>0</v>
      </c>
      <c r="Q1514" s="364"/>
      <c r="R1514" s="364"/>
      <c r="S1514" s="365"/>
      <c r="T1514" s="366"/>
      <c r="U1514" s="367"/>
      <c r="V1514" s="364"/>
      <c r="W1514" s="364"/>
      <c r="X1514" s="364"/>
      <c r="Y1514" s="1293">
        <f t="shared" si="270"/>
        <v>0</v>
      </c>
      <c r="Z1514" s="340"/>
      <c r="AA1514" s="630" t="s">
        <v>544</v>
      </c>
      <c r="AB1514" s="28"/>
      <c r="AC1514" s="253">
        <f t="shared" si="274"/>
        <v>0</v>
      </c>
    </row>
    <row r="1515" spans="1:29" ht="15.6" hidden="1" customHeight="1" x14ac:dyDescent="0.3">
      <c r="A1515" s="115"/>
      <c r="B1515" s="332"/>
      <c r="C1515" s="332"/>
      <c r="D1515" s="332"/>
      <c r="E1515" s="1173"/>
      <c r="F1515" s="582"/>
      <c r="G1515" s="559"/>
      <c r="H1515" s="433"/>
      <c r="I1515" s="1639"/>
      <c r="J1515" s="434"/>
      <c r="K1515" s="633"/>
      <c r="L1515" s="337"/>
      <c r="M1515" s="337"/>
      <c r="N1515" s="337"/>
      <c r="O1515" s="338"/>
      <c r="P1515" s="339">
        <f t="shared" si="269"/>
        <v>0</v>
      </c>
      <c r="Q1515" s="364"/>
      <c r="R1515" s="364"/>
      <c r="S1515" s="365"/>
      <c r="T1515" s="366"/>
      <c r="U1515" s="367"/>
      <c r="V1515" s="364"/>
      <c r="W1515" s="364"/>
      <c r="X1515" s="364"/>
      <c r="Y1515" s="1293">
        <f t="shared" si="270"/>
        <v>0</v>
      </c>
      <c r="Z1515" s="340"/>
      <c r="AA1515" s="630" t="s">
        <v>545</v>
      </c>
      <c r="AB1515" s="28"/>
      <c r="AC1515" s="253">
        <f t="shared" si="274"/>
        <v>0</v>
      </c>
    </row>
    <row r="1516" spans="1:29" ht="15.6" hidden="1" customHeight="1" x14ac:dyDescent="0.3">
      <c r="A1516" s="115"/>
      <c r="B1516" s="332"/>
      <c r="C1516" s="332"/>
      <c r="D1516" s="332"/>
      <c r="E1516" s="1169" t="s">
        <v>412</v>
      </c>
      <c r="F1516" s="582"/>
      <c r="G1516" s="559"/>
      <c r="H1516" s="433"/>
      <c r="I1516" s="1639"/>
      <c r="J1516" s="434"/>
      <c r="K1516" s="633"/>
      <c r="L1516" s="337"/>
      <c r="M1516" s="337"/>
      <c r="N1516" s="337"/>
      <c r="O1516" s="338"/>
      <c r="P1516" s="339">
        <f t="shared" si="269"/>
        <v>0</v>
      </c>
      <c r="Q1516" s="364"/>
      <c r="R1516" s="364"/>
      <c r="S1516" s="365"/>
      <c r="T1516" s="366"/>
      <c r="U1516" s="367"/>
      <c r="V1516" s="364"/>
      <c r="W1516" s="364"/>
      <c r="X1516" s="364"/>
      <c r="Y1516" s="1293">
        <f t="shared" si="270"/>
        <v>0</v>
      </c>
      <c r="Z1516" s="340"/>
      <c r="AA1516" s="370"/>
      <c r="AB1516" s="28"/>
      <c r="AC1516" s="253">
        <f t="shared" si="274"/>
        <v>0</v>
      </c>
    </row>
    <row r="1517" spans="1:29" ht="15.6" hidden="1" customHeight="1" x14ac:dyDescent="0.3">
      <c r="A1517" s="115"/>
      <c r="B1517" s="332"/>
      <c r="C1517" s="332"/>
      <c r="D1517" s="332"/>
      <c r="E1517" s="1169" t="s">
        <v>233</v>
      </c>
      <c r="F1517" s="582"/>
      <c r="G1517" s="559"/>
      <c r="H1517" s="433"/>
      <c r="I1517" s="1639"/>
      <c r="J1517" s="434"/>
      <c r="K1517" s="633"/>
      <c r="L1517" s="337"/>
      <c r="M1517" s="337"/>
      <c r="N1517" s="337"/>
      <c r="O1517" s="338"/>
      <c r="P1517" s="339">
        <f t="shared" si="269"/>
        <v>0</v>
      </c>
      <c r="Q1517" s="364"/>
      <c r="R1517" s="364"/>
      <c r="S1517" s="365"/>
      <c r="T1517" s="366"/>
      <c r="U1517" s="367"/>
      <c r="V1517" s="364"/>
      <c r="W1517" s="364"/>
      <c r="X1517" s="364"/>
      <c r="Y1517" s="1293">
        <f t="shared" si="270"/>
        <v>0</v>
      </c>
      <c r="Z1517" s="340"/>
      <c r="AA1517" s="370"/>
      <c r="AB1517" s="28"/>
      <c r="AC1517" s="253">
        <f t="shared" si="274"/>
        <v>0</v>
      </c>
    </row>
    <row r="1518" spans="1:29" ht="15.6" hidden="1" customHeight="1" x14ac:dyDescent="0.3">
      <c r="A1518" s="115"/>
      <c r="B1518" s="332"/>
      <c r="C1518" s="332"/>
      <c r="D1518" s="332"/>
      <c r="E1518" s="1169"/>
      <c r="F1518" s="582"/>
      <c r="G1518" s="559"/>
      <c r="H1518" s="433"/>
      <c r="I1518" s="1639"/>
      <c r="J1518" s="434"/>
      <c r="K1518" s="633"/>
      <c r="L1518" s="337"/>
      <c r="M1518" s="337"/>
      <c r="N1518" s="337"/>
      <c r="O1518" s="338"/>
      <c r="P1518" s="339">
        <f t="shared" si="269"/>
        <v>0</v>
      </c>
      <c r="Q1518" s="364"/>
      <c r="R1518" s="364"/>
      <c r="S1518" s="365"/>
      <c r="T1518" s="366"/>
      <c r="U1518" s="367"/>
      <c r="V1518" s="364"/>
      <c r="W1518" s="364"/>
      <c r="X1518" s="364"/>
      <c r="Y1518" s="1293">
        <f t="shared" si="270"/>
        <v>0</v>
      </c>
      <c r="Z1518" s="340"/>
      <c r="AA1518" s="370"/>
      <c r="AB1518" s="28"/>
      <c r="AC1518" s="253">
        <f t="shared" si="274"/>
        <v>0</v>
      </c>
    </row>
    <row r="1519" spans="1:29" x14ac:dyDescent="0.3">
      <c r="A1519" s="115"/>
      <c r="B1519" s="332"/>
      <c r="C1519" s="332"/>
      <c r="D1519" s="332"/>
      <c r="E1519" s="1173" t="s">
        <v>59</v>
      </c>
      <c r="F1519" s="582">
        <v>16</v>
      </c>
      <c r="G1519" s="559">
        <v>16</v>
      </c>
      <c r="H1519" s="433" t="s">
        <v>259</v>
      </c>
      <c r="I1519" s="1639">
        <v>16</v>
      </c>
      <c r="J1519" s="434" t="s">
        <v>259</v>
      </c>
      <c r="K1519" s="633">
        <v>16</v>
      </c>
      <c r="L1519" s="337">
        <v>16</v>
      </c>
      <c r="M1519" s="337"/>
      <c r="N1519" s="337"/>
      <c r="O1519" s="338">
        <v>16</v>
      </c>
      <c r="P1519" s="339">
        <f t="shared" si="269"/>
        <v>0</v>
      </c>
      <c r="Q1519" s="364"/>
      <c r="R1519" s="364"/>
      <c r="S1519" s="365"/>
      <c r="T1519" s="366"/>
      <c r="U1519" s="367"/>
      <c r="V1519" s="364"/>
      <c r="W1519" s="364"/>
      <c r="X1519" s="364"/>
      <c r="Y1519" s="1293">
        <f t="shared" si="270"/>
        <v>0</v>
      </c>
      <c r="Z1519" s="340"/>
      <c r="AA1519" s="370"/>
      <c r="AB1519" s="28"/>
      <c r="AC1519" s="253">
        <f t="shared" si="274"/>
        <v>0</v>
      </c>
    </row>
    <row r="1520" spans="1:29" ht="15.6" hidden="1" customHeight="1" x14ac:dyDescent="0.3">
      <c r="A1520" s="115"/>
      <c r="B1520" s="332"/>
      <c r="C1520" s="332"/>
      <c r="D1520" s="332"/>
      <c r="E1520" s="1169" t="s">
        <v>411</v>
      </c>
      <c r="F1520" s="582">
        <f t="shared" si="273"/>
        <v>0</v>
      </c>
      <c r="G1520" s="333"/>
      <c r="H1520" s="333"/>
      <c r="I1520" s="1509"/>
      <c r="J1520" s="434"/>
      <c r="K1520" s="633"/>
      <c r="L1520" s="337"/>
      <c r="M1520" s="337"/>
      <c r="N1520" s="337"/>
      <c r="O1520" s="338">
        <f t="shared" si="272"/>
        <v>0</v>
      </c>
      <c r="P1520" s="339">
        <f t="shared" ref="P1520:P1578" si="279">SUM(Q1520:T1520)</f>
        <v>0</v>
      </c>
      <c r="Q1520" s="364"/>
      <c r="R1520" s="364"/>
      <c r="S1520" s="365"/>
      <c r="T1520" s="366"/>
      <c r="U1520" s="367"/>
      <c r="V1520" s="364"/>
      <c r="W1520" s="364"/>
      <c r="X1520" s="364"/>
      <c r="Y1520" s="1293">
        <f t="shared" ref="Y1520:Y1578" si="280">SUM(U1520:X1520)</f>
        <v>0</v>
      </c>
      <c r="Z1520" s="340"/>
      <c r="AA1520" s="370"/>
      <c r="AB1520" s="28"/>
      <c r="AC1520" s="253">
        <f t="shared" si="274"/>
        <v>0</v>
      </c>
    </row>
    <row r="1521" spans="1:29" ht="15.6" hidden="1" customHeight="1" x14ac:dyDescent="0.3">
      <c r="A1521" s="115"/>
      <c r="B1521" s="332"/>
      <c r="C1521" s="332"/>
      <c r="D1521" s="332"/>
      <c r="E1521" s="1169" t="s">
        <v>231</v>
      </c>
      <c r="F1521" s="582">
        <f t="shared" si="273"/>
        <v>0</v>
      </c>
      <c r="G1521" s="333"/>
      <c r="H1521" s="333"/>
      <c r="I1521" s="1509"/>
      <c r="J1521" s="434"/>
      <c r="K1521" s="633"/>
      <c r="L1521" s="337"/>
      <c r="M1521" s="337"/>
      <c r="N1521" s="337"/>
      <c r="O1521" s="338">
        <f t="shared" si="272"/>
        <v>0</v>
      </c>
      <c r="P1521" s="339">
        <f t="shared" si="279"/>
        <v>0</v>
      </c>
      <c r="Q1521" s="364"/>
      <c r="R1521" s="364"/>
      <c r="S1521" s="365"/>
      <c r="T1521" s="366"/>
      <c r="U1521" s="367"/>
      <c r="V1521" s="364"/>
      <c r="W1521" s="364"/>
      <c r="X1521" s="364"/>
      <c r="Y1521" s="1293">
        <f t="shared" si="280"/>
        <v>0</v>
      </c>
      <c r="Z1521" s="340"/>
      <c r="AA1521" s="370"/>
      <c r="AB1521" s="28"/>
      <c r="AC1521" s="253">
        <f t="shared" si="274"/>
        <v>0</v>
      </c>
    </row>
    <row r="1522" spans="1:29" ht="15.6" hidden="1" customHeight="1" x14ac:dyDescent="0.3">
      <c r="A1522" s="115"/>
      <c r="B1522" s="332"/>
      <c r="C1522" s="332"/>
      <c r="D1522" s="332"/>
      <c r="E1522" s="1169" t="s">
        <v>232</v>
      </c>
      <c r="F1522" s="582">
        <f t="shared" si="273"/>
        <v>0</v>
      </c>
      <c r="G1522" s="333"/>
      <c r="H1522" s="333"/>
      <c r="I1522" s="1509"/>
      <c r="J1522" s="434"/>
      <c r="K1522" s="633"/>
      <c r="L1522" s="337"/>
      <c r="M1522" s="337"/>
      <c r="N1522" s="337"/>
      <c r="O1522" s="338">
        <f t="shared" si="272"/>
        <v>0</v>
      </c>
      <c r="P1522" s="339">
        <f t="shared" si="279"/>
        <v>0</v>
      </c>
      <c r="Q1522" s="364"/>
      <c r="R1522" s="364"/>
      <c r="S1522" s="365"/>
      <c r="T1522" s="366"/>
      <c r="U1522" s="367"/>
      <c r="V1522" s="364"/>
      <c r="W1522" s="364"/>
      <c r="X1522" s="364"/>
      <c r="Y1522" s="1293">
        <f t="shared" si="280"/>
        <v>0</v>
      </c>
      <c r="Z1522" s="340"/>
      <c r="AA1522" s="630" t="s">
        <v>546</v>
      </c>
      <c r="AB1522" s="28"/>
      <c r="AC1522" s="253">
        <f t="shared" si="274"/>
        <v>0</v>
      </c>
    </row>
    <row r="1523" spans="1:29" ht="15.6" hidden="1" customHeight="1" x14ac:dyDescent="0.3">
      <c r="A1523" s="115"/>
      <c r="B1523" s="332"/>
      <c r="C1523" s="332"/>
      <c r="D1523" s="332"/>
      <c r="E1523" s="1169"/>
      <c r="F1523" s="582">
        <f t="shared" si="273"/>
        <v>0</v>
      </c>
      <c r="G1523" s="333"/>
      <c r="H1523" s="333"/>
      <c r="I1523" s="1509"/>
      <c r="J1523" s="434"/>
      <c r="K1523" s="633"/>
      <c r="L1523" s="337"/>
      <c r="M1523" s="337"/>
      <c r="N1523" s="337"/>
      <c r="O1523" s="338">
        <f t="shared" si="272"/>
        <v>0</v>
      </c>
      <c r="P1523" s="339">
        <f t="shared" si="279"/>
        <v>0</v>
      </c>
      <c r="Q1523" s="364"/>
      <c r="R1523" s="364"/>
      <c r="S1523" s="365"/>
      <c r="T1523" s="366"/>
      <c r="U1523" s="367"/>
      <c r="V1523" s="364"/>
      <c r="W1523" s="364"/>
      <c r="X1523" s="364"/>
      <c r="Y1523" s="1293">
        <f t="shared" si="280"/>
        <v>0</v>
      </c>
      <c r="Z1523" s="340"/>
      <c r="AA1523" s="630" t="s">
        <v>547</v>
      </c>
      <c r="AB1523" s="28"/>
      <c r="AC1523" s="253">
        <f t="shared" si="274"/>
        <v>0</v>
      </c>
    </row>
    <row r="1524" spans="1:29" ht="15" hidden="1" customHeight="1" x14ac:dyDescent="0.3">
      <c r="A1524" s="115"/>
      <c r="B1524" s="332"/>
      <c r="C1524" s="332"/>
      <c r="D1524" s="332"/>
      <c r="E1524" s="1169" t="s">
        <v>412</v>
      </c>
      <c r="F1524" s="582">
        <f t="shared" si="273"/>
        <v>0</v>
      </c>
      <c r="G1524" s="333"/>
      <c r="H1524" s="333"/>
      <c r="I1524" s="1509"/>
      <c r="J1524" s="434"/>
      <c r="K1524" s="633"/>
      <c r="L1524" s="337"/>
      <c r="M1524" s="337"/>
      <c r="N1524" s="337"/>
      <c r="O1524" s="338">
        <f t="shared" si="272"/>
        <v>0</v>
      </c>
      <c r="P1524" s="339">
        <f t="shared" si="279"/>
        <v>0</v>
      </c>
      <c r="Q1524" s="364"/>
      <c r="R1524" s="364"/>
      <c r="S1524" s="365"/>
      <c r="T1524" s="366"/>
      <c r="U1524" s="367"/>
      <c r="V1524" s="364"/>
      <c r="W1524" s="364"/>
      <c r="X1524" s="364"/>
      <c r="Y1524" s="1293">
        <f t="shared" si="280"/>
        <v>0</v>
      </c>
      <c r="Z1524" s="340"/>
      <c r="AA1524" s="370"/>
      <c r="AB1524" s="28"/>
      <c r="AC1524" s="253">
        <f t="shared" si="274"/>
        <v>0</v>
      </c>
    </row>
    <row r="1525" spans="1:29" ht="15.6" hidden="1" customHeight="1" x14ac:dyDescent="0.3">
      <c r="A1525" s="115"/>
      <c r="B1525" s="332"/>
      <c r="C1525" s="332"/>
      <c r="D1525" s="332"/>
      <c r="E1525" s="1169" t="s">
        <v>233</v>
      </c>
      <c r="F1525" s="582">
        <f t="shared" si="273"/>
        <v>0</v>
      </c>
      <c r="G1525" s="333"/>
      <c r="H1525" s="333"/>
      <c r="I1525" s="1509"/>
      <c r="J1525" s="434"/>
      <c r="K1525" s="633"/>
      <c r="L1525" s="337"/>
      <c r="M1525" s="337"/>
      <c r="N1525" s="337"/>
      <c r="O1525" s="338">
        <f t="shared" si="272"/>
        <v>0</v>
      </c>
      <c r="P1525" s="339">
        <f t="shared" si="279"/>
        <v>0</v>
      </c>
      <c r="Q1525" s="364"/>
      <c r="R1525" s="364"/>
      <c r="S1525" s="365"/>
      <c r="T1525" s="366"/>
      <c r="U1525" s="367"/>
      <c r="V1525" s="364"/>
      <c r="W1525" s="364"/>
      <c r="X1525" s="364"/>
      <c r="Y1525" s="1293">
        <f t="shared" si="280"/>
        <v>0</v>
      </c>
      <c r="Z1525" s="340"/>
      <c r="AA1525" s="370"/>
      <c r="AB1525" s="28"/>
      <c r="AC1525" s="253">
        <f t="shared" si="274"/>
        <v>0</v>
      </c>
    </row>
    <row r="1526" spans="1:29" x14ac:dyDescent="0.3">
      <c r="A1526" s="115"/>
      <c r="B1526" s="332"/>
      <c r="C1526" s="332"/>
      <c r="D1526" s="332"/>
      <c r="E1526" s="1200"/>
      <c r="F1526" s="582">
        <f t="shared" si="273"/>
        <v>0</v>
      </c>
      <c r="G1526" s="333"/>
      <c r="H1526" s="333"/>
      <c r="I1526" s="1509"/>
      <c r="J1526" s="434"/>
      <c r="K1526" s="942"/>
      <c r="L1526" s="337"/>
      <c r="M1526" s="337"/>
      <c r="N1526" s="337"/>
      <c r="O1526" s="338"/>
      <c r="P1526" s="339">
        <f t="shared" si="279"/>
        <v>0</v>
      </c>
      <c r="Q1526" s="364"/>
      <c r="R1526" s="364"/>
      <c r="S1526" s="365"/>
      <c r="T1526" s="366"/>
      <c r="U1526" s="367"/>
      <c r="V1526" s="364"/>
      <c r="W1526" s="364"/>
      <c r="X1526" s="364"/>
      <c r="Y1526" s="1293">
        <f t="shared" si="280"/>
        <v>0</v>
      </c>
      <c r="Z1526" s="340"/>
      <c r="AA1526" s="370"/>
      <c r="AB1526" s="28"/>
      <c r="AC1526" s="253">
        <f t="shared" si="274"/>
        <v>0</v>
      </c>
    </row>
    <row r="1527" spans="1:29" x14ac:dyDescent="0.3">
      <c r="A1527" s="115"/>
      <c r="B1527" s="332"/>
      <c r="C1527" s="332"/>
      <c r="D1527" s="374" t="s">
        <v>954</v>
      </c>
      <c r="E1527" s="1164"/>
      <c r="F1527" s="582">
        <f t="shared" si="273"/>
        <v>0</v>
      </c>
      <c r="G1527" s="333"/>
      <c r="H1527" s="333"/>
      <c r="I1527" s="1508"/>
      <c r="J1527" s="335"/>
      <c r="K1527" s="942"/>
      <c r="L1527" s="337"/>
      <c r="M1527" s="337"/>
      <c r="N1527" s="337"/>
      <c r="O1527" s="338"/>
      <c r="P1527" s="339">
        <f t="shared" si="279"/>
        <v>0</v>
      </c>
      <c r="Q1527" s="364"/>
      <c r="R1527" s="364"/>
      <c r="S1527" s="365"/>
      <c r="T1527" s="366"/>
      <c r="U1527" s="367"/>
      <c r="V1527" s="364"/>
      <c r="W1527" s="364"/>
      <c r="X1527" s="364"/>
      <c r="Y1527" s="1293">
        <f t="shared" si="280"/>
        <v>0</v>
      </c>
      <c r="Z1527" s="340"/>
      <c r="AA1527" s="431"/>
      <c r="AB1527" s="88" t="s">
        <v>751</v>
      </c>
      <c r="AC1527" s="253">
        <f t="shared" ref="AC1527:AC1578" si="281">P1527+Y1527</f>
        <v>0</v>
      </c>
    </row>
    <row r="1528" spans="1:29" x14ac:dyDescent="0.3">
      <c r="A1528" s="115"/>
      <c r="B1528" s="332"/>
      <c r="C1528" s="332"/>
      <c r="D1528" s="332"/>
      <c r="E1528" s="1168" t="s">
        <v>333</v>
      </c>
      <c r="F1528" s="582">
        <f t="shared" si="273"/>
        <v>0</v>
      </c>
      <c r="G1528" s="333"/>
      <c r="H1528" s="333"/>
      <c r="I1528" s="1508"/>
      <c r="J1528" s="335"/>
      <c r="K1528" s="942"/>
      <c r="L1528" s="337"/>
      <c r="M1528" s="337"/>
      <c r="N1528" s="337"/>
      <c r="O1528" s="338"/>
      <c r="P1528" s="339">
        <f t="shared" si="279"/>
        <v>0</v>
      </c>
      <c r="Q1528" s="364"/>
      <c r="R1528" s="364"/>
      <c r="S1528" s="365"/>
      <c r="T1528" s="366"/>
      <c r="U1528" s="367"/>
      <c r="V1528" s="364"/>
      <c r="W1528" s="364"/>
      <c r="X1528" s="364"/>
      <c r="Y1528" s="1293">
        <f t="shared" si="280"/>
        <v>0</v>
      </c>
      <c r="Z1528" s="340"/>
      <c r="AA1528" s="370"/>
      <c r="AB1528" s="86" t="s">
        <v>752</v>
      </c>
      <c r="AC1528" s="253">
        <f t="shared" si="281"/>
        <v>0</v>
      </c>
    </row>
    <row r="1529" spans="1:29" x14ac:dyDescent="0.3">
      <c r="A1529" s="115"/>
      <c r="B1529" s="332"/>
      <c r="C1529" s="332"/>
      <c r="D1529" s="332"/>
      <c r="E1529" s="1168" t="s">
        <v>334</v>
      </c>
      <c r="F1529" s="582">
        <f t="shared" si="273"/>
        <v>0</v>
      </c>
      <c r="G1529" s="333"/>
      <c r="H1529" s="333"/>
      <c r="I1529" s="1508"/>
      <c r="J1529" s="335"/>
      <c r="K1529" s="942"/>
      <c r="L1529" s="337"/>
      <c r="M1529" s="337"/>
      <c r="N1529" s="337"/>
      <c r="O1529" s="338"/>
      <c r="P1529" s="339">
        <f t="shared" si="279"/>
        <v>0</v>
      </c>
      <c r="Q1529" s="364"/>
      <c r="R1529" s="364"/>
      <c r="S1529" s="365"/>
      <c r="T1529" s="366"/>
      <c r="U1529" s="367"/>
      <c r="V1529" s="364"/>
      <c r="W1529" s="364"/>
      <c r="X1529" s="364"/>
      <c r="Y1529" s="1293">
        <f t="shared" si="280"/>
        <v>0</v>
      </c>
      <c r="Z1529" s="340"/>
      <c r="AA1529" s="370"/>
      <c r="AB1529" s="28"/>
      <c r="AC1529" s="253">
        <f t="shared" si="281"/>
        <v>0</v>
      </c>
    </row>
    <row r="1530" spans="1:29" x14ac:dyDescent="0.3">
      <c r="A1530" s="115"/>
      <c r="B1530" s="332"/>
      <c r="C1530" s="332"/>
      <c r="D1530" s="332"/>
      <c r="E1530" s="1168" t="s">
        <v>61</v>
      </c>
      <c r="F1530" s="582">
        <v>27</v>
      </c>
      <c r="G1530" s="559">
        <v>27</v>
      </c>
      <c r="H1530" s="433" t="s">
        <v>67</v>
      </c>
      <c r="I1530" s="1509">
        <f>27-9</f>
        <v>18</v>
      </c>
      <c r="J1530" s="434" t="s">
        <v>753</v>
      </c>
      <c r="K1530" s="633">
        <v>27</v>
      </c>
      <c r="L1530" s="337">
        <v>27</v>
      </c>
      <c r="M1530" s="337"/>
      <c r="N1530" s="337"/>
      <c r="O1530" s="912">
        <v>27</v>
      </c>
      <c r="P1530" s="339">
        <f t="shared" si="279"/>
        <v>0</v>
      </c>
      <c r="Q1530" s="364"/>
      <c r="R1530" s="364"/>
      <c r="S1530" s="365"/>
      <c r="T1530" s="366"/>
      <c r="U1530" s="367"/>
      <c r="V1530" s="364"/>
      <c r="W1530" s="364"/>
      <c r="X1530" s="364"/>
      <c r="Y1530" s="1293">
        <f t="shared" si="280"/>
        <v>0</v>
      </c>
      <c r="Z1530" s="340"/>
      <c r="AA1530" s="370"/>
      <c r="AB1530" s="28"/>
      <c r="AC1530" s="253">
        <f t="shared" si="281"/>
        <v>0</v>
      </c>
    </row>
    <row r="1531" spans="1:29" ht="15.6" hidden="1" customHeight="1" x14ac:dyDescent="0.3">
      <c r="A1531" s="115"/>
      <c r="B1531" s="332"/>
      <c r="C1531" s="332"/>
      <c r="D1531" s="332"/>
      <c r="E1531" s="1169" t="s">
        <v>411</v>
      </c>
      <c r="F1531" s="582">
        <f t="shared" si="273"/>
        <v>0</v>
      </c>
      <c r="G1531" s="333"/>
      <c r="H1531" s="333"/>
      <c r="I1531" s="1509"/>
      <c r="J1531" s="434"/>
      <c r="K1531" s="633"/>
      <c r="L1531" s="337"/>
      <c r="M1531" s="337"/>
      <c r="N1531" s="337"/>
      <c r="O1531" s="912"/>
      <c r="P1531" s="339">
        <f t="shared" si="279"/>
        <v>0</v>
      </c>
      <c r="Q1531" s="364"/>
      <c r="R1531" s="364"/>
      <c r="S1531" s="365"/>
      <c r="T1531" s="366"/>
      <c r="U1531" s="367"/>
      <c r="V1531" s="364"/>
      <c r="W1531" s="364"/>
      <c r="X1531" s="364"/>
      <c r="Y1531" s="1293">
        <f t="shared" si="280"/>
        <v>0</v>
      </c>
      <c r="Z1531" s="340"/>
      <c r="AA1531" s="370"/>
      <c r="AB1531" s="28"/>
      <c r="AC1531" s="253">
        <f t="shared" si="281"/>
        <v>0</v>
      </c>
    </row>
    <row r="1532" spans="1:29" ht="15.6" hidden="1" customHeight="1" x14ac:dyDescent="0.3">
      <c r="A1532" s="115"/>
      <c r="B1532" s="332"/>
      <c r="C1532" s="332"/>
      <c r="D1532" s="332"/>
      <c r="E1532" s="1169" t="s">
        <v>231</v>
      </c>
      <c r="F1532" s="582">
        <f t="shared" si="273"/>
        <v>0</v>
      </c>
      <c r="G1532" s="333"/>
      <c r="H1532" s="333"/>
      <c r="I1532" s="1509"/>
      <c r="J1532" s="434"/>
      <c r="K1532" s="633"/>
      <c r="L1532" s="337"/>
      <c r="M1532" s="337"/>
      <c r="N1532" s="337"/>
      <c r="O1532" s="912"/>
      <c r="P1532" s="339">
        <f t="shared" si="279"/>
        <v>0</v>
      </c>
      <c r="Q1532" s="364"/>
      <c r="R1532" s="364"/>
      <c r="S1532" s="365"/>
      <c r="T1532" s="366"/>
      <c r="U1532" s="367"/>
      <c r="V1532" s="364"/>
      <c r="W1532" s="364"/>
      <c r="X1532" s="364"/>
      <c r="Y1532" s="1293">
        <f t="shared" si="280"/>
        <v>0</v>
      </c>
      <c r="Z1532" s="340"/>
      <c r="AA1532" s="370"/>
      <c r="AB1532" s="28"/>
      <c r="AC1532" s="253">
        <f t="shared" si="281"/>
        <v>0</v>
      </c>
    </row>
    <row r="1533" spans="1:29" ht="15.6" hidden="1" customHeight="1" x14ac:dyDescent="0.3">
      <c r="A1533" s="115"/>
      <c r="B1533" s="332"/>
      <c r="C1533" s="332"/>
      <c r="D1533" s="332"/>
      <c r="E1533" s="1169" t="s">
        <v>412</v>
      </c>
      <c r="F1533" s="582">
        <f t="shared" si="273"/>
        <v>0</v>
      </c>
      <c r="G1533" s="333"/>
      <c r="H1533" s="333"/>
      <c r="I1533" s="1509"/>
      <c r="J1533" s="434"/>
      <c r="K1533" s="633"/>
      <c r="L1533" s="337"/>
      <c r="M1533" s="337"/>
      <c r="N1533" s="337"/>
      <c r="O1533" s="912"/>
      <c r="P1533" s="339">
        <f t="shared" si="279"/>
        <v>0</v>
      </c>
      <c r="Q1533" s="364"/>
      <c r="R1533" s="364"/>
      <c r="S1533" s="365"/>
      <c r="T1533" s="366"/>
      <c r="U1533" s="367"/>
      <c r="V1533" s="364"/>
      <c r="W1533" s="364"/>
      <c r="X1533" s="364"/>
      <c r="Y1533" s="1293">
        <f t="shared" si="280"/>
        <v>0</v>
      </c>
      <c r="Z1533" s="340"/>
      <c r="AA1533" s="370"/>
      <c r="AB1533" s="28"/>
      <c r="AC1533" s="253">
        <f t="shared" si="281"/>
        <v>0</v>
      </c>
    </row>
    <row r="1534" spans="1:29" ht="15.6" hidden="1" customHeight="1" x14ac:dyDescent="0.3">
      <c r="A1534" s="115"/>
      <c r="B1534" s="332"/>
      <c r="C1534" s="332"/>
      <c r="D1534" s="332"/>
      <c r="E1534" s="1169" t="s">
        <v>233</v>
      </c>
      <c r="F1534" s="582">
        <f t="shared" si="273"/>
        <v>0</v>
      </c>
      <c r="G1534" s="333"/>
      <c r="H1534" s="333"/>
      <c r="I1534" s="1509"/>
      <c r="J1534" s="434"/>
      <c r="K1534" s="633"/>
      <c r="L1534" s="337"/>
      <c r="M1534" s="337"/>
      <c r="N1534" s="337"/>
      <c r="O1534" s="912"/>
      <c r="P1534" s="339">
        <f t="shared" si="279"/>
        <v>0</v>
      </c>
      <c r="Q1534" s="364"/>
      <c r="R1534" s="364"/>
      <c r="S1534" s="365"/>
      <c r="T1534" s="366"/>
      <c r="U1534" s="367"/>
      <c r="V1534" s="364"/>
      <c r="W1534" s="364"/>
      <c r="X1534" s="364"/>
      <c r="Y1534" s="1293">
        <f t="shared" si="280"/>
        <v>0</v>
      </c>
      <c r="Z1534" s="340"/>
      <c r="AA1534" s="370"/>
      <c r="AB1534" s="28"/>
      <c r="AC1534" s="253">
        <f t="shared" si="281"/>
        <v>0</v>
      </c>
    </row>
    <row r="1535" spans="1:29" ht="15.6" hidden="1" customHeight="1" x14ac:dyDescent="0.3">
      <c r="A1535" s="115"/>
      <c r="B1535" s="332"/>
      <c r="C1535" s="332"/>
      <c r="D1535" s="332"/>
      <c r="E1535" s="1168"/>
      <c r="F1535" s="582">
        <f t="shared" si="273"/>
        <v>0</v>
      </c>
      <c r="G1535" s="333"/>
      <c r="H1535" s="333"/>
      <c r="I1535" s="1509"/>
      <c r="J1535" s="434"/>
      <c r="K1535" s="942"/>
      <c r="L1535" s="337"/>
      <c r="M1535" s="337"/>
      <c r="N1535" s="337"/>
      <c r="O1535" s="912"/>
      <c r="P1535" s="339">
        <f t="shared" si="279"/>
        <v>0</v>
      </c>
      <c r="Q1535" s="364"/>
      <c r="R1535" s="364"/>
      <c r="S1535" s="365"/>
      <c r="T1535" s="366"/>
      <c r="U1535" s="367"/>
      <c r="V1535" s="364"/>
      <c r="W1535" s="364"/>
      <c r="X1535" s="364"/>
      <c r="Y1535" s="1293">
        <f t="shared" si="280"/>
        <v>0</v>
      </c>
      <c r="Z1535" s="340"/>
      <c r="AA1535" s="370"/>
      <c r="AB1535" s="28"/>
      <c r="AC1535" s="253">
        <f t="shared" si="281"/>
        <v>0</v>
      </c>
    </row>
    <row r="1536" spans="1:29" x14ac:dyDescent="0.3">
      <c r="A1536" s="115"/>
      <c r="B1536" s="332"/>
      <c r="C1536" s="332"/>
      <c r="D1536" s="332"/>
      <c r="E1536" s="1168" t="s">
        <v>62</v>
      </c>
      <c r="F1536" s="582">
        <v>3</v>
      </c>
      <c r="G1536" s="333"/>
      <c r="H1536" s="333">
        <v>3</v>
      </c>
      <c r="I1536" s="1508">
        <v>3</v>
      </c>
      <c r="J1536" s="335" t="s">
        <v>105</v>
      </c>
      <c r="K1536" s="633"/>
      <c r="L1536" s="337">
        <v>3</v>
      </c>
      <c r="M1536" s="337"/>
      <c r="N1536" s="337"/>
      <c r="O1536" s="912">
        <v>3</v>
      </c>
      <c r="P1536" s="339">
        <f t="shared" si="279"/>
        <v>0</v>
      </c>
      <c r="Q1536" s="364"/>
      <c r="R1536" s="364"/>
      <c r="S1536" s="365"/>
      <c r="T1536" s="366"/>
      <c r="U1536" s="367"/>
      <c r="V1536" s="364"/>
      <c r="W1536" s="364"/>
      <c r="X1536" s="364"/>
      <c r="Y1536" s="1293">
        <f t="shared" si="280"/>
        <v>0</v>
      </c>
      <c r="Z1536" s="340"/>
      <c r="AA1536" s="370"/>
      <c r="AB1536" s="28"/>
      <c r="AC1536" s="253">
        <f t="shared" si="281"/>
        <v>0</v>
      </c>
    </row>
    <row r="1537" spans="1:29" ht="15.6" customHeight="1" x14ac:dyDescent="0.3">
      <c r="A1537" s="115"/>
      <c r="B1537" s="332"/>
      <c r="C1537" s="332"/>
      <c r="D1537" s="332"/>
      <c r="E1537" s="1169" t="s">
        <v>231</v>
      </c>
      <c r="F1537" s="582">
        <f t="shared" si="273"/>
        <v>0</v>
      </c>
      <c r="G1537" s="333"/>
      <c r="H1537" s="333"/>
      <c r="I1537" s="1508"/>
      <c r="J1537" s="335"/>
      <c r="K1537" s="633"/>
      <c r="L1537" s="337"/>
      <c r="M1537" s="337"/>
      <c r="N1537" s="337"/>
      <c r="O1537" s="338"/>
      <c r="P1537" s="339">
        <f t="shared" si="279"/>
        <v>0</v>
      </c>
      <c r="Q1537" s="364"/>
      <c r="R1537" s="364"/>
      <c r="S1537" s="365"/>
      <c r="T1537" s="366"/>
      <c r="U1537" s="367"/>
      <c r="V1537" s="364"/>
      <c r="W1537" s="364"/>
      <c r="X1537" s="364"/>
      <c r="Y1537" s="1293">
        <f t="shared" si="280"/>
        <v>0</v>
      </c>
      <c r="Z1537" s="340"/>
      <c r="AA1537" s="370"/>
      <c r="AB1537" s="28"/>
      <c r="AC1537" s="253">
        <f t="shared" si="281"/>
        <v>0</v>
      </c>
    </row>
    <row r="1538" spans="1:29" x14ac:dyDescent="0.3">
      <c r="A1538" s="115"/>
      <c r="B1538" s="332"/>
      <c r="C1538" s="332"/>
      <c r="D1538" s="332"/>
      <c r="E1538" s="1200"/>
      <c r="F1538" s="582">
        <f t="shared" si="273"/>
        <v>0</v>
      </c>
      <c r="G1538" s="333"/>
      <c r="H1538" s="333"/>
      <c r="I1538" s="334"/>
      <c r="J1538" s="335"/>
      <c r="K1538" s="942"/>
      <c r="L1538" s="337"/>
      <c r="M1538" s="337"/>
      <c r="N1538" s="337"/>
      <c r="O1538" s="338"/>
      <c r="P1538" s="339">
        <f t="shared" si="279"/>
        <v>0</v>
      </c>
      <c r="Q1538" s="364"/>
      <c r="R1538" s="364"/>
      <c r="S1538" s="365"/>
      <c r="T1538" s="366"/>
      <c r="U1538" s="367"/>
      <c r="V1538" s="364"/>
      <c r="W1538" s="364"/>
      <c r="X1538" s="364"/>
      <c r="Y1538" s="1293">
        <f t="shared" si="280"/>
        <v>0</v>
      </c>
      <c r="Z1538" s="340"/>
      <c r="AA1538" s="370"/>
      <c r="AB1538" s="28"/>
      <c r="AC1538" s="253">
        <f t="shared" si="281"/>
        <v>0</v>
      </c>
    </row>
    <row r="1539" spans="1:29" x14ac:dyDescent="0.3">
      <c r="A1539" s="115"/>
      <c r="B1539" s="332"/>
      <c r="C1539" s="442" t="s">
        <v>955</v>
      </c>
      <c r="D1539" s="332"/>
      <c r="E1539" s="1164"/>
      <c r="F1539" s="582">
        <f t="shared" si="273"/>
        <v>0</v>
      </c>
      <c r="G1539" s="333"/>
      <c r="H1539" s="333"/>
      <c r="I1539" s="334"/>
      <c r="J1539" s="335"/>
      <c r="K1539" s="942"/>
      <c r="L1539" s="337"/>
      <c r="M1539" s="337"/>
      <c r="N1539" s="337"/>
      <c r="O1539" s="338"/>
      <c r="P1539" s="339">
        <f t="shared" si="279"/>
        <v>0</v>
      </c>
      <c r="Q1539" s="364"/>
      <c r="R1539" s="364"/>
      <c r="S1539" s="365"/>
      <c r="T1539" s="366"/>
      <c r="U1539" s="367"/>
      <c r="V1539" s="364"/>
      <c r="W1539" s="364"/>
      <c r="X1539" s="364"/>
      <c r="Y1539" s="1293">
        <f t="shared" si="280"/>
        <v>0</v>
      </c>
      <c r="Z1539" s="340"/>
      <c r="AA1539" s="348"/>
      <c r="AB1539" s="28"/>
      <c r="AC1539" s="253">
        <f t="shared" si="281"/>
        <v>0</v>
      </c>
    </row>
    <row r="1540" spans="1:29" s="9" customFormat="1" x14ac:dyDescent="0.3">
      <c r="A1540" s="115"/>
      <c r="B1540" s="332"/>
      <c r="C1540" s="442" t="s">
        <v>212</v>
      </c>
      <c r="D1540" s="332"/>
      <c r="E1540" s="1164"/>
      <c r="F1540" s="582">
        <f t="shared" si="273"/>
        <v>0</v>
      </c>
      <c r="G1540" s="333"/>
      <c r="H1540" s="333"/>
      <c r="I1540" s="334"/>
      <c r="J1540" s="335"/>
      <c r="K1540" s="942"/>
      <c r="L1540" s="344"/>
      <c r="M1540" s="344"/>
      <c r="N1540" s="344"/>
      <c r="O1540" s="338"/>
      <c r="P1540" s="339">
        <f t="shared" si="279"/>
        <v>0</v>
      </c>
      <c r="Q1540" s="364"/>
      <c r="R1540" s="364"/>
      <c r="S1540" s="365"/>
      <c r="T1540" s="366"/>
      <c r="U1540" s="367"/>
      <c r="V1540" s="364"/>
      <c r="W1540" s="364"/>
      <c r="X1540" s="364"/>
      <c r="Y1540" s="1293">
        <f t="shared" si="280"/>
        <v>0</v>
      </c>
      <c r="Z1540" s="340"/>
      <c r="AA1540" s="348"/>
      <c r="AB1540" s="28"/>
      <c r="AC1540" s="253">
        <f t="shared" si="281"/>
        <v>0</v>
      </c>
    </row>
    <row r="1541" spans="1:29" x14ac:dyDescent="0.3">
      <c r="A1541" s="115"/>
      <c r="B1541" s="332"/>
      <c r="C1541" s="332"/>
      <c r="D1541" s="332"/>
      <c r="E1541" s="1168" t="s">
        <v>754</v>
      </c>
      <c r="F1541" s="582">
        <v>5</v>
      </c>
      <c r="G1541" s="333"/>
      <c r="H1541" s="333">
        <v>5</v>
      </c>
      <c r="I1541" s="334">
        <v>5</v>
      </c>
      <c r="J1541" s="335" t="s">
        <v>108</v>
      </c>
      <c r="K1541" s="343">
        <v>5</v>
      </c>
      <c r="L1541" s="337">
        <v>5</v>
      </c>
      <c r="M1541" s="337"/>
      <c r="N1541" s="337"/>
      <c r="O1541" s="338">
        <v>5</v>
      </c>
      <c r="P1541" s="339">
        <f t="shared" si="279"/>
        <v>0</v>
      </c>
      <c r="Q1541" s="364"/>
      <c r="R1541" s="364"/>
      <c r="S1541" s="365"/>
      <c r="T1541" s="366"/>
      <c r="U1541" s="367"/>
      <c r="V1541" s="364"/>
      <c r="W1541" s="364"/>
      <c r="X1541" s="364"/>
      <c r="Y1541" s="1293">
        <f t="shared" si="280"/>
        <v>0</v>
      </c>
      <c r="Z1541" s="340"/>
      <c r="AA1541" s="370"/>
      <c r="AB1541" s="28"/>
      <c r="AC1541" s="253">
        <f t="shared" si="281"/>
        <v>0</v>
      </c>
    </row>
    <row r="1542" spans="1:29" x14ac:dyDescent="0.3">
      <c r="A1542" s="115"/>
      <c r="B1542" s="332"/>
      <c r="C1542" s="332"/>
      <c r="D1542" s="332"/>
      <c r="E1542" s="1168" t="s">
        <v>337</v>
      </c>
      <c r="F1542" s="582">
        <f t="shared" ref="F1542:F1578" si="282">SUM(G1542:J1542)</f>
        <v>0</v>
      </c>
      <c r="G1542" s="333"/>
      <c r="H1542" s="333"/>
      <c r="I1542" s="334"/>
      <c r="J1542" s="335"/>
      <c r="K1542" s="942"/>
      <c r="L1542" s="337"/>
      <c r="M1542" s="337"/>
      <c r="N1542" s="337"/>
      <c r="O1542" s="338"/>
      <c r="P1542" s="339">
        <f t="shared" si="279"/>
        <v>0</v>
      </c>
      <c r="Q1542" s="364"/>
      <c r="R1542" s="364"/>
      <c r="S1542" s="365"/>
      <c r="T1542" s="366"/>
      <c r="U1542" s="367"/>
      <c r="V1542" s="364"/>
      <c r="W1542" s="364"/>
      <c r="X1542" s="364"/>
      <c r="Y1542" s="1293">
        <f t="shared" si="280"/>
        <v>0</v>
      </c>
      <c r="Z1542" s="340"/>
      <c r="AA1542" s="370"/>
      <c r="AB1542" s="28"/>
      <c r="AC1542" s="253">
        <f t="shared" si="281"/>
        <v>0</v>
      </c>
    </row>
    <row r="1543" spans="1:29" x14ac:dyDescent="0.3">
      <c r="A1543" s="115"/>
      <c r="B1543" s="332"/>
      <c r="C1543" s="332"/>
      <c r="D1543" s="332"/>
      <c r="E1543" s="1168"/>
      <c r="F1543" s="582">
        <f t="shared" si="282"/>
        <v>0</v>
      </c>
      <c r="G1543" s="333"/>
      <c r="H1543" s="333"/>
      <c r="I1543" s="334"/>
      <c r="J1543" s="335"/>
      <c r="K1543" s="942"/>
      <c r="L1543" s="337"/>
      <c r="M1543" s="337"/>
      <c r="N1543" s="337"/>
      <c r="O1543" s="338"/>
      <c r="P1543" s="339">
        <f t="shared" si="279"/>
        <v>0</v>
      </c>
      <c r="Q1543" s="364"/>
      <c r="R1543" s="364"/>
      <c r="S1543" s="365"/>
      <c r="T1543" s="366"/>
      <c r="U1543" s="367"/>
      <c r="V1543" s="364"/>
      <c r="W1543" s="364"/>
      <c r="X1543" s="364"/>
      <c r="Y1543" s="1293">
        <f t="shared" si="280"/>
        <v>0</v>
      </c>
      <c r="Z1543" s="340"/>
      <c r="AA1543" s="370"/>
      <c r="AB1543" s="28"/>
      <c r="AC1543" s="253">
        <f t="shared" si="281"/>
        <v>0</v>
      </c>
    </row>
    <row r="1544" spans="1:29" x14ac:dyDescent="0.3">
      <c r="A1544" s="115"/>
      <c r="B1544" s="332"/>
      <c r="C1544" s="332"/>
      <c r="D1544" s="332"/>
      <c r="E1544" s="1168" t="s">
        <v>209</v>
      </c>
      <c r="F1544" s="582">
        <v>5</v>
      </c>
      <c r="G1544" s="333"/>
      <c r="H1544" s="333">
        <v>5</v>
      </c>
      <c r="I1544" s="334">
        <v>5</v>
      </c>
      <c r="J1544" s="335" t="s">
        <v>108</v>
      </c>
      <c r="K1544" s="343">
        <v>5</v>
      </c>
      <c r="L1544" s="337">
        <v>5</v>
      </c>
      <c r="M1544" s="337"/>
      <c r="N1544" s="337"/>
      <c r="O1544" s="338">
        <v>5</v>
      </c>
      <c r="P1544" s="339">
        <f t="shared" si="279"/>
        <v>0</v>
      </c>
      <c r="Q1544" s="364"/>
      <c r="R1544" s="364"/>
      <c r="S1544" s="365"/>
      <c r="T1544" s="366"/>
      <c r="U1544" s="367"/>
      <c r="V1544" s="364"/>
      <c r="W1544" s="364"/>
      <c r="X1544" s="364"/>
      <c r="Y1544" s="1293">
        <f t="shared" si="280"/>
        <v>0</v>
      </c>
      <c r="Z1544" s="340"/>
      <c r="AA1544" s="370"/>
      <c r="AB1544" s="28"/>
      <c r="AC1544" s="253">
        <f t="shared" si="281"/>
        <v>0</v>
      </c>
    </row>
    <row r="1545" spans="1:29" x14ac:dyDescent="0.3">
      <c r="A1545" s="115"/>
      <c r="B1545" s="332"/>
      <c r="C1545" s="332"/>
      <c r="D1545" s="332"/>
      <c r="E1545" s="1168" t="s">
        <v>210</v>
      </c>
      <c r="F1545" s="582">
        <f t="shared" si="282"/>
        <v>0</v>
      </c>
      <c r="G1545" s="333"/>
      <c r="H1545" s="333"/>
      <c r="I1545" s="334"/>
      <c r="J1545" s="335"/>
      <c r="K1545" s="942"/>
      <c r="L1545" s="337"/>
      <c r="M1545" s="337"/>
      <c r="N1545" s="337"/>
      <c r="O1545" s="338"/>
      <c r="P1545" s="339">
        <f t="shared" si="279"/>
        <v>0</v>
      </c>
      <c r="Q1545" s="364"/>
      <c r="R1545" s="364"/>
      <c r="S1545" s="365"/>
      <c r="T1545" s="366"/>
      <c r="U1545" s="367"/>
      <c r="V1545" s="364"/>
      <c r="W1545" s="364"/>
      <c r="X1545" s="364"/>
      <c r="Y1545" s="1293">
        <f t="shared" si="280"/>
        <v>0</v>
      </c>
      <c r="Z1545" s="340"/>
      <c r="AA1545" s="370"/>
      <c r="AB1545" s="28"/>
      <c r="AC1545" s="253">
        <f t="shared" si="281"/>
        <v>0</v>
      </c>
    </row>
    <row r="1546" spans="1:29" x14ac:dyDescent="0.3">
      <c r="A1546" s="115"/>
      <c r="B1546" s="332"/>
      <c r="C1546" s="332"/>
      <c r="D1546" s="332"/>
      <c r="E1546" s="1168"/>
      <c r="F1546" s="582">
        <f t="shared" si="282"/>
        <v>0</v>
      </c>
      <c r="G1546" s="333"/>
      <c r="H1546" s="333"/>
      <c r="I1546" s="334"/>
      <c r="J1546" s="335"/>
      <c r="K1546" s="942"/>
      <c r="L1546" s="337"/>
      <c r="M1546" s="337"/>
      <c r="N1546" s="337"/>
      <c r="O1546" s="338"/>
      <c r="P1546" s="339">
        <f t="shared" si="279"/>
        <v>0</v>
      </c>
      <c r="Q1546" s="364"/>
      <c r="R1546" s="364"/>
      <c r="S1546" s="365"/>
      <c r="T1546" s="366"/>
      <c r="U1546" s="367"/>
      <c r="V1546" s="364"/>
      <c r="W1546" s="364"/>
      <c r="X1546" s="364"/>
      <c r="Y1546" s="1293">
        <f t="shared" si="280"/>
        <v>0</v>
      </c>
      <c r="Z1546" s="340"/>
      <c r="AA1546" s="370"/>
      <c r="AB1546" s="28"/>
      <c r="AC1546" s="253">
        <f t="shared" si="281"/>
        <v>0</v>
      </c>
    </row>
    <row r="1547" spans="1:29" x14ac:dyDescent="0.3">
      <c r="A1547" s="115"/>
      <c r="B1547" s="332"/>
      <c r="C1547" s="332"/>
      <c r="D1547" s="332"/>
      <c r="E1547" s="1168" t="s">
        <v>260</v>
      </c>
      <c r="F1547" s="582">
        <v>5</v>
      </c>
      <c r="G1547" s="333"/>
      <c r="H1547" s="333">
        <v>5</v>
      </c>
      <c r="I1547" s="334">
        <v>5</v>
      </c>
      <c r="J1547" s="335" t="s">
        <v>108</v>
      </c>
      <c r="K1547" s="343">
        <v>5</v>
      </c>
      <c r="L1547" s="337">
        <v>5</v>
      </c>
      <c r="M1547" s="337"/>
      <c r="N1547" s="337"/>
      <c r="O1547" s="338">
        <v>5</v>
      </c>
      <c r="P1547" s="339">
        <f t="shared" si="279"/>
        <v>0</v>
      </c>
      <c r="Q1547" s="364"/>
      <c r="R1547" s="364"/>
      <c r="S1547" s="365"/>
      <c r="T1547" s="366"/>
      <c r="U1547" s="367"/>
      <c r="V1547" s="364"/>
      <c r="W1547" s="364"/>
      <c r="X1547" s="364"/>
      <c r="Y1547" s="1293">
        <f t="shared" si="280"/>
        <v>0</v>
      </c>
      <c r="Z1547" s="340"/>
      <c r="AA1547" s="370"/>
      <c r="AB1547" s="28"/>
      <c r="AC1547" s="253">
        <f t="shared" si="281"/>
        <v>0</v>
      </c>
    </row>
    <row r="1548" spans="1:29" x14ac:dyDescent="0.3">
      <c r="A1548" s="115"/>
      <c r="B1548" s="332"/>
      <c r="C1548" s="332"/>
      <c r="D1548" s="332"/>
      <c r="E1548" s="1168" t="s">
        <v>261</v>
      </c>
      <c r="F1548" s="582">
        <f t="shared" si="282"/>
        <v>0</v>
      </c>
      <c r="G1548" s="333"/>
      <c r="H1548" s="333"/>
      <c r="I1548" s="334"/>
      <c r="J1548" s="335"/>
      <c r="K1548" s="942"/>
      <c r="L1548" s="337"/>
      <c r="M1548" s="337"/>
      <c r="N1548" s="337"/>
      <c r="O1548" s="338"/>
      <c r="P1548" s="339">
        <f t="shared" si="279"/>
        <v>0</v>
      </c>
      <c r="Q1548" s="364"/>
      <c r="R1548" s="364"/>
      <c r="S1548" s="365"/>
      <c r="T1548" s="366"/>
      <c r="U1548" s="367"/>
      <c r="V1548" s="364"/>
      <c r="W1548" s="364"/>
      <c r="X1548" s="364"/>
      <c r="Y1548" s="1293">
        <f t="shared" si="280"/>
        <v>0</v>
      </c>
      <c r="Z1548" s="340"/>
      <c r="AA1548" s="370"/>
      <c r="AB1548" s="28"/>
      <c r="AC1548" s="253">
        <f t="shared" si="281"/>
        <v>0</v>
      </c>
    </row>
    <row r="1549" spans="1:29" x14ac:dyDescent="0.3">
      <c r="A1549" s="115"/>
      <c r="B1549" s="332"/>
      <c r="C1549" s="332"/>
      <c r="D1549" s="332"/>
      <c r="E1549" s="1168" t="s">
        <v>211</v>
      </c>
      <c r="F1549" s="582">
        <f t="shared" si="282"/>
        <v>0</v>
      </c>
      <c r="G1549" s="333"/>
      <c r="H1549" s="333"/>
      <c r="I1549" s="334"/>
      <c r="J1549" s="335"/>
      <c r="K1549" s="942"/>
      <c r="L1549" s="337"/>
      <c r="M1549" s="337"/>
      <c r="N1549" s="337"/>
      <c r="O1549" s="338"/>
      <c r="P1549" s="339">
        <f t="shared" si="279"/>
        <v>0</v>
      </c>
      <c r="Q1549" s="364"/>
      <c r="R1549" s="364"/>
      <c r="S1549" s="365"/>
      <c r="T1549" s="366"/>
      <c r="U1549" s="367"/>
      <c r="V1549" s="364"/>
      <c r="W1549" s="364"/>
      <c r="X1549" s="364"/>
      <c r="Y1549" s="1293">
        <f t="shared" si="280"/>
        <v>0</v>
      </c>
      <c r="Z1549" s="340"/>
      <c r="AA1549" s="370"/>
      <c r="AB1549" s="28"/>
      <c r="AC1549" s="253">
        <f t="shared" si="281"/>
        <v>0</v>
      </c>
    </row>
    <row r="1550" spans="1:29" x14ac:dyDescent="0.3">
      <c r="A1550" s="115"/>
      <c r="B1550" s="332"/>
      <c r="C1550" s="332"/>
      <c r="D1550" s="332"/>
      <c r="E1550" s="1168"/>
      <c r="F1550" s="582">
        <f t="shared" si="282"/>
        <v>0</v>
      </c>
      <c r="G1550" s="333"/>
      <c r="H1550" s="333"/>
      <c r="I1550" s="334"/>
      <c r="J1550" s="335"/>
      <c r="K1550" s="942"/>
      <c r="L1550" s="337"/>
      <c r="M1550" s="337"/>
      <c r="N1550" s="337"/>
      <c r="O1550" s="338"/>
      <c r="P1550" s="339">
        <f t="shared" si="279"/>
        <v>0</v>
      </c>
      <c r="Q1550" s="364"/>
      <c r="R1550" s="364"/>
      <c r="S1550" s="365"/>
      <c r="T1550" s="366"/>
      <c r="U1550" s="367"/>
      <c r="V1550" s="364"/>
      <c r="W1550" s="364"/>
      <c r="X1550" s="364"/>
      <c r="Y1550" s="1293">
        <f t="shared" si="280"/>
        <v>0</v>
      </c>
      <c r="Z1550" s="340"/>
      <c r="AA1550" s="370"/>
      <c r="AB1550" s="28"/>
      <c r="AC1550" s="253">
        <f t="shared" si="281"/>
        <v>0</v>
      </c>
    </row>
    <row r="1551" spans="1:29" x14ac:dyDescent="0.3">
      <c r="A1551" s="115"/>
      <c r="B1551" s="332"/>
      <c r="C1551" s="442" t="s">
        <v>956</v>
      </c>
      <c r="D1551" s="332"/>
      <c r="E1551" s="1164"/>
      <c r="F1551" s="582">
        <f t="shared" si="282"/>
        <v>0</v>
      </c>
      <c r="G1551" s="333"/>
      <c r="H1551" s="333"/>
      <c r="I1551" s="334"/>
      <c r="J1551" s="335"/>
      <c r="K1551" s="942"/>
      <c r="L1551" s="337"/>
      <c r="M1551" s="337"/>
      <c r="N1551" s="337"/>
      <c r="O1551" s="338"/>
      <c r="P1551" s="339">
        <f t="shared" si="279"/>
        <v>0</v>
      </c>
      <c r="Q1551" s="364"/>
      <c r="R1551" s="364"/>
      <c r="S1551" s="365"/>
      <c r="T1551" s="366"/>
      <c r="U1551" s="367"/>
      <c r="V1551" s="364"/>
      <c r="W1551" s="364"/>
      <c r="X1551" s="364"/>
      <c r="Y1551" s="1293">
        <f t="shared" si="280"/>
        <v>0</v>
      </c>
      <c r="Z1551" s="340"/>
      <c r="AA1551" s="439"/>
      <c r="AB1551" s="28"/>
      <c r="AC1551" s="253">
        <f t="shared" si="281"/>
        <v>0</v>
      </c>
    </row>
    <row r="1552" spans="1:29" x14ac:dyDescent="0.3">
      <c r="A1552" s="115"/>
      <c r="B1552" s="332"/>
      <c r="C1552" s="442"/>
      <c r="D1552" s="368" t="s">
        <v>911</v>
      </c>
      <c r="E1552" s="1164"/>
      <c r="F1552" s="582"/>
      <c r="G1552" s="333"/>
      <c r="H1552" s="333"/>
      <c r="I1552" s="334"/>
      <c r="J1552" s="335"/>
      <c r="K1552" s="942"/>
      <c r="L1552" s="337"/>
      <c r="M1552" s="337"/>
      <c r="N1552" s="337"/>
      <c r="O1552" s="338"/>
      <c r="P1552" s="339">
        <f t="shared" si="279"/>
        <v>0</v>
      </c>
      <c r="Q1552" s="364"/>
      <c r="R1552" s="364"/>
      <c r="S1552" s="365"/>
      <c r="T1552" s="366"/>
      <c r="U1552" s="367"/>
      <c r="V1552" s="364"/>
      <c r="W1552" s="364"/>
      <c r="X1552" s="364"/>
      <c r="Y1552" s="1293">
        <f t="shared" si="280"/>
        <v>0</v>
      </c>
      <c r="Z1552" s="340"/>
      <c r="AA1552" s="439"/>
      <c r="AB1552" s="28"/>
      <c r="AC1552" s="253">
        <f t="shared" si="281"/>
        <v>0</v>
      </c>
    </row>
    <row r="1553" spans="1:36" x14ac:dyDescent="0.3">
      <c r="A1553" s="115"/>
      <c r="B1553" s="332"/>
      <c r="C1553" s="332"/>
      <c r="D1553" s="332"/>
      <c r="E1553" s="1168" t="s">
        <v>208</v>
      </c>
      <c r="F1553" s="582">
        <v>5</v>
      </c>
      <c r="G1553" s="333"/>
      <c r="H1553" s="333">
        <v>5</v>
      </c>
      <c r="I1553" s="334">
        <v>5</v>
      </c>
      <c r="J1553" s="335" t="s">
        <v>108</v>
      </c>
      <c r="K1553" s="343">
        <v>5</v>
      </c>
      <c r="L1553" s="337">
        <v>5</v>
      </c>
      <c r="M1553" s="337"/>
      <c r="N1553" s="337"/>
      <c r="O1553" s="338">
        <v>5</v>
      </c>
      <c r="P1553" s="339">
        <f t="shared" si="279"/>
        <v>50000</v>
      </c>
      <c r="Q1553" s="364"/>
      <c r="R1553" s="364">
        <v>50000</v>
      </c>
      <c r="S1553" s="365"/>
      <c r="T1553" s="366"/>
      <c r="U1553" s="367"/>
      <c r="V1553" s="364">
        <v>50000</v>
      </c>
      <c r="W1553" s="364"/>
      <c r="X1553" s="364"/>
      <c r="Y1553" s="1293">
        <f t="shared" si="280"/>
        <v>50000</v>
      </c>
      <c r="Z1553" s="340"/>
      <c r="AA1553" s="439"/>
      <c r="AB1553" s="28"/>
      <c r="AC1553" s="253">
        <f t="shared" si="281"/>
        <v>100000</v>
      </c>
    </row>
    <row r="1554" spans="1:36" x14ac:dyDescent="0.3">
      <c r="A1554" s="115"/>
      <c r="B1554" s="332"/>
      <c r="C1554" s="332"/>
      <c r="D1554" s="332"/>
      <c r="E1554" s="1168" t="s">
        <v>375</v>
      </c>
      <c r="F1554" s="582">
        <f t="shared" si="282"/>
        <v>0</v>
      </c>
      <c r="G1554" s="333"/>
      <c r="H1554" s="333"/>
      <c r="I1554" s="334"/>
      <c r="J1554" s="335"/>
      <c r="K1554" s="942"/>
      <c r="L1554" s="337"/>
      <c r="M1554" s="337"/>
      <c r="N1554" s="337"/>
      <c r="O1554" s="338"/>
      <c r="P1554" s="339">
        <f t="shared" si="279"/>
        <v>0</v>
      </c>
      <c r="Q1554" s="364"/>
      <c r="R1554" s="364"/>
      <c r="S1554" s="365"/>
      <c r="T1554" s="366"/>
      <c r="U1554" s="367"/>
      <c r="V1554" s="364"/>
      <c r="W1554" s="364"/>
      <c r="X1554" s="364"/>
      <c r="Y1554" s="1293">
        <f t="shared" si="280"/>
        <v>0</v>
      </c>
      <c r="Z1554" s="340"/>
      <c r="AA1554" s="370"/>
      <c r="AB1554" s="28"/>
      <c r="AC1554" s="253">
        <f t="shared" si="281"/>
        <v>0</v>
      </c>
    </row>
    <row r="1555" spans="1:36" x14ac:dyDescent="0.3">
      <c r="A1555" s="115"/>
      <c r="B1555" s="332"/>
      <c r="C1555" s="332"/>
      <c r="D1555" s="332"/>
      <c r="E1555" s="1213"/>
      <c r="F1555" s="582">
        <f t="shared" si="282"/>
        <v>0</v>
      </c>
      <c r="G1555" s="333"/>
      <c r="H1555" s="333"/>
      <c r="I1555" s="334"/>
      <c r="J1555" s="335"/>
      <c r="K1555" s="942"/>
      <c r="L1555" s="337"/>
      <c r="M1555" s="337"/>
      <c r="N1555" s="337"/>
      <c r="O1555" s="338"/>
      <c r="P1555" s="339">
        <f t="shared" si="279"/>
        <v>0</v>
      </c>
      <c r="Q1555" s="364"/>
      <c r="R1555" s="364"/>
      <c r="S1555" s="365"/>
      <c r="T1555" s="366"/>
      <c r="U1555" s="367"/>
      <c r="V1555" s="364"/>
      <c r="W1555" s="364"/>
      <c r="X1555" s="364"/>
      <c r="Y1555" s="1293">
        <f t="shared" si="280"/>
        <v>0</v>
      </c>
      <c r="Z1555" s="340"/>
      <c r="AA1555" s="348"/>
      <c r="AB1555" s="28"/>
      <c r="AC1555" s="253">
        <f t="shared" si="281"/>
        <v>0</v>
      </c>
    </row>
    <row r="1556" spans="1:36" x14ac:dyDescent="0.3">
      <c r="A1556" s="115"/>
      <c r="B1556" s="332"/>
      <c r="C1556" s="659" t="s">
        <v>1284</v>
      </c>
      <c r="D1556" s="332"/>
      <c r="E1556" s="1164"/>
      <c r="F1556" s="582">
        <f t="shared" si="282"/>
        <v>0</v>
      </c>
      <c r="G1556" s="333"/>
      <c r="H1556" s="333"/>
      <c r="I1556" s="334"/>
      <c r="J1556" s="335"/>
      <c r="K1556" s="942"/>
      <c r="L1556" s="337"/>
      <c r="M1556" s="337"/>
      <c r="N1556" s="337"/>
      <c r="O1556" s="338"/>
      <c r="P1556" s="339">
        <f t="shared" si="279"/>
        <v>0</v>
      </c>
      <c r="Q1556" s="364"/>
      <c r="R1556" s="364"/>
      <c r="S1556" s="365"/>
      <c r="T1556" s="366"/>
      <c r="U1556" s="367"/>
      <c r="V1556" s="364"/>
      <c r="W1556" s="364"/>
      <c r="X1556" s="364"/>
      <c r="Y1556" s="1293">
        <f t="shared" si="280"/>
        <v>0</v>
      </c>
      <c r="Z1556" s="340"/>
      <c r="AA1556" s="431"/>
      <c r="AB1556" s="28"/>
      <c r="AC1556" s="253">
        <f t="shared" si="281"/>
        <v>0</v>
      </c>
    </row>
    <row r="1557" spans="1:36" x14ac:dyDescent="0.3">
      <c r="A1557" s="115"/>
      <c r="B1557" s="332"/>
      <c r="C1557" s="513" t="s">
        <v>1285</v>
      </c>
      <c r="D1557" s="332"/>
      <c r="E1557" s="1164"/>
      <c r="F1557" s="582">
        <f t="shared" si="282"/>
        <v>0</v>
      </c>
      <c r="G1557" s="333"/>
      <c r="H1557" s="333"/>
      <c r="I1557" s="334"/>
      <c r="J1557" s="335"/>
      <c r="K1557" s="942"/>
      <c r="L1557" s="337"/>
      <c r="M1557" s="337"/>
      <c r="N1557" s="337"/>
      <c r="O1557" s="338"/>
      <c r="P1557" s="339">
        <f t="shared" si="279"/>
        <v>0</v>
      </c>
      <c r="Q1557" s="364"/>
      <c r="R1557" s="364"/>
      <c r="S1557" s="365"/>
      <c r="T1557" s="366"/>
      <c r="U1557" s="367"/>
      <c r="V1557" s="364"/>
      <c r="W1557" s="364"/>
      <c r="X1557" s="364"/>
      <c r="Y1557" s="1293">
        <f t="shared" si="280"/>
        <v>0</v>
      </c>
      <c r="Z1557" s="340"/>
      <c r="AA1557" s="431"/>
      <c r="AB1557" s="28"/>
      <c r="AC1557" s="253">
        <f t="shared" si="281"/>
        <v>0</v>
      </c>
    </row>
    <row r="1558" spans="1:36" x14ac:dyDescent="0.3">
      <c r="A1558" s="115"/>
      <c r="B1558" s="332"/>
      <c r="C1558" s="513" t="s">
        <v>1286</v>
      </c>
      <c r="D1558" s="332"/>
      <c r="E1558" s="1164"/>
      <c r="F1558" s="582">
        <f t="shared" si="282"/>
        <v>0</v>
      </c>
      <c r="G1558" s="333"/>
      <c r="H1558" s="333"/>
      <c r="I1558" s="334"/>
      <c r="J1558" s="335"/>
      <c r="K1558" s="942"/>
      <c r="L1558" s="337"/>
      <c r="M1558" s="337"/>
      <c r="N1558" s="337"/>
      <c r="O1558" s="338"/>
      <c r="P1558" s="339">
        <f t="shared" si="279"/>
        <v>0</v>
      </c>
      <c r="Q1558" s="364"/>
      <c r="R1558" s="364"/>
      <c r="S1558" s="365"/>
      <c r="T1558" s="366"/>
      <c r="U1558" s="367"/>
      <c r="V1558" s="364"/>
      <c r="W1558" s="364"/>
      <c r="X1558" s="364"/>
      <c r="Y1558" s="1293">
        <f t="shared" si="280"/>
        <v>0</v>
      </c>
      <c r="Z1558" s="340"/>
      <c r="AA1558" s="431"/>
      <c r="AB1558" s="28"/>
      <c r="AC1558" s="253">
        <f t="shared" si="281"/>
        <v>0</v>
      </c>
    </row>
    <row r="1559" spans="1:36" x14ac:dyDescent="0.3">
      <c r="A1559" s="115"/>
      <c r="B1559" s="332"/>
      <c r="C1559" s="332"/>
      <c r="D1559" s="332"/>
      <c r="E1559" s="1168" t="s">
        <v>213</v>
      </c>
      <c r="F1559" s="582">
        <f t="shared" si="282"/>
        <v>6</v>
      </c>
      <c r="G1559" s="333"/>
      <c r="H1559" s="333">
        <v>3</v>
      </c>
      <c r="I1559" s="334">
        <v>3</v>
      </c>
      <c r="J1559" s="335"/>
      <c r="K1559" s="942"/>
      <c r="L1559" s="337">
        <v>6</v>
      </c>
      <c r="M1559" s="337"/>
      <c r="N1559" s="337"/>
      <c r="O1559" s="338">
        <f t="shared" ref="O1559:O1563" si="283">SUM(K1559:N1559)</f>
        <v>6</v>
      </c>
      <c r="P1559" s="339">
        <f t="shared" si="279"/>
        <v>200000</v>
      </c>
      <c r="Q1559" s="364"/>
      <c r="R1559" s="364">
        <v>200000</v>
      </c>
      <c r="S1559" s="365"/>
      <c r="T1559" s="366"/>
      <c r="U1559" s="367"/>
      <c r="V1559" s="364">
        <v>200000</v>
      </c>
      <c r="W1559" s="364"/>
      <c r="X1559" s="364"/>
      <c r="Y1559" s="1293">
        <f t="shared" si="280"/>
        <v>200000</v>
      </c>
      <c r="Z1559" s="340"/>
      <c r="AA1559" s="439"/>
      <c r="AB1559" s="28"/>
      <c r="AC1559" s="253">
        <f t="shared" si="281"/>
        <v>400000</v>
      </c>
    </row>
    <row r="1560" spans="1:36" ht="15.6" customHeight="1" x14ac:dyDescent="0.3">
      <c r="A1560" s="115"/>
      <c r="B1560" s="332"/>
      <c r="C1560" s="332"/>
      <c r="D1560" s="332"/>
      <c r="E1560" s="1214"/>
      <c r="F1560" s="582">
        <f t="shared" si="282"/>
        <v>0</v>
      </c>
      <c r="G1560" s="333"/>
      <c r="H1560" s="333"/>
      <c r="I1560" s="334"/>
      <c r="J1560" s="335"/>
      <c r="K1560" s="942"/>
      <c r="L1560" s="337"/>
      <c r="M1560" s="337"/>
      <c r="N1560" s="337"/>
      <c r="O1560" s="338"/>
      <c r="P1560" s="339">
        <f t="shared" si="279"/>
        <v>0</v>
      </c>
      <c r="Q1560" s="364"/>
      <c r="R1560" s="364"/>
      <c r="S1560" s="365"/>
      <c r="T1560" s="366"/>
      <c r="U1560" s="367"/>
      <c r="V1560" s="364"/>
      <c r="W1560" s="364"/>
      <c r="X1560" s="364"/>
      <c r="Y1560" s="1293">
        <f t="shared" si="280"/>
        <v>0</v>
      </c>
      <c r="Z1560" s="340"/>
      <c r="AA1560" s="439"/>
      <c r="AB1560" s="28"/>
      <c r="AC1560" s="253">
        <f t="shared" si="281"/>
        <v>0</v>
      </c>
    </row>
    <row r="1561" spans="1:36" x14ac:dyDescent="0.3">
      <c r="A1561" s="115"/>
      <c r="B1561" s="332"/>
      <c r="C1561" s="513" t="s">
        <v>957</v>
      </c>
      <c r="D1561" s="332"/>
      <c r="E1561" s="1164"/>
      <c r="F1561" s="582">
        <f t="shared" si="282"/>
        <v>0</v>
      </c>
      <c r="G1561" s="333"/>
      <c r="H1561" s="333"/>
      <c r="I1561" s="334"/>
      <c r="J1561" s="335"/>
      <c r="K1561" s="942"/>
      <c r="L1561" s="337"/>
      <c r="M1561" s="337"/>
      <c r="N1561" s="337"/>
      <c r="O1561" s="338"/>
      <c r="P1561" s="339">
        <f t="shared" si="279"/>
        <v>0</v>
      </c>
      <c r="Q1561" s="364"/>
      <c r="R1561" s="364"/>
      <c r="S1561" s="365"/>
      <c r="T1561" s="366"/>
      <c r="U1561" s="367"/>
      <c r="V1561" s="364"/>
      <c r="W1561" s="364"/>
      <c r="X1561" s="364"/>
      <c r="Y1561" s="1293">
        <f t="shared" si="280"/>
        <v>0</v>
      </c>
      <c r="Z1561" s="438"/>
      <c r="AA1561" s="435"/>
      <c r="AB1561" s="28"/>
      <c r="AC1561" s="253">
        <f t="shared" si="281"/>
        <v>0</v>
      </c>
    </row>
    <row r="1562" spans="1:36" x14ac:dyDescent="0.3">
      <c r="A1562" s="115"/>
      <c r="B1562" s="332"/>
      <c r="C1562" s="332"/>
      <c r="D1562" s="332"/>
      <c r="E1562" s="1168" t="s">
        <v>286</v>
      </c>
      <c r="F1562" s="582">
        <f t="shared" si="282"/>
        <v>4</v>
      </c>
      <c r="G1562" s="333">
        <v>1</v>
      </c>
      <c r="H1562" s="333">
        <v>1</v>
      </c>
      <c r="I1562" s="334">
        <v>1</v>
      </c>
      <c r="J1562" s="335">
        <v>1</v>
      </c>
      <c r="K1562" s="942"/>
      <c r="L1562" s="337">
        <v>3</v>
      </c>
      <c r="M1562" s="337"/>
      <c r="N1562" s="337"/>
      <c r="O1562" s="338">
        <f t="shared" si="283"/>
        <v>3</v>
      </c>
      <c r="P1562" s="339">
        <f t="shared" si="279"/>
        <v>592000</v>
      </c>
      <c r="Q1562" s="364"/>
      <c r="R1562" s="364"/>
      <c r="S1562" s="366">
        <v>295000</v>
      </c>
      <c r="T1562" s="366">
        <v>297000</v>
      </c>
      <c r="U1562" s="367"/>
      <c r="V1562" s="364"/>
      <c r="W1562" s="364"/>
      <c r="X1562" s="364"/>
      <c r="Y1562" s="1293">
        <f t="shared" si="280"/>
        <v>0</v>
      </c>
      <c r="Z1562" s="438" t="s">
        <v>32</v>
      </c>
      <c r="AA1562" s="435"/>
      <c r="AB1562" s="28"/>
      <c r="AC1562" s="253">
        <f t="shared" si="281"/>
        <v>592000</v>
      </c>
    </row>
    <row r="1563" spans="1:36" x14ac:dyDescent="0.3">
      <c r="A1563" s="115"/>
      <c r="B1563" s="332"/>
      <c r="C1563" s="332"/>
      <c r="D1563" s="332"/>
      <c r="E1563" s="1168"/>
      <c r="F1563" s="582">
        <f t="shared" si="282"/>
        <v>0</v>
      </c>
      <c r="G1563" s="333"/>
      <c r="H1563" s="333"/>
      <c r="I1563" s="334"/>
      <c r="J1563" s="335"/>
      <c r="K1563" s="942"/>
      <c r="L1563" s="337"/>
      <c r="M1563" s="337"/>
      <c r="N1563" s="337"/>
      <c r="O1563" s="338">
        <f t="shared" si="283"/>
        <v>0</v>
      </c>
      <c r="P1563" s="339">
        <f t="shared" si="279"/>
        <v>0</v>
      </c>
      <c r="Q1563" s="364"/>
      <c r="R1563" s="364"/>
      <c r="S1563" s="365"/>
      <c r="T1563" s="366"/>
      <c r="U1563" s="367"/>
      <c r="V1563" s="364"/>
      <c r="W1563" s="364"/>
      <c r="X1563" s="364"/>
      <c r="Y1563" s="1293">
        <f t="shared" si="280"/>
        <v>0</v>
      </c>
      <c r="Z1563" s="438"/>
      <c r="AA1563" s="439"/>
      <c r="AB1563" s="28"/>
      <c r="AC1563" s="253">
        <f t="shared" si="281"/>
        <v>0</v>
      </c>
    </row>
    <row r="1564" spans="1:36" x14ac:dyDescent="0.3">
      <c r="A1564" s="115"/>
      <c r="B1564" s="332"/>
      <c r="C1564" s="332"/>
      <c r="D1564" s="332"/>
      <c r="E1564" s="1182" t="s">
        <v>158</v>
      </c>
      <c r="F1564" s="582">
        <f t="shared" si="282"/>
        <v>0</v>
      </c>
      <c r="G1564" s="333"/>
      <c r="H1564" s="333"/>
      <c r="I1564" s="334"/>
      <c r="J1564" s="335"/>
      <c r="K1564" s="942"/>
      <c r="L1564" s="337"/>
      <c r="M1564" s="337"/>
      <c r="N1564" s="337"/>
      <c r="O1564" s="338"/>
      <c r="P1564" s="339">
        <f t="shared" si="279"/>
        <v>130000</v>
      </c>
      <c r="Q1564" s="365"/>
      <c r="R1564" s="365"/>
      <c r="S1564" s="365">
        <v>65000</v>
      </c>
      <c r="T1564" s="366">
        <v>65000</v>
      </c>
      <c r="U1564" s="367"/>
      <c r="V1564" s="364"/>
      <c r="W1564" s="364"/>
      <c r="X1564" s="364"/>
      <c r="Y1564" s="1293">
        <f t="shared" si="280"/>
        <v>0</v>
      </c>
      <c r="Z1564" s="438" t="s">
        <v>32</v>
      </c>
      <c r="AA1564" s="439"/>
      <c r="AB1564" s="28"/>
      <c r="AC1564" s="253">
        <f t="shared" si="281"/>
        <v>130000</v>
      </c>
    </row>
    <row r="1565" spans="1:36" x14ac:dyDescent="0.3">
      <c r="A1565" s="115"/>
      <c r="B1565" s="332"/>
      <c r="C1565" s="332"/>
      <c r="D1565" s="332"/>
      <c r="E1565" s="1182" t="s">
        <v>66</v>
      </c>
      <c r="F1565" s="582">
        <f t="shared" si="282"/>
        <v>0</v>
      </c>
      <c r="G1565" s="333"/>
      <c r="H1565" s="333"/>
      <c r="I1565" s="334"/>
      <c r="J1565" s="335"/>
      <c r="K1565" s="942"/>
      <c r="L1565" s="337"/>
      <c r="M1565" s="337"/>
      <c r="N1565" s="337"/>
      <c r="O1565" s="338"/>
      <c r="P1565" s="339">
        <f t="shared" si="279"/>
        <v>150000</v>
      </c>
      <c r="Q1565" s="365"/>
      <c r="R1565" s="365"/>
      <c r="S1565" s="365">
        <v>75000</v>
      </c>
      <c r="T1565" s="366">
        <v>75000</v>
      </c>
      <c r="U1565" s="367"/>
      <c r="V1565" s="364"/>
      <c r="W1565" s="364"/>
      <c r="X1565" s="364"/>
      <c r="Y1565" s="1293">
        <f t="shared" si="280"/>
        <v>0</v>
      </c>
      <c r="Z1565" s="438" t="s">
        <v>32</v>
      </c>
      <c r="AA1565" s="439"/>
      <c r="AB1565" s="28"/>
      <c r="AC1565" s="253">
        <f t="shared" si="281"/>
        <v>150000</v>
      </c>
    </row>
    <row r="1566" spans="1:36" x14ac:dyDescent="0.3">
      <c r="A1566" s="115"/>
      <c r="B1566" s="332"/>
      <c r="C1566" s="332"/>
      <c r="D1566" s="332"/>
      <c r="E1566" s="1182" t="s">
        <v>257</v>
      </c>
      <c r="F1566" s="582">
        <f t="shared" si="282"/>
        <v>0</v>
      </c>
      <c r="G1566" s="333"/>
      <c r="H1566" s="333"/>
      <c r="I1566" s="334"/>
      <c r="J1566" s="335"/>
      <c r="K1566" s="942"/>
      <c r="L1566" s="337"/>
      <c r="M1566" s="337"/>
      <c r="N1566" s="337"/>
      <c r="O1566" s="338"/>
      <c r="P1566" s="339">
        <f t="shared" si="279"/>
        <v>90000</v>
      </c>
      <c r="Q1566" s="365"/>
      <c r="R1566" s="365"/>
      <c r="S1566" s="365">
        <v>45000</v>
      </c>
      <c r="T1566" s="366">
        <v>45000</v>
      </c>
      <c r="U1566" s="367"/>
      <c r="V1566" s="364"/>
      <c r="W1566" s="364"/>
      <c r="X1566" s="364"/>
      <c r="Y1566" s="1293">
        <f t="shared" si="280"/>
        <v>0</v>
      </c>
      <c r="Z1566" s="438" t="s">
        <v>32</v>
      </c>
      <c r="AA1566" s="439"/>
      <c r="AB1566" s="28"/>
      <c r="AC1566" s="253">
        <f t="shared" si="281"/>
        <v>90000</v>
      </c>
    </row>
    <row r="1567" spans="1:36" s="31" customFormat="1" ht="16.2" thickBot="1" x14ac:dyDescent="0.35">
      <c r="A1567" s="119"/>
      <c r="B1567" s="306"/>
      <c r="C1567" s="306"/>
      <c r="D1567" s="306"/>
      <c r="E1567" s="1531"/>
      <c r="F1567" s="881">
        <f t="shared" si="282"/>
        <v>0</v>
      </c>
      <c r="G1567" s="307"/>
      <c r="H1567" s="307"/>
      <c r="I1567" s="308"/>
      <c r="J1567" s="309"/>
      <c r="K1567" s="941"/>
      <c r="L1567" s="310"/>
      <c r="M1567" s="310"/>
      <c r="N1567" s="310"/>
      <c r="O1567" s="311"/>
      <c r="P1567" s="484">
        <f t="shared" si="279"/>
        <v>0</v>
      </c>
      <c r="Q1567" s="349"/>
      <c r="R1567" s="349"/>
      <c r="S1567" s="314"/>
      <c r="T1567" s="315"/>
      <c r="U1567" s="350"/>
      <c r="V1567" s="349"/>
      <c r="W1567" s="349"/>
      <c r="X1567" s="349"/>
      <c r="Y1567" s="1307">
        <f t="shared" si="280"/>
        <v>0</v>
      </c>
      <c r="Z1567" s="317"/>
      <c r="AA1567" s="318"/>
      <c r="AB1567" s="1125"/>
      <c r="AC1567" s="1126">
        <f t="shared" si="281"/>
        <v>0</v>
      </c>
    </row>
    <row r="1568" spans="1:36" s="1134" customFormat="1" x14ac:dyDescent="0.3">
      <c r="A1568" s="1522" t="s">
        <v>338</v>
      </c>
      <c r="B1568" s="1378"/>
      <c r="C1568" s="1378"/>
      <c r="D1568" s="1378"/>
      <c r="E1568" s="1523"/>
      <c r="F1568" s="1379">
        <f t="shared" si="282"/>
        <v>0</v>
      </c>
      <c r="G1568" s="1524"/>
      <c r="H1568" s="1524"/>
      <c r="I1568" s="1525"/>
      <c r="J1568" s="1526"/>
      <c r="K1568" s="1527"/>
      <c r="L1568" s="1528"/>
      <c r="M1568" s="1528"/>
      <c r="N1568" s="1528"/>
      <c r="O1568" s="1380"/>
      <c r="P1568" s="1381">
        <f t="shared" si="279"/>
        <v>0</v>
      </c>
      <c r="Q1568" s="1529"/>
      <c r="R1568" s="1529"/>
      <c r="S1568" s="1530"/>
      <c r="T1568" s="1384"/>
      <c r="U1568" s="1381"/>
      <c r="V1568" s="1530"/>
      <c r="W1568" s="1530"/>
      <c r="X1568" s="1382"/>
      <c r="Y1568" s="1383">
        <f t="shared" si="280"/>
        <v>0</v>
      </c>
      <c r="Z1568" s="1381"/>
      <c r="AA1568" s="1384"/>
      <c r="AB1568" s="97" t="e">
        <f>#REF!+AA1568</f>
        <v>#REF!</v>
      </c>
      <c r="AC1568" s="1128">
        <f t="shared" si="281"/>
        <v>0</v>
      </c>
      <c r="AD1568" s="1129"/>
      <c r="AE1568" s="1129"/>
      <c r="AF1568" s="83">
        <f>+AE1568+AD1568+AC1568+Y1568</f>
        <v>0</v>
      </c>
      <c r="AG1568" s="1130"/>
      <c r="AH1568" s="1131"/>
      <c r="AI1568" s="1132"/>
      <c r="AJ1568" s="1133"/>
    </row>
    <row r="1569" spans="1:36" s="1142" customFormat="1" x14ac:dyDescent="0.3">
      <c r="A1569" s="18"/>
      <c r="B1569" s="685" t="s">
        <v>339</v>
      </c>
      <c r="C1569" s="1135"/>
      <c r="D1569" s="1135"/>
      <c r="E1569" s="1215"/>
      <c r="F1569" s="899">
        <f t="shared" si="282"/>
        <v>0</v>
      </c>
      <c r="G1569" s="933"/>
      <c r="H1569" s="933"/>
      <c r="I1569" s="934"/>
      <c r="J1569" s="935"/>
      <c r="K1569" s="936"/>
      <c r="L1569" s="937"/>
      <c r="M1569" s="937"/>
      <c r="N1569" s="937"/>
      <c r="O1569" s="686"/>
      <c r="P1569" s="1002">
        <f t="shared" si="279"/>
        <v>0</v>
      </c>
      <c r="Q1569" s="981"/>
      <c r="R1569" s="981"/>
      <c r="S1569" s="982"/>
      <c r="T1569" s="687"/>
      <c r="U1569" s="1002"/>
      <c r="V1569" s="982"/>
      <c r="W1569" s="982"/>
      <c r="X1569" s="688"/>
      <c r="Y1569" s="1314">
        <f t="shared" si="280"/>
        <v>0</v>
      </c>
      <c r="Z1569" s="1002"/>
      <c r="AA1569" s="687"/>
      <c r="AB1569" s="98"/>
      <c r="AC1569" s="1136">
        <f t="shared" si="281"/>
        <v>0</v>
      </c>
      <c r="AD1569" s="1137"/>
      <c r="AE1569" s="1137"/>
      <c r="AF1569" s="81">
        <f>+AE1569+AD1569+AC1569+Y1569</f>
        <v>0</v>
      </c>
      <c r="AG1569" s="1138"/>
      <c r="AH1569" s="1139"/>
      <c r="AI1569" s="1140"/>
      <c r="AJ1569" s="1141" t="s">
        <v>756</v>
      </c>
    </row>
    <row r="1570" spans="1:36" s="34" customFormat="1" hidden="1" x14ac:dyDescent="0.3">
      <c r="A1570" s="118"/>
      <c r="B1570" s="331" t="s">
        <v>264</v>
      </c>
      <c r="C1570" s="368"/>
      <c r="D1570" s="368"/>
      <c r="E1570" s="1166"/>
      <c r="F1570" s="582">
        <f t="shared" si="282"/>
        <v>0</v>
      </c>
      <c r="G1570" s="583"/>
      <c r="H1570" s="583"/>
      <c r="I1570" s="584"/>
      <c r="J1570" s="585"/>
      <c r="K1570" s="336"/>
      <c r="L1570" s="586"/>
      <c r="M1570" s="586"/>
      <c r="N1570" s="586"/>
      <c r="O1570" s="338"/>
      <c r="P1570" s="437" t="e">
        <f>SUM(P1571:P1575)</f>
        <v>#REF!</v>
      </c>
      <c r="Q1570" s="436" t="e">
        <f t="shared" ref="Q1570:Y1570" si="284">SUM(Q1571:Q1575)</f>
        <v>#REF!</v>
      </c>
      <c r="R1570" s="436" t="e">
        <f t="shared" si="284"/>
        <v>#REF!</v>
      </c>
      <c r="S1570" s="436" t="e">
        <f t="shared" si="284"/>
        <v>#REF!</v>
      </c>
      <c r="T1570" s="1293" t="e">
        <f t="shared" si="284"/>
        <v>#REF!</v>
      </c>
      <c r="U1570" s="437" t="e">
        <f t="shared" si="284"/>
        <v>#REF!</v>
      </c>
      <c r="V1570" s="436" t="e">
        <f t="shared" si="284"/>
        <v>#REF!</v>
      </c>
      <c r="W1570" s="436" t="e">
        <f t="shared" si="284"/>
        <v>#REF!</v>
      </c>
      <c r="X1570" s="436" t="e">
        <f t="shared" si="284"/>
        <v>#REF!</v>
      </c>
      <c r="Y1570" s="1293" t="e">
        <f t="shared" si="284"/>
        <v>#REF!</v>
      </c>
      <c r="Z1570" s="438"/>
      <c r="AA1570" s="480"/>
      <c r="AB1570" s="13"/>
      <c r="AC1570" s="260" t="e">
        <f t="shared" si="281"/>
        <v>#REF!</v>
      </c>
    </row>
    <row r="1571" spans="1:36" s="1008" customFormat="1" ht="15.6" hidden="1" customHeight="1" x14ac:dyDescent="0.3">
      <c r="A1571" s="118"/>
      <c r="B1571" s="331"/>
      <c r="C1571" s="331" t="s">
        <v>119</v>
      </c>
      <c r="D1571" s="331"/>
      <c r="E1571" s="1166"/>
      <c r="F1571" s="582">
        <f t="shared" si="282"/>
        <v>0</v>
      </c>
      <c r="G1571" s="583"/>
      <c r="H1571" s="583"/>
      <c r="I1571" s="584"/>
      <c r="J1571" s="919"/>
      <c r="K1571" s="376"/>
      <c r="L1571" s="429"/>
      <c r="M1571" s="429"/>
      <c r="N1571" s="429"/>
      <c r="O1571" s="338"/>
      <c r="P1571" s="437" t="e">
        <f>#REF!+#REF!+#REF!+#REF!+#REF!+#REF!+#REF!+#REF!+#REF!+#REF!+#REF!+#REF!+#REF!</f>
        <v>#REF!</v>
      </c>
      <c r="Q1571" s="436" t="e">
        <f>#REF!+#REF!+#REF!+#REF!+#REF!+#REF!+#REF!+#REF!+#REF!+#REF!+#REF!+#REF!+#REF!</f>
        <v>#REF!</v>
      </c>
      <c r="R1571" s="436" t="e">
        <f>#REF!+#REF!+#REF!+#REF!+#REF!+#REF!+#REF!+#REF!+#REF!+#REF!+#REF!+#REF!+#REF!</f>
        <v>#REF!</v>
      </c>
      <c r="S1571" s="436" t="e">
        <f>#REF!+#REF!+#REF!+#REF!+#REF!+#REF!+#REF!+#REF!+#REF!+#REF!+#REF!+#REF!+#REF!</f>
        <v>#REF!</v>
      </c>
      <c r="T1571" s="1293" t="e">
        <f>#REF!+#REF!+#REF!+#REF!+#REF!+#REF!+#REF!+#REF!+#REF!+#REF!+#REF!+#REF!+#REF!</f>
        <v>#REF!</v>
      </c>
      <c r="U1571" s="437" t="e">
        <f>#REF!+#REF!+#REF!+#REF!+#REF!+#REF!+#REF!+#REF!+#REF!+#REF!+#REF!+#REF!+#REF!</f>
        <v>#REF!</v>
      </c>
      <c r="V1571" s="436" t="e">
        <f>#REF!+#REF!+#REF!+#REF!+#REF!+#REF!+#REF!+#REF!+#REF!+#REF!+#REF!+#REF!+#REF!</f>
        <v>#REF!</v>
      </c>
      <c r="W1571" s="436" t="e">
        <f>#REF!+#REF!+#REF!+#REF!+#REF!+#REF!+#REF!+#REF!+#REF!+#REF!+#REF!+#REF!+#REF!</f>
        <v>#REF!</v>
      </c>
      <c r="X1571" s="436" t="e">
        <f>#REF!+#REF!+#REF!+#REF!+#REF!+#REF!+#REF!+#REF!+#REF!+#REF!+#REF!+#REF!+#REF!</f>
        <v>#REF!</v>
      </c>
      <c r="Y1571" s="1293" t="e">
        <f>#REF!+#REF!+#REF!+#REF!+#REF!+#REF!+#REF!+#REF!+#REF!+#REF!+#REF!+#REF!+#REF!</f>
        <v>#REF!</v>
      </c>
      <c r="Z1571" s="339"/>
      <c r="AA1571" s="346"/>
      <c r="AB1571" s="1143">
        <v>101000000</v>
      </c>
      <c r="AC1571" s="260" t="e">
        <f t="shared" si="281"/>
        <v>#REF!</v>
      </c>
    </row>
    <row r="1572" spans="1:36" s="1008" customFormat="1" ht="15.6" hidden="1" customHeight="1" x14ac:dyDescent="0.3">
      <c r="A1572" s="118"/>
      <c r="B1572" s="331"/>
      <c r="C1572" s="331" t="s">
        <v>117</v>
      </c>
      <c r="D1572" s="331"/>
      <c r="E1572" s="1166"/>
      <c r="F1572" s="582">
        <f t="shared" si="282"/>
        <v>0</v>
      </c>
      <c r="G1572" s="583"/>
      <c r="H1572" s="583"/>
      <c r="I1572" s="584"/>
      <c r="J1572" s="919"/>
      <c r="K1572" s="376"/>
      <c r="L1572" s="429"/>
      <c r="M1572" s="429"/>
      <c r="N1572" s="429"/>
      <c r="O1572" s="338"/>
      <c r="P1572" s="437" t="e">
        <f>#REF!+#REF!+P1612+#REF!+#REF!+P1617</f>
        <v>#REF!</v>
      </c>
      <c r="Q1572" s="436" t="e">
        <f>#REF!+#REF!+Q1612+#REF!+#REF!+Q1617</f>
        <v>#REF!</v>
      </c>
      <c r="R1572" s="436" t="e">
        <f>#REF!+#REF!+R1612+#REF!+#REF!+R1617</f>
        <v>#REF!</v>
      </c>
      <c r="S1572" s="436" t="e">
        <f>#REF!+#REF!+S1612+#REF!+#REF!+S1617</f>
        <v>#REF!</v>
      </c>
      <c r="T1572" s="1293" t="e">
        <f>#REF!+#REF!+T1612+#REF!+#REF!+T1617</f>
        <v>#REF!</v>
      </c>
      <c r="U1572" s="437" t="e">
        <f>#REF!+#REF!+U1612+#REF!+#REF!+U1617</f>
        <v>#REF!</v>
      </c>
      <c r="V1572" s="436" t="e">
        <f>#REF!+#REF!+V1612+#REF!+#REF!+V1617</f>
        <v>#REF!</v>
      </c>
      <c r="W1572" s="436" t="e">
        <f>#REF!+#REF!+W1612+#REF!+#REF!+W1617</f>
        <v>#REF!</v>
      </c>
      <c r="X1572" s="436" t="e">
        <f>#REF!+#REF!+X1612+#REF!+#REF!+X1617</f>
        <v>#REF!</v>
      </c>
      <c r="Y1572" s="1293" t="e">
        <f>#REF!+#REF!+Y1612+#REF!+#REF!+Y1617</f>
        <v>#REF!</v>
      </c>
      <c r="Z1572" s="339"/>
      <c r="AA1572" s="689"/>
      <c r="AB1572" s="1144"/>
      <c r="AC1572" s="260" t="e">
        <f t="shared" si="281"/>
        <v>#REF!</v>
      </c>
    </row>
    <row r="1573" spans="1:36" s="1008" customFormat="1" ht="15.6" hidden="1" customHeight="1" x14ac:dyDescent="0.3">
      <c r="A1573" s="118"/>
      <c r="B1573" s="331"/>
      <c r="C1573" s="331" t="s">
        <v>118</v>
      </c>
      <c r="D1573" s="331"/>
      <c r="E1573" s="1166"/>
      <c r="F1573" s="582">
        <f t="shared" si="282"/>
        <v>0</v>
      </c>
      <c r="G1573" s="583"/>
      <c r="H1573" s="583"/>
      <c r="I1573" s="584"/>
      <c r="J1573" s="919"/>
      <c r="K1573" s="376"/>
      <c r="L1573" s="429"/>
      <c r="M1573" s="429"/>
      <c r="N1573" s="429"/>
      <c r="O1573" s="338"/>
      <c r="P1573" s="437"/>
      <c r="Q1573" s="436"/>
      <c r="R1573" s="436"/>
      <c r="S1573" s="436"/>
      <c r="T1573" s="1293"/>
      <c r="U1573" s="437"/>
      <c r="V1573" s="436"/>
      <c r="W1573" s="436"/>
      <c r="X1573" s="436"/>
      <c r="Y1573" s="1293"/>
      <c r="Z1573" s="339"/>
      <c r="AA1573" s="346"/>
      <c r="AB1573" s="1144"/>
      <c r="AC1573" s="260">
        <f t="shared" si="281"/>
        <v>0</v>
      </c>
    </row>
    <row r="1574" spans="1:36" s="1008" customFormat="1" ht="15.6" hidden="1" customHeight="1" x14ac:dyDescent="0.3">
      <c r="A1574" s="118"/>
      <c r="B1574" s="331"/>
      <c r="C1574" s="331" t="s">
        <v>120</v>
      </c>
      <c r="D1574" s="331"/>
      <c r="E1574" s="1166"/>
      <c r="F1574" s="582">
        <f t="shared" si="282"/>
        <v>0</v>
      </c>
      <c r="G1574" s="583"/>
      <c r="H1574" s="583"/>
      <c r="I1574" s="584"/>
      <c r="J1574" s="919"/>
      <c r="K1574" s="376"/>
      <c r="L1574" s="429"/>
      <c r="M1574" s="429"/>
      <c r="N1574" s="429"/>
      <c r="O1574" s="338"/>
      <c r="P1574" s="437" t="e">
        <f>#REF!+#REF!+#REF!+#REF!+#REF!+#REF!+#REF!+#REF!+#REF!+#REF!+#REF!+#REF!+#REF!+P1607+P1608+#REF!</f>
        <v>#REF!</v>
      </c>
      <c r="Q1574" s="436" t="e">
        <f>#REF!+#REF!+#REF!+#REF!+#REF!+#REF!+#REF!+#REF!+#REF!+#REF!+#REF!+#REF!+#REF!+Q1607+Q1608+#REF!</f>
        <v>#REF!</v>
      </c>
      <c r="R1574" s="436" t="e">
        <f>#REF!+#REF!+#REF!+#REF!+#REF!+#REF!+#REF!+#REF!+#REF!+#REF!+#REF!+#REF!+#REF!+R1607+R1608+#REF!</f>
        <v>#REF!</v>
      </c>
      <c r="S1574" s="436" t="e">
        <f>#REF!+#REF!+#REF!+#REF!+#REF!+#REF!+#REF!+#REF!+#REF!+#REF!+#REF!+#REF!+#REF!+S1607+S1608+#REF!</f>
        <v>#REF!</v>
      </c>
      <c r="T1574" s="1293" t="e">
        <f>#REF!+#REF!+#REF!+#REF!+#REF!+#REF!+#REF!+#REF!+#REF!+#REF!+#REF!+#REF!+#REF!+T1607+T1608+#REF!</f>
        <v>#REF!</v>
      </c>
      <c r="U1574" s="437" t="e">
        <f>#REF!+#REF!+#REF!+#REF!+#REF!+#REF!+#REF!+#REF!+#REF!+#REF!+#REF!+#REF!+#REF!+U1607+U1608+#REF!</f>
        <v>#REF!</v>
      </c>
      <c r="V1574" s="436" t="e">
        <f>#REF!+#REF!+#REF!+#REF!+#REF!+#REF!+#REF!+#REF!+#REF!+#REF!+#REF!+#REF!+#REF!+V1607+V1608+#REF!</f>
        <v>#REF!</v>
      </c>
      <c r="W1574" s="436" t="e">
        <f>#REF!+#REF!+#REF!+#REF!+#REF!+#REF!+#REF!+#REF!+#REF!+#REF!+#REF!+#REF!+#REF!+W1607+W1608+#REF!</f>
        <v>#REF!</v>
      </c>
      <c r="X1574" s="436" t="e">
        <f>#REF!+#REF!+#REF!+#REF!+#REF!+#REF!+#REF!+#REF!+#REF!+#REF!+#REF!+#REF!+#REF!+X1607+X1608+#REF!</f>
        <v>#REF!</v>
      </c>
      <c r="Y1574" s="1293" t="e">
        <f>#REF!+#REF!+#REF!+#REF!+#REF!+#REF!+#REF!+#REF!+#REF!+#REF!+#REF!+#REF!+#REF!+Y1607+Y1608+#REF!</f>
        <v>#REF!</v>
      </c>
      <c r="Z1574" s="339"/>
      <c r="AA1574" s="346"/>
      <c r="AB1574" s="1144">
        <v>750000</v>
      </c>
      <c r="AC1574" s="260" t="e">
        <f t="shared" si="281"/>
        <v>#REF!</v>
      </c>
    </row>
    <row r="1575" spans="1:36" s="1008" customFormat="1" ht="15.6" hidden="1" customHeight="1" x14ac:dyDescent="0.3">
      <c r="A1575" s="118"/>
      <c r="B1575" s="331"/>
      <c r="C1575" s="331" t="s">
        <v>697</v>
      </c>
      <c r="D1575" s="331"/>
      <c r="E1575" s="1166"/>
      <c r="F1575" s="582">
        <f t="shared" si="282"/>
        <v>0</v>
      </c>
      <c r="G1575" s="583"/>
      <c r="H1575" s="583"/>
      <c r="I1575" s="584"/>
      <c r="J1575" s="919"/>
      <c r="K1575" s="376"/>
      <c r="L1575" s="429"/>
      <c r="M1575" s="429"/>
      <c r="N1575" s="429"/>
      <c r="O1575" s="338"/>
      <c r="P1575" s="437" t="e">
        <f>#REF!+#REF!+P1588+P1592+#REF!+#REF!+#REF!+#REF!+#REF!+#REF!+#REF!+#REF!+#REF!+P1601+P1604+#REF!</f>
        <v>#REF!</v>
      </c>
      <c r="Q1575" s="436" t="e">
        <f>#REF!+#REF!+Q1588+Q1592+#REF!+#REF!+#REF!+#REF!+#REF!+#REF!+#REF!+#REF!+#REF!+Q1601+Q1604</f>
        <v>#REF!</v>
      </c>
      <c r="R1575" s="436" t="e">
        <f>#REF!+#REF!+R1588+R1592+#REF!+#REF!+#REF!+#REF!+#REF!+#REF!+#REF!+#REF!+#REF!+R1601+R1604</f>
        <v>#REF!</v>
      </c>
      <c r="S1575" s="436" t="e">
        <f>#REF!+#REF!+S1588+S1592+#REF!+#REF!+#REF!+#REF!+#REF!+#REF!+#REF!+#REF!+#REF!+S1601+S1604</f>
        <v>#REF!</v>
      </c>
      <c r="T1575" s="1293" t="e">
        <f>#REF!+#REF!+T1588+T1592+#REF!+#REF!+#REF!+#REF!+#REF!+#REF!+#REF!+#REF!+#REF!+T1601+T1604</f>
        <v>#REF!</v>
      </c>
      <c r="U1575" s="437" t="e">
        <f>#REF!+#REF!+U1588+U1592+#REF!+#REF!+#REF!+#REF!+#REF!+#REF!+#REF!+#REF!+#REF!+U1601+U1604</f>
        <v>#REF!</v>
      </c>
      <c r="V1575" s="436" t="e">
        <f>#REF!+#REF!+V1588+V1592+#REF!+#REF!+#REF!+#REF!+#REF!+#REF!+#REF!+#REF!+#REF!+V1601+V1604</f>
        <v>#REF!</v>
      </c>
      <c r="W1575" s="436" t="e">
        <f>#REF!+#REF!+W1588+W1592+#REF!+#REF!+#REF!+#REF!+#REF!+#REF!+#REF!+#REF!+#REF!+W1601+W1604</f>
        <v>#REF!</v>
      </c>
      <c r="X1575" s="436" t="e">
        <f>#REF!+#REF!+X1588+X1592+#REF!+#REF!+#REF!+#REF!+#REF!+#REF!+#REF!+#REF!+#REF!+X1601+X1604</f>
        <v>#REF!</v>
      </c>
      <c r="Y1575" s="1293" t="e">
        <f>#REF!+#REF!+Y1588+Y1592+#REF!+#REF!+#REF!+#REF!+#REF!+#REF!+#REF!+#REF!+#REF!+Y1601+Y1604</f>
        <v>#REF!</v>
      </c>
      <c r="Z1575" s="339"/>
      <c r="AA1575" s="346"/>
      <c r="AB1575" s="1144">
        <v>1779000</v>
      </c>
      <c r="AC1575" s="260" t="e">
        <f t="shared" si="281"/>
        <v>#REF!</v>
      </c>
    </row>
    <row r="1576" spans="1:36" s="34" customFormat="1" hidden="1" x14ac:dyDescent="0.3">
      <c r="A1576" s="118"/>
      <c r="B1576" s="331" t="s">
        <v>265</v>
      </c>
      <c r="C1576" s="368"/>
      <c r="D1576" s="368"/>
      <c r="E1576" s="1166"/>
      <c r="F1576" s="582">
        <f t="shared" si="282"/>
        <v>0</v>
      </c>
      <c r="G1576" s="583"/>
      <c r="H1576" s="583"/>
      <c r="I1576" s="584"/>
      <c r="J1576" s="585"/>
      <c r="K1576" s="336"/>
      <c r="L1576" s="586"/>
      <c r="M1576" s="586"/>
      <c r="N1576" s="586"/>
      <c r="O1576" s="338"/>
      <c r="P1576" s="437" t="e">
        <f>#REF!+#REF!+#REF!</f>
        <v>#REF!</v>
      </c>
      <c r="Q1576" s="436" t="e">
        <f>#REF!+#REF!+#REF!</f>
        <v>#REF!</v>
      </c>
      <c r="R1576" s="436" t="e">
        <f>#REF!+#REF!+#REF!</f>
        <v>#REF!</v>
      </c>
      <c r="S1576" s="436" t="e">
        <f>#REF!+#REF!+#REF!</f>
        <v>#REF!</v>
      </c>
      <c r="T1576" s="1293" t="e">
        <f>#REF!+#REF!+#REF!</f>
        <v>#REF!</v>
      </c>
      <c r="U1576" s="437" t="e">
        <f>#REF!+#REF!+#REF!</f>
        <v>#REF!</v>
      </c>
      <c r="V1576" s="436" t="e">
        <f>#REF!+#REF!+#REF!</f>
        <v>#REF!</v>
      </c>
      <c r="W1576" s="436" t="e">
        <f>#REF!+#REF!+#REF!</f>
        <v>#REF!</v>
      </c>
      <c r="X1576" s="436" t="e">
        <f>#REF!+#REF!+#REF!</f>
        <v>#REF!</v>
      </c>
      <c r="Y1576" s="1293" t="e">
        <f>#REF!+#REF!+#REF!</f>
        <v>#REF!</v>
      </c>
      <c r="Z1576" s="438"/>
      <c r="AA1576" s="480"/>
      <c r="AB1576" s="1144"/>
      <c r="AC1576" s="260" t="e">
        <f t="shared" si="281"/>
        <v>#REF!</v>
      </c>
    </row>
    <row r="1577" spans="1:36" s="1145" customFormat="1" ht="15.6" customHeight="1" x14ac:dyDescent="0.3">
      <c r="A1577" s="118"/>
      <c r="B1577" s="331" t="s">
        <v>1076</v>
      </c>
      <c r="C1577" s="368"/>
      <c r="D1577" s="368"/>
      <c r="E1577" s="1166"/>
      <c r="F1577" s="582">
        <f t="shared" si="282"/>
        <v>0</v>
      </c>
      <c r="G1577" s="583"/>
      <c r="H1577" s="583"/>
      <c r="I1577" s="584"/>
      <c r="J1577" s="585"/>
      <c r="K1577" s="336"/>
      <c r="L1577" s="429"/>
      <c r="M1577" s="429"/>
      <c r="N1577" s="429"/>
      <c r="O1577" s="338"/>
      <c r="P1577" s="437">
        <f t="shared" ref="P1577:Y1577" si="285">P1593+P1594+P1595+P1603+P1611+P1616+P1621+P1622</f>
        <v>1893845</v>
      </c>
      <c r="Q1577" s="436">
        <f t="shared" si="285"/>
        <v>22000</v>
      </c>
      <c r="R1577" s="436">
        <f t="shared" si="285"/>
        <v>338975</v>
      </c>
      <c r="S1577" s="436">
        <f t="shared" si="285"/>
        <v>1532870</v>
      </c>
      <c r="T1577" s="1293">
        <f t="shared" si="285"/>
        <v>0</v>
      </c>
      <c r="U1577" s="437">
        <f t="shared" si="285"/>
        <v>22000</v>
      </c>
      <c r="V1577" s="436">
        <f t="shared" si="285"/>
        <v>339498.1</v>
      </c>
      <c r="W1577" s="436">
        <f t="shared" si="285"/>
        <v>0</v>
      </c>
      <c r="X1577" s="436">
        <f t="shared" si="285"/>
        <v>0</v>
      </c>
      <c r="Y1577" s="1293">
        <f t="shared" si="285"/>
        <v>361498.1</v>
      </c>
      <c r="Z1577" s="339"/>
      <c r="AA1577" s="601"/>
      <c r="AB1577" s="1144"/>
      <c r="AC1577" s="260">
        <f t="shared" si="281"/>
        <v>2255343.1</v>
      </c>
    </row>
    <row r="1578" spans="1:36" s="1149" customFormat="1" ht="16.2" thickBot="1" x14ac:dyDescent="0.35">
      <c r="A1578" s="1532"/>
      <c r="B1578" s="519"/>
      <c r="C1578" s="519"/>
      <c r="D1578" s="519"/>
      <c r="E1578" s="1350"/>
      <c r="F1578" s="885">
        <f t="shared" si="282"/>
        <v>0</v>
      </c>
      <c r="G1578" s="898"/>
      <c r="H1578" s="898"/>
      <c r="I1578" s="1533"/>
      <c r="J1578" s="1534"/>
      <c r="K1578" s="1535"/>
      <c r="L1578" s="913"/>
      <c r="M1578" s="913"/>
      <c r="N1578" s="913"/>
      <c r="O1578" s="382"/>
      <c r="P1578" s="481">
        <f t="shared" si="279"/>
        <v>0</v>
      </c>
      <c r="Q1578" s="1536"/>
      <c r="R1578" s="1536"/>
      <c r="S1578" s="1537"/>
      <c r="T1578" s="1538"/>
      <c r="U1578" s="1539"/>
      <c r="V1578" s="1536"/>
      <c r="W1578" s="1536"/>
      <c r="X1578" s="1536"/>
      <c r="Y1578" s="1305">
        <f t="shared" si="280"/>
        <v>0</v>
      </c>
      <c r="Z1578" s="1540"/>
      <c r="AA1578" s="1541"/>
      <c r="AB1578" s="1147"/>
      <c r="AC1578" s="1148">
        <f t="shared" si="281"/>
        <v>0</v>
      </c>
    </row>
    <row r="1579" spans="1:36" x14ac:dyDescent="0.3">
      <c r="A1579" s="120"/>
      <c r="B1579" s="1780" t="s">
        <v>1316</v>
      </c>
      <c r="C1579" s="388"/>
      <c r="D1579" s="388"/>
      <c r="E1579" s="1352"/>
      <c r="F1579" s="886">
        <f t="shared" ref="F1579:F1596" si="286">SUM(G1579:J1579)</f>
        <v>0</v>
      </c>
      <c r="G1579" s="389"/>
      <c r="H1579" s="389"/>
      <c r="I1579" s="390"/>
      <c r="J1579" s="391"/>
      <c r="K1579" s="945"/>
      <c r="L1579" s="447"/>
      <c r="M1579" s="447"/>
      <c r="N1579" s="447"/>
      <c r="O1579" s="394"/>
      <c r="P1579" s="483">
        <f t="shared" ref="P1579:P1596" si="287">SUM(Q1579:T1579)</f>
        <v>0</v>
      </c>
      <c r="Q1579" s="395"/>
      <c r="R1579" s="395"/>
      <c r="S1579" s="478"/>
      <c r="T1579" s="479"/>
      <c r="U1579" s="398"/>
      <c r="V1579" s="395"/>
      <c r="W1579" s="395"/>
      <c r="X1579" s="395"/>
      <c r="Y1579" s="1306">
        <f t="shared" ref="Y1579:Y1596" si="288">SUM(U1579:X1579)</f>
        <v>0</v>
      </c>
      <c r="Z1579" s="399"/>
      <c r="AA1579" s="400"/>
      <c r="AB1579" s="28"/>
      <c r="AC1579" s="253">
        <f t="shared" ref="AC1579:AC1581" si="289">P1579+Y1579</f>
        <v>0</v>
      </c>
    </row>
    <row r="1580" spans="1:36" x14ac:dyDescent="0.3">
      <c r="A1580" s="115"/>
      <c r="B1580" s="1781"/>
      <c r="C1580" s="368" t="s">
        <v>1317</v>
      </c>
      <c r="D1580" s="368"/>
      <c r="E1580" s="1164"/>
      <c r="F1580" s="582">
        <f t="shared" si="286"/>
        <v>0</v>
      </c>
      <c r="G1580" s="333"/>
      <c r="H1580" s="333"/>
      <c r="I1580" s="334"/>
      <c r="J1580" s="335"/>
      <c r="K1580" s="942"/>
      <c r="L1580" s="337"/>
      <c r="M1580" s="337"/>
      <c r="N1580" s="337"/>
      <c r="O1580" s="338"/>
      <c r="P1580" s="339">
        <f t="shared" si="287"/>
        <v>0</v>
      </c>
      <c r="Q1580" s="364"/>
      <c r="R1580" s="364"/>
      <c r="S1580" s="365"/>
      <c r="T1580" s="366"/>
      <c r="U1580" s="367"/>
      <c r="V1580" s="364"/>
      <c r="W1580" s="364"/>
      <c r="X1580" s="364"/>
      <c r="Y1580" s="1293">
        <f t="shared" si="288"/>
        <v>0</v>
      </c>
      <c r="Z1580" s="340"/>
      <c r="AA1580" s="348"/>
      <c r="AB1580" s="28"/>
      <c r="AC1580" s="253">
        <f t="shared" si="289"/>
        <v>0</v>
      </c>
    </row>
    <row r="1581" spans="1:36" x14ac:dyDescent="0.3">
      <c r="A1581" s="115"/>
      <c r="B1581" s="1782"/>
      <c r="C1581" s="374" t="s">
        <v>168</v>
      </c>
      <c r="D1581" s="368"/>
      <c r="E1581" s="1164"/>
      <c r="F1581" s="582">
        <f t="shared" si="286"/>
        <v>0</v>
      </c>
      <c r="G1581" s="333"/>
      <c r="H1581" s="333"/>
      <c r="I1581" s="334"/>
      <c r="J1581" s="335"/>
      <c r="K1581" s="942"/>
      <c r="L1581" s="337"/>
      <c r="M1581" s="337"/>
      <c r="N1581" s="337"/>
      <c r="O1581" s="338"/>
      <c r="P1581" s="339">
        <f t="shared" si="287"/>
        <v>0</v>
      </c>
      <c r="Q1581" s="364"/>
      <c r="R1581" s="364"/>
      <c r="S1581" s="365"/>
      <c r="T1581" s="366"/>
      <c r="U1581" s="367"/>
      <c r="V1581" s="364"/>
      <c r="W1581" s="364"/>
      <c r="X1581" s="364"/>
      <c r="Y1581" s="1293">
        <f t="shared" si="288"/>
        <v>0</v>
      </c>
      <c r="Z1581" s="340"/>
      <c r="AA1581" s="439"/>
      <c r="AB1581" s="28"/>
      <c r="AC1581" s="253">
        <f t="shared" si="289"/>
        <v>0</v>
      </c>
    </row>
    <row r="1582" spans="1:36" ht="15.6" hidden="1" customHeight="1" x14ac:dyDescent="0.3">
      <c r="A1582" s="115"/>
      <c r="B1582" s="1782"/>
      <c r="C1582" s="332"/>
      <c r="D1582" s="332"/>
      <c r="E1582" s="1168" t="s">
        <v>190</v>
      </c>
      <c r="F1582" s="582">
        <f t="shared" si="286"/>
        <v>0</v>
      </c>
      <c r="G1582" s="333"/>
      <c r="H1582" s="333"/>
      <c r="I1582" s="334"/>
      <c r="J1582" s="335"/>
      <c r="K1582" s="633"/>
      <c r="L1582" s="337"/>
      <c r="M1582" s="337"/>
      <c r="N1582" s="337"/>
      <c r="O1582" s="338"/>
      <c r="P1582" s="339">
        <f t="shared" si="287"/>
        <v>0</v>
      </c>
      <c r="Q1582" s="364"/>
      <c r="R1582" s="364"/>
      <c r="S1582" s="365"/>
      <c r="T1582" s="366"/>
      <c r="U1582" s="367"/>
      <c r="V1582" s="364"/>
      <c r="W1582" s="364"/>
      <c r="X1582" s="364"/>
      <c r="Y1582" s="1293">
        <f t="shared" si="288"/>
        <v>0</v>
      </c>
      <c r="Z1582" s="340"/>
      <c r="AA1582" s="439" t="s">
        <v>681</v>
      </c>
      <c r="AB1582" s="28"/>
      <c r="AC1582" s="253">
        <f t="shared" ref="AC1582:AC1596" si="290">P1582+Y1582</f>
        <v>0</v>
      </c>
    </row>
    <row r="1583" spans="1:36" ht="15.6" hidden="1" customHeight="1" x14ac:dyDescent="0.3">
      <c r="A1583" s="115"/>
      <c r="B1583" s="1782"/>
      <c r="C1583" s="332"/>
      <c r="D1583" s="332"/>
      <c r="E1583" s="1168"/>
      <c r="F1583" s="582">
        <f t="shared" si="286"/>
        <v>0</v>
      </c>
      <c r="G1583" s="333"/>
      <c r="H1583" s="333"/>
      <c r="I1583" s="334"/>
      <c r="J1583" s="335"/>
      <c r="K1583" s="942"/>
      <c r="L1583" s="337"/>
      <c r="M1583" s="337"/>
      <c r="N1583" s="337"/>
      <c r="O1583" s="338"/>
      <c r="P1583" s="339">
        <f t="shared" si="287"/>
        <v>0</v>
      </c>
      <c r="Q1583" s="364"/>
      <c r="R1583" s="364"/>
      <c r="S1583" s="365"/>
      <c r="T1583" s="366"/>
      <c r="U1583" s="367"/>
      <c r="V1583" s="364"/>
      <c r="W1583" s="364"/>
      <c r="X1583" s="364"/>
      <c r="Y1583" s="1293">
        <f t="shared" si="288"/>
        <v>0</v>
      </c>
      <c r="Z1583" s="340"/>
      <c r="AA1583" s="439" t="s">
        <v>682</v>
      </c>
      <c r="AB1583" s="28"/>
      <c r="AC1583" s="253">
        <f t="shared" si="290"/>
        <v>0</v>
      </c>
    </row>
    <row r="1584" spans="1:36" ht="15.6" hidden="1" customHeight="1" x14ac:dyDescent="0.3">
      <c r="A1584" s="115"/>
      <c r="B1584" s="1782"/>
      <c r="C1584" s="332"/>
      <c r="D1584" s="332"/>
      <c r="E1584" s="1168"/>
      <c r="F1584" s="582">
        <f t="shared" si="286"/>
        <v>0</v>
      </c>
      <c r="G1584" s="333"/>
      <c r="H1584" s="333"/>
      <c r="I1584" s="334"/>
      <c r="J1584" s="335"/>
      <c r="K1584" s="942"/>
      <c r="L1584" s="337"/>
      <c r="M1584" s="337"/>
      <c r="N1584" s="337"/>
      <c r="O1584" s="338"/>
      <c r="P1584" s="339">
        <f t="shared" si="287"/>
        <v>0</v>
      </c>
      <c r="Q1584" s="364"/>
      <c r="R1584" s="364"/>
      <c r="S1584" s="365"/>
      <c r="T1584" s="366"/>
      <c r="U1584" s="367"/>
      <c r="V1584" s="364"/>
      <c r="W1584" s="364"/>
      <c r="X1584" s="364"/>
      <c r="Y1584" s="1293">
        <f t="shared" si="288"/>
        <v>0</v>
      </c>
      <c r="Z1584" s="340"/>
      <c r="AA1584" s="439" t="s">
        <v>683</v>
      </c>
      <c r="AB1584" s="28"/>
      <c r="AC1584" s="253">
        <f t="shared" si="290"/>
        <v>0</v>
      </c>
    </row>
    <row r="1585" spans="1:29" ht="15.6" hidden="1" customHeight="1" x14ac:dyDescent="0.3">
      <c r="A1585" s="115"/>
      <c r="B1585" s="1782"/>
      <c r="C1585" s="332"/>
      <c r="D1585" s="332"/>
      <c r="E1585" s="1168"/>
      <c r="F1585" s="582">
        <f t="shared" si="286"/>
        <v>0</v>
      </c>
      <c r="G1585" s="333"/>
      <c r="H1585" s="333"/>
      <c r="I1585" s="334"/>
      <c r="J1585" s="335"/>
      <c r="K1585" s="942"/>
      <c r="L1585" s="337"/>
      <c r="M1585" s="337"/>
      <c r="N1585" s="337"/>
      <c r="O1585" s="338"/>
      <c r="P1585" s="339">
        <f t="shared" si="287"/>
        <v>0</v>
      </c>
      <c r="Q1585" s="364"/>
      <c r="R1585" s="364"/>
      <c r="S1585" s="365"/>
      <c r="T1585" s="366"/>
      <c r="U1585" s="367"/>
      <c r="V1585" s="364"/>
      <c r="W1585" s="364"/>
      <c r="X1585" s="364"/>
      <c r="Y1585" s="1293">
        <f t="shared" si="288"/>
        <v>0</v>
      </c>
      <c r="Z1585" s="340"/>
      <c r="AA1585" s="439" t="s">
        <v>684</v>
      </c>
      <c r="AB1585" s="28"/>
      <c r="AC1585" s="253">
        <f t="shared" si="290"/>
        <v>0</v>
      </c>
    </row>
    <row r="1586" spans="1:29" ht="15.6" hidden="1" customHeight="1" x14ac:dyDescent="0.3">
      <c r="A1586" s="115"/>
      <c r="B1586" s="1782"/>
      <c r="C1586" s="332"/>
      <c r="D1586" s="332"/>
      <c r="E1586" s="1168"/>
      <c r="F1586" s="582">
        <f t="shared" si="286"/>
        <v>0</v>
      </c>
      <c r="G1586" s="333"/>
      <c r="H1586" s="333"/>
      <c r="I1586" s="334"/>
      <c r="J1586" s="335"/>
      <c r="K1586" s="942"/>
      <c r="L1586" s="337"/>
      <c r="M1586" s="337"/>
      <c r="N1586" s="337"/>
      <c r="O1586" s="338"/>
      <c r="P1586" s="339">
        <f t="shared" si="287"/>
        <v>0</v>
      </c>
      <c r="Q1586" s="364"/>
      <c r="R1586" s="364"/>
      <c r="S1586" s="365"/>
      <c r="T1586" s="366"/>
      <c r="U1586" s="367"/>
      <c r="V1586" s="364"/>
      <c r="W1586" s="364"/>
      <c r="X1586" s="364"/>
      <c r="Y1586" s="1293">
        <f t="shared" si="288"/>
        <v>0</v>
      </c>
      <c r="Z1586" s="340"/>
      <c r="AA1586" s="439"/>
      <c r="AB1586" s="28"/>
      <c r="AC1586" s="253">
        <f t="shared" si="290"/>
        <v>0</v>
      </c>
    </row>
    <row r="1587" spans="1:29" hidden="1" x14ac:dyDescent="0.3">
      <c r="A1587" s="115"/>
      <c r="B1587" s="1782"/>
      <c r="C1587" s="332"/>
      <c r="D1587" s="332"/>
      <c r="E1587" s="1168" t="s">
        <v>191</v>
      </c>
      <c r="F1587" s="582">
        <f t="shared" si="286"/>
        <v>1</v>
      </c>
      <c r="G1587" s="333"/>
      <c r="H1587" s="333"/>
      <c r="I1587" s="334">
        <v>1</v>
      </c>
      <c r="J1587" s="335" t="s">
        <v>200</v>
      </c>
      <c r="K1587" s="633"/>
      <c r="L1587" s="337"/>
      <c r="M1587" s="337"/>
      <c r="N1587" s="337"/>
      <c r="O1587" s="338"/>
      <c r="P1587" s="339">
        <f t="shared" si="287"/>
        <v>0</v>
      </c>
      <c r="Q1587" s="364"/>
      <c r="R1587" s="364"/>
      <c r="S1587" s="365"/>
      <c r="T1587" s="366"/>
      <c r="U1587" s="367"/>
      <c r="V1587" s="364"/>
      <c r="W1587" s="364"/>
      <c r="X1587" s="364"/>
      <c r="Y1587" s="1293">
        <f t="shared" si="288"/>
        <v>0</v>
      </c>
      <c r="Z1587" s="748"/>
      <c r="AA1587" s="431"/>
      <c r="AB1587" s="28"/>
      <c r="AC1587" s="253">
        <f t="shared" si="290"/>
        <v>0</v>
      </c>
    </row>
    <row r="1588" spans="1:29" s="74" customFormat="1" hidden="1" x14ac:dyDescent="0.3">
      <c r="A1588" s="115"/>
      <c r="B1588" s="1782"/>
      <c r="C1588" s="332"/>
      <c r="D1588" s="332"/>
      <c r="E1588" s="1168" t="s">
        <v>87</v>
      </c>
      <c r="F1588" s="582">
        <v>10</v>
      </c>
      <c r="G1588" s="333"/>
      <c r="H1588" s="333"/>
      <c r="I1588" s="334">
        <v>10</v>
      </c>
      <c r="J1588" s="335">
        <v>-10</v>
      </c>
      <c r="K1588" s="942"/>
      <c r="L1588" s="344"/>
      <c r="M1588" s="344"/>
      <c r="N1588" s="344"/>
      <c r="O1588" s="338"/>
      <c r="P1588" s="339">
        <f t="shared" si="287"/>
        <v>400000</v>
      </c>
      <c r="Q1588" s="364"/>
      <c r="R1588" s="364"/>
      <c r="S1588" s="365">
        <v>400000</v>
      </c>
      <c r="T1588" s="366"/>
      <c r="U1588" s="367"/>
      <c r="V1588" s="364"/>
      <c r="W1588" s="364"/>
      <c r="X1588" s="364"/>
      <c r="Y1588" s="1293">
        <f t="shared" si="288"/>
        <v>0</v>
      </c>
      <c r="Z1588" s="423" t="s">
        <v>144</v>
      </c>
      <c r="AA1588" s="525" t="s">
        <v>31</v>
      </c>
      <c r="AB1588" s="77"/>
      <c r="AC1588" s="253">
        <f t="shared" si="290"/>
        <v>400000</v>
      </c>
    </row>
    <row r="1589" spans="1:29" ht="15.6" hidden="1" customHeight="1" x14ac:dyDescent="0.3">
      <c r="A1589" s="115"/>
      <c r="B1589" s="1782"/>
      <c r="C1589" s="332"/>
      <c r="D1589" s="332"/>
      <c r="E1589" s="1168" t="s">
        <v>190</v>
      </c>
      <c r="F1589" s="582">
        <f t="shared" si="286"/>
        <v>1</v>
      </c>
      <c r="G1589" s="333"/>
      <c r="H1589" s="333"/>
      <c r="I1589" s="334">
        <v>1</v>
      </c>
      <c r="J1589" s="335" t="s">
        <v>200</v>
      </c>
      <c r="K1589" s="633"/>
      <c r="L1589" s="337"/>
      <c r="M1589" s="337"/>
      <c r="N1589" s="337"/>
      <c r="O1589" s="338"/>
      <c r="P1589" s="339">
        <f t="shared" si="287"/>
        <v>0</v>
      </c>
      <c r="Q1589" s="413"/>
      <c r="R1589" s="413"/>
      <c r="S1589" s="290"/>
      <c r="T1589" s="514"/>
      <c r="U1589" s="515"/>
      <c r="V1589" s="364"/>
      <c r="W1589" s="364"/>
      <c r="X1589" s="364"/>
      <c r="Y1589" s="1293">
        <f t="shared" si="288"/>
        <v>0</v>
      </c>
      <c r="Z1589" s="1687"/>
      <c r="AA1589" s="431"/>
      <c r="AB1589" s="28"/>
      <c r="AC1589" s="253">
        <f t="shared" si="290"/>
        <v>0</v>
      </c>
    </row>
    <row r="1590" spans="1:29" hidden="1" x14ac:dyDescent="0.3">
      <c r="A1590" s="115"/>
      <c r="B1590" s="1782"/>
      <c r="C1590" s="332"/>
      <c r="D1590" s="332"/>
      <c r="E1590" s="1168"/>
      <c r="F1590" s="582">
        <f t="shared" si="286"/>
        <v>0</v>
      </c>
      <c r="G1590" s="333"/>
      <c r="H1590" s="333"/>
      <c r="I1590" s="334"/>
      <c r="J1590" s="335"/>
      <c r="K1590" s="942"/>
      <c r="L1590" s="337"/>
      <c r="M1590" s="337"/>
      <c r="N1590" s="337"/>
      <c r="O1590" s="338"/>
      <c r="P1590" s="339">
        <f t="shared" si="287"/>
        <v>0</v>
      </c>
      <c r="Q1590" s="413"/>
      <c r="R1590" s="413"/>
      <c r="S1590" s="290"/>
      <c r="T1590" s="514"/>
      <c r="U1590" s="515"/>
      <c r="V1590" s="364"/>
      <c r="W1590" s="364"/>
      <c r="X1590" s="364"/>
      <c r="Y1590" s="1293">
        <f t="shared" si="288"/>
        <v>0</v>
      </c>
      <c r="Z1590" s="1330"/>
      <c r="AA1590" s="431"/>
      <c r="AB1590" s="28"/>
      <c r="AC1590" s="253">
        <f t="shared" si="290"/>
        <v>0</v>
      </c>
    </row>
    <row r="1591" spans="1:29" x14ac:dyDescent="0.3">
      <c r="A1591" s="124"/>
      <c r="B1591" s="1783"/>
      <c r="C1591" s="441"/>
      <c r="D1591" s="374" t="s">
        <v>1287</v>
      </c>
      <c r="E1591" s="1168"/>
      <c r="F1591" s="582">
        <f t="shared" si="286"/>
        <v>0</v>
      </c>
      <c r="G1591" s="333"/>
      <c r="H1591" s="333"/>
      <c r="I1591" s="754"/>
      <c r="J1591" s="755"/>
      <c r="K1591" s="633"/>
      <c r="L1591" s="337"/>
      <c r="M1591" s="337"/>
      <c r="N1591" s="337"/>
      <c r="O1591" s="338"/>
      <c r="P1591" s="339">
        <f t="shared" si="287"/>
        <v>0</v>
      </c>
      <c r="Q1591" s="413"/>
      <c r="R1591" s="413"/>
      <c r="S1591" s="1004"/>
      <c r="T1591" s="1572"/>
      <c r="U1591" s="515"/>
      <c r="V1591" s="364"/>
      <c r="W1591" s="364"/>
      <c r="X1591" s="364"/>
      <c r="Y1591" s="1293">
        <f t="shared" si="288"/>
        <v>0</v>
      </c>
      <c r="Z1591" s="476"/>
      <c r="AA1591" s="431"/>
      <c r="AB1591" s="28"/>
      <c r="AC1591" s="253">
        <f t="shared" si="290"/>
        <v>0</v>
      </c>
    </row>
    <row r="1592" spans="1:29" s="74" customFormat="1" x14ac:dyDescent="0.3">
      <c r="A1592" s="124"/>
      <c r="B1592" s="1783"/>
      <c r="C1592" s="441"/>
      <c r="D1592" s="441"/>
      <c r="E1592" s="1168" t="s">
        <v>213</v>
      </c>
      <c r="F1592" s="582">
        <f t="shared" si="286"/>
        <v>2</v>
      </c>
      <c r="G1592" s="333">
        <v>1</v>
      </c>
      <c r="H1592" s="333"/>
      <c r="I1592" s="754">
        <v>1</v>
      </c>
      <c r="J1592" s="335" t="s">
        <v>200</v>
      </c>
      <c r="K1592" s="633">
        <v>1</v>
      </c>
      <c r="L1592" s="344">
        <v>2</v>
      </c>
      <c r="M1592" s="344"/>
      <c r="N1592" s="344"/>
      <c r="O1592" s="338">
        <f t="shared" ref="O1592" si="291">SUM(K1592:N1592)</f>
        <v>3</v>
      </c>
      <c r="P1592" s="339">
        <f t="shared" si="287"/>
        <v>0</v>
      </c>
      <c r="Q1592" s="413"/>
      <c r="R1592" s="414"/>
      <c r="S1592" s="290"/>
      <c r="T1592" s="1572"/>
      <c r="U1592" s="1059"/>
      <c r="V1592" s="364"/>
      <c r="W1592" s="364"/>
      <c r="X1592" s="364"/>
      <c r="Y1592" s="1293">
        <f t="shared" si="288"/>
        <v>0</v>
      </c>
      <c r="Z1592" s="423"/>
      <c r="AA1592" s="525"/>
      <c r="AB1592" s="77"/>
      <c r="AC1592" s="253">
        <f t="shared" si="290"/>
        <v>0</v>
      </c>
    </row>
    <row r="1593" spans="1:29" s="74" customFormat="1" x14ac:dyDescent="0.3">
      <c r="A1593" s="124"/>
      <c r="B1593" s="1783"/>
      <c r="C1593" s="441"/>
      <c r="D1593" s="441"/>
      <c r="E1593" s="1168"/>
      <c r="F1593" s="582"/>
      <c r="G1593" s="333"/>
      <c r="H1593" s="333"/>
      <c r="I1593" s="754"/>
      <c r="J1593" s="755"/>
      <c r="K1593" s="633"/>
      <c r="L1593" s="344"/>
      <c r="M1593" s="344"/>
      <c r="N1593" s="344"/>
      <c r="O1593" s="338"/>
      <c r="P1593" s="339">
        <f t="shared" si="287"/>
        <v>66000</v>
      </c>
      <c r="Q1593" s="413">
        <v>22000</v>
      </c>
      <c r="R1593" s="413">
        <v>17730</v>
      </c>
      <c r="S1593" s="290">
        <f>66000-39730</f>
        <v>26270</v>
      </c>
      <c r="T1593" s="1572"/>
      <c r="U1593" s="515">
        <v>22000</v>
      </c>
      <c r="V1593" s="364">
        <v>9265</v>
      </c>
      <c r="W1593" s="364"/>
      <c r="X1593" s="364"/>
      <c r="Y1593" s="1293">
        <f>SUM(U1593:X1593)</f>
        <v>31265</v>
      </c>
      <c r="Z1593" s="423"/>
      <c r="AA1593" s="525" t="s">
        <v>189</v>
      </c>
      <c r="AB1593" s="77"/>
      <c r="AC1593" s="253">
        <f t="shared" si="290"/>
        <v>97265</v>
      </c>
    </row>
    <row r="1594" spans="1:29" s="74" customFormat="1" x14ac:dyDescent="0.3">
      <c r="A1594" s="124"/>
      <c r="B1594" s="1783"/>
      <c r="C1594" s="441"/>
      <c r="D1594" s="441"/>
      <c r="E1594" s="1168"/>
      <c r="F1594" s="582"/>
      <c r="G1594" s="333"/>
      <c r="H1594" s="333"/>
      <c r="I1594" s="754"/>
      <c r="J1594" s="755"/>
      <c r="K1594" s="633"/>
      <c r="L1594" s="344"/>
      <c r="M1594" s="344"/>
      <c r="N1594" s="344"/>
      <c r="O1594" s="338"/>
      <c r="P1594" s="339">
        <f t="shared" si="287"/>
        <v>0</v>
      </c>
      <c r="Q1594" s="413"/>
      <c r="R1594" s="413"/>
      <c r="S1594" s="290"/>
      <c r="T1594" s="1572"/>
      <c r="U1594" s="515"/>
      <c r="V1594" s="364">
        <v>6103.1</v>
      </c>
      <c r="W1594" s="364"/>
      <c r="X1594" s="364"/>
      <c r="Y1594" s="1293">
        <f t="shared" si="288"/>
        <v>6103.1</v>
      </c>
      <c r="Z1594" s="423"/>
      <c r="AA1594" s="525" t="s">
        <v>189</v>
      </c>
      <c r="AB1594" s="77"/>
      <c r="AC1594" s="253">
        <f t="shared" si="290"/>
        <v>6103.1</v>
      </c>
    </row>
    <row r="1595" spans="1:29" s="74" customFormat="1" x14ac:dyDescent="0.3">
      <c r="A1595" s="124"/>
      <c r="B1595" s="1783"/>
      <c r="C1595" s="441"/>
      <c r="D1595" s="441"/>
      <c r="E1595" s="1168"/>
      <c r="F1595" s="582"/>
      <c r="G1595" s="333"/>
      <c r="H1595" s="333"/>
      <c r="I1595" s="754"/>
      <c r="J1595" s="755"/>
      <c r="K1595" s="633"/>
      <c r="L1595" s="344"/>
      <c r="M1595" s="344"/>
      <c r="N1595" s="344"/>
      <c r="O1595" s="338"/>
      <c r="P1595" s="339">
        <f t="shared" si="287"/>
        <v>0</v>
      </c>
      <c r="Q1595" s="413"/>
      <c r="R1595" s="413"/>
      <c r="S1595" s="290"/>
      <c r="T1595" s="1572"/>
      <c r="U1595" s="515"/>
      <c r="V1595" s="364">
        <v>2360</v>
      </c>
      <c r="W1595" s="364"/>
      <c r="X1595" s="364"/>
      <c r="Y1595" s="1293">
        <f t="shared" si="288"/>
        <v>2360</v>
      </c>
      <c r="Z1595" s="423"/>
      <c r="AA1595" s="525" t="s">
        <v>189</v>
      </c>
      <c r="AB1595" s="77"/>
      <c r="AC1595" s="253">
        <f t="shared" si="290"/>
        <v>2360</v>
      </c>
    </row>
    <row r="1596" spans="1:29" ht="16.2" thickBot="1" x14ac:dyDescent="0.35">
      <c r="A1596" s="124"/>
      <c r="B1596" s="1784"/>
      <c r="C1596" s="426"/>
      <c r="D1596" s="426"/>
      <c r="E1596" s="1364"/>
      <c r="F1596" s="881">
        <f t="shared" si="286"/>
        <v>0</v>
      </c>
      <c r="G1596" s="307"/>
      <c r="H1596" s="307"/>
      <c r="I1596" s="1785"/>
      <c r="J1596" s="1786"/>
      <c r="K1596" s="948"/>
      <c r="L1596" s="310"/>
      <c r="M1596" s="310"/>
      <c r="N1596" s="310"/>
      <c r="O1596" s="311"/>
      <c r="P1596" s="484">
        <f t="shared" si="287"/>
        <v>0</v>
      </c>
      <c r="Q1596" s="1035"/>
      <c r="R1596" s="1035"/>
      <c r="S1596" s="1787"/>
      <c r="T1596" s="1788"/>
      <c r="U1596" s="1038"/>
      <c r="V1596" s="349"/>
      <c r="W1596" s="349"/>
      <c r="X1596" s="349"/>
      <c r="Y1596" s="1307">
        <f t="shared" si="288"/>
        <v>0</v>
      </c>
      <c r="Z1596" s="316"/>
      <c r="AA1596" s="658"/>
      <c r="AB1596" s="28"/>
      <c r="AC1596" s="253">
        <f t="shared" si="290"/>
        <v>0</v>
      </c>
    </row>
    <row r="1597" spans="1:29" x14ac:dyDescent="0.3">
      <c r="A1597" s="123"/>
      <c r="B1597" s="445" t="s">
        <v>344</v>
      </c>
      <c r="C1597" s="388"/>
      <c r="D1597" s="446"/>
      <c r="E1597" s="1352"/>
      <c r="F1597" s="886">
        <f t="shared" ref="F1597:F1623" si="292">SUM(G1597:J1597)</f>
        <v>0</v>
      </c>
      <c r="G1597" s="389"/>
      <c r="H1597" s="389"/>
      <c r="I1597" s="1597"/>
      <c r="J1597" s="1598"/>
      <c r="K1597" s="1599"/>
      <c r="L1597" s="447"/>
      <c r="M1597" s="447"/>
      <c r="N1597" s="447"/>
      <c r="O1597" s="394"/>
      <c r="P1597" s="483">
        <f t="shared" ref="P1597:P1622" si="293">SUM(Q1597:T1597)</f>
        <v>0</v>
      </c>
      <c r="Q1597" s="395"/>
      <c r="R1597" s="395"/>
      <c r="S1597" s="478"/>
      <c r="T1597" s="479"/>
      <c r="U1597" s="398"/>
      <c r="V1597" s="395"/>
      <c r="W1597" s="395"/>
      <c r="X1597" s="395"/>
      <c r="Y1597" s="1306">
        <f t="shared" ref="Y1597:Y1622" si="294">SUM(U1597:X1597)</f>
        <v>0</v>
      </c>
      <c r="Z1597" s="399"/>
      <c r="AA1597" s="535"/>
      <c r="AB1597" s="28"/>
      <c r="AC1597" s="253">
        <f t="shared" ref="AC1597:AC1622" si="295">P1597+Y1597</f>
        <v>0</v>
      </c>
    </row>
    <row r="1598" spans="1:29" x14ac:dyDescent="0.3">
      <c r="A1598" s="115"/>
      <c r="B1598" s="374"/>
      <c r="C1598" s="368" t="s">
        <v>345</v>
      </c>
      <c r="D1598" s="332"/>
      <c r="E1598" s="1164"/>
      <c r="F1598" s="582">
        <f t="shared" si="292"/>
        <v>0</v>
      </c>
      <c r="G1598" s="333"/>
      <c r="H1598" s="333"/>
      <c r="I1598" s="559"/>
      <c r="J1598" s="521"/>
      <c r="K1598" s="971"/>
      <c r="L1598" s="337"/>
      <c r="M1598" s="337"/>
      <c r="N1598" s="337"/>
      <c r="O1598" s="338"/>
      <c r="P1598" s="339">
        <f t="shared" si="293"/>
        <v>0</v>
      </c>
      <c r="Q1598" s="364"/>
      <c r="R1598" s="364"/>
      <c r="S1598" s="365"/>
      <c r="T1598" s="366"/>
      <c r="U1598" s="367"/>
      <c r="V1598" s="364"/>
      <c r="W1598" s="364"/>
      <c r="X1598" s="364"/>
      <c r="Y1598" s="1293">
        <f t="shared" si="294"/>
        <v>0</v>
      </c>
      <c r="Z1598" s="340"/>
      <c r="AA1598" s="370"/>
      <c r="AB1598" s="48" t="e">
        <f>+#REF!</f>
        <v>#REF!</v>
      </c>
      <c r="AC1598" s="253">
        <f t="shared" si="295"/>
        <v>0</v>
      </c>
    </row>
    <row r="1599" spans="1:29" x14ac:dyDescent="0.3">
      <c r="A1599" s="115"/>
      <c r="B1599" s="332"/>
      <c r="C1599" s="374" t="s">
        <v>346</v>
      </c>
      <c r="D1599" s="332"/>
      <c r="E1599" s="1164"/>
      <c r="F1599" s="582">
        <f t="shared" si="292"/>
        <v>0</v>
      </c>
      <c r="G1599" s="333"/>
      <c r="H1599" s="333"/>
      <c r="I1599" s="559"/>
      <c r="J1599" s="521"/>
      <c r="K1599" s="971"/>
      <c r="L1599" s="337"/>
      <c r="M1599" s="337"/>
      <c r="N1599" s="337"/>
      <c r="O1599" s="338"/>
      <c r="P1599" s="339">
        <f t="shared" si="293"/>
        <v>0</v>
      </c>
      <c r="Q1599" s="364"/>
      <c r="R1599" s="364"/>
      <c r="S1599" s="365"/>
      <c r="T1599" s="366"/>
      <c r="U1599" s="367"/>
      <c r="V1599" s="364"/>
      <c r="W1599" s="364"/>
      <c r="X1599" s="364"/>
      <c r="Y1599" s="1293">
        <f t="shared" si="294"/>
        <v>0</v>
      </c>
      <c r="Z1599" s="340"/>
      <c r="AA1599" s="370"/>
      <c r="AB1599" s="28"/>
      <c r="AC1599" s="253">
        <f t="shared" si="295"/>
        <v>0</v>
      </c>
    </row>
    <row r="1600" spans="1:29" hidden="1" x14ac:dyDescent="0.3">
      <c r="A1600" s="115"/>
      <c r="B1600" s="332"/>
      <c r="C1600" s="374"/>
      <c r="D1600" s="374" t="s">
        <v>347</v>
      </c>
      <c r="E1600" s="1164"/>
      <c r="F1600" s="582">
        <f t="shared" si="292"/>
        <v>0</v>
      </c>
      <c r="G1600" s="333"/>
      <c r="H1600" s="333"/>
      <c r="I1600" s="559"/>
      <c r="J1600" s="521"/>
      <c r="K1600" s="971"/>
      <c r="L1600" s="337"/>
      <c r="M1600" s="337"/>
      <c r="N1600" s="337"/>
      <c r="O1600" s="338"/>
      <c r="P1600" s="339">
        <f t="shared" si="293"/>
        <v>0</v>
      </c>
      <c r="Q1600" s="364"/>
      <c r="R1600" s="364"/>
      <c r="S1600" s="365"/>
      <c r="T1600" s="366"/>
      <c r="U1600" s="367"/>
      <c r="V1600" s="364"/>
      <c r="W1600" s="364"/>
      <c r="X1600" s="364"/>
      <c r="Y1600" s="1293">
        <f t="shared" si="294"/>
        <v>0</v>
      </c>
      <c r="Z1600" s="340"/>
      <c r="AA1600" s="370"/>
      <c r="AB1600" s="28"/>
      <c r="AC1600" s="253">
        <f t="shared" si="295"/>
        <v>0</v>
      </c>
    </row>
    <row r="1601" spans="1:29" s="74" customFormat="1" hidden="1" x14ac:dyDescent="0.3">
      <c r="A1601" s="115"/>
      <c r="B1601" s="332"/>
      <c r="C1601" s="332"/>
      <c r="D1601" s="332"/>
      <c r="E1601" s="1168" t="s">
        <v>17</v>
      </c>
      <c r="F1601" s="582">
        <f t="shared" si="292"/>
        <v>4</v>
      </c>
      <c r="G1601" s="334">
        <v>1</v>
      </c>
      <c r="H1601" s="335">
        <v>1</v>
      </c>
      <c r="I1601" s="334">
        <v>1</v>
      </c>
      <c r="J1601" s="335">
        <v>1</v>
      </c>
      <c r="K1601" s="343">
        <v>1</v>
      </c>
      <c r="L1601" s="372">
        <v>1</v>
      </c>
      <c r="M1601" s="344"/>
      <c r="N1601" s="344"/>
      <c r="O1601" s="338">
        <f t="shared" ref="O1601:O1612" si="296">SUM(K1601:N1601)</f>
        <v>2</v>
      </c>
      <c r="P1601" s="339">
        <f t="shared" si="293"/>
        <v>200000</v>
      </c>
      <c r="Q1601" s="578">
        <v>50000</v>
      </c>
      <c r="R1601" s="579">
        <v>50000</v>
      </c>
      <c r="S1601" s="578">
        <v>50000</v>
      </c>
      <c r="T1601" s="579">
        <v>50000</v>
      </c>
      <c r="U1601" s="594">
        <v>50000</v>
      </c>
      <c r="V1601" s="579">
        <v>72602</v>
      </c>
      <c r="W1601" s="364"/>
      <c r="X1601" s="364"/>
      <c r="Y1601" s="1293">
        <f t="shared" si="294"/>
        <v>122602</v>
      </c>
      <c r="Z1601" s="476" t="s">
        <v>716</v>
      </c>
      <c r="AA1601" s="431"/>
      <c r="AB1601" s="73" t="e">
        <f>+#REF!</f>
        <v>#REF!</v>
      </c>
      <c r="AC1601" s="253">
        <f t="shared" si="295"/>
        <v>322602</v>
      </c>
    </row>
    <row r="1602" spans="1:29" hidden="1" x14ac:dyDescent="0.3">
      <c r="A1602" s="115"/>
      <c r="B1602" s="332"/>
      <c r="C1602" s="332"/>
      <c r="D1602" s="332"/>
      <c r="E1602" s="1168"/>
      <c r="F1602" s="582">
        <f t="shared" si="292"/>
        <v>0</v>
      </c>
      <c r="G1602" s="333"/>
      <c r="H1602" s="333"/>
      <c r="I1602" s="334"/>
      <c r="J1602" s="335"/>
      <c r="K1602" s="942"/>
      <c r="L1602" s="337"/>
      <c r="M1602" s="337"/>
      <c r="N1602" s="337"/>
      <c r="O1602" s="338"/>
      <c r="P1602" s="339">
        <f t="shared" si="293"/>
        <v>0</v>
      </c>
      <c r="Q1602" s="364"/>
      <c r="R1602" s="364"/>
      <c r="S1602" s="365"/>
      <c r="T1602" s="366"/>
      <c r="U1602" s="367"/>
      <c r="V1602" s="364"/>
      <c r="W1602" s="364"/>
      <c r="X1602" s="364"/>
      <c r="Y1602" s="1293">
        <f t="shared" si="294"/>
        <v>0</v>
      </c>
      <c r="Z1602" s="1687"/>
      <c r="AA1602" s="431"/>
      <c r="AB1602" s="28"/>
      <c r="AC1602" s="253">
        <f t="shared" si="295"/>
        <v>0</v>
      </c>
    </row>
    <row r="1603" spans="1:29" x14ac:dyDescent="0.3">
      <c r="A1603" s="115"/>
      <c r="B1603" s="332"/>
      <c r="C1603" s="374" t="s">
        <v>181</v>
      </c>
      <c r="D1603" s="332"/>
      <c r="E1603" s="1164"/>
      <c r="F1603" s="582">
        <f t="shared" si="292"/>
        <v>0</v>
      </c>
      <c r="G1603" s="333"/>
      <c r="H1603" s="333"/>
      <c r="I1603" s="334"/>
      <c r="J1603" s="335"/>
      <c r="K1603" s="942"/>
      <c r="L1603" s="337"/>
      <c r="M1603" s="337"/>
      <c r="N1603" s="337"/>
      <c r="O1603" s="338"/>
      <c r="P1603" s="339">
        <f t="shared" si="293"/>
        <v>184495</v>
      </c>
      <c r="Q1603" s="364"/>
      <c r="R1603" s="364">
        <v>184495</v>
      </c>
      <c r="S1603" s="365"/>
      <c r="T1603" s="366"/>
      <c r="U1603" s="367"/>
      <c r="V1603" s="364">
        <v>184495</v>
      </c>
      <c r="W1603" s="364"/>
      <c r="X1603" s="364"/>
      <c r="Y1603" s="1293">
        <f t="shared" si="294"/>
        <v>184495</v>
      </c>
      <c r="Z1603" s="423" t="s">
        <v>189</v>
      </c>
      <c r="AA1603" s="431"/>
      <c r="AB1603" s="28"/>
      <c r="AC1603" s="253">
        <f t="shared" si="295"/>
        <v>368990</v>
      </c>
    </row>
    <row r="1604" spans="1:29" s="74" customFormat="1" x14ac:dyDescent="0.3">
      <c r="A1604" s="115"/>
      <c r="B1604" s="332"/>
      <c r="C1604" s="332"/>
      <c r="D1604" s="332"/>
      <c r="E1604" s="1168" t="s">
        <v>75</v>
      </c>
      <c r="F1604" s="582">
        <f t="shared" si="292"/>
        <v>2</v>
      </c>
      <c r="G1604" s="334">
        <v>1</v>
      </c>
      <c r="H1604" s="335">
        <v>1</v>
      </c>
      <c r="I1604" s="334">
        <v>1</v>
      </c>
      <c r="J1604" s="335">
        <v>-1</v>
      </c>
      <c r="K1604" s="633">
        <v>4</v>
      </c>
      <c r="L1604" s="344"/>
      <c r="M1604" s="344"/>
      <c r="N1604" s="344"/>
      <c r="O1604" s="338">
        <f t="shared" si="296"/>
        <v>4</v>
      </c>
      <c r="P1604" s="1749">
        <f t="shared" si="293"/>
        <v>220000</v>
      </c>
      <c r="Q1604" s="1739">
        <v>170000</v>
      </c>
      <c r="R1604" s="1739"/>
      <c r="S1604" s="1778">
        <v>50000</v>
      </c>
      <c r="T1604" s="1779"/>
      <c r="U1604" s="1742">
        <v>93013.32</v>
      </c>
      <c r="V1604" s="1739">
        <v>79644</v>
      </c>
      <c r="W1604" s="1739"/>
      <c r="X1604" s="1739"/>
      <c r="Y1604" s="1743">
        <f t="shared" si="294"/>
        <v>172657.32</v>
      </c>
      <c r="Z1604" s="476" t="s">
        <v>716</v>
      </c>
      <c r="AA1604" s="431"/>
      <c r="AB1604" s="77"/>
      <c r="AC1604" s="253">
        <f t="shared" si="295"/>
        <v>392657.32</v>
      </c>
    </row>
    <row r="1605" spans="1:29" x14ac:dyDescent="0.3">
      <c r="A1605" s="115"/>
      <c r="B1605" s="332"/>
      <c r="C1605" s="332"/>
      <c r="D1605" s="332"/>
      <c r="E1605" s="1168"/>
      <c r="F1605" s="582">
        <f t="shared" si="292"/>
        <v>0</v>
      </c>
      <c r="G1605" s="333"/>
      <c r="H1605" s="333"/>
      <c r="I1605" s="334"/>
      <c r="J1605" s="335"/>
      <c r="K1605" s="942"/>
      <c r="L1605" s="337"/>
      <c r="M1605" s="337"/>
      <c r="N1605" s="337"/>
      <c r="O1605" s="338"/>
      <c r="P1605" s="339">
        <f t="shared" si="293"/>
        <v>0</v>
      </c>
      <c r="Q1605" s="364"/>
      <c r="R1605" s="364"/>
      <c r="S1605" s="365"/>
      <c r="T1605" s="366"/>
      <c r="U1605" s="367"/>
      <c r="V1605" s="364"/>
      <c r="W1605" s="364"/>
      <c r="X1605" s="364"/>
      <c r="Y1605" s="1293">
        <f t="shared" si="294"/>
        <v>0</v>
      </c>
      <c r="Z1605" s="340"/>
      <c r="AA1605" s="348"/>
      <c r="AB1605" s="48" t="e">
        <f>+#REF!</f>
        <v>#REF!</v>
      </c>
      <c r="AC1605" s="253">
        <f t="shared" si="295"/>
        <v>0</v>
      </c>
    </row>
    <row r="1606" spans="1:29" x14ac:dyDescent="0.3">
      <c r="A1606" s="115"/>
      <c r="B1606" s="332"/>
      <c r="C1606" s="374" t="s">
        <v>348</v>
      </c>
      <c r="D1606" s="368"/>
      <c r="E1606" s="1166"/>
      <c r="F1606" s="582">
        <f t="shared" si="292"/>
        <v>0</v>
      </c>
      <c r="G1606" s="333"/>
      <c r="H1606" s="333"/>
      <c r="I1606" s="334"/>
      <c r="J1606" s="335"/>
      <c r="K1606" s="942"/>
      <c r="L1606" s="337"/>
      <c r="M1606" s="337"/>
      <c r="N1606" s="337"/>
      <c r="O1606" s="338"/>
      <c r="P1606" s="339">
        <f t="shared" si="293"/>
        <v>0</v>
      </c>
      <c r="Q1606" s="364"/>
      <c r="R1606" s="364"/>
      <c r="S1606" s="365"/>
      <c r="T1606" s="366"/>
      <c r="U1606" s="367"/>
      <c r="V1606" s="364"/>
      <c r="W1606" s="364"/>
      <c r="X1606" s="364"/>
      <c r="Y1606" s="1293">
        <f t="shared" si="294"/>
        <v>0</v>
      </c>
      <c r="Z1606" s="340"/>
      <c r="AA1606" s="681"/>
      <c r="AB1606" s="28"/>
      <c r="AC1606" s="253">
        <f t="shared" si="295"/>
        <v>0</v>
      </c>
    </row>
    <row r="1607" spans="1:29" s="29" customFormat="1" x14ac:dyDescent="0.3">
      <c r="A1607" s="115"/>
      <c r="B1607" s="332"/>
      <c r="C1607" s="374"/>
      <c r="D1607" s="368" t="s">
        <v>349</v>
      </c>
      <c r="E1607" s="1166"/>
      <c r="F1607" s="582">
        <f t="shared" si="292"/>
        <v>0</v>
      </c>
      <c r="G1607" s="333"/>
      <c r="H1607" s="333"/>
      <c r="I1607" s="334"/>
      <c r="J1607" s="335"/>
      <c r="K1607" s="942"/>
      <c r="L1607" s="344"/>
      <c r="M1607" s="344"/>
      <c r="N1607" s="344"/>
      <c r="O1607" s="338"/>
      <c r="P1607" s="339">
        <f t="shared" si="293"/>
        <v>15000</v>
      </c>
      <c r="Q1607" s="364"/>
      <c r="R1607" s="364"/>
      <c r="S1607" s="365">
        <v>15000</v>
      </c>
      <c r="T1607" s="366"/>
      <c r="U1607" s="367"/>
      <c r="V1607" s="364"/>
      <c r="W1607" s="364"/>
      <c r="X1607" s="364"/>
      <c r="Y1607" s="1293">
        <f t="shared" si="294"/>
        <v>0</v>
      </c>
      <c r="Z1607" s="476"/>
      <c r="AA1607" s="681" t="s">
        <v>771</v>
      </c>
      <c r="AB1607" s="12"/>
      <c r="AC1607" s="253">
        <f t="shared" si="295"/>
        <v>15000</v>
      </c>
    </row>
    <row r="1608" spans="1:29" s="29" customFormat="1" x14ac:dyDescent="0.3">
      <c r="A1608" s="115"/>
      <c r="B1608" s="332"/>
      <c r="C1608" s="332"/>
      <c r="D1608" s="332"/>
      <c r="E1608" s="1168" t="s">
        <v>17</v>
      </c>
      <c r="F1608" s="582">
        <f t="shared" si="292"/>
        <v>4</v>
      </c>
      <c r="G1608" s="333">
        <v>1</v>
      </c>
      <c r="H1608" s="333">
        <v>1</v>
      </c>
      <c r="I1608" s="334">
        <v>1</v>
      </c>
      <c r="J1608" s="335">
        <v>1</v>
      </c>
      <c r="K1608" s="633"/>
      <c r="L1608" s="344">
        <v>2</v>
      </c>
      <c r="M1608" s="344"/>
      <c r="N1608" s="344"/>
      <c r="O1608" s="338">
        <f t="shared" si="296"/>
        <v>2</v>
      </c>
      <c r="P1608" s="339">
        <f t="shared" si="293"/>
        <v>122000</v>
      </c>
      <c r="Q1608" s="364"/>
      <c r="R1608" s="364">
        <v>32000</v>
      </c>
      <c r="S1608" s="578">
        <v>55000</v>
      </c>
      <c r="T1608" s="579">
        <v>35000</v>
      </c>
      <c r="U1608" s="367"/>
      <c r="V1608" s="364">
        <v>31880</v>
      </c>
      <c r="W1608" s="364"/>
      <c r="X1608" s="364"/>
      <c r="Y1608" s="1293">
        <f t="shared" si="294"/>
        <v>31880</v>
      </c>
      <c r="Z1608" s="423" t="s">
        <v>143</v>
      </c>
      <c r="AA1608" s="525" t="s">
        <v>31</v>
      </c>
      <c r="AB1608" s="12"/>
      <c r="AC1608" s="253">
        <f t="shared" si="295"/>
        <v>153880</v>
      </c>
    </row>
    <row r="1609" spans="1:29" x14ac:dyDescent="0.3">
      <c r="A1609" s="115"/>
      <c r="B1609" s="332"/>
      <c r="C1609" s="332"/>
      <c r="D1609" s="332"/>
      <c r="E1609" s="1168"/>
      <c r="F1609" s="582">
        <f t="shared" si="292"/>
        <v>0</v>
      </c>
      <c r="G1609" s="333"/>
      <c r="H1609" s="333"/>
      <c r="I1609" s="334"/>
      <c r="J1609" s="335"/>
      <c r="K1609" s="942"/>
      <c r="L1609" s="337"/>
      <c r="M1609" s="337"/>
      <c r="N1609" s="337"/>
      <c r="O1609" s="338"/>
      <c r="P1609" s="339">
        <f t="shared" si="293"/>
        <v>0</v>
      </c>
      <c r="Q1609" s="364"/>
      <c r="R1609" s="364"/>
      <c r="S1609" s="365"/>
      <c r="T1609" s="366"/>
      <c r="U1609" s="367"/>
      <c r="V1609" s="364"/>
      <c r="W1609" s="364"/>
      <c r="X1609" s="364"/>
      <c r="Y1609" s="1293">
        <f t="shared" si="294"/>
        <v>0</v>
      </c>
      <c r="Z1609" s="340"/>
      <c r="AA1609" s="348"/>
      <c r="AB1609" s="28"/>
      <c r="AC1609" s="253">
        <f t="shared" si="295"/>
        <v>0</v>
      </c>
    </row>
    <row r="1610" spans="1:29" x14ac:dyDescent="0.3">
      <c r="A1610" s="115"/>
      <c r="B1610" s="332"/>
      <c r="C1610" s="374" t="s">
        <v>350</v>
      </c>
      <c r="D1610" s="332"/>
      <c r="E1610" s="1164"/>
      <c r="F1610" s="582">
        <f t="shared" si="292"/>
        <v>0</v>
      </c>
      <c r="G1610" s="333"/>
      <c r="H1610" s="333"/>
      <c r="I1610" s="334"/>
      <c r="J1610" s="335"/>
      <c r="K1610" s="942"/>
      <c r="L1610" s="337"/>
      <c r="M1610" s="337"/>
      <c r="N1610" s="337"/>
      <c r="O1610" s="338"/>
      <c r="P1610" s="339">
        <f t="shared" si="293"/>
        <v>0</v>
      </c>
      <c r="Q1610" s="364"/>
      <c r="R1610" s="364"/>
      <c r="S1610" s="365"/>
      <c r="T1610" s="366"/>
      <c r="U1610" s="367"/>
      <c r="V1610" s="364"/>
      <c r="W1610" s="364"/>
      <c r="X1610" s="364"/>
      <c r="Y1610" s="1293">
        <f t="shared" si="294"/>
        <v>0</v>
      </c>
      <c r="Z1610" s="340"/>
      <c r="AA1610" s="431"/>
      <c r="AB1610" s="28"/>
      <c r="AC1610" s="253">
        <f t="shared" si="295"/>
        <v>0</v>
      </c>
    </row>
    <row r="1611" spans="1:29" x14ac:dyDescent="0.3">
      <c r="A1611" s="115"/>
      <c r="B1611" s="332"/>
      <c r="C1611" s="374"/>
      <c r="D1611" s="368" t="s">
        <v>351</v>
      </c>
      <c r="E1611" s="1164"/>
      <c r="F1611" s="582">
        <f t="shared" si="292"/>
        <v>0</v>
      </c>
      <c r="G1611" s="333"/>
      <c r="H1611" s="333"/>
      <c r="I1611" s="334"/>
      <c r="J1611" s="335"/>
      <c r="K1611" s="942"/>
      <c r="L1611" s="337"/>
      <c r="M1611" s="337"/>
      <c r="N1611" s="337"/>
      <c r="O1611" s="338"/>
      <c r="P1611" s="339">
        <f t="shared" si="293"/>
        <v>0</v>
      </c>
      <c r="Q1611" s="364"/>
      <c r="R1611" s="364"/>
      <c r="S1611" s="365"/>
      <c r="T1611" s="366"/>
      <c r="U1611" s="367"/>
      <c r="V1611" s="413">
        <v>525</v>
      </c>
      <c r="W1611" s="364"/>
      <c r="X1611" s="364"/>
      <c r="Y1611" s="1293">
        <f t="shared" si="294"/>
        <v>525</v>
      </c>
      <c r="Z1611" s="340"/>
      <c r="AA1611" s="431" t="s">
        <v>189</v>
      </c>
      <c r="AB1611" s="28"/>
      <c r="AC1611" s="253">
        <f t="shared" si="295"/>
        <v>525</v>
      </c>
    </row>
    <row r="1612" spans="1:29" s="68" customFormat="1" x14ac:dyDescent="0.3">
      <c r="A1612" s="115"/>
      <c r="B1612" s="332"/>
      <c r="C1612" s="332"/>
      <c r="D1612" s="332"/>
      <c r="E1612" s="1168" t="s">
        <v>17</v>
      </c>
      <c r="F1612" s="582">
        <f t="shared" si="292"/>
        <v>2</v>
      </c>
      <c r="G1612" s="333"/>
      <c r="H1612" s="333">
        <v>1</v>
      </c>
      <c r="I1612" s="334"/>
      <c r="J1612" s="335">
        <v>1</v>
      </c>
      <c r="K1612" s="633"/>
      <c r="L1612" s="344">
        <v>1</v>
      </c>
      <c r="M1612" s="344"/>
      <c r="N1612" s="344"/>
      <c r="O1612" s="338">
        <f t="shared" si="296"/>
        <v>1</v>
      </c>
      <c r="P1612" s="339">
        <f t="shared" si="293"/>
        <v>36500</v>
      </c>
      <c r="Q1612" s="1739"/>
      <c r="R1612" s="1739">
        <v>16500</v>
      </c>
      <c r="S1612" s="1740"/>
      <c r="T1612" s="1779">
        <v>20000</v>
      </c>
      <c r="U1612" s="1742"/>
      <c r="V1612" s="1772">
        <v>16400</v>
      </c>
      <c r="W1612" s="1739"/>
      <c r="X1612" s="1739"/>
      <c r="Y1612" s="1743">
        <f t="shared" si="294"/>
        <v>16400</v>
      </c>
      <c r="Z1612" s="423" t="s">
        <v>116</v>
      </c>
      <c r="AA1612" s="431" t="s">
        <v>31</v>
      </c>
      <c r="AB1612" s="1685"/>
      <c r="AC1612" s="253">
        <f t="shared" si="295"/>
        <v>52900</v>
      </c>
    </row>
    <row r="1613" spans="1:29" x14ac:dyDescent="0.3">
      <c r="A1613" s="115"/>
      <c r="B1613" s="332"/>
      <c r="C1613" s="332"/>
      <c r="D1613" s="332"/>
      <c r="E1613" s="1168"/>
      <c r="F1613" s="582">
        <f t="shared" si="292"/>
        <v>0</v>
      </c>
      <c r="G1613" s="333"/>
      <c r="H1613" s="333"/>
      <c r="I1613" s="334"/>
      <c r="J1613" s="335"/>
      <c r="K1613" s="942"/>
      <c r="L1613" s="337"/>
      <c r="M1613" s="337"/>
      <c r="N1613" s="337"/>
      <c r="O1613" s="338"/>
      <c r="P1613" s="339">
        <f t="shared" si="293"/>
        <v>0</v>
      </c>
      <c r="Q1613" s="364"/>
      <c r="R1613" s="364"/>
      <c r="S1613" s="365"/>
      <c r="T1613" s="366"/>
      <c r="U1613" s="367"/>
      <c r="V1613" s="364"/>
      <c r="W1613" s="364"/>
      <c r="X1613" s="364"/>
      <c r="Y1613" s="1293">
        <f t="shared" si="294"/>
        <v>0</v>
      </c>
      <c r="Z1613" s="340"/>
      <c r="AA1613" s="348"/>
      <c r="AB1613" s="28"/>
      <c r="AC1613" s="253">
        <f t="shared" si="295"/>
        <v>0</v>
      </c>
    </row>
    <row r="1614" spans="1:29" x14ac:dyDescent="0.3">
      <c r="A1614" s="115"/>
      <c r="B1614" s="332"/>
      <c r="C1614" s="374" t="s">
        <v>352</v>
      </c>
      <c r="D1614" s="332"/>
      <c r="E1614" s="1164"/>
      <c r="F1614" s="582">
        <f t="shared" si="292"/>
        <v>0</v>
      </c>
      <c r="G1614" s="333"/>
      <c r="H1614" s="333"/>
      <c r="I1614" s="334"/>
      <c r="J1614" s="335"/>
      <c r="K1614" s="942"/>
      <c r="L1614" s="337"/>
      <c r="M1614" s="337"/>
      <c r="N1614" s="337"/>
      <c r="O1614" s="338"/>
      <c r="P1614" s="339">
        <f t="shared" si="293"/>
        <v>0</v>
      </c>
      <c r="Q1614" s="364"/>
      <c r="R1614" s="364"/>
      <c r="S1614" s="365"/>
      <c r="T1614" s="366"/>
      <c r="U1614" s="367"/>
      <c r="V1614" s="364"/>
      <c r="W1614" s="364"/>
      <c r="X1614" s="364"/>
      <c r="Y1614" s="1293">
        <f t="shared" si="294"/>
        <v>0</v>
      </c>
      <c r="Z1614" s="423" t="s">
        <v>116</v>
      </c>
      <c r="AA1614" s="370" t="s">
        <v>691</v>
      </c>
      <c r="AB1614" s="28"/>
      <c r="AC1614" s="253">
        <f t="shared" si="295"/>
        <v>0</v>
      </c>
    </row>
    <row r="1615" spans="1:29" x14ac:dyDescent="0.3">
      <c r="A1615" s="115"/>
      <c r="B1615" s="332"/>
      <c r="C1615" s="374"/>
      <c r="D1615" s="368" t="s">
        <v>565</v>
      </c>
      <c r="E1615" s="1164"/>
      <c r="F1615" s="582">
        <f t="shared" si="292"/>
        <v>0</v>
      </c>
      <c r="G1615" s="333"/>
      <c r="H1615" s="333"/>
      <c r="I1615" s="334"/>
      <c r="J1615" s="335"/>
      <c r="K1615" s="942"/>
      <c r="L1615" s="337"/>
      <c r="M1615" s="337"/>
      <c r="N1615" s="337"/>
      <c r="O1615" s="338"/>
      <c r="P1615" s="339">
        <f t="shared" si="293"/>
        <v>0</v>
      </c>
      <c r="Q1615" s="364"/>
      <c r="R1615" s="364"/>
      <c r="S1615" s="365"/>
      <c r="T1615" s="366"/>
      <c r="U1615" s="367"/>
      <c r="V1615" s="364"/>
      <c r="W1615" s="364"/>
      <c r="X1615" s="364"/>
      <c r="Y1615" s="1293">
        <f t="shared" si="294"/>
        <v>0</v>
      </c>
      <c r="Z1615" s="340"/>
      <c r="AA1615" s="370" t="s">
        <v>692</v>
      </c>
      <c r="AB1615" s="28"/>
      <c r="AC1615" s="253">
        <f t="shared" si="295"/>
        <v>0</v>
      </c>
    </row>
    <row r="1616" spans="1:29" x14ac:dyDescent="0.3">
      <c r="A1616" s="115"/>
      <c r="B1616" s="332"/>
      <c r="C1616" s="332"/>
      <c r="D1616" s="332"/>
      <c r="E1616" s="1168" t="s">
        <v>213</v>
      </c>
      <c r="F1616" s="582">
        <f t="shared" si="292"/>
        <v>0</v>
      </c>
      <c r="G1616" s="333"/>
      <c r="H1616" s="333"/>
      <c r="I1616" s="334">
        <v>1</v>
      </c>
      <c r="J1616" s="335">
        <v>-1</v>
      </c>
      <c r="K1616" s="942"/>
      <c r="L1616" s="337"/>
      <c r="M1616" s="337"/>
      <c r="N1616" s="337"/>
      <c r="O1616" s="338"/>
      <c r="P1616" s="339">
        <f t="shared" si="293"/>
        <v>1506600</v>
      </c>
      <c r="Q1616" s="364"/>
      <c r="R1616" s="364"/>
      <c r="S1616" s="365">
        <v>1506600</v>
      </c>
      <c r="T1616" s="366"/>
      <c r="U1616" s="367"/>
      <c r="V1616" s="364"/>
      <c r="W1616" s="364"/>
      <c r="X1616" s="364"/>
      <c r="Y1616" s="1293">
        <f t="shared" si="294"/>
        <v>0</v>
      </c>
      <c r="Z1616" s="525" t="s">
        <v>189</v>
      </c>
      <c r="AB1616" s="28"/>
      <c r="AC1616" s="253">
        <f t="shared" si="295"/>
        <v>1506600</v>
      </c>
    </row>
    <row r="1617" spans="1:29" x14ac:dyDescent="0.3">
      <c r="A1617" s="115"/>
      <c r="B1617" s="332"/>
      <c r="C1617" s="332"/>
      <c r="D1617" s="332"/>
      <c r="E1617" s="1168"/>
      <c r="F1617" s="582">
        <f t="shared" si="292"/>
        <v>0</v>
      </c>
      <c r="G1617" s="333"/>
      <c r="H1617" s="333"/>
      <c r="I1617" s="334"/>
      <c r="J1617" s="335"/>
      <c r="K1617" s="942"/>
      <c r="L1617" s="337"/>
      <c r="M1617" s="337"/>
      <c r="N1617" s="337"/>
      <c r="O1617" s="338"/>
      <c r="P1617" s="339">
        <f t="shared" si="293"/>
        <v>100000</v>
      </c>
      <c r="Q1617" s="1739"/>
      <c r="R1617" s="1739"/>
      <c r="S1617" s="1740">
        <v>50000</v>
      </c>
      <c r="T1617" s="1741">
        <v>50000</v>
      </c>
      <c r="U1617" s="1742"/>
      <c r="V1617" s="1739"/>
      <c r="W1617" s="1739"/>
      <c r="X1617" s="1739"/>
      <c r="Y1617" s="1743">
        <f t="shared" si="294"/>
        <v>0</v>
      </c>
      <c r="Z1617" s="476" t="s">
        <v>31</v>
      </c>
      <c r="AA1617" s="348"/>
      <c r="AB1617" s="28"/>
      <c r="AC1617" s="253">
        <f t="shared" si="295"/>
        <v>100000</v>
      </c>
    </row>
    <row r="1618" spans="1:29" x14ac:dyDescent="0.3">
      <c r="A1618" s="115"/>
      <c r="B1618" s="332"/>
      <c r="C1618" s="332"/>
      <c r="D1618" s="332"/>
      <c r="E1618" s="1168"/>
      <c r="F1618" s="582"/>
      <c r="G1618" s="333"/>
      <c r="H1618" s="333"/>
      <c r="I1618" s="334"/>
      <c r="J1618" s="335"/>
      <c r="K1618" s="942"/>
      <c r="L1618" s="337"/>
      <c r="M1618" s="337"/>
      <c r="N1618" s="337"/>
      <c r="O1618" s="338"/>
      <c r="P1618" s="339"/>
      <c r="Q1618" s="364"/>
      <c r="R1618" s="364"/>
      <c r="S1618" s="365"/>
      <c r="T1618" s="366"/>
      <c r="U1618" s="367"/>
      <c r="V1618" s="364"/>
      <c r="W1618" s="364"/>
      <c r="X1618" s="364"/>
      <c r="Y1618" s="1293"/>
      <c r="Z1618" s="476"/>
      <c r="AA1618" s="348"/>
      <c r="AB1618" s="28"/>
      <c r="AC1618" s="253"/>
    </row>
    <row r="1619" spans="1:29" x14ac:dyDescent="0.3">
      <c r="A1619" s="115"/>
      <c r="B1619" s="332"/>
      <c r="C1619" s="332"/>
      <c r="D1619" s="374" t="s">
        <v>963</v>
      </c>
      <c r="E1619" s="1168"/>
      <c r="F1619" s="582">
        <f t="shared" si="292"/>
        <v>0</v>
      </c>
      <c r="G1619" s="333"/>
      <c r="H1619" s="333"/>
      <c r="I1619" s="334"/>
      <c r="J1619" s="335"/>
      <c r="K1619" s="942"/>
      <c r="L1619" s="337"/>
      <c r="M1619" s="337"/>
      <c r="N1619" s="337"/>
      <c r="O1619" s="338"/>
      <c r="P1619" s="339">
        <f t="shared" si="293"/>
        <v>0</v>
      </c>
      <c r="Q1619" s="364"/>
      <c r="R1619" s="364"/>
      <c r="S1619" s="365"/>
      <c r="T1619" s="366"/>
      <c r="U1619" s="367"/>
      <c r="V1619" s="364"/>
      <c r="W1619" s="364"/>
      <c r="X1619" s="364"/>
      <c r="Y1619" s="1293">
        <f t="shared" si="294"/>
        <v>0</v>
      </c>
      <c r="Z1619" s="340" t="s">
        <v>116</v>
      </c>
      <c r="AA1619" s="370"/>
      <c r="AB1619" s="28"/>
      <c r="AC1619" s="253">
        <f t="shared" si="295"/>
        <v>0</v>
      </c>
    </row>
    <row r="1620" spans="1:29" x14ac:dyDescent="0.3">
      <c r="A1620" s="115"/>
      <c r="B1620" s="332"/>
      <c r="C1620" s="332"/>
      <c r="D1620" s="374"/>
      <c r="E1620" s="1172" t="s">
        <v>964</v>
      </c>
      <c r="F1620" s="582">
        <f t="shared" si="292"/>
        <v>0</v>
      </c>
      <c r="G1620" s="333"/>
      <c r="H1620" s="333"/>
      <c r="I1620" s="334"/>
      <c r="J1620" s="335"/>
      <c r="K1620" s="942"/>
      <c r="L1620" s="337"/>
      <c r="M1620" s="337"/>
      <c r="N1620" s="337"/>
      <c r="O1620" s="338"/>
      <c r="P1620" s="339">
        <f t="shared" si="293"/>
        <v>0</v>
      </c>
      <c r="Q1620" s="364"/>
      <c r="R1620" s="364"/>
      <c r="S1620" s="365"/>
      <c r="T1620" s="366"/>
      <c r="U1620" s="367"/>
      <c r="V1620" s="364"/>
      <c r="W1620" s="364"/>
      <c r="X1620" s="364"/>
      <c r="Y1620" s="1293">
        <f t="shared" si="294"/>
        <v>0</v>
      </c>
      <c r="Z1620" s="340"/>
      <c r="AA1620" s="462"/>
      <c r="AB1620" s="28"/>
      <c r="AC1620" s="253">
        <f t="shared" si="295"/>
        <v>0</v>
      </c>
    </row>
    <row r="1621" spans="1:29" x14ac:dyDescent="0.3">
      <c r="A1621" s="115"/>
      <c r="B1621" s="332"/>
      <c r="C1621" s="332"/>
      <c r="D1621" s="374"/>
      <c r="E1621" s="1172" t="s">
        <v>965</v>
      </c>
      <c r="F1621" s="582">
        <f t="shared" si="292"/>
        <v>0</v>
      </c>
      <c r="G1621" s="333"/>
      <c r="H1621" s="333"/>
      <c r="I1621" s="334"/>
      <c r="J1621" s="335"/>
      <c r="K1621" s="942"/>
      <c r="L1621" s="337">
        <v>6</v>
      </c>
      <c r="M1621" s="337"/>
      <c r="N1621" s="337"/>
      <c r="O1621" s="338">
        <f t="shared" ref="O1621" si="297">SUM(K1621:N1621)</f>
        <v>6</v>
      </c>
      <c r="P1621" s="339">
        <f t="shared" si="293"/>
        <v>42750</v>
      </c>
      <c r="Q1621" s="364"/>
      <c r="R1621" s="364">
        <v>42750</v>
      </c>
      <c r="S1621" s="365"/>
      <c r="T1621" s="366"/>
      <c r="U1621" s="367"/>
      <c r="V1621" s="364">
        <v>42750</v>
      </c>
      <c r="W1621" s="364"/>
      <c r="X1621" s="364"/>
      <c r="Y1621" s="1293">
        <f t="shared" si="294"/>
        <v>42750</v>
      </c>
      <c r="Z1621" s="340"/>
      <c r="AA1621" s="525" t="s">
        <v>189</v>
      </c>
      <c r="AB1621" s="28"/>
      <c r="AC1621" s="253">
        <f t="shared" si="295"/>
        <v>85500</v>
      </c>
    </row>
    <row r="1622" spans="1:29" x14ac:dyDescent="0.3">
      <c r="A1622" s="115"/>
      <c r="B1622" s="332"/>
      <c r="C1622" s="332"/>
      <c r="D1622" s="332"/>
      <c r="E1622" s="1168" t="s">
        <v>213</v>
      </c>
      <c r="F1622" s="582">
        <f t="shared" si="292"/>
        <v>1</v>
      </c>
      <c r="G1622" s="333"/>
      <c r="H1622" s="333">
        <v>1</v>
      </c>
      <c r="I1622" s="334">
        <v>1</v>
      </c>
      <c r="J1622" s="335">
        <v>-1</v>
      </c>
      <c r="K1622" s="942"/>
      <c r="L1622" s="273"/>
      <c r="M1622" s="337"/>
      <c r="N1622" s="337"/>
      <c r="O1622" s="338"/>
      <c r="P1622" s="339">
        <f t="shared" si="293"/>
        <v>94000</v>
      </c>
      <c r="Q1622" s="364"/>
      <c r="R1622" s="364">
        <v>94000</v>
      </c>
      <c r="S1622" s="578"/>
      <c r="T1622" s="366"/>
      <c r="U1622" s="367"/>
      <c r="V1622" s="364">
        <v>94000</v>
      </c>
      <c r="W1622" s="364"/>
      <c r="X1622" s="364"/>
      <c r="Y1622" s="1293">
        <f t="shared" si="294"/>
        <v>94000</v>
      </c>
      <c r="Z1622" s="476"/>
      <c r="AA1622" s="525" t="s">
        <v>189</v>
      </c>
      <c r="AB1622" s="28"/>
      <c r="AC1622" s="253">
        <f t="shared" si="295"/>
        <v>188000</v>
      </c>
    </row>
    <row r="1623" spans="1:29" ht="16.2" thickBot="1" x14ac:dyDescent="0.35">
      <c r="A1623" s="119"/>
      <c r="B1623" s="306"/>
      <c r="C1623" s="306"/>
      <c r="D1623" s="306"/>
      <c r="E1623" s="1247"/>
      <c r="F1623" s="881">
        <f t="shared" si="292"/>
        <v>0</v>
      </c>
      <c r="G1623" s="307"/>
      <c r="H1623" s="307"/>
      <c r="I1623" s="307"/>
      <c r="J1623" s="526"/>
      <c r="K1623" s="941"/>
      <c r="L1623" s="310"/>
      <c r="M1623" s="310"/>
      <c r="N1623" s="310"/>
      <c r="O1623" s="311"/>
      <c r="P1623" s="312">
        <f t="shared" ref="P1623" si="298">T1623+S1623</f>
        <v>0</v>
      </c>
      <c r="Q1623" s="313"/>
      <c r="R1623" s="313"/>
      <c r="S1623" s="314"/>
      <c r="T1623" s="315"/>
      <c r="U1623" s="316"/>
      <c r="V1623" s="313"/>
      <c r="W1623" s="313"/>
      <c r="X1623" s="313"/>
      <c r="Y1623" s="1146"/>
      <c r="Z1623" s="317"/>
      <c r="AA1623" s="318"/>
      <c r="AB1623" s="28"/>
      <c r="AC1623" s="253">
        <f t="shared" ref="AC1623" si="299">P1623+Y1623</f>
        <v>0</v>
      </c>
    </row>
    <row r="1624" spans="1:29" s="31" customFormat="1" x14ac:dyDescent="0.3">
      <c r="A1624" s="132"/>
      <c r="B1624" s="132"/>
      <c r="C1624" s="132"/>
      <c r="D1624" s="132"/>
      <c r="E1624" s="138"/>
      <c r="F1624" s="909"/>
      <c r="G1624" s="139"/>
      <c r="H1624" s="139"/>
      <c r="I1624" s="140"/>
      <c r="J1624" s="140"/>
      <c r="K1624" s="140"/>
      <c r="L1624" s="141"/>
      <c r="M1624" s="141"/>
      <c r="N1624" s="142"/>
      <c r="O1624" s="915"/>
      <c r="P1624" s="996"/>
      <c r="Q1624" s="132"/>
      <c r="R1624" s="132"/>
      <c r="S1624" s="132"/>
      <c r="T1624" s="132"/>
      <c r="U1624" s="132"/>
      <c r="V1624" s="132"/>
      <c r="W1624" s="132"/>
      <c r="X1624" s="132"/>
      <c r="Y1624" s="983"/>
      <c r="Z1624" s="132"/>
      <c r="AA1624" s="132"/>
      <c r="AB1624" s="15"/>
    </row>
    <row r="1625" spans="1:29" s="4" customFormat="1" x14ac:dyDescent="0.3">
      <c r="A1625" s="143" t="s">
        <v>128</v>
      </c>
      <c r="B1625" s="129"/>
      <c r="C1625" s="129"/>
      <c r="D1625" s="129"/>
      <c r="F1625" s="144"/>
      <c r="G1625" s="147"/>
      <c r="H1625" s="147"/>
      <c r="I1625" s="145"/>
      <c r="J1625" s="145"/>
      <c r="K1625" s="145"/>
      <c r="L1625" s="148"/>
      <c r="M1625" s="146"/>
      <c r="N1625" s="146"/>
      <c r="O1625" s="79" t="s">
        <v>129</v>
      </c>
      <c r="P1625" s="997"/>
      <c r="Q1625" s="129"/>
      <c r="R1625" s="129"/>
      <c r="S1625" s="129"/>
      <c r="T1625" s="129"/>
      <c r="U1625" s="129"/>
      <c r="V1625" s="129"/>
      <c r="X1625" s="129"/>
      <c r="Y1625" s="149"/>
      <c r="Z1625" s="44" t="s">
        <v>130</v>
      </c>
      <c r="AA1625" s="129"/>
    </row>
    <row r="1626" spans="1:29" s="4" customFormat="1" x14ac:dyDescent="0.3">
      <c r="A1626" s="143"/>
      <c r="B1626" s="129"/>
      <c r="C1626" s="129"/>
      <c r="D1626" s="129"/>
      <c r="F1626" s="144"/>
      <c r="G1626" s="147"/>
      <c r="H1626" s="147"/>
      <c r="I1626" s="145"/>
      <c r="J1626" s="145"/>
      <c r="K1626" s="145"/>
      <c r="L1626" s="148"/>
      <c r="M1626" s="146"/>
      <c r="N1626" s="146"/>
      <c r="O1626" s="79"/>
      <c r="P1626" s="997"/>
      <c r="Q1626" s="129"/>
      <c r="R1626" s="129"/>
      <c r="S1626" s="129"/>
      <c r="T1626" s="129"/>
      <c r="U1626" s="129"/>
      <c r="V1626" s="129"/>
      <c r="W1626" s="44"/>
      <c r="X1626" s="129"/>
      <c r="Y1626" s="149"/>
      <c r="Z1626" s="129"/>
      <c r="AA1626" s="129"/>
    </row>
    <row r="1627" spans="1:29" s="4" customFormat="1" x14ac:dyDescent="0.3">
      <c r="A1627" s="143"/>
      <c r="B1627" s="129"/>
      <c r="C1627" s="129"/>
      <c r="D1627" s="129"/>
      <c r="F1627" s="144"/>
      <c r="G1627" s="147"/>
      <c r="H1627" s="147"/>
      <c r="I1627" s="145"/>
      <c r="J1627" s="145"/>
      <c r="K1627" s="145"/>
      <c r="L1627" s="148"/>
      <c r="M1627" s="146"/>
      <c r="N1627" s="146"/>
      <c r="O1627" s="79"/>
      <c r="P1627" s="997"/>
      <c r="Q1627" s="129"/>
      <c r="R1627" s="129"/>
      <c r="S1627" s="129"/>
      <c r="T1627" s="129"/>
      <c r="U1627" s="129"/>
      <c r="V1627" s="129"/>
      <c r="W1627" s="44"/>
      <c r="X1627" s="129"/>
      <c r="Y1627" s="149"/>
      <c r="Z1627" s="129"/>
      <c r="AA1627" s="129"/>
    </row>
    <row r="1628" spans="1:29" s="4" customFormat="1" x14ac:dyDescent="0.3">
      <c r="A1628" s="129"/>
      <c r="B1628" s="129"/>
      <c r="C1628" s="129"/>
      <c r="D1628" s="129"/>
      <c r="F1628" s="144"/>
      <c r="G1628" s="147"/>
      <c r="H1628" s="147"/>
      <c r="I1628" s="145"/>
      <c r="J1628" s="145"/>
      <c r="K1628" s="145"/>
      <c r="L1628" s="148"/>
      <c r="M1628" s="148"/>
      <c r="N1628" s="148"/>
      <c r="O1628" s="79"/>
      <c r="P1628" s="997"/>
      <c r="Q1628" s="129"/>
      <c r="R1628" s="129"/>
      <c r="S1628" s="129"/>
      <c r="T1628" s="129"/>
      <c r="U1628" s="129"/>
      <c r="V1628" s="129"/>
      <c r="W1628" s="129"/>
      <c r="X1628" s="129"/>
      <c r="Y1628" s="149"/>
      <c r="Z1628" s="129"/>
      <c r="AA1628" s="129"/>
    </row>
    <row r="1629" spans="1:29" s="4" customFormat="1" x14ac:dyDescent="0.3">
      <c r="A1629" s="129"/>
      <c r="B1629" s="129"/>
      <c r="C1629" s="129"/>
      <c r="D1629" s="129"/>
      <c r="F1629" s="144"/>
      <c r="G1629" s="147"/>
      <c r="H1629" s="147"/>
      <c r="I1629" s="145"/>
      <c r="J1629" s="145"/>
      <c r="K1629" s="145"/>
      <c r="L1629" s="148"/>
      <c r="M1629" s="148"/>
      <c r="N1629" s="148"/>
      <c r="O1629" s="79"/>
      <c r="P1629" s="997"/>
      <c r="Q1629" s="129"/>
      <c r="R1629" s="129"/>
      <c r="S1629" s="129"/>
      <c r="T1629" s="129"/>
      <c r="U1629" s="129"/>
      <c r="V1629" s="129"/>
      <c r="W1629" s="129"/>
      <c r="X1629" s="129"/>
      <c r="Y1629" s="149"/>
      <c r="Z1629" s="129"/>
      <c r="AA1629" s="129"/>
    </row>
    <row r="1630" spans="1:29" s="40" customFormat="1" x14ac:dyDescent="0.3">
      <c r="A1630" s="143" t="s">
        <v>133</v>
      </c>
      <c r="B1630" s="149"/>
      <c r="C1630" s="149"/>
      <c r="D1630" s="149"/>
      <c r="F1630" s="64" t="s">
        <v>694</v>
      </c>
      <c r="G1630" s="148"/>
      <c r="H1630" s="148"/>
      <c r="I1630" s="129"/>
      <c r="J1630" s="150"/>
      <c r="K1630" s="145"/>
      <c r="L1630" s="148"/>
      <c r="M1630" s="146"/>
      <c r="N1630" s="146"/>
      <c r="P1630" s="3" t="s">
        <v>693</v>
      </c>
      <c r="Q1630" s="129"/>
      <c r="R1630" s="129"/>
      <c r="S1630" s="129"/>
      <c r="T1630" s="129"/>
      <c r="U1630" s="129"/>
      <c r="V1630" s="129"/>
      <c r="W1630" s="149"/>
      <c r="X1630" s="149"/>
      <c r="Z1630" s="149"/>
      <c r="AA1630" s="3" t="s">
        <v>131</v>
      </c>
    </row>
    <row r="1631" spans="1:29" s="4" customFormat="1" x14ac:dyDescent="0.3">
      <c r="A1631" s="128" t="s">
        <v>134</v>
      </c>
      <c r="B1631" s="129"/>
      <c r="C1631" s="129"/>
      <c r="D1631" s="129"/>
      <c r="F1631" s="64" t="s">
        <v>695</v>
      </c>
      <c r="G1631" s="148"/>
      <c r="H1631" s="148"/>
      <c r="I1631" s="145"/>
      <c r="J1631" s="150"/>
      <c r="K1631" s="145"/>
      <c r="L1631" s="148"/>
      <c r="M1631" s="148"/>
      <c r="N1631" s="148"/>
      <c r="O1631" s="911"/>
      <c r="P1631" s="3" t="s">
        <v>135</v>
      </c>
      <c r="Q1631" s="129"/>
      <c r="R1631" s="129"/>
      <c r="S1631" s="129"/>
      <c r="T1631" s="129"/>
      <c r="U1631" s="129"/>
      <c r="V1631" s="129"/>
      <c r="W1631" s="129"/>
      <c r="X1631" s="129"/>
      <c r="Y1631" s="40"/>
      <c r="Z1631" s="129"/>
      <c r="AA1631" s="2" t="s">
        <v>132</v>
      </c>
    </row>
    <row r="1632" spans="1:29" s="19" customFormat="1" x14ac:dyDescent="0.3">
      <c r="A1632" s="129"/>
      <c r="B1632" s="129"/>
      <c r="C1632" s="129"/>
      <c r="D1632" s="129"/>
      <c r="E1632" s="151"/>
      <c r="F1632" s="144"/>
      <c r="G1632" s="147"/>
      <c r="H1632" s="147"/>
      <c r="I1632" s="145"/>
      <c r="J1632" s="145"/>
      <c r="K1632" s="145"/>
      <c r="L1632" s="148"/>
      <c r="M1632" s="148"/>
      <c r="N1632" s="152"/>
      <c r="O1632" s="916"/>
      <c r="P1632" s="997"/>
      <c r="Q1632" s="129"/>
      <c r="R1632" s="129"/>
      <c r="S1632" s="129"/>
      <c r="T1632" s="129"/>
      <c r="U1632" s="129"/>
      <c r="V1632" s="129"/>
      <c r="W1632" s="129"/>
      <c r="X1632" s="129"/>
      <c r="Y1632" s="149"/>
      <c r="Z1632" s="129"/>
      <c r="AA1632" s="129"/>
      <c r="AB1632" s="16"/>
    </row>
    <row r="1633" spans="1:28" x14ac:dyDescent="0.3">
      <c r="A1633" s="129"/>
      <c r="B1633" s="129"/>
      <c r="C1633" s="129"/>
      <c r="D1633" s="129"/>
      <c r="E1633" s="151"/>
      <c r="F1633" s="144"/>
      <c r="G1633" s="147"/>
      <c r="H1633" s="147"/>
      <c r="I1633" s="145"/>
      <c r="J1633" s="145"/>
      <c r="K1633" s="145"/>
      <c r="L1633" s="148"/>
      <c r="M1633" s="148"/>
      <c r="N1633" s="152"/>
      <c r="O1633" s="916"/>
      <c r="P1633" s="997"/>
      <c r="Q1633" s="129"/>
      <c r="R1633" s="129"/>
      <c r="S1633" s="129"/>
      <c r="T1633" s="129"/>
      <c r="U1633" s="129"/>
      <c r="V1633" s="129"/>
      <c r="W1633" s="129"/>
      <c r="X1633" s="129"/>
      <c r="Y1633" s="149"/>
      <c r="Z1633" s="129"/>
      <c r="AA1633" s="129"/>
      <c r="AB1633" s="28"/>
    </row>
    <row r="1634" spans="1:28" x14ac:dyDescent="0.3">
      <c r="A1634" s="129"/>
      <c r="B1634" s="129"/>
      <c r="C1634" s="129"/>
      <c r="D1634" s="129"/>
      <c r="E1634" s="151"/>
      <c r="F1634" s="144"/>
      <c r="G1634" s="147"/>
      <c r="H1634" s="147"/>
      <c r="I1634" s="145"/>
      <c r="J1634" s="145"/>
      <c r="K1634" s="145"/>
      <c r="L1634" s="148"/>
      <c r="M1634" s="148"/>
      <c r="N1634" s="152"/>
      <c r="O1634" s="916"/>
      <c r="P1634" s="997"/>
      <c r="Q1634" s="129"/>
      <c r="R1634" s="129"/>
      <c r="S1634" s="129"/>
      <c r="T1634" s="129"/>
      <c r="U1634" s="129"/>
      <c r="V1634" s="129"/>
      <c r="W1634" s="129"/>
      <c r="X1634" s="129"/>
      <c r="Y1634" s="149"/>
      <c r="Z1634" s="129"/>
      <c r="AA1634" s="129"/>
      <c r="AB1634" s="28"/>
    </row>
    <row r="1635" spans="1:28" x14ac:dyDescent="0.3">
      <c r="A1635" s="129"/>
      <c r="B1635" s="129"/>
      <c r="C1635" s="129"/>
      <c r="D1635" s="129"/>
      <c r="E1635" s="151"/>
      <c r="F1635" s="144"/>
      <c r="G1635" s="147"/>
      <c r="H1635" s="147"/>
      <c r="I1635" s="145"/>
      <c r="J1635" s="145"/>
      <c r="K1635" s="145"/>
      <c r="L1635" s="148"/>
      <c r="M1635" s="148"/>
      <c r="N1635" s="152"/>
      <c r="O1635" s="916"/>
      <c r="P1635" s="997"/>
      <c r="Q1635" s="129"/>
      <c r="R1635" s="129"/>
      <c r="S1635" s="129"/>
      <c r="T1635" s="129"/>
      <c r="U1635" s="129"/>
      <c r="V1635" s="129"/>
      <c r="W1635" s="129"/>
      <c r="X1635" s="129"/>
      <c r="Y1635" s="149"/>
      <c r="Z1635" s="129"/>
      <c r="AA1635" s="129"/>
      <c r="AB1635" s="28"/>
    </row>
    <row r="1636" spans="1:28" x14ac:dyDescent="0.3">
      <c r="A1636" s="129"/>
      <c r="B1636" s="129"/>
      <c r="C1636" s="129"/>
      <c r="D1636" s="129"/>
      <c r="E1636" s="153"/>
      <c r="F1636" s="144"/>
      <c r="G1636" s="154"/>
      <c r="H1636" s="154"/>
      <c r="I1636" s="155"/>
      <c r="J1636" s="155"/>
      <c r="K1636" s="155"/>
      <c r="L1636" s="148"/>
      <c r="M1636" s="148"/>
      <c r="N1636" s="148"/>
      <c r="O1636" s="916"/>
      <c r="P1636" s="997"/>
      <c r="Q1636" s="129"/>
      <c r="R1636" s="129"/>
      <c r="S1636" s="129"/>
      <c r="T1636" s="129"/>
      <c r="U1636" s="129"/>
      <c r="V1636" s="129"/>
      <c r="W1636" s="129"/>
      <c r="X1636" s="129"/>
      <c r="Y1636" s="149"/>
      <c r="Z1636" s="129"/>
      <c r="AA1636" s="129"/>
      <c r="AB1636" s="28"/>
    </row>
    <row r="1637" spans="1:28" x14ac:dyDescent="0.3">
      <c r="A1637" s="4"/>
      <c r="B1637" s="4"/>
      <c r="C1637" s="4"/>
      <c r="D1637" s="4"/>
      <c r="E1637" s="4"/>
      <c r="F1637" s="45"/>
      <c r="G1637" s="42"/>
      <c r="H1637" s="42"/>
      <c r="I1637" s="43"/>
      <c r="J1637" s="43"/>
      <c r="K1637" s="43"/>
      <c r="L1637" s="44"/>
      <c r="M1637" s="44"/>
      <c r="N1637" s="79"/>
      <c r="O1637" s="911"/>
      <c r="P1637" s="261"/>
      <c r="Q1637" s="16"/>
      <c r="R1637" s="19"/>
      <c r="S1637" s="19"/>
      <c r="T1637" s="19"/>
      <c r="U1637" s="37"/>
      <c r="V1637" s="19"/>
      <c r="W1637" s="19"/>
      <c r="X1637" s="19"/>
      <c r="Y1637" s="984"/>
      <c r="Z1637" s="19"/>
      <c r="AA1637" s="19"/>
    </row>
    <row r="1638" spans="1:28" x14ac:dyDescent="0.3">
      <c r="A1638" s="4"/>
      <c r="B1638" s="4"/>
      <c r="C1638" s="4"/>
      <c r="D1638" s="4"/>
      <c r="E1638" s="4"/>
      <c r="F1638" s="45"/>
      <c r="G1638" s="42"/>
      <c r="H1638" s="42"/>
      <c r="I1638" s="43"/>
      <c r="J1638" s="43"/>
      <c r="K1638" s="43"/>
      <c r="L1638" s="44"/>
      <c r="M1638" s="44"/>
      <c r="N1638" s="44"/>
      <c r="O1638" s="911"/>
      <c r="P1638" s="40"/>
      <c r="Q1638" s="28"/>
    </row>
    <row r="1639" spans="1:28" x14ac:dyDescent="0.3">
      <c r="A1639" s="4"/>
      <c r="B1639" s="4"/>
      <c r="C1639" s="4"/>
      <c r="D1639" s="4"/>
      <c r="E1639" s="4"/>
      <c r="F1639" s="45"/>
      <c r="G1639" s="42"/>
      <c r="H1639" s="42"/>
      <c r="I1639" s="43"/>
      <c r="J1639" s="43"/>
      <c r="K1639" s="43"/>
      <c r="L1639" s="44"/>
      <c r="M1639" s="44"/>
      <c r="N1639" s="44"/>
      <c r="O1639" s="911"/>
      <c r="P1639" s="40"/>
      <c r="Q1639" s="28"/>
    </row>
    <row r="1640" spans="1:28" x14ac:dyDescent="0.3">
      <c r="A1640" s="4"/>
      <c r="B1640" s="4"/>
      <c r="C1640" s="4"/>
      <c r="D1640" s="4"/>
      <c r="E1640" s="4"/>
      <c r="F1640" s="45"/>
      <c r="G1640" s="42"/>
      <c r="H1640" s="42"/>
      <c r="I1640" s="43"/>
      <c r="J1640" s="43"/>
      <c r="K1640" s="43"/>
      <c r="L1640" s="44"/>
      <c r="M1640" s="44"/>
      <c r="N1640" s="44"/>
      <c r="O1640" s="911"/>
      <c r="P1640" s="40"/>
    </row>
    <row r="1641" spans="1:28" x14ac:dyDescent="0.3">
      <c r="A1641" s="4"/>
      <c r="B1641" s="4"/>
      <c r="C1641" s="4"/>
      <c r="D1641" s="4"/>
      <c r="E1641" s="4"/>
      <c r="F1641" s="45"/>
      <c r="G1641" s="42"/>
      <c r="H1641" s="42"/>
      <c r="I1641" s="43"/>
      <c r="J1641" s="43"/>
      <c r="K1641" s="43"/>
      <c r="L1641" s="44"/>
      <c r="M1641" s="44"/>
      <c r="N1641" s="44"/>
      <c r="O1641" s="911"/>
      <c r="P1641" s="40"/>
    </row>
    <row r="1642" spans="1:28" x14ac:dyDescent="0.3">
      <c r="A1642" s="4"/>
      <c r="B1642" s="4"/>
      <c r="C1642" s="4"/>
      <c r="D1642" s="4"/>
      <c r="E1642" s="4"/>
      <c r="F1642" s="45"/>
      <c r="G1642" s="42"/>
      <c r="H1642" s="42"/>
      <c r="I1642" s="43"/>
      <c r="J1642" s="43"/>
      <c r="K1642" s="43"/>
      <c r="L1642" s="44"/>
      <c r="M1642" s="44"/>
      <c r="N1642" s="44"/>
      <c r="O1642" s="911"/>
      <c r="P1642" s="40"/>
    </row>
  </sheetData>
  <mergeCells count="24">
    <mergeCell ref="E13:Z13"/>
    <mergeCell ref="E2:P2"/>
    <mergeCell ref="E3:P3"/>
    <mergeCell ref="A10:AA10"/>
    <mergeCell ref="A11:AA11"/>
    <mergeCell ref="A12:AA12"/>
    <mergeCell ref="A22:E22"/>
    <mergeCell ref="AB24:AB30"/>
    <mergeCell ref="AB52:AB57"/>
    <mergeCell ref="A19:E21"/>
    <mergeCell ref="F19:O19"/>
    <mergeCell ref="P19:Y19"/>
    <mergeCell ref="Z19:Z21"/>
    <mergeCell ref="AA19:AA21"/>
    <mergeCell ref="F20:F21"/>
    <mergeCell ref="G20:J20"/>
    <mergeCell ref="K20:N20"/>
    <mergeCell ref="O20:O21"/>
    <mergeCell ref="P20:P21"/>
    <mergeCell ref="AB62:AB67"/>
    <mergeCell ref="AB862:AB867"/>
    <mergeCell ref="Q20:T20"/>
    <mergeCell ref="U20:X20"/>
    <mergeCell ref="Y20:Y21"/>
  </mergeCells>
  <printOptions horizontalCentered="1"/>
  <pageMargins left="0.11811023622047245" right="1.1811023622047245" top="0.39370078740157483" bottom="0.31496062992125984" header="0.31496062992125984" footer="0.31496062992125984"/>
  <pageSetup paperSize="5" scale="45" fitToHeight="0" orientation="landscape" r:id="rId1"/>
  <headerFooter>
    <oddFooter>Page &amp;P&amp;RDILG R4A 2018 AOPB</oddFooter>
  </headerFooter>
  <rowBreaks count="15" manualBreakCount="15">
    <brk id="187" max="26" man="1"/>
    <brk id="398" max="26" man="1"/>
    <brk id="529" max="26" man="1"/>
    <brk id="599" max="26" man="1"/>
    <brk id="683" max="26" man="1"/>
    <brk id="823" max="26" man="1"/>
    <brk id="929" max="26" man="1"/>
    <brk id="1014" max="26" man="1"/>
    <brk id="1087" max="26" man="1"/>
    <brk id="1162" max="26" man="1"/>
    <brk id="1237" max="26" man="1"/>
    <brk id="1311" max="26" man="1"/>
    <brk id="1392" max="26" man="1"/>
    <brk id="1478" max="26" man="1"/>
    <brk id="1567" max="2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4"/>
  <sheetViews>
    <sheetView view="pageBreakPreview" topLeftCell="A9" zoomScale="60" zoomScaleNormal="90" workbookViewId="0">
      <selection activeCell="Y68" sqref="Y68"/>
    </sheetView>
  </sheetViews>
  <sheetFormatPr defaultColWidth="9.109375" defaultRowHeight="15.6" x14ac:dyDescent="0.3"/>
  <cols>
    <col min="1" max="1" width="3.5546875" style="27" customWidth="1"/>
    <col min="2" max="3" width="3.6640625" style="27" customWidth="1"/>
    <col min="4" max="4" width="3.5546875" style="27" customWidth="1"/>
    <col min="5" max="5" width="43.44140625" style="27" customWidth="1"/>
    <col min="6" max="6" width="11.6640625" style="910" customWidth="1"/>
    <col min="7" max="7" width="7.6640625" style="6" customWidth="1"/>
    <col min="8" max="8" width="7.109375" style="6" customWidth="1"/>
    <col min="9" max="9" width="7.6640625" style="36" customWidth="1"/>
    <col min="10" max="10" width="8.33203125" style="36" customWidth="1"/>
    <col min="11" max="11" width="6.88671875" style="36" customWidth="1"/>
    <col min="12" max="12" width="8.109375" style="7" customWidth="1"/>
    <col min="13" max="14" width="3.6640625" style="7" hidden="1" customWidth="1"/>
    <col min="15" max="15" width="13.33203125" style="917" customWidth="1"/>
    <col min="16" max="16" width="19.33203125" style="34" customWidth="1"/>
    <col min="17" max="17" width="18.109375" style="27" customWidth="1"/>
    <col min="18" max="18" width="18.44140625" style="27" customWidth="1"/>
    <col min="19" max="19" width="18.33203125" style="27" customWidth="1"/>
    <col min="20" max="20" width="18.6640625" style="27" customWidth="1"/>
    <col min="21" max="21" width="18.33203125" style="29" customWidth="1"/>
    <col min="22" max="22" width="18.88671875" style="27" customWidth="1"/>
    <col min="23" max="23" width="21" style="27" hidden="1" customWidth="1"/>
    <col min="24" max="24" width="22.33203125" style="27" hidden="1" customWidth="1"/>
    <col min="25" max="25" width="17.88671875" style="34" customWidth="1"/>
    <col min="26" max="26" width="14.5546875" style="27" customWidth="1"/>
    <col min="27" max="27" width="40.6640625" style="27" customWidth="1"/>
    <col min="28" max="28" width="15.44140625" style="27" bestFit="1" customWidth="1"/>
    <col min="29" max="29" width="18.88671875" style="27" customWidth="1"/>
    <col min="30" max="30" width="21.44140625" style="27" customWidth="1"/>
    <col min="31" max="32" width="9.109375" style="27"/>
    <col min="33" max="33" width="9.33203125" style="27" bestFit="1" customWidth="1"/>
    <col min="34" max="16384" width="9.109375" style="27"/>
  </cols>
  <sheetData>
    <row r="1" spans="1:27" hidden="1" x14ac:dyDescent="0.3">
      <c r="A1" s="4"/>
      <c r="B1" s="4"/>
      <c r="C1" s="4"/>
      <c r="D1" s="4"/>
      <c r="E1" s="4"/>
      <c r="F1" s="45"/>
      <c r="G1" s="42"/>
      <c r="H1" s="42"/>
      <c r="I1" s="43"/>
      <c r="J1" s="43"/>
      <c r="K1" s="43"/>
      <c r="L1" s="44"/>
      <c r="M1" s="44"/>
      <c r="N1" s="44"/>
      <c r="O1" s="911"/>
      <c r="P1" s="40"/>
      <c r="Q1" s="28"/>
    </row>
    <row r="2" spans="1:27" hidden="1" x14ac:dyDescent="0.3">
      <c r="A2" s="4"/>
      <c r="B2" s="4"/>
      <c r="C2" s="4"/>
      <c r="D2" s="4"/>
      <c r="E2" s="1899" t="s">
        <v>46</v>
      </c>
      <c r="F2" s="1899"/>
      <c r="G2" s="1899"/>
      <c r="H2" s="1899"/>
      <c r="I2" s="1899"/>
      <c r="J2" s="1899"/>
      <c r="K2" s="1899"/>
      <c r="L2" s="1899"/>
      <c r="M2" s="1899"/>
      <c r="N2" s="1899"/>
      <c r="O2" s="1899"/>
      <c r="P2" s="1899"/>
      <c r="Q2" s="28"/>
    </row>
    <row r="3" spans="1:27" hidden="1" x14ac:dyDescent="0.3">
      <c r="A3" s="4"/>
      <c r="B3" s="4"/>
      <c r="C3" s="4"/>
      <c r="D3" s="4"/>
      <c r="E3" s="1899" t="s">
        <v>48</v>
      </c>
      <c r="F3" s="1899"/>
      <c r="G3" s="1899"/>
      <c r="H3" s="1899"/>
      <c r="I3" s="1899"/>
      <c r="J3" s="1899"/>
      <c r="K3" s="1899"/>
      <c r="L3" s="1899"/>
      <c r="M3" s="1899"/>
      <c r="N3" s="1899"/>
      <c r="O3" s="1899"/>
      <c r="P3" s="1899"/>
      <c r="Q3" s="28"/>
    </row>
    <row r="4" spans="1:27" hidden="1" x14ac:dyDescent="0.3">
      <c r="A4" s="4"/>
      <c r="B4" s="4"/>
      <c r="C4" s="4"/>
      <c r="D4" s="4"/>
      <c r="E4" s="261"/>
      <c r="F4" s="45"/>
      <c r="G4" s="42"/>
      <c r="H4" s="42"/>
      <c r="I4" s="43"/>
      <c r="J4" s="43"/>
      <c r="K4" s="43"/>
      <c r="L4" s="42"/>
      <c r="M4" s="45"/>
      <c r="N4" s="45"/>
      <c r="O4" s="78"/>
      <c r="P4" s="261"/>
      <c r="Q4" s="28"/>
    </row>
    <row r="5" spans="1:27" hidden="1" x14ac:dyDescent="0.3">
      <c r="A5" s="4" t="s">
        <v>38</v>
      </c>
      <c r="B5" s="4"/>
      <c r="C5" s="4"/>
      <c r="D5" s="4"/>
      <c r="E5" s="4"/>
      <c r="F5" s="45"/>
      <c r="G5" s="42"/>
      <c r="H5" s="42"/>
      <c r="I5" s="43"/>
      <c r="J5" s="43"/>
      <c r="K5" s="43"/>
      <c r="L5" s="44"/>
      <c r="M5" s="44"/>
      <c r="N5" s="44"/>
      <c r="O5" s="911" t="s">
        <v>41</v>
      </c>
      <c r="P5" s="8"/>
      <c r="Q5" s="28"/>
    </row>
    <row r="6" spans="1:27" hidden="1" x14ac:dyDescent="0.3">
      <c r="A6" s="4" t="s">
        <v>7</v>
      </c>
      <c r="B6" s="4"/>
      <c r="C6" s="4"/>
      <c r="D6" s="4"/>
      <c r="E6" s="4"/>
      <c r="F6" s="45"/>
      <c r="G6" s="42"/>
      <c r="H6" s="42"/>
      <c r="I6" s="43"/>
      <c r="J6" s="43"/>
      <c r="K6" s="43"/>
      <c r="L6" s="44"/>
      <c r="M6" s="44"/>
      <c r="N6" s="44"/>
      <c r="O6" s="911"/>
      <c r="P6" s="8"/>
      <c r="Q6" s="28"/>
    </row>
    <row r="7" spans="1:27" hidden="1" x14ac:dyDescent="0.3">
      <c r="A7" s="4" t="s">
        <v>6</v>
      </c>
      <c r="B7" s="4"/>
      <c r="C7" s="4"/>
      <c r="D7" s="4"/>
      <c r="E7" s="4"/>
      <c r="F7" s="45"/>
      <c r="G7" s="42"/>
      <c r="H7" s="42"/>
      <c r="I7" s="43"/>
      <c r="J7" s="43"/>
      <c r="K7" s="43"/>
      <c r="L7" s="44"/>
      <c r="M7" s="44"/>
      <c r="N7" s="44"/>
      <c r="O7" s="911"/>
      <c r="P7" s="8"/>
      <c r="Q7" s="28"/>
      <c r="Y7" s="5"/>
    </row>
    <row r="8" spans="1:27" hidden="1" x14ac:dyDescent="0.3">
      <c r="A8" s="4"/>
      <c r="B8" s="4"/>
      <c r="C8" s="4"/>
      <c r="D8" s="4"/>
      <c r="E8" s="4"/>
      <c r="F8" s="45"/>
      <c r="G8" s="42"/>
      <c r="H8" s="42"/>
      <c r="I8" s="43"/>
      <c r="J8" s="43"/>
      <c r="K8" s="43"/>
      <c r="L8" s="44"/>
      <c r="M8" s="44"/>
      <c r="N8" s="44"/>
      <c r="O8" s="911"/>
      <c r="P8" s="8"/>
      <c r="Q8" s="28"/>
    </row>
    <row r="9" spans="1:27" s="103" customFormat="1" ht="14.4" x14ac:dyDescent="0.3">
      <c r="A9" s="99"/>
      <c r="B9" s="99"/>
      <c r="C9" s="100"/>
      <c r="D9" s="100"/>
      <c r="E9" s="100"/>
      <c r="F9" s="877"/>
      <c r="G9" s="100"/>
      <c r="H9" s="100"/>
      <c r="I9" s="100"/>
      <c r="J9" s="100"/>
      <c r="K9" s="100"/>
      <c r="L9" s="100"/>
      <c r="M9" s="101"/>
      <c r="N9" s="101"/>
      <c r="O9" s="109"/>
      <c r="P9" s="109"/>
      <c r="Q9" s="101"/>
      <c r="R9" s="101"/>
      <c r="S9" s="101"/>
      <c r="T9" s="101"/>
      <c r="U9" s="101"/>
      <c r="V9" s="1003"/>
      <c r="W9" s="102"/>
      <c r="Y9" s="878"/>
    </row>
    <row r="10" spans="1:27" s="103" customFormat="1" ht="14.4" x14ac:dyDescent="0.3">
      <c r="A10" s="1905" t="s">
        <v>841</v>
      </c>
      <c r="B10" s="1905"/>
      <c r="C10" s="1905"/>
      <c r="D10" s="1905"/>
      <c r="E10" s="1905"/>
      <c r="F10" s="1905"/>
      <c r="G10" s="1905"/>
      <c r="H10" s="1905"/>
      <c r="I10" s="1905"/>
      <c r="J10" s="1905"/>
      <c r="K10" s="1905"/>
      <c r="L10" s="1905"/>
      <c r="M10" s="1905"/>
      <c r="N10" s="1905"/>
      <c r="O10" s="1905"/>
      <c r="P10" s="1905"/>
      <c r="Q10" s="1905"/>
      <c r="R10" s="1905"/>
      <c r="S10" s="1905"/>
      <c r="T10" s="1905"/>
      <c r="U10" s="1905"/>
      <c r="V10" s="1905"/>
      <c r="W10" s="1905"/>
      <c r="X10" s="1905"/>
      <c r="Y10" s="1905"/>
      <c r="Z10" s="1905"/>
      <c r="AA10" s="1905"/>
    </row>
    <row r="11" spans="1:27" s="103" customFormat="1" ht="14.4" x14ac:dyDescent="0.3">
      <c r="A11" s="1905" t="s">
        <v>842</v>
      </c>
      <c r="B11" s="1905"/>
      <c r="C11" s="1905"/>
      <c r="D11" s="1905"/>
      <c r="E11" s="1905"/>
      <c r="F11" s="1905"/>
      <c r="G11" s="1905"/>
      <c r="H11" s="1905"/>
      <c r="I11" s="1905"/>
      <c r="J11" s="1905"/>
      <c r="K11" s="1905"/>
      <c r="L11" s="1905"/>
      <c r="M11" s="1905"/>
      <c r="N11" s="1905"/>
      <c r="O11" s="1905"/>
      <c r="P11" s="1905"/>
      <c r="Q11" s="1905"/>
      <c r="R11" s="1905"/>
      <c r="S11" s="1905"/>
      <c r="T11" s="1905"/>
      <c r="U11" s="1905"/>
      <c r="V11" s="1905"/>
      <c r="W11" s="1905"/>
      <c r="X11" s="1905"/>
      <c r="Y11" s="1905"/>
      <c r="Z11" s="1905"/>
      <c r="AA11" s="1905"/>
    </row>
    <row r="12" spans="1:27" s="103" customFormat="1" ht="14.4" x14ac:dyDescent="0.3">
      <c r="A12" s="1905" t="s">
        <v>865</v>
      </c>
      <c r="B12" s="1905"/>
      <c r="C12" s="1905"/>
      <c r="D12" s="1905"/>
      <c r="E12" s="1905"/>
      <c r="F12" s="1905"/>
      <c r="G12" s="1905"/>
      <c r="H12" s="1905"/>
      <c r="I12" s="1905"/>
      <c r="J12" s="1905"/>
      <c r="K12" s="1905"/>
      <c r="L12" s="1905"/>
      <c r="M12" s="1905"/>
      <c r="N12" s="1905"/>
      <c r="O12" s="1905"/>
      <c r="P12" s="1905"/>
      <c r="Q12" s="1905"/>
      <c r="R12" s="1905"/>
      <c r="S12" s="1905"/>
      <c r="T12" s="1905"/>
      <c r="U12" s="1905"/>
      <c r="V12" s="1905"/>
      <c r="W12" s="1905"/>
      <c r="X12" s="1905"/>
      <c r="Y12" s="1905"/>
      <c r="Z12" s="1905"/>
      <c r="AA12" s="1905"/>
    </row>
    <row r="13" spans="1:27" s="103" customFormat="1" ht="14.4" x14ac:dyDescent="0.3">
      <c r="E13" s="1906"/>
      <c r="F13" s="1906"/>
      <c r="G13" s="1906"/>
      <c r="H13" s="1906"/>
      <c r="I13" s="1906"/>
      <c r="J13" s="1906"/>
      <c r="K13" s="1906"/>
      <c r="L13" s="1906"/>
      <c r="M13" s="1906"/>
      <c r="N13" s="1906"/>
      <c r="O13" s="1906"/>
      <c r="P13" s="1906"/>
      <c r="Q13" s="1906"/>
      <c r="R13" s="1906"/>
      <c r="S13" s="1906"/>
      <c r="T13" s="1906"/>
      <c r="U13" s="1906"/>
      <c r="V13" s="1906"/>
      <c r="W13" s="1906"/>
      <c r="X13" s="1906"/>
      <c r="Y13" s="1906"/>
      <c r="Z13" s="1906"/>
      <c r="AA13" s="104"/>
    </row>
    <row r="14" spans="1:27" s="103" customFormat="1" ht="13.8" x14ac:dyDescent="0.3">
      <c r="E14" s="105"/>
      <c r="F14" s="105"/>
      <c r="G14" s="876"/>
      <c r="H14" s="876"/>
      <c r="I14" s="876"/>
      <c r="J14" s="876"/>
      <c r="K14" s="876"/>
      <c r="L14" s="876"/>
      <c r="M14" s="105"/>
      <c r="N14" s="105"/>
      <c r="O14" s="105"/>
      <c r="P14" s="105"/>
      <c r="Q14" s="876"/>
      <c r="R14" s="876"/>
      <c r="S14" s="876"/>
      <c r="T14" s="876"/>
      <c r="U14" s="876"/>
      <c r="V14" s="876"/>
      <c r="W14" s="105"/>
      <c r="X14" s="106"/>
      <c r="Y14" s="106"/>
      <c r="Z14" s="106"/>
      <c r="AA14" s="106"/>
    </row>
    <row r="15" spans="1:27" s="103" customFormat="1" ht="14.4" hidden="1" x14ac:dyDescent="0.3">
      <c r="A15" s="262" t="s">
        <v>863</v>
      </c>
      <c r="B15" s="262"/>
      <c r="C15" s="105"/>
      <c r="D15" s="105"/>
      <c r="F15" s="878"/>
      <c r="G15" s="100"/>
      <c r="H15" s="100"/>
      <c r="I15" s="876"/>
      <c r="J15" s="876"/>
      <c r="K15" s="876"/>
      <c r="L15" s="876"/>
      <c r="M15" s="105"/>
      <c r="N15" s="105"/>
      <c r="O15" s="105"/>
      <c r="P15" s="105"/>
      <c r="Q15" s="876"/>
      <c r="R15" s="876"/>
      <c r="S15" s="876"/>
      <c r="Y15" s="878"/>
      <c r="Z15" s="105"/>
    </row>
    <row r="16" spans="1:27" x14ac:dyDescent="0.3">
      <c r="A16" s="4" t="s">
        <v>38</v>
      </c>
      <c r="B16" s="4"/>
      <c r="C16" s="4"/>
      <c r="D16" s="4"/>
      <c r="E16" s="4"/>
      <c r="F16" s="261"/>
      <c r="G16" s="1"/>
      <c r="H16" s="1"/>
      <c r="I16" s="1"/>
      <c r="J16" s="1"/>
      <c r="K16" s="1"/>
      <c r="L16" s="42"/>
      <c r="M16" s="42"/>
      <c r="N16" s="2"/>
      <c r="O16" s="3"/>
      <c r="P16" s="3"/>
      <c r="Q16" s="2"/>
      <c r="R16" s="2"/>
      <c r="S16" s="2"/>
      <c r="T16" s="2" t="s">
        <v>41</v>
      </c>
      <c r="U16" s="2"/>
      <c r="V16" s="2"/>
      <c r="W16" s="2"/>
      <c r="X16" s="2"/>
      <c r="Y16" s="3"/>
      <c r="Z16" s="2"/>
      <c r="AA16" s="2"/>
    </row>
    <row r="17" spans="1:29" s="103" customFormat="1" ht="14.4" x14ac:dyDescent="0.3">
      <c r="A17" s="107"/>
      <c r="B17" s="107"/>
      <c r="C17" s="108"/>
      <c r="D17" s="108"/>
      <c r="F17" s="878"/>
      <c r="G17" s="100"/>
      <c r="H17" s="100"/>
      <c r="I17" s="108"/>
      <c r="J17" s="108"/>
      <c r="K17" s="100"/>
      <c r="L17" s="100"/>
      <c r="M17" s="100"/>
      <c r="N17" s="100"/>
      <c r="O17" s="877"/>
      <c r="P17" s="877"/>
      <c r="Q17" s="100"/>
      <c r="R17" s="100"/>
      <c r="S17" s="101"/>
      <c r="T17" s="102"/>
      <c r="Y17" s="878"/>
      <c r="Z17" s="105"/>
    </row>
    <row r="18" spans="1:29" s="103" customFormat="1" ht="15" customHeight="1" thickBot="1" x14ac:dyDescent="0.35">
      <c r="E18" s="110"/>
      <c r="F18" s="110"/>
      <c r="G18" s="100"/>
      <c r="H18" s="100"/>
      <c r="I18" s="100"/>
      <c r="J18" s="100"/>
      <c r="K18" s="100"/>
      <c r="L18" s="100"/>
      <c r="M18" s="100"/>
      <c r="N18" s="100"/>
      <c r="O18" s="877"/>
      <c r="P18" s="877"/>
      <c r="Q18" s="101"/>
      <c r="R18" s="101"/>
      <c r="S18" s="101"/>
      <c r="T18" s="101"/>
      <c r="U18" s="101"/>
      <c r="V18" s="101"/>
      <c r="W18" s="101"/>
      <c r="X18" s="101"/>
      <c r="Y18" s="109"/>
      <c r="Z18" s="105"/>
      <c r="AA18" s="102"/>
    </row>
    <row r="19" spans="1:29" s="103" customFormat="1" ht="20.25" customHeight="1" thickBot="1" x14ac:dyDescent="0.35">
      <c r="A19" s="1907" t="s">
        <v>843</v>
      </c>
      <c r="B19" s="1891"/>
      <c r="C19" s="1891"/>
      <c r="D19" s="1891"/>
      <c r="E19" s="1892"/>
      <c r="F19" s="1911" t="s">
        <v>86</v>
      </c>
      <c r="G19" s="1912"/>
      <c r="H19" s="1912"/>
      <c r="I19" s="1912"/>
      <c r="J19" s="1912"/>
      <c r="K19" s="1912"/>
      <c r="L19" s="1912"/>
      <c r="M19" s="1912"/>
      <c r="N19" s="1912"/>
      <c r="O19" s="1913"/>
      <c r="P19" s="1914" t="s">
        <v>844</v>
      </c>
      <c r="Q19" s="1914"/>
      <c r="R19" s="1914"/>
      <c r="S19" s="1914"/>
      <c r="T19" s="1914"/>
      <c r="U19" s="1914"/>
      <c r="V19" s="1914"/>
      <c r="W19" s="1914"/>
      <c r="X19" s="1914"/>
      <c r="Y19" s="1914"/>
      <c r="Z19" s="1894" t="s">
        <v>845</v>
      </c>
      <c r="AA19" s="1886" t="s">
        <v>846</v>
      </c>
    </row>
    <row r="20" spans="1:29" s="103" customFormat="1" ht="15" customHeight="1" x14ac:dyDescent="0.3">
      <c r="A20" s="1908"/>
      <c r="B20" s="1909"/>
      <c r="C20" s="1909"/>
      <c r="D20" s="1909"/>
      <c r="E20" s="1910"/>
      <c r="F20" s="1894" t="s">
        <v>864</v>
      </c>
      <c r="G20" s="1890" t="s">
        <v>1</v>
      </c>
      <c r="H20" s="1891"/>
      <c r="I20" s="1891"/>
      <c r="J20" s="1892"/>
      <c r="K20" s="1888" t="s">
        <v>0</v>
      </c>
      <c r="L20" s="1889"/>
      <c r="M20" s="1889"/>
      <c r="N20" s="1889"/>
      <c r="O20" s="1886" t="s">
        <v>847</v>
      </c>
      <c r="P20" s="1894" t="s">
        <v>848</v>
      </c>
      <c r="Q20" s="1889" t="s">
        <v>1</v>
      </c>
      <c r="R20" s="1889"/>
      <c r="S20" s="1889"/>
      <c r="T20" s="1893"/>
      <c r="U20" s="1888" t="s">
        <v>0</v>
      </c>
      <c r="V20" s="1889"/>
      <c r="W20" s="1889"/>
      <c r="X20" s="1889"/>
      <c r="Y20" s="1886" t="s">
        <v>849</v>
      </c>
      <c r="Z20" s="1915"/>
      <c r="AA20" s="1916"/>
    </row>
    <row r="21" spans="1:29" s="103" customFormat="1" ht="32.25" customHeight="1" x14ac:dyDescent="0.3">
      <c r="A21" s="1908"/>
      <c r="B21" s="1909"/>
      <c r="C21" s="1909"/>
      <c r="D21" s="1909"/>
      <c r="E21" s="1910"/>
      <c r="F21" s="1895"/>
      <c r="G21" s="111" t="s">
        <v>2</v>
      </c>
      <c r="H21" s="111" t="s">
        <v>3</v>
      </c>
      <c r="I21" s="111" t="s">
        <v>4</v>
      </c>
      <c r="J21" s="136" t="s">
        <v>5</v>
      </c>
      <c r="K21" s="137" t="s">
        <v>2</v>
      </c>
      <c r="L21" s="111" t="s">
        <v>3</v>
      </c>
      <c r="M21" s="111" t="s">
        <v>4</v>
      </c>
      <c r="N21" s="111" t="s">
        <v>5</v>
      </c>
      <c r="O21" s="1887"/>
      <c r="P21" s="1895"/>
      <c r="Q21" s="111" t="s">
        <v>2</v>
      </c>
      <c r="R21" s="111" t="s">
        <v>3</v>
      </c>
      <c r="S21" s="111" t="s">
        <v>4</v>
      </c>
      <c r="T21" s="136" t="s">
        <v>5</v>
      </c>
      <c r="U21" s="137" t="s">
        <v>2</v>
      </c>
      <c r="V21" s="111" t="s">
        <v>3</v>
      </c>
      <c r="W21" s="111" t="s">
        <v>4</v>
      </c>
      <c r="X21" s="111" t="s">
        <v>5</v>
      </c>
      <c r="Y21" s="1887"/>
      <c r="Z21" s="1895"/>
      <c r="AA21" s="1887"/>
    </row>
    <row r="22" spans="1:29" s="112" customFormat="1" ht="14.4" customHeight="1" thickBot="1" x14ac:dyDescent="0.35">
      <c r="A22" s="1902" t="s">
        <v>28</v>
      </c>
      <c r="B22" s="1903"/>
      <c r="C22" s="1903"/>
      <c r="D22" s="1903"/>
      <c r="E22" s="1904"/>
      <c r="F22" s="157" t="s">
        <v>732</v>
      </c>
      <c r="G22" s="158" t="s">
        <v>78</v>
      </c>
      <c r="H22" s="158" t="s">
        <v>850</v>
      </c>
      <c r="I22" s="158" t="s">
        <v>353</v>
      </c>
      <c r="J22" s="159" t="s">
        <v>851</v>
      </c>
      <c r="K22" s="157" t="s">
        <v>852</v>
      </c>
      <c r="L22" s="158" t="s">
        <v>853</v>
      </c>
      <c r="M22" s="158" t="s">
        <v>80</v>
      </c>
      <c r="N22" s="158" t="s">
        <v>854</v>
      </c>
      <c r="O22" s="159" t="s">
        <v>855</v>
      </c>
      <c r="P22" s="157" t="s">
        <v>856</v>
      </c>
      <c r="Q22" s="158" t="s">
        <v>857</v>
      </c>
      <c r="R22" s="158" t="s">
        <v>396</v>
      </c>
      <c r="S22" s="158" t="s">
        <v>858</v>
      </c>
      <c r="T22" s="159" t="s">
        <v>259</v>
      </c>
      <c r="U22" s="157" t="s">
        <v>253</v>
      </c>
      <c r="V22" s="158" t="s">
        <v>753</v>
      </c>
      <c r="W22" s="158" t="s">
        <v>354</v>
      </c>
      <c r="X22" s="158" t="s">
        <v>859</v>
      </c>
      <c r="Y22" s="159" t="s">
        <v>860</v>
      </c>
      <c r="Z22" s="157" t="s">
        <v>861</v>
      </c>
      <c r="AA22" s="159" t="s">
        <v>862</v>
      </c>
    </row>
    <row r="23" spans="1:29" x14ac:dyDescent="0.3">
      <c r="A23" s="115"/>
      <c r="B23" s="116"/>
      <c r="C23" s="116"/>
      <c r="D23" s="116"/>
      <c r="E23" s="1163"/>
      <c r="F23" s="879">
        <f>F47+F288+F335+F563+F628+F659+F876</f>
        <v>0</v>
      </c>
      <c r="G23" s="160"/>
      <c r="H23" s="160"/>
      <c r="I23" s="134">
        <f>I47+I288+I335+I563+I628+I659+I876</f>
        <v>0</v>
      </c>
      <c r="J23" s="133">
        <f>J47+J288+J335+J563+J628+J659+J876</f>
        <v>0</v>
      </c>
      <c r="K23" s="938"/>
      <c r="L23" s="939"/>
      <c r="M23" s="266"/>
      <c r="N23" s="266"/>
      <c r="O23" s="267"/>
      <c r="P23" s="994"/>
      <c r="Q23" s="125"/>
      <c r="R23" s="125"/>
      <c r="S23" s="125"/>
      <c r="T23" s="161"/>
      <c r="U23" s="156"/>
      <c r="V23" s="125"/>
      <c r="W23" s="125"/>
      <c r="X23" s="125"/>
      <c r="Y23" s="1299"/>
      <c r="Z23" s="156"/>
      <c r="AA23" s="162"/>
      <c r="AB23" s="20"/>
    </row>
    <row r="24" spans="1:29" ht="15.6" hidden="1" customHeight="1" x14ac:dyDescent="0.3">
      <c r="A24" s="263" t="s">
        <v>44</v>
      </c>
      <c r="B24" s="268"/>
      <c r="C24" s="268"/>
      <c r="D24" s="268"/>
      <c r="E24" s="554"/>
      <c r="F24" s="880">
        <f>SUM(G24:J24)</f>
        <v>0</v>
      </c>
      <c r="G24" s="270"/>
      <c r="H24" s="270"/>
      <c r="I24" s="271"/>
      <c r="J24" s="272"/>
      <c r="K24" s="940"/>
      <c r="L24" s="273"/>
      <c r="M24" s="273"/>
      <c r="N24" s="273"/>
      <c r="O24" s="274"/>
      <c r="P24" s="275" t="e">
        <f>P25+P26+P31+P32</f>
        <v>#REF!</v>
      </c>
      <c r="Q24" s="530" t="e">
        <f t="shared" ref="Q24:Y24" si="0">Q25+Q26+Q31+Q32</f>
        <v>#REF!</v>
      </c>
      <c r="R24" s="530" t="e">
        <f t="shared" si="0"/>
        <v>#REF!</v>
      </c>
      <c r="S24" s="530" t="e">
        <f t="shared" si="0"/>
        <v>#REF!</v>
      </c>
      <c r="T24" s="1282" t="e">
        <f t="shared" si="0"/>
        <v>#REF!</v>
      </c>
      <c r="U24" s="530" t="e">
        <f t="shared" si="0"/>
        <v>#REF!</v>
      </c>
      <c r="V24" s="530" t="e">
        <f t="shared" si="0"/>
        <v>#REF!</v>
      </c>
      <c r="W24" s="275" t="e">
        <f t="shared" si="0"/>
        <v>#REF!</v>
      </c>
      <c r="X24" s="275" t="e">
        <f t="shared" si="0"/>
        <v>#REF!</v>
      </c>
      <c r="Y24" s="1300" t="e">
        <f t="shared" si="0"/>
        <v>#REF!</v>
      </c>
      <c r="Z24" s="276"/>
      <c r="AA24" s="277"/>
      <c r="AB24" s="1918" t="s">
        <v>356</v>
      </c>
      <c r="AC24" s="253" t="e">
        <f>P24+Y24</f>
        <v>#REF!</v>
      </c>
    </row>
    <row r="25" spans="1:29" s="34" customFormat="1" hidden="1" x14ac:dyDescent="0.3">
      <c r="A25" s="213" t="s">
        <v>275</v>
      </c>
      <c r="B25" s="278"/>
      <c r="C25" s="278"/>
      <c r="D25" s="278"/>
      <c r="E25" s="562"/>
      <c r="F25" s="880">
        <f t="shared" ref="F25:F108" si="1">SUM(G25:J25)</f>
        <v>0</v>
      </c>
      <c r="G25" s="270"/>
      <c r="H25" s="270"/>
      <c r="I25" s="271"/>
      <c r="J25" s="272"/>
      <c r="K25" s="940"/>
      <c r="L25" s="296"/>
      <c r="M25" s="280"/>
      <c r="N25" s="280"/>
      <c r="O25" s="274"/>
      <c r="P25" s="275">
        <f>SUM(Q25:T25)</f>
        <v>215831000</v>
      </c>
      <c r="Q25" s="301">
        <v>53957750</v>
      </c>
      <c r="R25" s="301">
        <v>53957750</v>
      </c>
      <c r="S25" s="301">
        <v>53957750</v>
      </c>
      <c r="T25" s="1283">
        <v>53957750</v>
      </c>
      <c r="U25" s="530">
        <v>53957750</v>
      </c>
      <c r="V25" s="301">
        <v>53957750</v>
      </c>
      <c r="W25" s="281">
        <v>53957750</v>
      </c>
      <c r="X25" s="281">
        <v>53957750</v>
      </c>
      <c r="Y25" s="1301">
        <v>53957750</v>
      </c>
      <c r="Z25" s="276"/>
      <c r="AA25" s="277"/>
      <c r="AB25" s="1918"/>
      <c r="AC25" s="253">
        <f t="shared" ref="AC25:AC91" si="2">P25+Y25</f>
        <v>269788750</v>
      </c>
    </row>
    <row r="26" spans="1:29" s="34" customFormat="1" x14ac:dyDescent="0.3">
      <c r="A26" s="264" t="s">
        <v>45</v>
      </c>
      <c r="B26" s="282"/>
      <c r="C26" s="282"/>
      <c r="D26" s="282"/>
      <c r="E26" s="562"/>
      <c r="F26" s="880">
        <f t="shared" si="1"/>
        <v>0</v>
      </c>
      <c r="G26" s="270"/>
      <c r="H26" s="270"/>
      <c r="I26" s="271"/>
      <c r="J26" s="272"/>
      <c r="K26" s="940"/>
      <c r="L26" s="296"/>
      <c r="M26" s="280"/>
      <c r="N26" s="280"/>
      <c r="O26" s="274"/>
      <c r="P26" s="275">
        <f>SUM(P27:P30)</f>
        <v>42423175</v>
      </c>
      <c r="Q26" s="530">
        <f t="shared" ref="Q26:Y26" si="3">SUM(Q27:Q30)</f>
        <v>5508885</v>
      </c>
      <c r="R26" s="530">
        <f t="shared" si="3"/>
        <v>5154215</v>
      </c>
      <c r="S26" s="530">
        <f t="shared" si="3"/>
        <v>8462652.7599999998</v>
      </c>
      <c r="T26" s="1282">
        <f t="shared" si="3"/>
        <v>7479727.2400000002</v>
      </c>
      <c r="U26" s="530">
        <f t="shared" si="3"/>
        <v>5386863.4400000004</v>
      </c>
      <c r="V26" s="530">
        <f t="shared" si="3"/>
        <v>6794830.2999999998</v>
      </c>
      <c r="W26" s="275" t="e">
        <f t="shared" si="3"/>
        <v>#REF!</v>
      </c>
      <c r="X26" s="275" t="e">
        <f t="shared" si="3"/>
        <v>#REF!</v>
      </c>
      <c r="Y26" s="1300">
        <f t="shared" si="3"/>
        <v>9043738.7400000002</v>
      </c>
      <c r="Z26" s="276"/>
      <c r="AA26" s="277"/>
      <c r="AB26" s="1918"/>
      <c r="AC26" s="253">
        <f t="shared" si="2"/>
        <v>51466913.740000002</v>
      </c>
    </row>
    <row r="27" spans="1:29" s="34" customFormat="1" x14ac:dyDescent="0.3">
      <c r="A27" s="264" t="s">
        <v>42</v>
      </c>
      <c r="B27" s="282"/>
      <c r="C27" s="282"/>
      <c r="D27" s="282"/>
      <c r="E27" s="562"/>
      <c r="F27" s="880">
        <f t="shared" si="1"/>
        <v>0</v>
      </c>
      <c r="G27" s="270"/>
      <c r="H27" s="270"/>
      <c r="I27" s="271"/>
      <c r="J27" s="272"/>
      <c r="K27" s="940"/>
      <c r="L27" s="296"/>
      <c r="M27" s="280"/>
      <c r="N27" s="280"/>
      <c r="O27" s="274"/>
      <c r="P27" s="275">
        <f>P33+P39</f>
        <v>13229660</v>
      </c>
      <c r="Q27" s="530">
        <f t="shared" ref="Q27:Y27" si="4">Q33+Q39</f>
        <v>2236950</v>
      </c>
      <c r="R27" s="530">
        <f t="shared" si="4"/>
        <v>1876030</v>
      </c>
      <c r="S27" s="530">
        <f t="shared" si="4"/>
        <v>5231817.76</v>
      </c>
      <c r="T27" s="1282">
        <f t="shared" si="4"/>
        <v>4091342.24</v>
      </c>
      <c r="U27" s="530">
        <f t="shared" si="4"/>
        <v>2119989.39</v>
      </c>
      <c r="V27" s="530">
        <f t="shared" si="4"/>
        <v>3512757</v>
      </c>
      <c r="W27" s="275">
        <f t="shared" si="4"/>
        <v>0</v>
      </c>
      <c r="X27" s="275">
        <f t="shared" si="4"/>
        <v>0</v>
      </c>
      <c r="Y27" s="1300">
        <f t="shared" si="4"/>
        <v>5707746.3899999997</v>
      </c>
      <c r="Z27" s="276"/>
      <c r="AA27" s="283" t="s">
        <v>823</v>
      </c>
      <c r="AB27" s="1918"/>
      <c r="AC27" s="253">
        <f t="shared" si="2"/>
        <v>18937406.390000001</v>
      </c>
    </row>
    <row r="28" spans="1:29" s="34" customFormat="1" x14ac:dyDescent="0.3">
      <c r="A28" s="264" t="s">
        <v>43</v>
      </c>
      <c r="B28" s="282"/>
      <c r="C28" s="282"/>
      <c r="D28" s="282"/>
      <c r="E28" s="562"/>
      <c r="F28" s="880">
        <f t="shared" si="1"/>
        <v>0</v>
      </c>
      <c r="G28" s="270"/>
      <c r="H28" s="270"/>
      <c r="I28" s="271"/>
      <c r="J28" s="272"/>
      <c r="K28" s="940"/>
      <c r="L28" s="296"/>
      <c r="M28" s="280"/>
      <c r="N28" s="280"/>
      <c r="O28" s="274"/>
      <c r="P28" s="275">
        <f>SUM(Q28:Y28)</f>
        <v>28843515</v>
      </c>
      <c r="Q28" s="301">
        <v>3204835</v>
      </c>
      <c r="R28" s="301">
        <v>3204835</v>
      </c>
      <c r="S28" s="301">
        <v>3204835</v>
      </c>
      <c r="T28" s="1283">
        <v>3204835</v>
      </c>
      <c r="U28" s="530">
        <v>3204835</v>
      </c>
      <c r="V28" s="301">
        <v>3204835</v>
      </c>
      <c r="W28" s="281">
        <v>3204835</v>
      </c>
      <c r="X28" s="281">
        <v>3204835</v>
      </c>
      <c r="Y28" s="1301">
        <v>3204835</v>
      </c>
      <c r="Z28" s="276"/>
      <c r="AA28" s="284"/>
      <c r="AB28" s="1918"/>
      <c r="AC28" s="253">
        <f t="shared" si="2"/>
        <v>32048350</v>
      </c>
    </row>
    <row r="29" spans="1:29" s="34" customFormat="1" x14ac:dyDescent="0.3">
      <c r="A29" s="264" t="s">
        <v>276</v>
      </c>
      <c r="B29" s="282"/>
      <c r="C29" s="282"/>
      <c r="D29" s="282"/>
      <c r="E29" s="562"/>
      <c r="F29" s="880">
        <f t="shared" si="1"/>
        <v>0</v>
      </c>
      <c r="G29" s="270"/>
      <c r="H29" s="270"/>
      <c r="I29" s="271"/>
      <c r="J29" s="272"/>
      <c r="K29" s="940"/>
      <c r="L29" s="296"/>
      <c r="M29" s="280"/>
      <c r="N29" s="280"/>
      <c r="O29" s="274"/>
      <c r="P29" s="275">
        <f t="shared" ref="P29" si="5">T29+S29</f>
        <v>0</v>
      </c>
      <c r="Q29" s="301">
        <f t="shared" ref="Q29:Y29" si="6">+Q41</f>
        <v>0</v>
      </c>
      <c r="R29" s="301">
        <f t="shared" si="6"/>
        <v>0</v>
      </c>
      <c r="S29" s="301">
        <f t="shared" si="6"/>
        <v>0</v>
      </c>
      <c r="T29" s="1283">
        <f t="shared" si="6"/>
        <v>0</v>
      </c>
      <c r="U29" s="530">
        <f t="shared" si="6"/>
        <v>0</v>
      </c>
      <c r="V29" s="301">
        <f t="shared" si="6"/>
        <v>0</v>
      </c>
      <c r="W29" s="281" t="e">
        <f t="shared" si="6"/>
        <v>#REF!</v>
      </c>
      <c r="X29" s="281" t="e">
        <f t="shared" si="6"/>
        <v>#REF!</v>
      </c>
      <c r="Y29" s="1301">
        <f t="shared" si="6"/>
        <v>0</v>
      </c>
      <c r="Z29" s="276"/>
      <c r="AA29" s="284"/>
      <c r="AB29" s="1918"/>
      <c r="AC29" s="253">
        <f t="shared" si="2"/>
        <v>0</v>
      </c>
    </row>
    <row r="30" spans="1:29" s="34" customFormat="1" x14ac:dyDescent="0.3">
      <c r="A30" s="264" t="s">
        <v>277</v>
      </c>
      <c r="B30" s="282"/>
      <c r="C30" s="282"/>
      <c r="D30" s="282"/>
      <c r="E30" s="562"/>
      <c r="F30" s="880">
        <f t="shared" si="1"/>
        <v>0</v>
      </c>
      <c r="G30" s="270"/>
      <c r="H30" s="270"/>
      <c r="I30" s="271"/>
      <c r="J30" s="272"/>
      <c r="K30" s="940"/>
      <c r="L30" s="296"/>
      <c r="M30" s="280"/>
      <c r="N30" s="280"/>
      <c r="O30" s="274"/>
      <c r="P30" s="275">
        <f>P40</f>
        <v>350000</v>
      </c>
      <c r="Q30" s="301">
        <f t="shared" ref="Q30:Y30" si="7">Q40</f>
        <v>67100</v>
      </c>
      <c r="R30" s="301">
        <f t="shared" si="7"/>
        <v>73350</v>
      </c>
      <c r="S30" s="301">
        <f t="shared" si="7"/>
        <v>26000</v>
      </c>
      <c r="T30" s="1283">
        <f t="shared" si="7"/>
        <v>183550</v>
      </c>
      <c r="U30" s="530">
        <f t="shared" si="7"/>
        <v>62039.05</v>
      </c>
      <c r="V30" s="301">
        <f t="shared" si="7"/>
        <v>77238.3</v>
      </c>
      <c r="W30" s="281">
        <f t="shared" si="7"/>
        <v>0</v>
      </c>
      <c r="X30" s="281">
        <f t="shared" si="7"/>
        <v>0</v>
      </c>
      <c r="Y30" s="1301">
        <f t="shared" si="7"/>
        <v>131157.35</v>
      </c>
      <c r="Z30" s="276"/>
      <c r="AA30" s="284"/>
      <c r="AB30" s="1918"/>
      <c r="AC30" s="253">
        <f t="shared" si="2"/>
        <v>481157.35</v>
      </c>
    </row>
    <row r="31" spans="1:29" hidden="1" x14ac:dyDescent="0.3">
      <c r="A31" s="265" t="s">
        <v>273</v>
      </c>
      <c r="B31" s="285"/>
      <c r="C31" s="285"/>
      <c r="D31" s="285"/>
      <c r="E31" s="554"/>
      <c r="F31" s="880">
        <f t="shared" si="1"/>
        <v>0</v>
      </c>
      <c r="G31" s="270"/>
      <c r="H31" s="270"/>
      <c r="I31" s="271"/>
      <c r="J31" s="272"/>
      <c r="K31" s="940"/>
      <c r="L31" s="273"/>
      <c r="M31" s="273"/>
      <c r="N31" s="273"/>
      <c r="O31" s="274"/>
      <c r="P31" s="275" t="e">
        <f>T31+S31</f>
        <v>#REF!</v>
      </c>
      <c r="Q31" s="301" t="e">
        <f t="shared" ref="Q31:Y31" si="8">+Q42</f>
        <v>#REF!</v>
      </c>
      <c r="R31" s="301" t="e">
        <f t="shared" si="8"/>
        <v>#REF!</v>
      </c>
      <c r="S31" s="301" t="e">
        <f t="shared" si="8"/>
        <v>#REF!</v>
      </c>
      <c r="T31" s="1283" t="e">
        <f t="shared" si="8"/>
        <v>#REF!</v>
      </c>
      <c r="U31" s="530" t="e">
        <f t="shared" si="8"/>
        <v>#REF!</v>
      </c>
      <c r="V31" s="301" t="e">
        <f t="shared" si="8"/>
        <v>#REF!</v>
      </c>
      <c r="W31" s="281" t="e">
        <f t="shared" si="8"/>
        <v>#REF!</v>
      </c>
      <c r="X31" s="281" t="e">
        <f t="shared" si="8"/>
        <v>#REF!</v>
      </c>
      <c r="Y31" s="1301" t="e">
        <f t="shared" si="8"/>
        <v>#REF!</v>
      </c>
      <c r="Z31" s="276"/>
      <c r="AA31" s="286"/>
      <c r="AB31" s="20"/>
      <c r="AC31" s="253" t="e">
        <f t="shared" si="2"/>
        <v>#REF!</v>
      </c>
    </row>
    <row r="32" spans="1:29" hidden="1" x14ac:dyDescent="0.3">
      <c r="A32" s="265" t="s">
        <v>274</v>
      </c>
      <c r="B32" s="285"/>
      <c r="C32" s="285"/>
      <c r="D32" s="285"/>
      <c r="E32" s="554"/>
      <c r="F32" s="880">
        <f t="shared" si="1"/>
        <v>0</v>
      </c>
      <c r="G32" s="270"/>
      <c r="H32" s="270"/>
      <c r="I32" s="271"/>
      <c r="J32" s="272"/>
      <c r="K32" s="940"/>
      <c r="L32" s="273"/>
      <c r="M32" s="273"/>
      <c r="N32" s="273"/>
      <c r="O32" s="274"/>
      <c r="P32" s="275" t="e">
        <f>T32+S32</f>
        <v>#REF!</v>
      </c>
      <c r="Q32" s="301" t="e">
        <f t="shared" ref="Q32:Y32" si="9">+Q45</f>
        <v>#REF!</v>
      </c>
      <c r="R32" s="301" t="e">
        <f t="shared" si="9"/>
        <v>#REF!</v>
      </c>
      <c r="S32" s="301" t="e">
        <f t="shared" si="9"/>
        <v>#REF!</v>
      </c>
      <c r="T32" s="1283" t="e">
        <f t="shared" si="9"/>
        <v>#REF!</v>
      </c>
      <c r="U32" s="530" t="e">
        <f t="shared" si="9"/>
        <v>#REF!</v>
      </c>
      <c r="V32" s="301" t="e">
        <f t="shared" si="9"/>
        <v>#REF!</v>
      </c>
      <c r="W32" s="281" t="e">
        <f t="shared" si="9"/>
        <v>#REF!</v>
      </c>
      <c r="X32" s="281" t="e">
        <f t="shared" si="9"/>
        <v>#REF!</v>
      </c>
      <c r="Y32" s="1301" t="e">
        <f t="shared" si="9"/>
        <v>#REF!</v>
      </c>
      <c r="Z32" s="276"/>
      <c r="AA32" s="277"/>
      <c r="AB32" s="20"/>
      <c r="AC32" s="253" t="e">
        <f t="shared" si="2"/>
        <v>#REF!</v>
      </c>
    </row>
    <row r="33" spans="1:36" ht="15" hidden="1" customHeight="1" x14ac:dyDescent="0.3">
      <c r="A33" s="215"/>
      <c r="B33" s="269"/>
      <c r="C33" s="269"/>
      <c r="D33" s="269"/>
      <c r="E33" s="562" t="s">
        <v>264</v>
      </c>
      <c r="F33" s="880">
        <f t="shared" si="1"/>
        <v>0</v>
      </c>
      <c r="G33" s="270"/>
      <c r="H33" s="270"/>
      <c r="I33" s="287"/>
      <c r="J33" s="288"/>
      <c r="K33" s="507"/>
      <c r="L33" s="273"/>
      <c r="M33" s="273"/>
      <c r="N33" s="273"/>
      <c r="O33" s="274"/>
      <c r="P33" s="304">
        <f t="shared" ref="P33:Y33" si="10">SUM(P34:P38)</f>
        <v>10626500</v>
      </c>
      <c r="Q33" s="290">
        <f t="shared" si="10"/>
        <v>2103700</v>
      </c>
      <c r="R33" s="290">
        <f t="shared" si="10"/>
        <v>1789500</v>
      </c>
      <c r="S33" s="290">
        <f t="shared" si="10"/>
        <v>3691817.76</v>
      </c>
      <c r="T33" s="514">
        <f t="shared" si="10"/>
        <v>3028182.24</v>
      </c>
      <c r="U33" s="297">
        <f t="shared" si="10"/>
        <v>1996239.3900000001</v>
      </c>
      <c r="V33" s="290">
        <f t="shared" si="10"/>
        <v>1916398</v>
      </c>
      <c r="W33" s="290">
        <f t="shared" si="10"/>
        <v>0</v>
      </c>
      <c r="X33" s="290">
        <f t="shared" si="10"/>
        <v>0</v>
      </c>
      <c r="Y33" s="980">
        <f t="shared" si="10"/>
        <v>3987637.3899999997</v>
      </c>
      <c r="Z33" s="291"/>
      <c r="AA33" s="292"/>
      <c r="AB33" s="20"/>
      <c r="AC33" s="253">
        <f t="shared" si="2"/>
        <v>14614137.390000001</v>
      </c>
    </row>
    <row r="34" spans="1:36" ht="15.6" hidden="1" customHeight="1" x14ac:dyDescent="0.3">
      <c r="A34" s="17"/>
      <c r="B34" s="293"/>
      <c r="C34" s="293" t="s">
        <v>119</v>
      </c>
      <c r="D34" s="293"/>
      <c r="E34" s="562"/>
      <c r="F34" s="880">
        <f t="shared" si="1"/>
        <v>0</v>
      </c>
      <c r="G34" s="270"/>
      <c r="H34" s="270"/>
      <c r="I34" s="287"/>
      <c r="J34" s="294"/>
      <c r="K34" s="295"/>
      <c r="L34" s="296"/>
      <c r="M34" s="296"/>
      <c r="N34" s="296"/>
      <c r="O34" s="274"/>
      <c r="P34" s="304">
        <f>P662</f>
        <v>1088000</v>
      </c>
      <c r="Q34" s="297">
        <f t="shared" ref="Q34:Y34" si="11">Q662</f>
        <v>286100</v>
      </c>
      <c r="R34" s="297">
        <f t="shared" si="11"/>
        <v>119350</v>
      </c>
      <c r="S34" s="297">
        <f t="shared" si="11"/>
        <v>252550</v>
      </c>
      <c r="T34" s="1284">
        <f t="shared" si="11"/>
        <v>430000</v>
      </c>
      <c r="U34" s="297">
        <f t="shared" si="11"/>
        <v>285613.67000000004</v>
      </c>
      <c r="V34" s="297">
        <f t="shared" si="11"/>
        <v>118779</v>
      </c>
      <c r="W34" s="297">
        <f t="shared" si="11"/>
        <v>0</v>
      </c>
      <c r="X34" s="297">
        <f t="shared" si="11"/>
        <v>0</v>
      </c>
      <c r="Y34" s="1302">
        <f t="shared" si="11"/>
        <v>479392.67</v>
      </c>
      <c r="Z34" s="297">
        <f>Z662</f>
        <v>0</v>
      </c>
      <c r="AA34" s="298"/>
      <c r="AB34" s="28"/>
      <c r="AC34" s="253">
        <f t="shared" si="2"/>
        <v>1567392.67</v>
      </c>
    </row>
    <row r="35" spans="1:36" ht="15.6" hidden="1" customHeight="1" x14ac:dyDescent="0.3">
      <c r="A35" s="17"/>
      <c r="B35" s="293"/>
      <c r="C35" s="293" t="s">
        <v>117</v>
      </c>
      <c r="D35" s="293"/>
      <c r="E35" s="562"/>
      <c r="F35" s="880">
        <f t="shared" si="1"/>
        <v>0</v>
      </c>
      <c r="G35" s="270"/>
      <c r="H35" s="270"/>
      <c r="I35" s="287"/>
      <c r="J35" s="294"/>
      <c r="K35" s="295"/>
      <c r="L35" s="296"/>
      <c r="M35" s="296"/>
      <c r="N35" s="296"/>
      <c r="O35" s="274"/>
      <c r="P35" s="275">
        <f>T35+S35</f>
        <v>670000</v>
      </c>
      <c r="Q35" s="290">
        <f t="shared" ref="Q35:Y35" si="12">Q663+Q630+Q567+Q337+Q50</f>
        <v>113700</v>
      </c>
      <c r="R35" s="290">
        <f t="shared" si="12"/>
        <v>123000</v>
      </c>
      <c r="S35" s="290">
        <f t="shared" si="12"/>
        <v>265000</v>
      </c>
      <c r="T35" s="514">
        <f t="shared" si="12"/>
        <v>405000</v>
      </c>
      <c r="U35" s="297">
        <f t="shared" si="12"/>
        <v>88457.4</v>
      </c>
      <c r="V35" s="290">
        <f t="shared" si="12"/>
        <v>96900</v>
      </c>
      <c r="W35" s="290">
        <f t="shared" si="12"/>
        <v>0</v>
      </c>
      <c r="X35" s="290">
        <f t="shared" si="12"/>
        <v>0</v>
      </c>
      <c r="Y35" s="980">
        <f t="shared" si="12"/>
        <v>185357.4</v>
      </c>
      <c r="Z35" s="297"/>
      <c r="AA35" s="299"/>
      <c r="AB35" s="28"/>
      <c r="AC35" s="253">
        <f t="shared" si="2"/>
        <v>855357.4</v>
      </c>
    </row>
    <row r="36" spans="1:36" ht="15.6" hidden="1" customHeight="1" x14ac:dyDescent="0.3">
      <c r="A36" s="17"/>
      <c r="B36" s="293"/>
      <c r="C36" s="293" t="s">
        <v>118</v>
      </c>
      <c r="D36" s="293"/>
      <c r="E36" s="562"/>
      <c r="F36" s="880">
        <f t="shared" ref="F36" si="13">SUM(G36:J36)</f>
        <v>0</v>
      </c>
      <c r="G36" s="270"/>
      <c r="H36" s="270"/>
      <c r="I36" s="287"/>
      <c r="J36" s="294"/>
      <c r="K36" s="295"/>
      <c r="L36" s="296"/>
      <c r="M36" s="296"/>
      <c r="N36" s="296"/>
      <c r="O36" s="274"/>
      <c r="P36" s="275">
        <f t="shared" ref="P36:Y36" si="14">P51+P568+P664</f>
        <v>670000</v>
      </c>
      <c r="Q36" s="530">
        <f t="shared" si="14"/>
        <v>91500</v>
      </c>
      <c r="R36" s="530">
        <f t="shared" si="14"/>
        <v>120000</v>
      </c>
      <c r="S36" s="530">
        <f t="shared" si="14"/>
        <v>323500</v>
      </c>
      <c r="T36" s="1282">
        <f t="shared" si="14"/>
        <v>135000</v>
      </c>
      <c r="U36" s="530">
        <f t="shared" si="14"/>
        <v>91010</v>
      </c>
      <c r="V36" s="530">
        <f t="shared" si="14"/>
        <v>120000</v>
      </c>
      <c r="W36" s="275">
        <f t="shared" si="14"/>
        <v>0</v>
      </c>
      <c r="X36" s="275">
        <f t="shared" si="14"/>
        <v>0</v>
      </c>
      <c r="Y36" s="1300">
        <f t="shared" si="14"/>
        <v>211010</v>
      </c>
      <c r="Z36" s="297">
        <f>Z664</f>
        <v>0</v>
      </c>
      <c r="AA36" s="298"/>
      <c r="AB36" s="28"/>
      <c r="AC36" s="253">
        <f t="shared" si="2"/>
        <v>881010</v>
      </c>
    </row>
    <row r="37" spans="1:36" ht="15.6" hidden="1" customHeight="1" x14ac:dyDescent="0.3">
      <c r="A37" s="17"/>
      <c r="B37" s="293"/>
      <c r="C37" s="293" t="s">
        <v>120</v>
      </c>
      <c r="D37" s="293"/>
      <c r="E37" s="562"/>
      <c r="F37" s="880">
        <f t="shared" si="1"/>
        <v>0</v>
      </c>
      <c r="G37" s="270"/>
      <c r="H37" s="270"/>
      <c r="I37" s="287"/>
      <c r="J37" s="294"/>
      <c r="K37" s="295"/>
      <c r="L37" s="296"/>
      <c r="M37" s="296"/>
      <c r="N37" s="296"/>
      <c r="O37" s="274"/>
      <c r="P37" s="304">
        <f t="shared" ref="P37:Y38" si="15">P665</f>
        <v>749999.99999999988</v>
      </c>
      <c r="Q37" s="290">
        <f t="shared" si="15"/>
        <v>74800</v>
      </c>
      <c r="R37" s="290">
        <f t="shared" si="15"/>
        <v>92550</v>
      </c>
      <c r="S37" s="290">
        <f t="shared" si="15"/>
        <v>506717.75999999995</v>
      </c>
      <c r="T37" s="514">
        <f t="shared" si="15"/>
        <v>75932.239999999991</v>
      </c>
      <c r="U37" s="297">
        <f t="shared" si="15"/>
        <v>71495</v>
      </c>
      <c r="V37" s="290">
        <f t="shared" si="15"/>
        <v>134890</v>
      </c>
      <c r="W37" s="290">
        <f t="shared" si="15"/>
        <v>0</v>
      </c>
      <c r="X37" s="290">
        <f t="shared" si="15"/>
        <v>0</v>
      </c>
      <c r="Y37" s="980">
        <f t="shared" si="15"/>
        <v>206385</v>
      </c>
      <c r="Z37" s="297">
        <f>Z665</f>
        <v>0</v>
      </c>
      <c r="AA37" s="298"/>
      <c r="AB37" s="28"/>
      <c r="AC37" s="253">
        <f t="shared" si="2"/>
        <v>956384.99999999988</v>
      </c>
    </row>
    <row r="38" spans="1:36" ht="15.6" hidden="1" customHeight="1" x14ac:dyDescent="0.3">
      <c r="A38" s="17"/>
      <c r="B38" s="293"/>
      <c r="C38" s="293" t="s">
        <v>697</v>
      </c>
      <c r="D38" s="293"/>
      <c r="E38" s="562"/>
      <c r="F38" s="880">
        <f t="shared" si="1"/>
        <v>0</v>
      </c>
      <c r="G38" s="270"/>
      <c r="H38" s="270"/>
      <c r="I38" s="287"/>
      <c r="J38" s="294"/>
      <c r="K38" s="295"/>
      <c r="L38" s="296"/>
      <c r="M38" s="296"/>
      <c r="N38" s="296"/>
      <c r="O38" s="274"/>
      <c r="P38" s="275">
        <f>P666</f>
        <v>7448500</v>
      </c>
      <c r="Q38" s="530">
        <f t="shared" si="15"/>
        <v>1537600</v>
      </c>
      <c r="R38" s="530">
        <f t="shared" si="15"/>
        <v>1334600</v>
      </c>
      <c r="S38" s="530">
        <f t="shared" si="15"/>
        <v>2344050</v>
      </c>
      <c r="T38" s="1282">
        <f t="shared" si="15"/>
        <v>1982250</v>
      </c>
      <c r="U38" s="530">
        <f t="shared" si="15"/>
        <v>1459663.32</v>
      </c>
      <c r="V38" s="530">
        <f t="shared" si="15"/>
        <v>1445829</v>
      </c>
      <c r="W38" s="275">
        <f t="shared" si="15"/>
        <v>0</v>
      </c>
      <c r="X38" s="275">
        <f t="shared" si="15"/>
        <v>0</v>
      </c>
      <c r="Y38" s="1300">
        <f t="shared" si="15"/>
        <v>2905492.32</v>
      </c>
      <c r="Z38" s="297">
        <f>Z666</f>
        <v>0</v>
      </c>
      <c r="AA38" s="300"/>
      <c r="AB38" s="28"/>
      <c r="AC38" s="253">
        <f t="shared" si="2"/>
        <v>10353992.32</v>
      </c>
    </row>
    <row r="39" spans="1:36" ht="15" hidden="1" customHeight="1" x14ac:dyDescent="0.3">
      <c r="A39" s="215"/>
      <c r="B39" s="269"/>
      <c r="C39" s="269"/>
      <c r="D39" s="269"/>
      <c r="E39" s="554" t="s">
        <v>265</v>
      </c>
      <c r="F39" s="880">
        <f t="shared" si="1"/>
        <v>0</v>
      </c>
      <c r="G39" s="270"/>
      <c r="H39" s="270"/>
      <c r="I39" s="287"/>
      <c r="J39" s="288"/>
      <c r="K39" s="507"/>
      <c r="L39" s="273"/>
      <c r="M39" s="273"/>
      <c r="N39" s="273"/>
      <c r="O39" s="274"/>
      <c r="P39" s="275">
        <f t="shared" ref="P39:P44" si="16">T39+S39</f>
        <v>2603160</v>
      </c>
      <c r="Q39" s="290">
        <f t="shared" ref="Q39:Z39" si="17">Q667+Q338+Q52+Q569</f>
        <v>133250</v>
      </c>
      <c r="R39" s="290">
        <f t="shared" si="17"/>
        <v>86530</v>
      </c>
      <c r="S39" s="290">
        <f t="shared" si="17"/>
        <v>1540000</v>
      </c>
      <c r="T39" s="514">
        <f t="shared" si="17"/>
        <v>1063160</v>
      </c>
      <c r="U39" s="297">
        <f t="shared" si="17"/>
        <v>123750</v>
      </c>
      <c r="V39" s="290">
        <f t="shared" si="17"/>
        <v>1596359</v>
      </c>
      <c r="W39" s="290">
        <f t="shared" si="17"/>
        <v>0</v>
      </c>
      <c r="X39" s="290">
        <f t="shared" si="17"/>
        <v>0</v>
      </c>
      <c r="Y39" s="980">
        <f t="shared" si="17"/>
        <v>1720109</v>
      </c>
      <c r="Z39" s="291">
        <f t="shared" si="17"/>
        <v>0</v>
      </c>
      <c r="AA39" s="292"/>
      <c r="AB39" s="20"/>
      <c r="AC39" s="253">
        <f t="shared" si="2"/>
        <v>4323269</v>
      </c>
    </row>
    <row r="40" spans="1:36" ht="19.2" hidden="1" customHeight="1" x14ac:dyDescent="0.3">
      <c r="A40" s="215"/>
      <c r="B40" s="269"/>
      <c r="C40" s="269"/>
      <c r="D40" s="269"/>
      <c r="E40" s="554" t="s">
        <v>267</v>
      </c>
      <c r="F40" s="880">
        <f t="shared" si="1"/>
        <v>0</v>
      </c>
      <c r="G40" s="270"/>
      <c r="H40" s="270"/>
      <c r="I40" s="287"/>
      <c r="J40" s="288"/>
      <c r="K40" s="507"/>
      <c r="L40" s="273"/>
      <c r="M40" s="273"/>
      <c r="N40" s="273"/>
      <c r="O40" s="274"/>
      <c r="P40" s="304">
        <f>P289</f>
        <v>350000</v>
      </c>
      <c r="Q40" s="290">
        <f>Q289</f>
        <v>67100</v>
      </c>
      <c r="R40" s="290">
        <f t="shared" ref="R40:Y40" si="18">R289</f>
        <v>73350</v>
      </c>
      <c r="S40" s="290">
        <f t="shared" si="18"/>
        <v>26000</v>
      </c>
      <c r="T40" s="514">
        <f t="shared" si="18"/>
        <v>183550</v>
      </c>
      <c r="U40" s="297">
        <f t="shared" si="18"/>
        <v>62039.05</v>
      </c>
      <c r="V40" s="290">
        <f t="shared" si="18"/>
        <v>77238.3</v>
      </c>
      <c r="W40" s="290">
        <f t="shared" si="18"/>
        <v>0</v>
      </c>
      <c r="X40" s="290">
        <f t="shared" si="18"/>
        <v>0</v>
      </c>
      <c r="Y40" s="980">
        <f t="shared" si="18"/>
        <v>131157.35</v>
      </c>
      <c r="Z40" s="291"/>
      <c r="AA40" s="292"/>
      <c r="AB40" s="20"/>
      <c r="AC40" s="253">
        <f t="shared" si="2"/>
        <v>481157.35</v>
      </c>
      <c r="AD40" s="253">
        <f>350000-P40</f>
        <v>0</v>
      </c>
    </row>
    <row r="41" spans="1:36" ht="15.6" hidden="1" customHeight="1" x14ac:dyDescent="0.3">
      <c r="A41" s="215"/>
      <c r="B41" s="269"/>
      <c r="C41" s="269"/>
      <c r="D41" s="269"/>
      <c r="E41" s="554" t="s">
        <v>269</v>
      </c>
      <c r="F41" s="880">
        <f t="shared" si="1"/>
        <v>0</v>
      </c>
      <c r="G41" s="270"/>
      <c r="H41" s="270"/>
      <c r="I41" s="287"/>
      <c r="J41" s="288"/>
      <c r="K41" s="507"/>
      <c r="L41" s="273"/>
      <c r="M41" s="273"/>
      <c r="N41" s="273"/>
      <c r="O41" s="274"/>
      <c r="P41" s="275">
        <f t="shared" si="16"/>
        <v>0</v>
      </c>
      <c r="Q41" s="290">
        <f t="shared" ref="Q41:Y41" si="19">Q339</f>
        <v>0</v>
      </c>
      <c r="R41" s="290">
        <f t="shared" si="19"/>
        <v>0</v>
      </c>
      <c r="S41" s="290">
        <f t="shared" si="19"/>
        <v>0</v>
      </c>
      <c r="T41" s="514">
        <f t="shared" si="19"/>
        <v>0</v>
      </c>
      <c r="U41" s="297">
        <f t="shared" si="19"/>
        <v>0</v>
      </c>
      <c r="V41" s="290">
        <f t="shared" si="19"/>
        <v>0</v>
      </c>
      <c r="W41" s="290" t="e">
        <f t="shared" si="19"/>
        <v>#REF!</v>
      </c>
      <c r="X41" s="290" t="e">
        <f t="shared" si="19"/>
        <v>#REF!</v>
      </c>
      <c r="Y41" s="980">
        <f t="shared" si="19"/>
        <v>0</v>
      </c>
      <c r="Z41" s="291"/>
      <c r="AA41" s="292"/>
      <c r="AB41" s="20"/>
      <c r="AC41" s="253">
        <f t="shared" si="2"/>
        <v>0</v>
      </c>
    </row>
    <row r="42" spans="1:36" ht="15.6" hidden="1" customHeight="1" x14ac:dyDescent="0.3">
      <c r="A42" s="215"/>
      <c r="B42" s="269"/>
      <c r="C42" s="269"/>
      <c r="D42" s="269"/>
      <c r="E42" s="411" t="s">
        <v>278</v>
      </c>
      <c r="F42" s="880">
        <f t="shared" si="1"/>
        <v>0</v>
      </c>
      <c r="G42" s="270"/>
      <c r="H42" s="270"/>
      <c r="I42" s="271"/>
      <c r="J42" s="272"/>
      <c r="K42" s="940"/>
      <c r="L42" s="273"/>
      <c r="M42" s="273"/>
      <c r="N42" s="273"/>
      <c r="O42" s="274"/>
      <c r="P42" s="275" t="e">
        <f t="shared" si="16"/>
        <v>#REF!</v>
      </c>
      <c r="Q42" s="301" t="e">
        <f t="shared" ref="Q42:Y42" si="20">+Q53+Q340+Q570+Q632</f>
        <v>#REF!</v>
      </c>
      <c r="R42" s="301" t="e">
        <f t="shared" si="20"/>
        <v>#REF!</v>
      </c>
      <c r="S42" s="301" t="e">
        <f t="shared" si="20"/>
        <v>#REF!</v>
      </c>
      <c r="T42" s="1283" t="e">
        <f t="shared" si="20"/>
        <v>#REF!</v>
      </c>
      <c r="U42" s="530" t="e">
        <f t="shared" si="20"/>
        <v>#REF!</v>
      </c>
      <c r="V42" s="301" t="e">
        <f t="shared" si="20"/>
        <v>#REF!</v>
      </c>
      <c r="W42" s="301" t="e">
        <f t="shared" si="20"/>
        <v>#REF!</v>
      </c>
      <c r="X42" s="301" t="e">
        <f t="shared" si="20"/>
        <v>#REF!</v>
      </c>
      <c r="Y42" s="1301" t="e">
        <f t="shared" si="20"/>
        <v>#REF!</v>
      </c>
      <c r="Z42" s="276"/>
      <c r="AA42" s="302"/>
      <c r="AB42" s="20"/>
      <c r="AC42" s="253" t="e">
        <f t="shared" si="2"/>
        <v>#REF!</v>
      </c>
    </row>
    <row r="43" spans="1:36" ht="15.6" hidden="1" customHeight="1" x14ac:dyDescent="0.3">
      <c r="A43" s="17"/>
      <c r="B43" s="293"/>
      <c r="C43" s="293" t="s">
        <v>117</v>
      </c>
      <c r="D43" s="293"/>
      <c r="E43" s="562"/>
      <c r="F43" s="880">
        <f t="shared" si="1"/>
        <v>0</v>
      </c>
      <c r="G43" s="270"/>
      <c r="H43" s="270"/>
      <c r="I43" s="287"/>
      <c r="J43" s="294"/>
      <c r="K43" s="295"/>
      <c r="L43" s="296"/>
      <c r="M43" s="296"/>
      <c r="N43" s="296"/>
      <c r="O43" s="274"/>
      <c r="P43" s="275">
        <f t="shared" si="16"/>
        <v>0</v>
      </c>
      <c r="Q43" s="290"/>
      <c r="R43" s="290"/>
      <c r="S43" s="290"/>
      <c r="T43" s="514"/>
      <c r="U43" s="297"/>
      <c r="V43" s="290"/>
      <c r="W43" s="303"/>
      <c r="X43" s="303"/>
      <c r="Y43" s="980"/>
      <c r="Z43" s="304"/>
      <c r="AA43" s="300"/>
      <c r="AB43" s="28"/>
      <c r="AC43" s="253">
        <f t="shared" si="2"/>
        <v>0</v>
      </c>
    </row>
    <row r="44" spans="1:36" ht="15.6" hidden="1" customHeight="1" x14ac:dyDescent="0.3">
      <c r="A44" s="17"/>
      <c r="B44" s="293"/>
      <c r="C44" s="293" t="s">
        <v>118</v>
      </c>
      <c r="D44" s="293"/>
      <c r="E44" s="562"/>
      <c r="F44" s="880">
        <f t="shared" si="1"/>
        <v>0</v>
      </c>
      <c r="G44" s="270"/>
      <c r="H44" s="270"/>
      <c r="I44" s="287"/>
      <c r="J44" s="294"/>
      <c r="K44" s="295"/>
      <c r="L44" s="296"/>
      <c r="M44" s="296"/>
      <c r="N44" s="296"/>
      <c r="O44" s="274"/>
      <c r="P44" s="275">
        <f t="shared" si="16"/>
        <v>0</v>
      </c>
      <c r="Q44" s="290"/>
      <c r="R44" s="290"/>
      <c r="S44" s="290"/>
      <c r="T44" s="514"/>
      <c r="U44" s="297"/>
      <c r="V44" s="290"/>
      <c r="W44" s="303"/>
      <c r="X44" s="303"/>
      <c r="Y44" s="980"/>
      <c r="Z44" s="304"/>
      <c r="AA44" s="300"/>
      <c r="AB44" s="28"/>
      <c r="AC44" s="253">
        <f t="shared" si="2"/>
        <v>0</v>
      </c>
    </row>
    <row r="45" spans="1:36" ht="15.6" hidden="1" customHeight="1" x14ac:dyDescent="0.3">
      <c r="A45" s="215"/>
      <c r="B45" s="269"/>
      <c r="C45" s="269"/>
      <c r="D45" s="269"/>
      <c r="E45" s="411" t="s">
        <v>279</v>
      </c>
      <c r="F45" s="880">
        <f t="shared" si="1"/>
        <v>0</v>
      </c>
      <c r="G45" s="270"/>
      <c r="H45" s="270"/>
      <c r="I45" s="271"/>
      <c r="J45" s="272"/>
      <c r="K45" s="940"/>
      <c r="L45" s="273"/>
      <c r="M45" s="273"/>
      <c r="N45" s="273"/>
      <c r="O45" s="274"/>
      <c r="P45" s="1285" t="e">
        <f t="shared" ref="P45:Y45" si="21">P573+P635+P668</f>
        <v>#REF!</v>
      </c>
      <c r="Q45" s="305" t="e">
        <f t="shared" si="21"/>
        <v>#REF!</v>
      </c>
      <c r="R45" s="305" t="e">
        <f t="shared" si="21"/>
        <v>#REF!</v>
      </c>
      <c r="S45" s="305" t="e">
        <f t="shared" si="21"/>
        <v>#REF!</v>
      </c>
      <c r="T45" s="286" t="e">
        <f t="shared" si="21"/>
        <v>#REF!</v>
      </c>
      <c r="U45" s="1303" t="e">
        <f t="shared" si="21"/>
        <v>#REF!</v>
      </c>
      <c r="V45" s="305" t="e">
        <f t="shared" si="21"/>
        <v>#REF!</v>
      </c>
      <c r="W45" s="305" t="e">
        <f t="shared" si="21"/>
        <v>#REF!</v>
      </c>
      <c r="X45" s="305" t="e">
        <f t="shared" si="21"/>
        <v>#REF!</v>
      </c>
      <c r="Y45" s="298" t="e">
        <f t="shared" si="21"/>
        <v>#REF!</v>
      </c>
      <c r="Z45" s="276"/>
      <c r="AA45" s="302"/>
      <c r="AB45" s="20"/>
      <c r="AC45" s="253" t="e">
        <f t="shared" si="2"/>
        <v>#REF!</v>
      </c>
    </row>
    <row r="46" spans="1:36" ht="16.2" thickBot="1" x14ac:dyDescent="0.35">
      <c r="A46" s="119"/>
      <c r="B46" s="306"/>
      <c r="C46" s="306"/>
      <c r="D46" s="306"/>
      <c r="E46" s="1349"/>
      <c r="F46" s="881">
        <f t="shared" si="1"/>
        <v>0</v>
      </c>
      <c r="G46" s="307"/>
      <c r="H46" s="307"/>
      <c r="I46" s="308"/>
      <c r="J46" s="309"/>
      <c r="K46" s="941"/>
      <c r="L46" s="310"/>
      <c r="M46" s="310"/>
      <c r="N46" s="310"/>
      <c r="O46" s="311"/>
      <c r="P46" s="312">
        <f>T46+S46</f>
        <v>0</v>
      </c>
      <c r="Q46" s="313"/>
      <c r="R46" s="313"/>
      <c r="S46" s="314"/>
      <c r="T46" s="315"/>
      <c r="U46" s="316"/>
      <c r="V46" s="313"/>
      <c r="W46" s="313"/>
      <c r="X46" s="313"/>
      <c r="Y46" s="1146"/>
      <c r="Z46" s="317"/>
      <c r="AA46" s="318"/>
      <c r="AB46" s="20"/>
      <c r="AC46" s="253">
        <f t="shared" si="2"/>
        <v>0</v>
      </c>
    </row>
    <row r="47" spans="1:36" s="172" customFormat="1" x14ac:dyDescent="0.3">
      <c r="A47" s="1331" t="s">
        <v>280</v>
      </c>
      <c r="B47" s="1332"/>
      <c r="C47" s="1332"/>
      <c r="D47" s="1332"/>
      <c r="E47" s="1333"/>
      <c r="F47" s="1334">
        <f t="shared" si="1"/>
        <v>0</v>
      </c>
      <c r="G47" s="1335"/>
      <c r="H47" s="1335"/>
      <c r="I47" s="1336"/>
      <c r="J47" s="1337"/>
      <c r="K47" s="1338"/>
      <c r="L47" s="1339"/>
      <c r="M47" s="1339"/>
      <c r="N47" s="1339"/>
      <c r="O47" s="1340"/>
      <c r="P47" s="1341"/>
      <c r="Q47" s="1342"/>
      <c r="R47" s="1342"/>
      <c r="S47" s="1343"/>
      <c r="T47" s="1344"/>
      <c r="U47" s="1345"/>
      <c r="V47" s="1346"/>
      <c r="W47" s="1346"/>
      <c r="X47" s="1347"/>
      <c r="Y47" s="1348"/>
      <c r="Z47" s="1345"/>
      <c r="AA47" s="1348"/>
      <c r="AB47" s="1641" t="e">
        <f>#REF!+AA47</f>
        <v>#REF!</v>
      </c>
      <c r="AC47" s="253">
        <f t="shared" si="2"/>
        <v>0</v>
      </c>
      <c r="AD47" s="1642"/>
      <c r="AE47" s="1642"/>
      <c r="AF47" s="1643">
        <f>+AE47+AD47+AC47+Y47</f>
        <v>0</v>
      </c>
      <c r="AG47" s="1644"/>
      <c r="AH47" s="1645"/>
      <c r="AI47" s="1646"/>
      <c r="AJ47" s="1647"/>
    </row>
    <row r="48" spans="1:36" s="172" customFormat="1" x14ac:dyDescent="0.3">
      <c r="A48" s="171" t="s">
        <v>281</v>
      </c>
      <c r="B48" s="319"/>
      <c r="C48" s="319"/>
      <c r="D48" s="319"/>
      <c r="E48" s="1165"/>
      <c r="F48" s="882">
        <f t="shared" si="1"/>
        <v>0</v>
      </c>
      <c r="G48" s="320"/>
      <c r="H48" s="320"/>
      <c r="I48" s="321"/>
      <c r="J48" s="322"/>
      <c r="K48" s="323"/>
      <c r="L48" s="324"/>
      <c r="M48" s="324"/>
      <c r="N48" s="324"/>
      <c r="O48" s="325"/>
      <c r="P48" s="995"/>
      <c r="Q48" s="327"/>
      <c r="R48" s="327"/>
      <c r="S48" s="328"/>
      <c r="T48" s="985"/>
      <c r="U48" s="326"/>
      <c r="V48" s="328"/>
      <c r="W48" s="328"/>
      <c r="X48" s="330"/>
      <c r="Y48" s="329"/>
      <c r="Z48" s="326"/>
      <c r="AA48" s="329"/>
      <c r="AB48" s="1648" t="e">
        <f>#REF!+AA48</f>
        <v>#REF!</v>
      </c>
      <c r="AC48" s="253">
        <f t="shared" si="2"/>
        <v>0</v>
      </c>
      <c r="AD48" s="173"/>
      <c r="AE48" s="173"/>
      <c r="AF48" s="174">
        <f>+AE48+AD48+AC48+Y48</f>
        <v>0</v>
      </c>
      <c r="AG48" s="1649"/>
      <c r="AH48" s="1650"/>
      <c r="AI48" s="1646"/>
      <c r="AJ48" s="1647"/>
    </row>
    <row r="49" spans="1:29" s="34" customFormat="1" x14ac:dyDescent="0.3">
      <c r="A49" s="118"/>
      <c r="B49" s="331" t="s">
        <v>264</v>
      </c>
      <c r="C49" s="331"/>
      <c r="D49" s="331"/>
      <c r="E49" s="1166"/>
      <c r="F49" s="582">
        <f t="shared" si="1"/>
        <v>0</v>
      </c>
      <c r="G49" s="583"/>
      <c r="H49" s="583"/>
      <c r="I49" s="584"/>
      <c r="J49" s="585"/>
      <c r="K49" s="336"/>
      <c r="L49" s="586"/>
      <c r="M49" s="586"/>
      <c r="N49" s="586"/>
      <c r="O49" s="338"/>
      <c r="P49" s="339">
        <f>P50+P51</f>
        <v>439100</v>
      </c>
      <c r="Q49" s="339">
        <f t="shared" ref="Q49:Y49" si="22">Q50+Q51</f>
        <v>120600</v>
      </c>
      <c r="R49" s="339">
        <f t="shared" si="22"/>
        <v>120000</v>
      </c>
      <c r="S49" s="339">
        <f t="shared" si="22"/>
        <v>193500</v>
      </c>
      <c r="T49" s="1286">
        <f t="shared" si="22"/>
        <v>5000</v>
      </c>
      <c r="U49" s="339">
        <f t="shared" si="22"/>
        <v>120094</v>
      </c>
      <c r="V49" s="339">
        <f t="shared" si="22"/>
        <v>120000</v>
      </c>
      <c r="W49" s="339">
        <f t="shared" si="22"/>
        <v>0</v>
      </c>
      <c r="X49" s="339">
        <f t="shared" si="22"/>
        <v>0</v>
      </c>
      <c r="Y49" s="1286">
        <f t="shared" si="22"/>
        <v>240094</v>
      </c>
      <c r="Z49" s="438"/>
      <c r="AA49" s="480"/>
      <c r="AB49" s="20"/>
      <c r="AC49" s="260">
        <f t="shared" si="2"/>
        <v>679194</v>
      </c>
    </row>
    <row r="50" spans="1:29" s="1008" customFormat="1" ht="15.6" hidden="1" customHeight="1" x14ac:dyDescent="0.3">
      <c r="A50" s="118"/>
      <c r="B50" s="331"/>
      <c r="C50" s="331" t="s">
        <v>117</v>
      </c>
      <c r="D50" s="331"/>
      <c r="E50" s="1166"/>
      <c r="F50" s="582">
        <f t="shared" si="1"/>
        <v>0</v>
      </c>
      <c r="G50" s="583"/>
      <c r="H50" s="583"/>
      <c r="I50" s="584"/>
      <c r="J50" s="919"/>
      <c r="K50" s="376"/>
      <c r="L50" s="429"/>
      <c r="M50" s="429"/>
      <c r="N50" s="429"/>
      <c r="O50" s="338"/>
      <c r="P50" s="345">
        <f>P274</f>
        <v>29100</v>
      </c>
      <c r="Q50" s="345">
        <f t="shared" ref="Q50:Y50" si="23">Q274</f>
        <v>29100</v>
      </c>
      <c r="R50" s="345">
        <f t="shared" si="23"/>
        <v>0</v>
      </c>
      <c r="S50" s="345">
        <f t="shared" si="23"/>
        <v>0</v>
      </c>
      <c r="T50" s="1287">
        <f t="shared" si="23"/>
        <v>0</v>
      </c>
      <c r="U50" s="345">
        <f t="shared" si="23"/>
        <v>29084</v>
      </c>
      <c r="V50" s="345">
        <f t="shared" si="23"/>
        <v>0</v>
      </c>
      <c r="W50" s="345">
        <f t="shared" si="23"/>
        <v>0</v>
      </c>
      <c r="X50" s="345">
        <f t="shared" si="23"/>
        <v>0</v>
      </c>
      <c r="Y50" s="1287">
        <f t="shared" si="23"/>
        <v>29084</v>
      </c>
      <c r="Z50" s="339"/>
      <c r="AA50" s="346"/>
      <c r="AB50" s="1007"/>
      <c r="AC50" s="260">
        <f t="shared" si="2"/>
        <v>58184</v>
      </c>
    </row>
    <row r="51" spans="1:29" s="1008" customFormat="1" ht="15.6" hidden="1" customHeight="1" x14ac:dyDescent="0.3">
      <c r="A51" s="118"/>
      <c r="B51" s="331"/>
      <c r="C51" s="331" t="s">
        <v>118</v>
      </c>
      <c r="D51" s="331"/>
      <c r="E51" s="1166"/>
      <c r="F51" s="582">
        <f t="shared" si="1"/>
        <v>0</v>
      </c>
      <c r="G51" s="583"/>
      <c r="H51" s="583"/>
      <c r="I51" s="584"/>
      <c r="J51" s="919"/>
      <c r="K51" s="376"/>
      <c r="L51" s="429"/>
      <c r="M51" s="429"/>
      <c r="N51" s="429"/>
      <c r="O51" s="338"/>
      <c r="P51" s="339">
        <f t="shared" ref="P51:Y51" si="24">P58+P81+P126+P166+P172+P178</f>
        <v>410000</v>
      </c>
      <c r="Q51" s="339">
        <f t="shared" si="24"/>
        <v>91500</v>
      </c>
      <c r="R51" s="339">
        <f t="shared" si="24"/>
        <v>120000</v>
      </c>
      <c r="S51" s="339">
        <f t="shared" si="24"/>
        <v>193500</v>
      </c>
      <c r="T51" s="1286">
        <f t="shared" si="24"/>
        <v>5000</v>
      </c>
      <c r="U51" s="339">
        <f t="shared" si="24"/>
        <v>91010</v>
      </c>
      <c r="V51" s="339">
        <f t="shared" si="24"/>
        <v>120000</v>
      </c>
      <c r="W51" s="339">
        <f t="shared" si="24"/>
        <v>0</v>
      </c>
      <c r="X51" s="339">
        <f t="shared" si="24"/>
        <v>0</v>
      </c>
      <c r="Y51" s="1286">
        <f t="shared" si="24"/>
        <v>211010</v>
      </c>
      <c r="Z51" s="339"/>
      <c r="AA51" s="346"/>
      <c r="AB51" s="1007"/>
      <c r="AC51" s="260">
        <f t="shared" si="2"/>
        <v>621010</v>
      </c>
    </row>
    <row r="52" spans="1:29" s="34" customFormat="1" x14ac:dyDescent="0.3">
      <c r="A52" s="118"/>
      <c r="B52" s="331" t="s">
        <v>265</v>
      </c>
      <c r="C52" s="331"/>
      <c r="D52" s="331"/>
      <c r="E52" s="1166"/>
      <c r="F52" s="582">
        <f t="shared" si="1"/>
        <v>0</v>
      </c>
      <c r="G52" s="583"/>
      <c r="H52" s="583"/>
      <c r="I52" s="584"/>
      <c r="J52" s="585"/>
      <c r="K52" s="336"/>
      <c r="L52" s="586"/>
      <c r="M52" s="586"/>
      <c r="N52" s="586"/>
      <c r="O52" s="338"/>
      <c r="P52" s="339">
        <f t="shared" ref="P52:Y52" si="25">P82+P127</f>
        <v>320000</v>
      </c>
      <c r="Q52" s="339">
        <f t="shared" si="25"/>
        <v>0</v>
      </c>
      <c r="R52" s="339">
        <f t="shared" si="25"/>
        <v>0</v>
      </c>
      <c r="S52" s="339">
        <f t="shared" si="25"/>
        <v>125000</v>
      </c>
      <c r="T52" s="1286">
        <f t="shared" si="25"/>
        <v>195000</v>
      </c>
      <c r="U52" s="339">
        <f t="shared" si="25"/>
        <v>0</v>
      </c>
      <c r="V52" s="339">
        <f t="shared" si="25"/>
        <v>0</v>
      </c>
      <c r="W52" s="339">
        <f t="shared" si="25"/>
        <v>0</v>
      </c>
      <c r="X52" s="339">
        <f t="shared" si="25"/>
        <v>0</v>
      </c>
      <c r="Y52" s="1286">
        <f t="shared" si="25"/>
        <v>0</v>
      </c>
      <c r="Z52" s="438"/>
      <c r="AA52" s="480"/>
      <c r="AB52" s="1900"/>
      <c r="AC52" s="260">
        <f t="shared" si="2"/>
        <v>320000</v>
      </c>
    </row>
    <row r="53" spans="1:29" s="34" customFormat="1" hidden="1" x14ac:dyDescent="0.3">
      <c r="A53" s="118"/>
      <c r="B53" s="331" t="s">
        <v>271</v>
      </c>
      <c r="C53" s="331"/>
      <c r="D53" s="331"/>
      <c r="E53" s="1166"/>
      <c r="F53" s="582">
        <f t="shared" si="1"/>
        <v>0</v>
      </c>
      <c r="G53" s="583"/>
      <c r="H53" s="583"/>
      <c r="I53" s="584"/>
      <c r="J53" s="585"/>
      <c r="K53" s="336"/>
      <c r="L53" s="586"/>
      <c r="M53" s="586"/>
      <c r="N53" s="586"/>
      <c r="O53" s="338"/>
      <c r="P53" s="339" t="e">
        <f>P54+P55</f>
        <v>#REF!</v>
      </c>
      <c r="Q53" s="339" t="e">
        <f t="shared" ref="Q53:Y53" si="26">Q54+Q55</f>
        <v>#REF!</v>
      </c>
      <c r="R53" s="339" t="e">
        <f t="shared" si="26"/>
        <v>#REF!</v>
      </c>
      <c r="S53" s="339" t="e">
        <f t="shared" si="26"/>
        <v>#REF!</v>
      </c>
      <c r="T53" s="1286" t="e">
        <f t="shared" si="26"/>
        <v>#REF!</v>
      </c>
      <c r="U53" s="339" t="e">
        <f t="shared" si="26"/>
        <v>#REF!</v>
      </c>
      <c r="V53" s="339" t="e">
        <f t="shared" si="26"/>
        <v>#REF!</v>
      </c>
      <c r="W53" s="339" t="e">
        <f t="shared" si="26"/>
        <v>#REF!</v>
      </c>
      <c r="X53" s="339" t="e">
        <f t="shared" si="26"/>
        <v>#REF!</v>
      </c>
      <c r="Y53" s="1286" t="e">
        <f t="shared" si="26"/>
        <v>#REF!</v>
      </c>
      <c r="Z53" s="438"/>
      <c r="AA53" s="430"/>
      <c r="AB53" s="1900"/>
      <c r="AC53" s="260" t="e">
        <f t="shared" si="2"/>
        <v>#REF!</v>
      </c>
    </row>
    <row r="54" spans="1:29" s="41" customFormat="1" ht="15.6" hidden="1" customHeight="1" x14ac:dyDescent="0.3">
      <c r="A54" s="115"/>
      <c r="B54" s="331"/>
      <c r="C54" s="331" t="s">
        <v>117</v>
      </c>
      <c r="D54" s="331"/>
      <c r="E54" s="1164"/>
      <c r="F54" s="582">
        <f t="shared" ref="F54:F55" si="27">SUM(G54:J54)</f>
        <v>0</v>
      </c>
      <c r="G54" s="333"/>
      <c r="H54" s="333"/>
      <c r="I54" s="334"/>
      <c r="J54" s="342"/>
      <c r="K54" s="343"/>
      <c r="L54" s="344"/>
      <c r="M54" s="344"/>
      <c r="N54" s="344"/>
      <c r="O54" s="338"/>
      <c r="P54" s="345" t="e">
        <f>#REF!</f>
        <v>#REF!</v>
      </c>
      <c r="Q54" s="986" t="e">
        <f>#REF!</f>
        <v>#REF!</v>
      </c>
      <c r="R54" s="986" t="e">
        <f>#REF!</f>
        <v>#REF!</v>
      </c>
      <c r="S54" s="986" t="e">
        <f>#REF!</f>
        <v>#REF!</v>
      </c>
      <c r="T54" s="1288" t="e">
        <f>#REF!</f>
        <v>#REF!</v>
      </c>
      <c r="U54" s="986" t="e">
        <f>#REF!</f>
        <v>#REF!</v>
      </c>
      <c r="V54" s="986" t="e">
        <f>#REF!</f>
        <v>#REF!</v>
      </c>
      <c r="W54" s="345" t="e">
        <f>#REF!</f>
        <v>#REF!</v>
      </c>
      <c r="X54" s="345" t="e">
        <f>#REF!</f>
        <v>#REF!</v>
      </c>
      <c r="Y54" s="1287" t="e">
        <f>#REF!</f>
        <v>#REF!</v>
      </c>
      <c r="Z54" s="339"/>
      <c r="AA54" s="346"/>
      <c r="AB54" s="1900"/>
      <c r="AC54" s="253" t="e">
        <f t="shared" si="2"/>
        <v>#REF!</v>
      </c>
    </row>
    <row r="55" spans="1:29" s="41" customFormat="1" ht="15.6" hidden="1" customHeight="1" x14ac:dyDescent="0.3">
      <c r="A55" s="115"/>
      <c r="B55" s="331"/>
      <c r="C55" s="331" t="s">
        <v>118</v>
      </c>
      <c r="D55" s="331"/>
      <c r="E55" s="1164"/>
      <c r="F55" s="582">
        <f t="shared" si="27"/>
        <v>0</v>
      </c>
      <c r="G55" s="333"/>
      <c r="H55" s="333"/>
      <c r="I55" s="334"/>
      <c r="J55" s="342"/>
      <c r="K55" s="343"/>
      <c r="L55" s="344"/>
      <c r="M55" s="344"/>
      <c r="N55" s="344"/>
      <c r="O55" s="338"/>
      <c r="P55" s="339" t="e">
        <f>P59+P83+#REF!+#REF!+P128</f>
        <v>#REF!</v>
      </c>
      <c r="Q55" s="347" t="e">
        <f>Q59+Q83+#REF!+#REF!+Q128</f>
        <v>#REF!</v>
      </c>
      <c r="R55" s="347" t="e">
        <f>R59+R83+#REF!+#REF!+R128</f>
        <v>#REF!</v>
      </c>
      <c r="S55" s="347" t="e">
        <f>S59+S83+#REF!+#REF!+S128</f>
        <v>#REF!</v>
      </c>
      <c r="T55" s="1289" t="e">
        <f>T59+T83+#REF!+#REF!+T128</f>
        <v>#REF!</v>
      </c>
      <c r="U55" s="347" t="e">
        <f>U59+U83+#REF!+#REF!+U128</f>
        <v>#REF!</v>
      </c>
      <c r="V55" s="347" t="e">
        <f>V59+V83+#REF!+#REF!+V128</f>
        <v>#REF!</v>
      </c>
      <c r="W55" s="347" t="e">
        <f>W59+W83+#REF!+#REF!+W128</f>
        <v>#REF!</v>
      </c>
      <c r="X55" s="347" t="e">
        <f>X59+X83+#REF!+#REF!+X128</f>
        <v>#REF!</v>
      </c>
      <c r="Y55" s="1286" t="e">
        <f>Y59+Y83+#REF!+#REF!+Y128</f>
        <v>#REF!</v>
      </c>
      <c r="Z55" s="339"/>
      <c r="AA55" s="346"/>
      <c r="AB55" s="1900"/>
      <c r="AC55" s="253" t="e">
        <f t="shared" si="2"/>
        <v>#REF!</v>
      </c>
    </row>
    <row r="56" spans="1:29" ht="16.2" thickBot="1" x14ac:dyDescent="0.35">
      <c r="A56" s="121"/>
      <c r="B56" s="377"/>
      <c r="C56" s="377"/>
      <c r="D56" s="377"/>
      <c r="E56" s="1350"/>
      <c r="F56" s="885">
        <f t="shared" si="1"/>
        <v>0</v>
      </c>
      <c r="G56" s="378"/>
      <c r="H56" s="378"/>
      <c r="I56" s="379"/>
      <c r="J56" s="380"/>
      <c r="K56" s="944"/>
      <c r="L56" s="425"/>
      <c r="M56" s="425"/>
      <c r="N56" s="425"/>
      <c r="O56" s="382"/>
      <c r="P56" s="481">
        <f t="shared" ref="P56:P118" si="28">SUM(Q56:T56)</f>
        <v>0</v>
      </c>
      <c r="Q56" s="383"/>
      <c r="R56" s="383"/>
      <c r="S56" s="384"/>
      <c r="T56" s="385"/>
      <c r="U56" s="386"/>
      <c r="V56" s="383"/>
      <c r="W56" s="383"/>
      <c r="X56" s="383"/>
      <c r="Y56" s="1305">
        <f t="shared" ref="Y56:Y119" si="29">SUM(U56:X56)</f>
        <v>0</v>
      </c>
      <c r="Z56" s="387"/>
      <c r="AA56" s="679"/>
      <c r="AB56" s="1900"/>
      <c r="AC56" s="253">
        <f t="shared" si="2"/>
        <v>0</v>
      </c>
    </row>
    <row r="57" spans="1:29" x14ac:dyDescent="0.3">
      <c r="A57" s="123"/>
      <c r="B57" s="388" t="s">
        <v>47</v>
      </c>
      <c r="C57" s="388"/>
      <c r="D57" s="388"/>
      <c r="E57" s="1352"/>
      <c r="F57" s="886">
        <f t="shared" si="1"/>
        <v>0</v>
      </c>
      <c r="G57" s="389"/>
      <c r="H57" s="389"/>
      <c r="I57" s="390"/>
      <c r="J57" s="391"/>
      <c r="K57" s="945"/>
      <c r="L57" s="447"/>
      <c r="M57" s="447"/>
      <c r="N57" s="447"/>
      <c r="O57" s="394"/>
      <c r="P57" s="483">
        <f t="shared" si="28"/>
        <v>0</v>
      </c>
      <c r="Q57" s="395"/>
      <c r="R57" s="395"/>
      <c r="S57" s="478"/>
      <c r="T57" s="479"/>
      <c r="U57" s="398"/>
      <c r="V57" s="395"/>
      <c r="W57" s="395"/>
      <c r="X57" s="395"/>
      <c r="Y57" s="1306">
        <f t="shared" si="29"/>
        <v>0</v>
      </c>
      <c r="Z57" s="399" t="s">
        <v>114</v>
      </c>
      <c r="AA57" s="1353"/>
      <c r="AB57" s="1900"/>
      <c r="AC57" s="253">
        <f t="shared" si="2"/>
        <v>0</v>
      </c>
    </row>
    <row r="58" spans="1:29" x14ac:dyDescent="0.3">
      <c r="A58" s="115"/>
      <c r="B58" s="332"/>
      <c r="C58" s="331" t="s">
        <v>264</v>
      </c>
      <c r="D58" s="331"/>
      <c r="E58" s="1164"/>
      <c r="F58" s="582">
        <f t="shared" si="1"/>
        <v>0</v>
      </c>
      <c r="G58" s="333"/>
      <c r="H58" s="333"/>
      <c r="I58" s="334"/>
      <c r="J58" s="335"/>
      <c r="K58" s="942"/>
      <c r="L58" s="337"/>
      <c r="M58" s="337"/>
      <c r="N58" s="337"/>
      <c r="O58" s="338"/>
      <c r="P58" s="339">
        <f t="shared" si="28"/>
        <v>0</v>
      </c>
      <c r="Q58" s="364"/>
      <c r="R58" s="364"/>
      <c r="S58" s="365">
        <f>SUM(S59:S78)</f>
        <v>0</v>
      </c>
      <c r="T58" s="366">
        <f>SUM(T59:T78)</f>
        <v>0</v>
      </c>
      <c r="U58" s="367"/>
      <c r="V58" s="364"/>
      <c r="W58" s="364"/>
      <c r="X58" s="364"/>
      <c r="Y58" s="1293">
        <f t="shared" si="29"/>
        <v>0</v>
      </c>
      <c r="Z58" s="340"/>
      <c r="AA58" s="341"/>
      <c r="AB58" s="20"/>
      <c r="AC58" s="253">
        <f t="shared" si="2"/>
        <v>0</v>
      </c>
    </row>
    <row r="59" spans="1:29" x14ac:dyDescent="0.3">
      <c r="A59" s="115"/>
      <c r="B59" s="332"/>
      <c r="C59" s="331" t="s">
        <v>271</v>
      </c>
      <c r="D59" s="331"/>
      <c r="E59" s="1164"/>
      <c r="F59" s="582">
        <f t="shared" si="1"/>
        <v>0</v>
      </c>
      <c r="G59" s="333"/>
      <c r="H59" s="333"/>
      <c r="I59" s="334"/>
      <c r="J59" s="335"/>
      <c r="K59" s="942"/>
      <c r="L59" s="337"/>
      <c r="M59" s="337"/>
      <c r="N59" s="337"/>
      <c r="O59" s="338"/>
      <c r="P59" s="339">
        <f t="shared" si="28"/>
        <v>0</v>
      </c>
      <c r="Q59" s="364"/>
      <c r="R59" s="364"/>
      <c r="S59" s="365"/>
      <c r="T59" s="366"/>
      <c r="U59" s="367"/>
      <c r="V59" s="364"/>
      <c r="W59" s="364"/>
      <c r="X59" s="364"/>
      <c r="Y59" s="1293">
        <f t="shared" si="29"/>
        <v>0</v>
      </c>
      <c r="Z59" s="340"/>
      <c r="AA59" s="348"/>
      <c r="AB59" s="20"/>
      <c r="AC59" s="253">
        <f t="shared" si="2"/>
        <v>0</v>
      </c>
    </row>
    <row r="60" spans="1:29" x14ac:dyDescent="0.3">
      <c r="A60" s="115"/>
      <c r="B60" s="332"/>
      <c r="C60" s="332"/>
      <c r="D60" s="332"/>
      <c r="E60" s="1166"/>
      <c r="F60" s="582">
        <f t="shared" si="1"/>
        <v>0</v>
      </c>
      <c r="G60" s="333"/>
      <c r="H60" s="333"/>
      <c r="I60" s="334"/>
      <c r="J60" s="335"/>
      <c r="K60" s="942"/>
      <c r="L60" s="337"/>
      <c r="M60" s="337"/>
      <c r="N60" s="337"/>
      <c r="O60" s="338"/>
      <c r="P60" s="339">
        <f t="shared" si="28"/>
        <v>0</v>
      </c>
      <c r="Q60" s="364"/>
      <c r="R60" s="364"/>
      <c r="S60" s="365"/>
      <c r="T60" s="366"/>
      <c r="U60" s="367"/>
      <c r="V60" s="364"/>
      <c r="W60" s="364"/>
      <c r="X60" s="364"/>
      <c r="Y60" s="1293">
        <f t="shared" si="29"/>
        <v>0</v>
      </c>
      <c r="Z60" s="340"/>
      <c r="AA60" s="348"/>
      <c r="AB60" s="20"/>
      <c r="AC60" s="253">
        <f t="shared" si="2"/>
        <v>0</v>
      </c>
    </row>
    <row r="61" spans="1:29" x14ac:dyDescent="0.3">
      <c r="A61" s="115"/>
      <c r="B61" s="332"/>
      <c r="C61" s="368" t="s">
        <v>39</v>
      </c>
      <c r="D61" s="332"/>
      <c r="E61" s="1164"/>
      <c r="F61" s="582">
        <f t="shared" si="1"/>
        <v>0</v>
      </c>
      <c r="G61" s="333"/>
      <c r="H61" s="333"/>
      <c r="I61" s="334"/>
      <c r="J61" s="335"/>
      <c r="K61" s="942"/>
      <c r="L61" s="337"/>
      <c r="M61" s="337"/>
      <c r="N61" s="337"/>
      <c r="O61" s="338"/>
      <c r="P61" s="339">
        <f t="shared" si="28"/>
        <v>0</v>
      </c>
      <c r="Q61" s="364"/>
      <c r="R61" s="364"/>
      <c r="S61" s="365"/>
      <c r="T61" s="366"/>
      <c r="U61" s="367"/>
      <c r="V61" s="364"/>
      <c r="W61" s="364"/>
      <c r="X61" s="364"/>
      <c r="Y61" s="1293">
        <f t="shared" si="29"/>
        <v>0</v>
      </c>
      <c r="Z61" s="340"/>
      <c r="AA61" s="369"/>
      <c r="AB61" s="20"/>
      <c r="AC61" s="253">
        <f t="shared" si="2"/>
        <v>0</v>
      </c>
    </row>
    <row r="62" spans="1:29" x14ac:dyDescent="0.3">
      <c r="A62" s="115"/>
      <c r="B62" s="332"/>
      <c r="C62" s="332"/>
      <c r="D62" s="332"/>
      <c r="E62" s="1167" t="s">
        <v>819</v>
      </c>
      <c r="F62" s="582">
        <f t="shared" si="1"/>
        <v>0</v>
      </c>
      <c r="G62" s="333"/>
      <c r="H62" s="333"/>
      <c r="I62" s="334"/>
      <c r="J62" s="335"/>
      <c r="K62" s="942"/>
      <c r="L62" s="337"/>
      <c r="M62" s="337"/>
      <c r="N62" s="337"/>
      <c r="O62" s="338"/>
      <c r="P62" s="339">
        <f t="shared" si="28"/>
        <v>0</v>
      </c>
      <c r="Q62" s="364"/>
      <c r="R62" s="364"/>
      <c r="S62" s="365"/>
      <c r="T62" s="366"/>
      <c r="U62" s="367"/>
      <c r="V62" s="364"/>
      <c r="W62" s="364"/>
      <c r="X62" s="364"/>
      <c r="Y62" s="1293">
        <f t="shared" si="29"/>
        <v>0</v>
      </c>
      <c r="Z62" s="340"/>
      <c r="AA62" s="370"/>
      <c r="AB62" s="1900" t="s">
        <v>357</v>
      </c>
      <c r="AC62" s="253">
        <f t="shared" si="2"/>
        <v>0</v>
      </c>
    </row>
    <row r="63" spans="1:29" x14ac:dyDescent="0.3">
      <c r="A63" s="115"/>
      <c r="B63" s="332"/>
      <c r="C63" s="332"/>
      <c r="D63" s="332"/>
      <c r="E63" s="1168" t="s">
        <v>374</v>
      </c>
      <c r="F63" s="582">
        <f t="shared" si="1"/>
        <v>0</v>
      </c>
      <c r="G63" s="333"/>
      <c r="H63" s="333"/>
      <c r="I63" s="334"/>
      <c r="J63" s="335"/>
      <c r="K63" s="942"/>
      <c r="L63" s="337"/>
      <c r="M63" s="337"/>
      <c r="N63" s="337"/>
      <c r="O63" s="338"/>
      <c r="P63" s="339">
        <f t="shared" si="28"/>
        <v>0</v>
      </c>
      <c r="Q63" s="364"/>
      <c r="R63" s="364"/>
      <c r="S63" s="365"/>
      <c r="T63" s="366"/>
      <c r="U63" s="367"/>
      <c r="V63" s="364"/>
      <c r="W63" s="364"/>
      <c r="X63" s="364"/>
      <c r="Y63" s="1293">
        <f t="shared" si="29"/>
        <v>0</v>
      </c>
      <c r="Z63" s="340"/>
      <c r="AA63" s="370"/>
      <c r="AB63" s="1900"/>
      <c r="AC63" s="253">
        <f t="shared" si="2"/>
        <v>0</v>
      </c>
    </row>
    <row r="64" spans="1:29" x14ac:dyDescent="0.3">
      <c r="A64" s="115"/>
      <c r="B64" s="332"/>
      <c r="C64" s="332"/>
      <c r="D64" s="332"/>
      <c r="E64" s="1169" t="s">
        <v>414</v>
      </c>
      <c r="F64" s="884">
        <v>5</v>
      </c>
      <c r="G64" s="334">
        <v>5</v>
      </c>
      <c r="H64" s="335">
        <v>5</v>
      </c>
      <c r="I64" s="334">
        <v>5</v>
      </c>
      <c r="J64" s="335">
        <v>5</v>
      </c>
      <c r="K64" s="343">
        <v>5</v>
      </c>
      <c r="L64" s="372">
        <v>5</v>
      </c>
      <c r="M64" s="337"/>
      <c r="N64" s="337"/>
      <c r="O64" s="912">
        <v>5</v>
      </c>
      <c r="P64" s="339">
        <f t="shared" si="28"/>
        <v>0</v>
      </c>
      <c r="Q64" s="364"/>
      <c r="R64" s="364"/>
      <c r="S64" s="365"/>
      <c r="T64" s="366"/>
      <c r="U64" s="367"/>
      <c r="V64" s="364"/>
      <c r="W64" s="364"/>
      <c r="X64" s="364"/>
      <c r="Y64" s="1293">
        <f t="shared" si="29"/>
        <v>0</v>
      </c>
      <c r="Z64" s="340"/>
      <c r="AA64" s="370"/>
      <c r="AB64" s="1900"/>
      <c r="AC64" s="253">
        <f t="shared" si="2"/>
        <v>0</v>
      </c>
    </row>
    <row r="65" spans="1:29" x14ac:dyDescent="0.3">
      <c r="A65" s="115"/>
      <c r="B65" s="332"/>
      <c r="C65" s="332"/>
      <c r="D65" s="332"/>
      <c r="E65" s="1169" t="s">
        <v>415</v>
      </c>
      <c r="F65" s="884">
        <v>19</v>
      </c>
      <c r="G65" s="334">
        <v>19</v>
      </c>
      <c r="H65" s="335">
        <v>19</v>
      </c>
      <c r="I65" s="334">
        <v>19</v>
      </c>
      <c r="J65" s="335">
        <v>19</v>
      </c>
      <c r="K65" s="343">
        <v>19</v>
      </c>
      <c r="L65" s="372">
        <v>19</v>
      </c>
      <c r="M65" s="337"/>
      <c r="N65" s="337"/>
      <c r="O65" s="912">
        <v>19</v>
      </c>
      <c r="P65" s="339">
        <f t="shared" si="28"/>
        <v>0</v>
      </c>
      <c r="Q65" s="364"/>
      <c r="R65" s="364"/>
      <c r="S65" s="365"/>
      <c r="T65" s="366"/>
      <c r="U65" s="367"/>
      <c r="V65" s="364"/>
      <c r="W65" s="364"/>
      <c r="X65" s="364"/>
      <c r="Y65" s="1293">
        <f t="shared" si="29"/>
        <v>0</v>
      </c>
      <c r="Z65" s="340"/>
      <c r="AA65" s="370"/>
      <c r="AB65" s="1900"/>
      <c r="AC65" s="253">
        <f t="shared" si="2"/>
        <v>0</v>
      </c>
    </row>
    <row r="66" spans="1:29" x14ac:dyDescent="0.3">
      <c r="A66" s="115"/>
      <c r="B66" s="332"/>
      <c r="C66" s="332"/>
      <c r="D66" s="332"/>
      <c r="E66" s="1169" t="s">
        <v>416</v>
      </c>
      <c r="F66" s="884">
        <v>123</v>
      </c>
      <c r="G66" s="334">
        <v>123</v>
      </c>
      <c r="H66" s="335">
        <v>123</v>
      </c>
      <c r="I66" s="334">
        <v>123</v>
      </c>
      <c r="J66" s="335">
        <v>123</v>
      </c>
      <c r="K66" s="343">
        <v>123</v>
      </c>
      <c r="L66" s="372">
        <v>123</v>
      </c>
      <c r="M66" s="337"/>
      <c r="N66" s="337"/>
      <c r="O66" s="912">
        <v>123</v>
      </c>
      <c r="P66" s="339">
        <f t="shared" si="28"/>
        <v>0</v>
      </c>
      <c r="Q66" s="364"/>
      <c r="R66" s="364"/>
      <c r="S66" s="365"/>
      <c r="T66" s="366"/>
      <c r="U66" s="367"/>
      <c r="V66" s="364"/>
      <c r="W66" s="364"/>
      <c r="X66" s="364"/>
      <c r="Y66" s="1293">
        <f t="shared" si="29"/>
        <v>0</v>
      </c>
      <c r="Z66" s="340"/>
      <c r="AA66" s="373"/>
      <c r="AB66" s="1900"/>
      <c r="AC66" s="253">
        <f t="shared" si="2"/>
        <v>0</v>
      </c>
    </row>
    <row r="67" spans="1:29" x14ac:dyDescent="0.3">
      <c r="A67" s="115"/>
      <c r="B67" s="332"/>
      <c r="C67" s="332"/>
      <c r="D67" s="332"/>
      <c r="E67" s="1169"/>
      <c r="F67" s="582">
        <f t="shared" si="1"/>
        <v>0</v>
      </c>
      <c r="G67" s="333"/>
      <c r="H67" s="333"/>
      <c r="I67" s="334"/>
      <c r="J67" s="335"/>
      <c r="K67" s="942"/>
      <c r="L67" s="337"/>
      <c r="M67" s="337"/>
      <c r="N67" s="337"/>
      <c r="O67" s="338"/>
      <c r="P67" s="339">
        <f t="shared" si="28"/>
        <v>0</v>
      </c>
      <c r="Q67" s="364"/>
      <c r="R67" s="364"/>
      <c r="S67" s="365"/>
      <c r="T67" s="366"/>
      <c r="U67" s="367"/>
      <c r="V67" s="364"/>
      <c r="W67" s="364"/>
      <c r="X67" s="364"/>
      <c r="Y67" s="1293">
        <f t="shared" si="29"/>
        <v>0</v>
      </c>
      <c r="Z67" s="340"/>
      <c r="AA67" s="373"/>
      <c r="AB67" s="1900"/>
      <c r="AC67" s="253">
        <f t="shared" si="2"/>
        <v>0</v>
      </c>
    </row>
    <row r="68" spans="1:29" x14ac:dyDescent="0.3">
      <c r="A68" s="115"/>
      <c r="B68" s="332"/>
      <c r="C68" s="374" t="s">
        <v>40</v>
      </c>
      <c r="D68" s="332"/>
      <c r="E68" s="1164"/>
      <c r="F68" s="582">
        <f t="shared" si="1"/>
        <v>0</v>
      </c>
      <c r="G68" s="333"/>
      <c r="H68" s="333"/>
      <c r="I68" s="334"/>
      <c r="J68" s="335"/>
      <c r="K68" s="942"/>
      <c r="L68" s="337"/>
      <c r="M68" s="337"/>
      <c r="N68" s="337"/>
      <c r="O68" s="338"/>
      <c r="P68" s="339">
        <f t="shared" si="28"/>
        <v>0</v>
      </c>
      <c r="Q68" s="364"/>
      <c r="R68" s="364"/>
      <c r="S68" s="365"/>
      <c r="T68" s="366"/>
      <c r="U68" s="367"/>
      <c r="V68" s="364"/>
      <c r="W68" s="364"/>
      <c r="X68" s="364"/>
      <c r="Y68" s="1293">
        <f t="shared" si="29"/>
        <v>0</v>
      </c>
      <c r="Z68" s="340"/>
      <c r="AA68" s="375"/>
      <c r="AB68" s="20"/>
      <c r="AC68" s="253">
        <f t="shared" si="2"/>
        <v>0</v>
      </c>
    </row>
    <row r="69" spans="1:29" x14ac:dyDescent="0.3">
      <c r="A69" s="115"/>
      <c r="B69" s="332"/>
      <c r="C69" s="332"/>
      <c r="D69" s="332"/>
      <c r="E69" s="1167" t="s">
        <v>819</v>
      </c>
      <c r="F69" s="582">
        <f t="shared" si="1"/>
        <v>0</v>
      </c>
      <c r="G69" s="333"/>
      <c r="H69" s="333"/>
      <c r="I69" s="334"/>
      <c r="J69" s="335"/>
      <c r="K69" s="942"/>
      <c r="L69" s="337"/>
      <c r="M69" s="337"/>
      <c r="N69" s="337"/>
      <c r="O69" s="338"/>
      <c r="P69" s="339">
        <f t="shared" si="28"/>
        <v>0</v>
      </c>
      <c r="Q69" s="364"/>
      <c r="R69" s="364"/>
      <c r="S69" s="365"/>
      <c r="T69" s="366"/>
      <c r="U69" s="367"/>
      <c r="V69" s="364"/>
      <c r="W69" s="364"/>
      <c r="X69" s="364"/>
      <c r="Y69" s="1293">
        <f t="shared" si="29"/>
        <v>0</v>
      </c>
      <c r="Z69" s="340"/>
      <c r="AA69" s="370"/>
      <c r="AB69" s="20"/>
      <c r="AC69" s="253">
        <f t="shared" si="2"/>
        <v>0</v>
      </c>
    </row>
    <row r="70" spans="1:29" x14ac:dyDescent="0.3">
      <c r="A70" s="115"/>
      <c r="B70" s="332"/>
      <c r="C70" s="332"/>
      <c r="D70" s="332"/>
      <c r="E70" s="1168" t="s">
        <v>374</v>
      </c>
      <c r="F70" s="582">
        <f t="shared" si="1"/>
        <v>0</v>
      </c>
      <c r="G70" s="333"/>
      <c r="H70" s="333"/>
      <c r="I70" s="334"/>
      <c r="J70" s="335"/>
      <c r="K70" s="942"/>
      <c r="L70" s="337"/>
      <c r="M70" s="337"/>
      <c r="N70" s="337"/>
      <c r="O70" s="338"/>
      <c r="P70" s="339">
        <f t="shared" si="28"/>
        <v>0</v>
      </c>
      <c r="Q70" s="364"/>
      <c r="R70" s="364"/>
      <c r="S70" s="365"/>
      <c r="T70" s="366"/>
      <c r="U70" s="367"/>
      <c r="V70" s="364"/>
      <c r="W70" s="364"/>
      <c r="X70" s="364"/>
      <c r="Y70" s="1293">
        <f t="shared" si="29"/>
        <v>0</v>
      </c>
      <c r="Z70" s="340"/>
      <c r="AA70" s="370"/>
      <c r="AB70" s="20"/>
      <c r="AC70" s="253">
        <f t="shared" si="2"/>
        <v>0</v>
      </c>
    </row>
    <row r="71" spans="1:29" x14ac:dyDescent="0.3">
      <c r="A71" s="115"/>
      <c r="B71" s="332"/>
      <c r="C71" s="332"/>
      <c r="D71" s="332"/>
      <c r="E71" s="1169" t="s">
        <v>8</v>
      </c>
      <c r="F71" s="884">
        <v>5</v>
      </c>
      <c r="G71" s="334">
        <v>5</v>
      </c>
      <c r="H71" s="335">
        <v>5</v>
      </c>
      <c r="I71" s="334">
        <v>5</v>
      </c>
      <c r="J71" s="335">
        <v>5</v>
      </c>
      <c r="K71" s="343">
        <v>5</v>
      </c>
      <c r="L71" s="372">
        <v>5</v>
      </c>
      <c r="M71" s="337"/>
      <c r="N71" s="337"/>
      <c r="O71" s="912">
        <v>5</v>
      </c>
      <c r="P71" s="339">
        <f t="shared" si="28"/>
        <v>0</v>
      </c>
      <c r="Q71" s="364"/>
      <c r="R71" s="364"/>
      <c r="S71" s="365"/>
      <c r="T71" s="366"/>
      <c r="U71" s="367"/>
      <c r="V71" s="364"/>
      <c r="W71" s="364"/>
      <c r="X71" s="364"/>
      <c r="Y71" s="1293">
        <f t="shared" si="29"/>
        <v>0</v>
      </c>
      <c r="Z71" s="340"/>
      <c r="AA71" s="370"/>
      <c r="AB71" s="20"/>
      <c r="AC71" s="253">
        <f t="shared" si="2"/>
        <v>0</v>
      </c>
    </row>
    <row r="72" spans="1:29" x14ac:dyDescent="0.3">
      <c r="A72" s="115"/>
      <c r="B72" s="332"/>
      <c r="C72" s="332"/>
      <c r="D72" s="332"/>
      <c r="E72" s="1169" t="s">
        <v>9</v>
      </c>
      <c r="F72" s="884">
        <v>19</v>
      </c>
      <c r="G72" s="334">
        <v>19</v>
      </c>
      <c r="H72" s="335">
        <v>19</v>
      </c>
      <c r="I72" s="334">
        <v>19</v>
      </c>
      <c r="J72" s="335">
        <v>19</v>
      </c>
      <c r="K72" s="343">
        <v>19</v>
      </c>
      <c r="L72" s="372">
        <v>19</v>
      </c>
      <c r="M72" s="337"/>
      <c r="N72" s="337"/>
      <c r="O72" s="912">
        <v>19</v>
      </c>
      <c r="P72" s="339">
        <f t="shared" si="28"/>
        <v>0</v>
      </c>
      <c r="Q72" s="364"/>
      <c r="R72" s="364"/>
      <c r="S72" s="365"/>
      <c r="T72" s="366"/>
      <c r="U72" s="367"/>
      <c r="V72" s="364"/>
      <c r="W72" s="364"/>
      <c r="X72" s="364"/>
      <c r="Y72" s="1293">
        <f t="shared" si="29"/>
        <v>0</v>
      </c>
      <c r="Z72" s="340"/>
      <c r="AA72" s="370"/>
      <c r="AB72" s="20"/>
      <c r="AC72" s="253">
        <f t="shared" si="2"/>
        <v>0</v>
      </c>
    </row>
    <row r="73" spans="1:29" x14ac:dyDescent="0.3">
      <c r="A73" s="115"/>
      <c r="B73" s="332"/>
      <c r="C73" s="332"/>
      <c r="D73" s="332"/>
      <c r="E73" s="1169" t="s">
        <v>10</v>
      </c>
      <c r="F73" s="884">
        <v>123</v>
      </c>
      <c r="G73" s="334">
        <v>123</v>
      </c>
      <c r="H73" s="335">
        <v>123</v>
      </c>
      <c r="I73" s="334">
        <v>123</v>
      </c>
      <c r="J73" s="335">
        <v>123</v>
      </c>
      <c r="K73" s="343">
        <v>123</v>
      </c>
      <c r="L73" s="372">
        <v>123</v>
      </c>
      <c r="M73" s="337"/>
      <c r="N73" s="337"/>
      <c r="O73" s="912">
        <v>123</v>
      </c>
      <c r="P73" s="339">
        <f t="shared" si="28"/>
        <v>0</v>
      </c>
      <c r="Q73" s="364"/>
      <c r="R73" s="364"/>
      <c r="S73" s="365"/>
      <c r="T73" s="366"/>
      <c r="U73" s="367"/>
      <c r="V73" s="364"/>
      <c r="W73" s="364"/>
      <c r="X73" s="364"/>
      <c r="Y73" s="1293">
        <f t="shared" si="29"/>
        <v>0</v>
      </c>
      <c r="Z73" s="340"/>
      <c r="AA73" s="370"/>
      <c r="AB73" s="20"/>
      <c r="AC73" s="253">
        <f t="shared" si="2"/>
        <v>0</v>
      </c>
    </row>
    <row r="74" spans="1:29" ht="15.6" hidden="1" customHeight="1" x14ac:dyDescent="0.3">
      <c r="A74" s="115"/>
      <c r="B74" s="332"/>
      <c r="C74" s="332"/>
      <c r="D74" s="332"/>
      <c r="E74" s="1169" t="s">
        <v>411</v>
      </c>
      <c r="F74" s="582">
        <f t="shared" si="1"/>
        <v>0</v>
      </c>
      <c r="G74" s="333"/>
      <c r="H74" s="333"/>
      <c r="I74" s="334"/>
      <c r="J74" s="335"/>
      <c r="K74" s="942"/>
      <c r="L74" s="337"/>
      <c r="M74" s="337"/>
      <c r="N74" s="337"/>
      <c r="O74" s="338">
        <f t="shared" ref="O74:O123" si="30">SUM(K74:N74)</f>
        <v>0</v>
      </c>
      <c r="P74" s="339">
        <f t="shared" si="28"/>
        <v>0</v>
      </c>
      <c r="Q74" s="364"/>
      <c r="R74" s="364"/>
      <c r="S74" s="365"/>
      <c r="T74" s="366"/>
      <c r="U74" s="367"/>
      <c r="V74" s="364"/>
      <c r="W74" s="364"/>
      <c r="X74" s="364"/>
      <c r="Y74" s="1293">
        <f t="shared" si="29"/>
        <v>0</v>
      </c>
      <c r="Z74" s="340"/>
      <c r="AA74" s="370"/>
      <c r="AB74" s="20"/>
      <c r="AC74" s="253">
        <f t="shared" si="2"/>
        <v>0</v>
      </c>
    </row>
    <row r="75" spans="1:29" ht="16.95" customHeight="1" x14ac:dyDescent="0.3">
      <c r="A75" s="115"/>
      <c r="B75" s="332"/>
      <c r="C75" s="332"/>
      <c r="D75" s="332"/>
      <c r="E75" s="1169"/>
      <c r="F75" s="582">
        <f t="shared" si="1"/>
        <v>0</v>
      </c>
      <c r="G75" s="333"/>
      <c r="H75" s="333"/>
      <c r="I75" s="334"/>
      <c r="J75" s="335"/>
      <c r="K75" s="942"/>
      <c r="L75" s="337"/>
      <c r="M75" s="337"/>
      <c r="N75" s="337"/>
      <c r="O75" s="338"/>
      <c r="P75" s="339">
        <f t="shared" si="28"/>
        <v>0</v>
      </c>
      <c r="Q75" s="364"/>
      <c r="R75" s="364"/>
      <c r="S75" s="365"/>
      <c r="T75" s="366"/>
      <c r="U75" s="367"/>
      <c r="V75" s="364"/>
      <c r="W75" s="364"/>
      <c r="X75" s="364"/>
      <c r="Y75" s="1293">
        <f t="shared" si="29"/>
        <v>0</v>
      </c>
      <c r="Z75" s="340"/>
      <c r="AA75" s="341"/>
      <c r="AB75" s="20"/>
      <c r="AC75" s="253">
        <f t="shared" si="2"/>
        <v>0</v>
      </c>
    </row>
    <row r="76" spans="1:29" ht="16.2" customHeight="1" x14ac:dyDescent="0.3">
      <c r="A76" s="115"/>
      <c r="B76" s="332"/>
      <c r="C76" s="332"/>
      <c r="D76" s="332"/>
      <c r="E76" s="1167" t="s">
        <v>820</v>
      </c>
      <c r="F76" s="582">
        <f t="shared" si="1"/>
        <v>0</v>
      </c>
      <c r="G76" s="333"/>
      <c r="H76" s="333"/>
      <c r="I76" s="334"/>
      <c r="J76" s="335"/>
      <c r="K76" s="942"/>
      <c r="L76" s="337"/>
      <c r="M76" s="337"/>
      <c r="N76" s="337"/>
      <c r="O76" s="338"/>
      <c r="P76" s="339">
        <f t="shared" si="28"/>
        <v>0</v>
      </c>
      <c r="Q76" s="364"/>
      <c r="R76" s="364"/>
      <c r="S76" s="365"/>
      <c r="T76" s="366"/>
      <c r="U76" s="367"/>
      <c r="V76" s="364"/>
      <c r="W76" s="364"/>
      <c r="X76" s="364"/>
      <c r="Y76" s="1293">
        <f t="shared" si="29"/>
        <v>0</v>
      </c>
      <c r="Z76" s="340"/>
      <c r="AA76" s="373"/>
      <c r="AB76" s="20"/>
      <c r="AC76" s="253">
        <f t="shared" si="2"/>
        <v>0</v>
      </c>
    </row>
    <row r="77" spans="1:29" ht="16.2" customHeight="1" x14ac:dyDescent="0.3">
      <c r="A77" s="115"/>
      <c r="B77" s="332"/>
      <c r="C77" s="332"/>
      <c r="D77" s="332"/>
      <c r="E77" s="1168" t="s">
        <v>307</v>
      </c>
      <c r="F77" s="884">
        <v>4018</v>
      </c>
      <c r="G77" s="333">
        <v>4011</v>
      </c>
      <c r="H77" s="333">
        <v>4011</v>
      </c>
      <c r="I77" s="334">
        <v>4011</v>
      </c>
      <c r="J77" s="335">
        <v>4018</v>
      </c>
      <c r="K77" s="343">
        <v>4011</v>
      </c>
      <c r="L77" s="334">
        <v>3963</v>
      </c>
      <c r="M77" s="337"/>
      <c r="N77" s="337"/>
      <c r="O77" s="1266">
        <v>4011</v>
      </c>
      <c r="P77" s="339">
        <f t="shared" si="28"/>
        <v>0</v>
      </c>
      <c r="Q77" s="364"/>
      <c r="R77" s="364"/>
      <c r="S77" s="365"/>
      <c r="T77" s="366"/>
      <c r="U77" s="367"/>
      <c r="V77" s="364"/>
      <c r="W77" s="364"/>
      <c r="X77" s="364"/>
      <c r="Y77" s="1293">
        <f t="shared" si="29"/>
        <v>0</v>
      </c>
      <c r="Z77" s="340"/>
      <c r="AA77" s="373"/>
      <c r="AB77" s="20"/>
      <c r="AC77" s="253">
        <f t="shared" si="2"/>
        <v>0</v>
      </c>
    </row>
    <row r="78" spans="1:29" s="9" customFormat="1" ht="16.2" thickBot="1" x14ac:dyDescent="0.35">
      <c r="A78" s="119"/>
      <c r="B78" s="306"/>
      <c r="C78" s="306"/>
      <c r="D78" s="306"/>
      <c r="E78" s="1349"/>
      <c r="F78" s="881">
        <f t="shared" si="1"/>
        <v>0</v>
      </c>
      <c r="G78" s="307"/>
      <c r="H78" s="307"/>
      <c r="I78" s="308"/>
      <c r="J78" s="309"/>
      <c r="K78" s="941"/>
      <c r="L78" s="553"/>
      <c r="M78" s="553"/>
      <c r="N78" s="553"/>
      <c r="O78" s="311"/>
      <c r="P78" s="484">
        <f t="shared" si="28"/>
        <v>0</v>
      </c>
      <c r="Q78" s="349"/>
      <c r="R78" s="349"/>
      <c r="S78" s="314"/>
      <c r="T78" s="315"/>
      <c r="U78" s="350"/>
      <c r="V78" s="349"/>
      <c r="W78" s="349"/>
      <c r="X78" s="349"/>
      <c r="Y78" s="1307">
        <f t="shared" si="29"/>
        <v>0</v>
      </c>
      <c r="Z78" s="317"/>
      <c r="AA78" s="1354"/>
      <c r="AB78" s="20"/>
      <c r="AC78" s="253">
        <f t="shared" si="2"/>
        <v>0</v>
      </c>
    </row>
    <row r="79" spans="1:29" s="9" customFormat="1" x14ac:dyDescent="0.3">
      <c r="A79" s="122"/>
      <c r="B79" s="388" t="s">
        <v>287</v>
      </c>
      <c r="C79" s="388"/>
      <c r="D79" s="388"/>
      <c r="E79" s="1361"/>
      <c r="F79" s="886">
        <f t="shared" si="1"/>
        <v>0</v>
      </c>
      <c r="G79" s="389"/>
      <c r="H79" s="389"/>
      <c r="I79" s="390"/>
      <c r="J79" s="391"/>
      <c r="K79" s="945"/>
      <c r="L79" s="393"/>
      <c r="M79" s="393"/>
      <c r="N79" s="393"/>
      <c r="O79" s="394"/>
      <c r="P79" s="483">
        <f t="shared" si="28"/>
        <v>0</v>
      </c>
      <c r="Q79" s="395"/>
      <c r="R79" s="395"/>
      <c r="S79" s="478"/>
      <c r="T79" s="479"/>
      <c r="U79" s="398"/>
      <c r="V79" s="395"/>
      <c r="W79" s="395"/>
      <c r="X79" s="395"/>
      <c r="Y79" s="1306">
        <f t="shared" si="29"/>
        <v>0</v>
      </c>
      <c r="Z79" s="399" t="s">
        <v>114</v>
      </c>
      <c r="AA79" s="400"/>
      <c r="AB79" s="20"/>
      <c r="AC79" s="253">
        <f t="shared" si="2"/>
        <v>0</v>
      </c>
    </row>
    <row r="80" spans="1:29" x14ac:dyDescent="0.3">
      <c r="A80" s="118"/>
      <c r="B80" s="368"/>
      <c r="C80" s="368" t="s">
        <v>288</v>
      </c>
      <c r="D80" s="368"/>
      <c r="E80" s="1166"/>
      <c r="F80" s="582">
        <f t="shared" si="1"/>
        <v>0</v>
      </c>
      <c r="G80" s="333"/>
      <c r="H80" s="333"/>
      <c r="I80" s="334"/>
      <c r="J80" s="335"/>
      <c r="K80" s="942"/>
      <c r="L80" s="337"/>
      <c r="M80" s="337"/>
      <c r="N80" s="337"/>
      <c r="O80" s="338"/>
      <c r="P80" s="339">
        <f t="shared" si="28"/>
        <v>0</v>
      </c>
      <c r="Q80" s="364"/>
      <c r="R80" s="364"/>
      <c r="S80" s="365"/>
      <c r="T80" s="366"/>
      <c r="U80" s="367"/>
      <c r="V80" s="364"/>
      <c r="W80" s="364"/>
      <c r="X80" s="364"/>
      <c r="Y80" s="1293">
        <f t="shared" si="29"/>
        <v>0</v>
      </c>
      <c r="Z80" s="340"/>
      <c r="AA80" s="348"/>
      <c r="AB80" s="20"/>
      <c r="AC80" s="253">
        <f t="shared" si="2"/>
        <v>0</v>
      </c>
    </row>
    <row r="81" spans="1:29" s="34" customFormat="1" x14ac:dyDescent="0.3">
      <c r="A81" s="118"/>
      <c r="B81" s="368"/>
      <c r="C81" s="331" t="s">
        <v>264</v>
      </c>
      <c r="D81" s="331"/>
      <c r="E81" s="1166"/>
      <c r="F81" s="1355">
        <f t="shared" si="1"/>
        <v>0</v>
      </c>
      <c r="G81" s="583"/>
      <c r="H81" s="583"/>
      <c r="I81" s="927"/>
      <c r="J81" s="928"/>
      <c r="K81" s="405"/>
      <c r="L81" s="586"/>
      <c r="M81" s="586"/>
      <c r="N81" s="586"/>
      <c r="O81" s="338"/>
      <c r="P81" s="1359">
        <f>P122</f>
        <v>48500</v>
      </c>
      <c r="Q81" s="401">
        <f t="shared" ref="Q81:Y81" si="31">Q122</f>
        <v>0</v>
      </c>
      <c r="R81" s="401">
        <f t="shared" si="31"/>
        <v>0</v>
      </c>
      <c r="S81" s="401">
        <f t="shared" si="31"/>
        <v>48500</v>
      </c>
      <c r="T81" s="1262">
        <f t="shared" si="31"/>
        <v>0</v>
      </c>
      <c r="U81" s="1359">
        <f t="shared" si="31"/>
        <v>0</v>
      </c>
      <c r="V81" s="401">
        <f t="shared" si="31"/>
        <v>0</v>
      </c>
      <c r="W81" s="1260">
        <f t="shared" si="31"/>
        <v>0</v>
      </c>
      <c r="X81" s="339">
        <f t="shared" si="31"/>
        <v>0</v>
      </c>
      <c r="Y81" s="1286">
        <f t="shared" si="31"/>
        <v>0</v>
      </c>
      <c r="Z81" s="1006"/>
      <c r="AA81" s="407"/>
      <c r="AB81" s="20"/>
      <c r="AC81" s="260">
        <f t="shared" si="2"/>
        <v>48500</v>
      </c>
    </row>
    <row r="82" spans="1:29" s="34" customFormat="1" x14ac:dyDescent="0.3">
      <c r="A82" s="118"/>
      <c r="B82" s="368"/>
      <c r="C82" s="331" t="s">
        <v>265</v>
      </c>
      <c r="D82" s="331"/>
      <c r="E82" s="1166"/>
      <c r="F82" s="1356">
        <f t="shared" ref="F82:F93" si="32">SUM(B82:E82)</f>
        <v>0</v>
      </c>
      <c r="G82" s="583"/>
      <c r="H82" s="583"/>
      <c r="I82" s="927"/>
      <c r="J82" s="928"/>
      <c r="K82" s="405"/>
      <c r="L82" s="586"/>
      <c r="M82" s="586"/>
      <c r="N82" s="586"/>
      <c r="O82" s="338"/>
      <c r="P82" s="1359">
        <f t="shared" ref="P82:S82" si="33">P106+P109+P116+P112</f>
        <v>200000</v>
      </c>
      <c r="Q82" s="401">
        <f t="shared" si="33"/>
        <v>0</v>
      </c>
      <c r="R82" s="401">
        <f t="shared" si="33"/>
        <v>0</v>
      </c>
      <c r="S82" s="401">
        <f t="shared" si="33"/>
        <v>75000</v>
      </c>
      <c r="T82" s="1262">
        <f>T106+T109+T116+T112</f>
        <v>125000</v>
      </c>
      <c r="U82" s="1359">
        <f t="shared" ref="U82:Y82" si="34">U106+U109+U116+U112</f>
        <v>0</v>
      </c>
      <c r="V82" s="401">
        <f t="shared" si="34"/>
        <v>0</v>
      </c>
      <c r="W82" s="1262">
        <f t="shared" si="34"/>
        <v>0</v>
      </c>
      <c r="X82" s="402">
        <f t="shared" si="34"/>
        <v>0</v>
      </c>
      <c r="Y82" s="402">
        <f t="shared" si="34"/>
        <v>0</v>
      </c>
      <c r="Z82" s="339"/>
      <c r="AA82" s="407"/>
      <c r="AB82" s="20"/>
      <c r="AC82" s="260">
        <f t="shared" si="2"/>
        <v>200000</v>
      </c>
    </row>
    <row r="83" spans="1:29" s="34" customFormat="1" hidden="1" x14ac:dyDescent="0.3">
      <c r="A83" s="118"/>
      <c r="B83" s="368"/>
      <c r="C83" s="331" t="s">
        <v>271</v>
      </c>
      <c r="D83" s="331"/>
      <c r="E83" s="1166"/>
      <c r="F83" s="1356">
        <f t="shared" si="32"/>
        <v>0</v>
      </c>
      <c r="G83" s="583"/>
      <c r="H83" s="583"/>
      <c r="I83" s="927"/>
      <c r="J83" s="928"/>
      <c r="K83" s="405"/>
      <c r="L83" s="429"/>
      <c r="M83" s="429"/>
      <c r="N83" s="429"/>
      <c r="O83" s="338"/>
      <c r="P83" s="1359">
        <f>P85</f>
        <v>464628.21</v>
      </c>
      <c r="Q83" s="401">
        <f t="shared" ref="Q83:S83" si="35">Q85</f>
        <v>0</v>
      </c>
      <c r="R83" s="401">
        <f t="shared" si="35"/>
        <v>464628.21</v>
      </c>
      <c r="S83" s="401">
        <f t="shared" si="35"/>
        <v>0</v>
      </c>
      <c r="T83" s="1262">
        <f>T85</f>
        <v>0</v>
      </c>
      <c r="U83" s="1359">
        <f t="shared" ref="U83:Y83" si="36">U85</f>
        <v>0</v>
      </c>
      <c r="V83" s="401">
        <f t="shared" si="36"/>
        <v>0</v>
      </c>
      <c r="W83" s="1262">
        <f t="shared" si="36"/>
        <v>0</v>
      </c>
      <c r="X83" s="402">
        <f t="shared" si="36"/>
        <v>0</v>
      </c>
      <c r="Y83" s="402">
        <f t="shared" si="36"/>
        <v>0</v>
      </c>
      <c r="Z83" s="1006"/>
      <c r="AA83" s="408"/>
      <c r="AB83" s="20"/>
      <c r="AC83" s="260">
        <f t="shared" si="2"/>
        <v>464628.21</v>
      </c>
    </row>
    <row r="84" spans="1:29" ht="16.2" thickBot="1" x14ac:dyDescent="0.35">
      <c r="A84" s="119"/>
      <c r="B84" s="306"/>
      <c r="C84" s="306"/>
      <c r="D84" s="306"/>
      <c r="E84" s="1797"/>
      <c r="F84" s="1798">
        <f t="shared" si="32"/>
        <v>0</v>
      </c>
      <c r="G84" s="307"/>
      <c r="H84" s="307"/>
      <c r="I84" s="1799"/>
      <c r="J84" s="1800"/>
      <c r="K84" s="1801"/>
      <c r="L84" s="310"/>
      <c r="M84" s="310"/>
      <c r="N84" s="310"/>
      <c r="O84" s="311"/>
      <c r="P84" s="1802">
        <f t="shared" si="28"/>
        <v>0</v>
      </c>
      <c r="Q84" s="349"/>
      <c r="R84" s="349"/>
      <c r="S84" s="1803"/>
      <c r="T84" s="1804"/>
      <c r="U84" s="350"/>
      <c r="V84" s="349"/>
      <c r="W84" s="349"/>
      <c r="X84" s="349"/>
      <c r="Y84" s="1307">
        <f t="shared" si="29"/>
        <v>0</v>
      </c>
      <c r="Z84" s="1805"/>
      <c r="AA84" s="1806"/>
      <c r="AB84" s="20"/>
      <c r="AC84" s="253">
        <f t="shared" si="2"/>
        <v>0</v>
      </c>
    </row>
    <row r="85" spans="1:29" hidden="1" x14ac:dyDescent="0.3">
      <c r="A85" s="1789"/>
      <c r="B85" s="1790"/>
      <c r="C85" s="1047" t="s">
        <v>1090</v>
      </c>
      <c r="D85" s="1790"/>
      <c r="E85" s="1791"/>
      <c r="F85" s="1792">
        <v>6</v>
      </c>
      <c r="G85" s="353"/>
      <c r="H85" s="353">
        <v>6</v>
      </c>
      <c r="I85" s="1793"/>
      <c r="J85" s="1794"/>
      <c r="K85" s="1795"/>
      <c r="L85" s="357">
        <v>6</v>
      </c>
      <c r="M85" s="357"/>
      <c r="N85" s="357"/>
      <c r="O85" s="358">
        <f t="shared" si="30"/>
        <v>6</v>
      </c>
      <c r="P85" s="488">
        <f t="shared" si="28"/>
        <v>464628.21</v>
      </c>
      <c r="Q85" s="359"/>
      <c r="R85" s="1796">
        <v>464628.21</v>
      </c>
      <c r="S85" s="1796"/>
      <c r="T85" s="361"/>
      <c r="U85" s="362"/>
      <c r="V85" s="359"/>
      <c r="W85" s="359"/>
      <c r="X85" s="359"/>
      <c r="Y85" s="1308">
        <f t="shared" si="29"/>
        <v>0</v>
      </c>
      <c r="Z85" s="363" t="s">
        <v>32</v>
      </c>
      <c r="AA85" s="1056" t="s">
        <v>1092</v>
      </c>
      <c r="AB85" s="20"/>
      <c r="AC85" s="253">
        <f t="shared" si="2"/>
        <v>464628.21</v>
      </c>
    </row>
    <row r="86" spans="1:29" hidden="1" x14ac:dyDescent="0.3">
      <c r="A86" s="207"/>
      <c r="B86" s="409"/>
      <c r="C86" s="278"/>
      <c r="D86" s="278" t="s">
        <v>1091</v>
      </c>
      <c r="E86" s="523"/>
      <c r="F86" s="1356"/>
      <c r="G86" s="333"/>
      <c r="H86" s="333"/>
      <c r="I86" s="403"/>
      <c r="J86" s="404"/>
      <c r="K86" s="946"/>
      <c r="L86" s="337"/>
      <c r="M86" s="337"/>
      <c r="N86" s="337"/>
      <c r="O86" s="338"/>
      <c r="P86" s="339"/>
      <c r="Q86" s="364"/>
      <c r="R86" s="410"/>
      <c r="S86" s="410"/>
      <c r="T86" s="366"/>
      <c r="U86" s="367"/>
      <c r="V86" s="364"/>
      <c r="W86" s="364"/>
      <c r="X86" s="364"/>
      <c r="Y86" s="1293"/>
      <c r="Z86" s="340"/>
      <c r="AA86" s="516" t="s">
        <v>1093</v>
      </c>
      <c r="AB86" s="20"/>
      <c r="AC86" s="253"/>
    </row>
    <row r="87" spans="1:29" hidden="1" x14ac:dyDescent="0.3">
      <c r="A87" s="207"/>
      <c r="B87" s="409"/>
      <c r="C87" s="409"/>
      <c r="D87" s="409"/>
      <c r="E87" s="1171" t="s">
        <v>973</v>
      </c>
      <c r="F87" s="1356">
        <f t="shared" si="32"/>
        <v>0</v>
      </c>
      <c r="G87" s="333"/>
      <c r="H87" s="333"/>
      <c r="I87" s="403"/>
      <c r="J87" s="404"/>
      <c r="K87" s="946"/>
      <c r="L87" s="337"/>
      <c r="M87" s="337"/>
      <c r="N87" s="337"/>
      <c r="O87" s="338"/>
      <c r="P87" s="339">
        <f t="shared" si="28"/>
        <v>0</v>
      </c>
      <c r="Q87" s="364"/>
      <c r="R87" s="364"/>
      <c r="S87" s="987"/>
      <c r="T87" s="988"/>
      <c r="U87" s="367"/>
      <c r="V87" s="364"/>
      <c r="W87" s="364"/>
      <c r="X87" s="364"/>
      <c r="Y87" s="1293">
        <f t="shared" si="29"/>
        <v>0</v>
      </c>
      <c r="Z87" s="406"/>
      <c r="AA87" s="516" t="s">
        <v>977</v>
      </c>
      <c r="AB87" s="20"/>
      <c r="AC87" s="253">
        <f t="shared" si="2"/>
        <v>0</v>
      </c>
    </row>
    <row r="88" spans="1:29" hidden="1" x14ac:dyDescent="0.3">
      <c r="A88" s="207"/>
      <c r="B88" s="409"/>
      <c r="C88" s="409"/>
      <c r="D88" s="409"/>
      <c r="E88" s="555"/>
      <c r="F88" s="1356">
        <f t="shared" si="32"/>
        <v>0</v>
      </c>
      <c r="G88" s="333"/>
      <c r="H88" s="333"/>
      <c r="I88" s="403"/>
      <c r="J88" s="404"/>
      <c r="K88" s="946"/>
      <c r="L88" s="337"/>
      <c r="M88" s="337"/>
      <c r="N88" s="337"/>
      <c r="O88" s="338"/>
      <c r="P88" s="339">
        <f t="shared" si="28"/>
        <v>0</v>
      </c>
      <c r="Q88" s="364"/>
      <c r="R88" s="364"/>
      <c r="S88" s="987"/>
      <c r="T88" s="988"/>
      <c r="U88" s="367"/>
      <c r="V88" s="364"/>
      <c r="W88" s="364"/>
      <c r="X88" s="364"/>
      <c r="Y88" s="1293">
        <f t="shared" si="29"/>
        <v>0</v>
      </c>
      <c r="Z88" s="406"/>
      <c r="AA88" s="408"/>
      <c r="AB88" s="20"/>
      <c r="AC88" s="253">
        <f t="shared" si="2"/>
        <v>0</v>
      </c>
    </row>
    <row r="89" spans="1:29" hidden="1" x14ac:dyDescent="0.3">
      <c r="A89" s="207"/>
      <c r="B89" s="409"/>
      <c r="C89" s="278" t="s">
        <v>974</v>
      </c>
      <c r="D89" s="409"/>
      <c r="E89" s="523"/>
      <c r="F89" s="1356">
        <f t="shared" si="32"/>
        <v>0</v>
      </c>
      <c r="G89" s="333"/>
      <c r="H89" s="333"/>
      <c r="I89" s="403"/>
      <c r="J89" s="404"/>
      <c r="K89" s="946"/>
      <c r="L89" s="337"/>
      <c r="M89" s="337"/>
      <c r="N89" s="337"/>
      <c r="O89" s="338"/>
      <c r="P89" s="339">
        <f t="shared" si="28"/>
        <v>0</v>
      </c>
      <c r="Q89" s="364"/>
      <c r="R89" s="364"/>
      <c r="S89" s="987"/>
      <c r="T89" s="988"/>
      <c r="U89" s="367"/>
      <c r="V89" s="364"/>
      <c r="W89" s="364"/>
      <c r="X89" s="364"/>
      <c r="Y89" s="1293">
        <f t="shared" si="29"/>
        <v>0</v>
      </c>
      <c r="Z89" s="406"/>
      <c r="AA89" s="408"/>
      <c r="AB89" s="20"/>
      <c r="AC89" s="253">
        <f t="shared" si="2"/>
        <v>0</v>
      </c>
    </row>
    <row r="90" spans="1:29" hidden="1" x14ac:dyDescent="0.3">
      <c r="A90" s="207"/>
      <c r="B90" s="409"/>
      <c r="C90" s="409"/>
      <c r="D90" s="409"/>
      <c r="E90" s="522" t="s">
        <v>975</v>
      </c>
      <c r="F90" s="1356">
        <f t="shared" si="32"/>
        <v>0</v>
      </c>
      <c r="G90" s="333"/>
      <c r="H90" s="333"/>
      <c r="I90" s="403"/>
      <c r="J90" s="404"/>
      <c r="K90" s="946"/>
      <c r="L90" s="337"/>
      <c r="M90" s="337"/>
      <c r="N90" s="337"/>
      <c r="O90" s="338"/>
      <c r="P90" s="339">
        <f t="shared" si="28"/>
        <v>0</v>
      </c>
      <c r="Q90" s="364"/>
      <c r="R90" s="364"/>
      <c r="S90" s="987"/>
      <c r="T90" s="988"/>
      <c r="U90" s="367"/>
      <c r="V90" s="364"/>
      <c r="W90" s="364"/>
      <c r="X90" s="364"/>
      <c r="Y90" s="1293">
        <f t="shared" si="29"/>
        <v>0</v>
      </c>
      <c r="Z90" s="406"/>
      <c r="AA90" s="408"/>
      <c r="AB90" s="20"/>
      <c r="AC90" s="253">
        <f t="shared" si="2"/>
        <v>0</v>
      </c>
    </row>
    <row r="91" spans="1:29" hidden="1" x14ac:dyDescent="0.3">
      <c r="A91" s="207"/>
      <c r="B91" s="409"/>
      <c r="C91" s="409"/>
      <c r="D91" s="409"/>
      <c r="E91" s="523"/>
      <c r="F91" s="1356">
        <v>5</v>
      </c>
      <c r="G91" s="333"/>
      <c r="H91" s="333">
        <v>5</v>
      </c>
      <c r="I91" s="403"/>
      <c r="J91" s="404"/>
      <c r="K91" s="946"/>
      <c r="L91" s="337">
        <v>5</v>
      </c>
      <c r="M91" s="337"/>
      <c r="N91" s="337"/>
      <c r="O91" s="338">
        <f t="shared" si="30"/>
        <v>5</v>
      </c>
      <c r="P91" s="339">
        <f t="shared" si="28"/>
        <v>0</v>
      </c>
      <c r="Q91" s="364"/>
      <c r="R91" s="364"/>
      <c r="S91" s="987"/>
      <c r="T91" s="988"/>
      <c r="U91" s="367"/>
      <c r="V91" s="364"/>
      <c r="W91" s="364"/>
      <c r="X91" s="364"/>
      <c r="Y91" s="1293">
        <f t="shared" si="29"/>
        <v>0</v>
      </c>
      <c r="Z91" s="406"/>
      <c r="AA91" s="408"/>
      <c r="AB91" s="20"/>
      <c r="AC91" s="253">
        <f t="shared" si="2"/>
        <v>0</v>
      </c>
    </row>
    <row r="92" spans="1:29" hidden="1" x14ac:dyDescent="0.3">
      <c r="A92" s="207"/>
      <c r="B92" s="409"/>
      <c r="C92" s="409"/>
      <c r="D92" s="409"/>
      <c r="E92" s="523"/>
      <c r="F92" s="1356">
        <f t="shared" si="32"/>
        <v>0</v>
      </c>
      <c r="G92" s="333"/>
      <c r="H92" s="333"/>
      <c r="I92" s="403"/>
      <c r="J92" s="404"/>
      <c r="K92" s="946"/>
      <c r="L92" s="337"/>
      <c r="M92" s="337"/>
      <c r="N92" s="337"/>
      <c r="O92" s="338"/>
      <c r="P92" s="339">
        <f t="shared" si="28"/>
        <v>0</v>
      </c>
      <c r="Q92" s="364"/>
      <c r="R92" s="364"/>
      <c r="S92" s="987"/>
      <c r="T92" s="988"/>
      <c r="U92" s="367"/>
      <c r="V92" s="364"/>
      <c r="W92" s="364"/>
      <c r="X92" s="364"/>
      <c r="Y92" s="1293">
        <f t="shared" si="29"/>
        <v>0</v>
      </c>
      <c r="Z92" s="406"/>
      <c r="AA92" s="408"/>
      <c r="AB92" s="20"/>
      <c r="AC92" s="253">
        <f t="shared" ref="AC92:AC123" si="37">P92+Y92</f>
        <v>0</v>
      </c>
    </row>
    <row r="93" spans="1:29" hidden="1" x14ac:dyDescent="0.3">
      <c r="A93" s="207"/>
      <c r="B93" s="409"/>
      <c r="C93" s="278" t="s">
        <v>976</v>
      </c>
      <c r="D93" s="409"/>
      <c r="E93" s="523"/>
      <c r="F93" s="1356">
        <f t="shared" si="32"/>
        <v>0</v>
      </c>
      <c r="G93" s="333"/>
      <c r="H93" s="333"/>
      <c r="I93" s="403"/>
      <c r="J93" s="404"/>
      <c r="K93" s="946"/>
      <c r="L93" s="337"/>
      <c r="M93" s="337"/>
      <c r="N93" s="337"/>
      <c r="O93" s="338"/>
      <c r="P93" s="339">
        <f t="shared" si="28"/>
        <v>0</v>
      </c>
      <c r="Q93" s="364"/>
      <c r="R93" s="364"/>
      <c r="S93" s="987"/>
      <c r="T93" s="988"/>
      <c r="U93" s="367"/>
      <c r="V93" s="364"/>
      <c r="W93" s="364"/>
      <c r="X93" s="364"/>
      <c r="Y93" s="1293">
        <f t="shared" si="29"/>
        <v>0</v>
      </c>
      <c r="Z93" s="406"/>
      <c r="AA93" s="408"/>
      <c r="AB93" s="20"/>
      <c r="AC93" s="253">
        <f t="shared" si="37"/>
        <v>0</v>
      </c>
    </row>
    <row r="94" spans="1:29" hidden="1" x14ac:dyDescent="0.3">
      <c r="A94" s="207"/>
      <c r="B94" s="409"/>
      <c r="C94" s="409"/>
      <c r="D94" s="409"/>
      <c r="E94" s="522" t="s">
        <v>8</v>
      </c>
      <c r="F94" s="1357">
        <v>5</v>
      </c>
      <c r="G94" s="333"/>
      <c r="H94" s="333">
        <v>5</v>
      </c>
      <c r="I94" s="403"/>
      <c r="J94" s="404"/>
      <c r="K94" s="946"/>
      <c r="L94" s="344">
        <v>5</v>
      </c>
      <c r="M94" s="337"/>
      <c r="N94" s="337"/>
      <c r="O94" s="1267">
        <v>5</v>
      </c>
      <c r="P94" s="339">
        <f t="shared" si="28"/>
        <v>0</v>
      </c>
      <c r="Q94" s="364"/>
      <c r="R94" s="364"/>
      <c r="S94" s="987"/>
      <c r="T94" s="988"/>
      <c r="U94" s="367"/>
      <c r="V94" s="364"/>
      <c r="W94" s="364"/>
      <c r="X94" s="364"/>
      <c r="Y94" s="1293">
        <f t="shared" si="29"/>
        <v>0</v>
      </c>
      <c r="Z94" s="406"/>
      <c r="AA94" s="408"/>
      <c r="AB94" s="20"/>
      <c r="AC94" s="253">
        <f t="shared" si="37"/>
        <v>0</v>
      </c>
    </row>
    <row r="95" spans="1:29" hidden="1" x14ac:dyDescent="0.3">
      <c r="A95" s="207"/>
      <c r="B95" s="409"/>
      <c r="C95" s="409"/>
      <c r="D95" s="409"/>
      <c r="E95" s="522" t="s">
        <v>9</v>
      </c>
      <c r="F95" s="1357">
        <v>19</v>
      </c>
      <c r="G95" s="333"/>
      <c r="H95" s="333">
        <v>19</v>
      </c>
      <c r="I95" s="403"/>
      <c r="J95" s="404"/>
      <c r="K95" s="946"/>
      <c r="L95" s="344">
        <v>19</v>
      </c>
      <c r="M95" s="337"/>
      <c r="N95" s="337"/>
      <c r="O95" s="1267">
        <v>19</v>
      </c>
      <c r="P95" s="339">
        <f t="shared" si="28"/>
        <v>0</v>
      </c>
      <c r="Q95" s="364"/>
      <c r="R95" s="364"/>
      <c r="S95" s="987"/>
      <c r="T95" s="988"/>
      <c r="U95" s="367"/>
      <c r="V95" s="364"/>
      <c r="W95" s="364"/>
      <c r="X95" s="364"/>
      <c r="Y95" s="1293">
        <f t="shared" si="29"/>
        <v>0</v>
      </c>
      <c r="Z95" s="406"/>
      <c r="AA95" s="408"/>
      <c r="AB95" s="20"/>
      <c r="AC95" s="253">
        <f t="shared" si="37"/>
        <v>0</v>
      </c>
    </row>
    <row r="96" spans="1:29" hidden="1" x14ac:dyDescent="0.3">
      <c r="A96" s="207"/>
      <c r="B96" s="409"/>
      <c r="C96" s="409"/>
      <c r="D96" s="409"/>
      <c r="E96" s="522" t="s">
        <v>10</v>
      </c>
      <c r="F96" s="1357">
        <v>123</v>
      </c>
      <c r="G96" s="333"/>
      <c r="H96" s="333">
        <v>123</v>
      </c>
      <c r="I96" s="403"/>
      <c r="J96" s="404"/>
      <c r="K96" s="946"/>
      <c r="L96" s="344">
        <v>123</v>
      </c>
      <c r="M96" s="337"/>
      <c r="N96" s="337"/>
      <c r="O96" s="1267">
        <v>123</v>
      </c>
      <c r="P96" s="339">
        <f t="shared" si="28"/>
        <v>0</v>
      </c>
      <c r="Q96" s="364"/>
      <c r="R96" s="364"/>
      <c r="S96" s="987"/>
      <c r="T96" s="988"/>
      <c r="U96" s="367"/>
      <c r="V96" s="364"/>
      <c r="W96" s="364"/>
      <c r="X96" s="364"/>
      <c r="Y96" s="1293">
        <f t="shared" si="29"/>
        <v>0</v>
      </c>
      <c r="Z96" s="406"/>
      <c r="AA96" s="408"/>
      <c r="AB96" s="20"/>
      <c r="AC96" s="253">
        <f t="shared" si="37"/>
        <v>0</v>
      </c>
    </row>
    <row r="97" spans="1:29" hidden="1" x14ac:dyDescent="0.3">
      <c r="A97" s="115"/>
      <c r="B97" s="332"/>
      <c r="C97" s="332"/>
      <c r="D97" s="332"/>
      <c r="E97" s="1170"/>
      <c r="F97" s="1355"/>
      <c r="G97" s="333"/>
      <c r="H97" s="333"/>
      <c r="I97" s="403"/>
      <c r="J97" s="404"/>
      <c r="K97" s="946"/>
      <c r="L97" s="337"/>
      <c r="M97" s="337"/>
      <c r="N97" s="337"/>
      <c r="O97" s="338"/>
      <c r="P97" s="339">
        <f t="shared" si="28"/>
        <v>0</v>
      </c>
      <c r="Q97" s="364"/>
      <c r="R97" s="364"/>
      <c r="S97" s="987"/>
      <c r="T97" s="988"/>
      <c r="U97" s="367"/>
      <c r="V97" s="364"/>
      <c r="W97" s="364"/>
      <c r="X97" s="364"/>
      <c r="Y97" s="1293">
        <f t="shared" si="29"/>
        <v>0</v>
      </c>
      <c r="Z97" s="406"/>
      <c r="AA97" s="408"/>
      <c r="AB97" s="20"/>
      <c r="AC97" s="253">
        <f t="shared" si="37"/>
        <v>0</v>
      </c>
    </row>
    <row r="98" spans="1:29" x14ac:dyDescent="0.3">
      <c r="A98" s="115"/>
      <c r="B98" s="332"/>
      <c r="C98" s="368" t="s">
        <v>1094</v>
      </c>
      <c r="D98" s="332"/>
      <c r="E98" s="1164"/>
      <c r="F98" s="1355">
        <f t="shared" si="1"/>
        <v>0</v>
      </c>
      <c r="G98" s="333"/>
      <c r="H98" s="333"/>
      <c r="I98" s="334"/>
      <c r="J98" s="335"/>
      <c r="K98" s="942"/>
      <c r="L98" s="337"/>
      <c r="M98" s="337"/>
      <c r="N98" s="337"/>
      <c r="O98" s="338">
        <f t="shared" si="30"/>
        <v>0</v>
      </c>
      <c r="P98" s="339">
        <f t="shared" si="28"/>
        <v>0</v>
      </c>
      <c r="Q98" s="413"/>
      <c r="R98" s="413"/>
      <c r="S98" s="413"/>
      <c r="T98" s="1290"/>
      <c r="U98" s="515"/>
      <c r="V98" s="413"/>
      <c r="W98" s="413"/>
      <c r="X98" s="413"/>
      <c r="Y98" s="1293">
        <f t="shared" si="29"/>
        <v>0</v>
      </c>
      <c r="Z98" s="1059"/>
      <c r="AA98" s="415"/>
      <c r="AB98" s="20"/>
      <c r="AC98" s="253">
        <f t="shared" si="37"/>
        <v>0</v>
      </c>
    </row>
    <row r="99" spans="1:29" x14ac:dyDescent="0.3">
      <c r="A99" s="207"/>
      <c r="B99" s="409"/>
      <c r="C99" s="409"/>
      <c r="D99" s="409"/>
      <c r="E99" s="522" t="s">
        <v>21</v>
      </c>
      <c r="F99" s="1358">
        <v>1</v>
      </c>
      <c r="G99" s="333"/>
      <c r="H99" s="287">
        <v>1</v>
      </c>
      <c r="I99" s="334"/>
      <c r="J99" s="335"/>
      <c r="K99" s="942"/>
      <c r="L99" s="416">
        <v>2</v>
      </c>
      <c r="M99" s="337"/>
      <c r="N99" s="337"/>
      <c r="O99" s="1013">
        <v>2</v>
      </c>
      <c r="P99" s="339">
        <f t="shared" si="28"/>
        <v>0</v>
      </c>
      <c r="Q99" s="413"/>
      <c r="R99" s="417"/>
      <c r="S99" s="417"/>
      <c r="T99" s="1291"/>
      <c r="U99" s="1304"/>
      <c r="V99" s="413"/>
      <c r="W99" s="413"/>
      <c r="X99" s="413"/>
      <c r="Y99" s="1293">
        <f t="shared" si="29"/>
        <v>0</v>
      </c>
      <c r="Z99" s="1059"/>
      <c r="AA99" s="208" t="s">
        <v>54</v>
      </c>
      <c r="AB99" s="20"/>
      <c r="AC99" s="253">
        <f t="shared" si="37"/>
        <v>0</v>
      </c>
    </row>
    <row r="100" spans="1:29" x14ac:dyDescent="0.3">
      <c r="A100" s="207"/>
      <c r="B100" s="409"/>
      <c r="C100" s="409"/>
      <c r="D100" s="409"/>
      <c r="E100" s="522" t="s">
        <v>978</v>
      </c>
      <c r="F100" s="1358"/>
      <c r="G100" s="333"/>
      <c r="H100" s="287"/>
      <c r="I100" s="334"/>
      <c r="J100" s="335"/>
      <c r="K100" s="942"/>
      <c r="L100" s="416"/>
      <c r="M100" s="337"/>
      <c r="N100" s="337"/>
      <c r="O100" s="1013"/>
      <c r="P100" s="339">
        <f t="shared" si="28"/>
        <v>0</v>
      </c>
      <c r="Q100" s="413"/>
      <c r="R100" s="413"/>
      <c r="S100" s="413"/>
      <c r="T100" s="1290"/>
      <c r="U100" s="515"/>
      <c r="V100" s="413"/>
      <c r="W100" s="413"/>
      <c r="X100" s="413"/>
      <c r="Y100" s="1293">
        <f t="shared" si="29"/>
        <v>0</v>
      </c>
      <c r="Z100" s="1059"/>
      <c r="AA100" s="415"/>
      <c r="AB100" s="20"/>
      <c r="AC100" s="253">
        <f t="shared" si="37"/>
        <v>0</v>
      </c>
    </row>
    <row r="101" spans="1:29" x14ac:dyDescent="0.3">
      <c r="A101" s="207"/>
      <c r="B101" s="409"/>
      <c r="C101" s="409"/>
      <c r="D101" s="409"/>
      <c r="E101" s="555" t="s">
        <v>8</v>
      </c>
      <c r="F101" s="1358">
        <v>5</v>
      </c>
      <c r="G101" s="333"/>
      <c r="H101" s="287">
        <v>5</v>
      </c>
      <c r="I101" s="334"/>
      <c r="J101" s="335"/>
      <c r="K101" s="942"/>
      <c r="L101" s="273">
        <v>5</v>
      </c>
      <c r="M101" s="337"/>
      <c r="N101" s="337"/>
      <c r="O101" s="1268">
        <v>5</v>
      </c>
      <c r="P101" s="339">
        <f t="shared" si="28"/>
        <v>0</v>
      </c>
      <c r="Q101" s="413"/>
      <c r="R101" s="413"/>
      <c r="S101" s="413"/>
      <c r="T101" s="1290"/>
      <c r="U101" s="515"/>
      <c r="V101" s="413"/>
      <c r="W101" s="413"/>
      <c r="X101" s="413"/>
      <c r="Y101" s="1293">
        <f t="shared" si="29"/>
        <v>0</v>
      </c>
      <c r="Z101" s="1059"/>
      <c r="AA101" s="415"/>
      <c r="AB101" s="20"/>
      <c r="AC101" s="253">
        <f t="shared" si="37"/>
        <v>0</v>
      </c>
    </row>
    <row r="102" spans="1:29" x14ac:dyDescent="0.3">
      <c r="A102" s="207"/>
      <c r="B102" s="409"/>
      <c r="C102" s="409"/>
      <c r="D102" s="409"/>
      <c r="E102" s="555" t="s">
        <v>9</v>
      </c>
      <c r="F102" s="1358">
        <v>19</v>
      </c>
      <c r="G102" s="333"/>
      <c r="H102" s="287">
        <v>19</v>
      </c>
      <c r="I102" s="334"/>
      <c r="J102" s="335"/>
      <c r="K102" s="942"/>
      <c r="L102" s="273">
        <v>19</v>
      </c>
      <c r="M102" s="337"/>
      <c r="N102" s="337"/>
      <c r="O102" s="1268">
        <v>19</v>
      </c>
      <c r="P102" s="339">
        <f t="shared" si="28"/>
        <v>0</v>
      </c>
      <c r="Q102" s="413"/>
      <c r="R102" s="413"/>
      <c r="S102" s="413"/>
      <c r="T102" s="1290"/>
      <c r="U102" s="515"/>
      <c r="V102" s="413"/>
      <c r="W102" s="413"/>
      <c r="X102" s="413"/>
      <c r="Y102" s="1293">
        <f t="shared" si="29"/>
        <v>0</v>
      </c>
      <c r="Z102" s="1059"/>
      <c r="AA102" s="415"/>
      <c r="AB102" s="20"/>
      <c r="AC102" s="253">
        <f t="shared" si="37"/>
        <v>0</v>
      </c>
    </row>
    <row r="103" spans="1:29" x14ac:dyDescent="0.3">
      <c r="A103" s="207"/>
      <c r="B103" s="409"/>
      <c r="C103" s="409"/>
      <c r="D103" s="409"/>
      <c r="E103" s="555" t="s">
        <v>10</v>
      </c>
      <c r="F103" s="505">
        <v>123</v>
      </c>
      <c r="G103" s="333"/>
      <c r="H103" s="287">
        <v>123</v>
      </c>
      <c r="I103" s="334"/>
      <c r="J103" s="335"/>
      <c r="K103" s="942"/>
      <c r="L103" s="273">
        <v>123</v>
      </c>
      <c r="M103" s="337"/>
      <c r="N103" s="337"/>
      <c r="O103" s="1268">
        <v>123</v>
      </c>
      <c r="P103" s="339">
        <f t="shared" si="28"/>
        <v>0</v>
      </c>
      <c r="Q103" s="413"/>
      <c r="R103" s="413"/>
      <c r="S103" s="413"/>
      <c r="T103" s="1290"/>
      <c r="U103" s="515"/>
      <c r="V103" s="413"/>
      <c r="W103" s="413"/>
      <c r="X103" s="413"/>
      <c r="Y103" s="1293">
        <f t="shared" si="29"/>
        <v>0</v>
      </c>
      <c r="Z103" s="1059"/>
      <c r="AA103" s="415"/>
      <c r="AB103" s="20"/>
      <c r="AC103" s="253">
        <f t="shared" si="37"/>
        <v>0</v>
      </c>
    </row>
    <row r="104" spans="1:29" x14ac:dyDescent="0.3">
      <c r="A104" s="207"/>
      <c r="B104" s="409"/>
      <c r="C104" s="409"/>
      <c r="D104" s="409"/>
      <c r="E104" s="555"/>
      <c r="F104" s="582"/>
      <c r="G104" s="333"/>
      <c r="H104" s="287"/>
      <c r="I104" s="334"/>
      <c r="J104" s="335"/>
      <c r="K104" s="942"/>
      <c r="L104" s="273"/>
      <c r="M104" s="337"/>
      <c r="N104" s="337"/>
      <c r="O104" s="338"/>
      <c r="P104" s="339">
        <f t="shared" si="28"/>
        <v>0</v>
      </c>
      <c r="Q104" s="413"/>
      <c r="R104" s="413"/>
      <c r="S104" s="413"/>
      <c r="T104" s="1290"/>
      <c r="U104" s="515"/>
      <c r="V104" s="413"/>
      <c r="W104" s="413"/>
      <c r="X104" s="413"/>
      <c r="Y104" s="1293">
        <f t="shared" si="29"/>
        <v>0</v>
      </c>
      <c r="Z104" s="1059"/>
      <c r="AA104" s="415"/>
      <c r="AB104" s="20"/>
      <c r="AC104" s="253">
        <f t="shared" si="37"/>
        <v>0</v>
      </c>
    </row>
    <row r="105" spans="1:29" x14ac:dyDescent="0.3">
      <c r="A105" s="115"/>
      <c r="B105" s="332"/>
      <c r="C105" s="368" t="s">
        <v>1095</v>
      </c>
      <c r="D105" s="332"/>
      <c r="E105" s="1164"/>
      <c r="F105" s="582">
        <f t="shared" si="1"/>
        <v>0</v>
      </c>
      <c r="G105" s="333"/>
      <c r="H105" s="333"/>
      <c r="I105" s="334"/>
      <c r="J105" s="335"/>
      <c r="K105" s="942"/>
      <c r="L105" s="337"/>
      <c r="M105" s="337"/>
      <c r="N105" s="337"/>
      <c r="O105" s="338">
        <f t="shared" si="30"/>
        <v>0</v>
      </c>
      <c r="P105" s="339">
        <f t="shared" si="28"/>
        <v>0</v>
      </c>
      <c r="Q105" s="364"/>
      <c r="R105" s="364"/>
      <c r="S105" s="365"/>
      <c r="T105" s="366"/>
      <c r="U105" s="367"/>
      <c r="V105" s="364"/>
      <c r="W105" s="364"/>
      <c r="X105" s="364"/>
      <c r="Y105" s="1293">
        <f t="shared" si="29"/>
        <v>0</v>
      </c>
      <c r="Z105" s="340"/>
      <c r="AA105" s="420"/>
      <c r="AB105" s="28"/>
      <c r="AC105" s="253">
        <f t="shared" si="37"/>
        <v>0</v>
      </c>
    </row>
    <row r="106" spans="1:29" x14ac:dyDescent="0.3">
      <c r="A106" s="115"/>
      <c r="B106" s="332"/>
      <c r="C106" s="332"/>
      <c r="D106" s="332"/>
      <c r="E106" s="1168" t="s">
        <v>21</v>
      </c>
      <c r="F106" s="582">
        <f t="shared" si="1"/>
        <v>1</v>
      </c>
      <c r="G106" s="333"/>
      <c r="H106" s="333"/>
      <c r="I106" s="334">
        <v>1</v>
      </c>
      <c r="J106" s="335"/>
      <c r="K106" s="942"/>
      <c r="L106" s="337"/>
      <c r="M106" s="337"/>
      <c r="N106" s="337"/>
      <c r="O106" s="338">
        <f t="shared" si="30"/>
        <v>0</v>
      </c>
      <c r="P106" s="339">
        <f t="shared" si="28"/>
        <v>50000</v>
      </c>
      <c r="Q106" s="364"/>
      <c r="R106" s="364"/>
      <c r="S106" s="365">
        <v>50000</v>
      </c>
      <c r="T106" s="366"/>
      <c r="U106" s="367"/>
      <c r="V106" s="364"/>
      <c r="W106" s="364"/>
      <c r="X106" s="364"/>
      <c r="Y106" s="1293">
        <f t="shared" si="29"/>
        <v>0</v>
      </c>
      <c r="Z106" s="85"/>
      <c r="AA106" s="525" t="s">
        <v>54</v>
      </c>
      <c r="AB106" s="28"/>
      <c r="AC106" s="253">
        <f t="shared" si="37"/>
        <v>50000</v>
      </c>
    </row>
    <row r="107" spans="1:29" x14ac:dyDescent="0.3">
      <c r="A107" s="115"/>
      <c r="B107" s="332"/>
      <c r="C107" s="332"/>
      <c r="D107" s="332"/>
      <c r="E107" s="1169"/>
      <c r="F107" s="582">
        <f t="shared" si="1"/>
        <v>0</v>
      </c>
      <c r="G107" s="333"/>
      <c r="H107" s="333"/>
      <c r="I107" s="334"/>
      <c r="J107" s="335"/>
      <c r="K107" s="942"/>
      <c r="L107" s="337"/>
      <c r="M107" s="337"/>
      <c r="N107" s="337"/>
      <c r="O107" s="338">
        <f t="shared" si="30"/>
        <v>0</v>
      </c>
      <c r="P107" s="339">
        <f t="shared" si="28"/>
        <v>0</v>
      </c>
      <c r="Q107" s="364"/>
      <c r="R107" s="364"/>
      <c r="S107" s="365"/>
      <c r="T107" s="366"/>
      <c r="U107" s="367"/>
      <c r="V107" s="364"/>
      <c r="W107" s="364"/>
      <c r="X107" s="364"/>
      <c r="Y107" s="1293">
        <f t="shared" si="29"/>
        <v>0</v>
      </c>
      <c r="Z107" s="85"/>
      <c r="AA107" s="525"/>
      <c r="AB107" s="28"/>
      <c r="AC107" s="253">
        <f t="shared" si="37"/>
        <v>0</v>
      </c>
    </row>
    <row r="108" spans="1:29" x14ac:dyDescent="0.3">
      <c r="A108" s="115"/>
      <c r="B108" s="332"/>
      <c r="C108" s="368" t="s">
        <v>1096</v>
      </c>
      <c r="D108" s="332"/>
      <c r="E108" s="1164"/>
      <c r="F108" s="582">
        <f t="shared" si="1"/>
        <v>0</v>
      </c>
      <c r="G108" s="333"/>
      <c r="H108" s="333"/>
      <c r="I108" s="334"/>
      <c r="J108" s="335"/>
      <c r="K108" s="942"/>
      <c r="L108" s="337"/>
      <c r="M108" s="337"/>
      <c r="N108" s="337"/>
      <c r="O108" s="338">
        <f t="shared" si="30"/>
        <v>0</v>
      </c>
      <c r="P108" s="339">
        <f t="shared" si="28"/>
        <v>0</v>
      </c>
      <c r="Q108" s="364"/>
      <c r="R108" s="364"/>
      <c r="S108" s="365"/>
      <c r="T108" s="366"/>
      <c r="U108" s="367"/>
      <c r="V108" s="364"/>
      <c r="W108" s="364"/>
      <c r="X108" s="364"/>
      <c r="Y108" s="1293">
        <f t="shared" si="29"/>
        <v>0</v>
      </c>
      <c r="Z108" s="85"/>
      <c r="AA108" s="525"/>
      <c r="AB108" s="20"/>
      <c r="AC108" s="253">
        <f t="shared" si="37"/>
        <v>0</v>
      </c>
    </row>
    <row r="109" spans="1:29" x14ac:dyDescent="0.3">
      <c r="A109" s="115"/>
      <c r="B109" s="332"/>
      <c r="C109" s="332"/>
      <c r="D109" s="332"/>
      <c r="E109" s="1168" t="s">
        <v>34</v>
      </c>
      <c r="F109" s="582">
        <f t="shared" ref="F109:F123" si="38">SUM(G109:J109)</f>
        <v>1</v>
      </c>
      <c r="G109" s="333"/>
      <c r="H109" s="333"/>
      <c r="I109" s="334"/>
      <c r="J109" s="335">
        <v>1</v>
      </c>
      <c r="K109" s="942"/>
      <c r="L109" s="337"/>
      <c r="M109" s="337"/>
      <c r="N109" s="337"/>
      <c r="O109" s="338">
        <f t="shared" si="30"/>
        <v>0</v>
      </c>
      <c r="P109" s="339">
        <f t="shared" si="28"/>
        <v>50000</v>
      </c>
      <c r="Q109" s="364"/>
      <c r="R109" s="364"/>
      <c r="S109" s="365"/>
      <c r="T109" s="366">
        <v>50000</v>
      </c>
      <c r="U109" s="367"/>
      <c r="V109" s="364"/>
      <c r="W109" s="364"/>
      <c r="X109" s="364"/>
      <c r="Y109" s="1293">
        <f t="shared" si="29"/>
        <v>0</v>
      </c>
      <c r="Z109" s="85"/>
      <c r="AA109" s="525" t="s">
        <v>54</v>
      </c>
      <c r="AB109" s="20"/>
      <c r="AC109" s="253">
        <f t="shared" si="37"/>
        <v>50000</v>
      </c>
    </row>
    <row r="110" spans="1:29" x14ac:dyDescent="0.3">
      <c r="A110" s="115"/>
      <c r="B110" s="332"/>
      <c r="C110" s="332"/>
      <c r="D110" s="332"/>
      <c r="E110" s="1164"/>
      <c r="F110" s="582">
        <f t="shared" si="38"/>
        <v>0</v>
      </c>
      <c r="G110" s="333"/>
      <c r="H110" s="333"/>
      <c r="I110" s="334"/>
      <c r="J110" s="335"/>
      <c r="K110" s="942"/>
      <c r="L110" s="337"/>
      <c r="M110" s="337"/>
      <c r="N110" s="337"/>
      <c r="O110" s="338">
        <f t="shared" si="30"/>
        <v>0</v>
      </c>
      <c r="P110" s="339">
        <f t="shared" si="28"/>
        <v>0</v>
      </c>
      <c r="Q110" s="364"/>
      <c r="R110" s="364"/>
      <c r="S110" s="365"/>
      <c r="T110" s="366"/>
      <c r="U110" s="367"/>
      <c r="V110" s="364"/>
      <c r="W110" s="364"/>
      <c r="X110" s="364"/>
      <c r="Y110" s="1293">
        <f t="shared" si="29"/>
        <v>0</v>
      </c>
      <c r="Z110" s="85"/>
      <c r="AA110" s="525"/>
      <c r="AB110" s="20"/>
      <c r="AC110" s="253">
        <f t="shared" si="37"/>
        <v>0</v>
      </c>
    </row>
    <row r="111" spans="1:29" x14ac:dyDescent="0.3">
      <c r="A111" s="115"/>
      <c r="B111" s="332"/>
      <c r="C111" s="368" t="s">
        <v>1097</v>
      </c>
      <c r="D111" s="332"/>
      <c r="E111" s="1164"/>
      <c r="F111" s="582">
        <f t="shared" si="38"/>
        <v>0</v>
      </c>
      <c r="G111" s="333"/>
      <c r="H111" s="333"/>
      <c r="I111" s="334"/>
      <c r="J111" s="335"/>
      <c r="K111" s="942"/>
      <c r="L111" s="337"/>
      <c r="M111" s="337"/>
      <c r="N111" s="337"/>
      <c r="O111" s="338">
        <f t="shared" si="30"/>
        <v>0</v>
      </c>
      <c r="P111" s="339">
        <f t="shared" si="28"/>
        <v>0</v>
      </c>
      <c r="Q111" s="364"/>
      <c r="R111" s="364"/>
      <c r="S111" s="365"/>
      <c r="T111" s="366"/>
      <c r="U111" s="367"/>
      <c r="V111" s="364"/>
      <c r="W111" s="364"/>
      <c r="X111" s="364"/>
      <c r="Y111" s="1293">
        <f t="shared" si="29"/>
        <v>0</v>
      </c>
      <c r="Z111" s="85"/>
      <c r="AA111" s="525"/>
      <c r="AB111" s="20"/>
      <c r="AC111" s="253">
        <f t="shared" si="37"/>
        <v>0</v>
      </c>
    </row>
    <row r="112" spans="1:29" x14ac:dyDescent="0.3">
      <c r="A112" s="115"/>
      <c r="B112" s="332"/>
      <c r="C112" s="332"/>
      <c r="D112" s="332"/>
      <c r="E112" s="1169" t="s">
        <v>289</v>
      </c>
      <c r="F112" s="887">
        <v>1</v>
      </c>
      <c r="G112" s="333"/>
      <c r="H112" s="333"/>
      <c r="I112" s="334"/>
      <c r="J112" s="421">
        <v>1</v>
      </c>
      <c r="K112" s="942"/>
      <c r="L112" s="337"/>
      <c r="M112" s="337"/>
      <c r="N112" s="337"/>
      <c r="O112" s="338">
        <f t="shared" si="30"/>
        <v>0</v>
      </c>
      <c r="P112" s="339">
        <f t="shared" si="28"/>
        <v>50000</v>
      </c>
      <c r="Q112" s="364"/>
      <c r="R112" s="364"/>
      <c r="S112" s="365"/>
      <c r="T112" s="366">
        <v>50000</v>
      </c>
      <c r="U112" s="367"/>
      <c r="V112" s="364"/>
      <c r="W112" s="364"/>
      <c r="X112" s="364"/>
      <c r="Y112" s="1293">
        <f t="shared" si="29"/>
        <v>0</v>
      </c>
      <c r="Z112" s="85"/>
      <c r="AA112" s="525" t="s">
        <v>54</v>
      </c>
      <c r="AB112" s="20"/>
      <c r="AC112" s="253">
        <f t="shared" si="37"/>
        <v>50000</v>
      </c>
    </row>
    <row r="113" spans="1:30" x14ac:dyDescent="0.3">
      <c r="A113" s="115"/>
      <c r="B113" s="332"/>
      <c r="C113" s="332"/>
      <c r="D113" s="332"/>
      <c r="E113" s="1169" t="s">
        <v>290</v>
      </c>
      <c r="F113" s="582">
        <f t="shared" si="38"/>
        <v>0</v>
      </c>
      <c r="G113" s="333"/>
      <c r="H113" s="333"/>
      <c r="I113" s="334"/>
      <c r="J113" s="335"/>
      <c r="K113" s="942"/>
      <c r="L113" s="337"/>
      <c r="M113" s="337"/>
      <c r="N113" s="337"/>
      <c r="O113" s="338">
        <f t="shared" si="30"/>
        <v>0</v>
      </c>
      <c r="P113" s="339">
        <f t="shared" si="28"/>
        <v>0</v>
      </c>
      <c r="Q113" s="364"/>
      <c r="R113" s="364"/>
      <c r="S113" s="365"/>
      <c r="T113" s="366"/>
      <c r="U113" s="367"/>
      <c r="V113" s="364"/>
      <c r="W113" s="364"/>
      <c r="X113" s="364"/>
      <c r="Y113" s="1293">
        <f t="shared" si="29"/>
        <v>0</v>
      </c>
      <c r="Z113" s="85"/>
      <c r="AA113" s="525"/>
      <c r="AB113" s="20"/>
      <c r="AC113" s="253">
        <f t="shared" si="37"/>
        <v>0</v>
      </c>
    </row>
    <row r="114" spans="1:30" x14ac:dyDescent="0.3">
      <c r="A114" s="115"/>
      <c r="B114" s="332"/>
      <c r="C114" s="332"/>
      <c r="D114" s="332"/>
      <c r="E114" s="1169"/>
      <c r="F114" s="582">
        <f t="shared" si="38"/>
        <v>0</v>
      </c>
      <c r="G114" s="333"/>
      <c r="H114" s="333"/>
      <c r="I114" s="334"/>
      <c r="J114" s="335"/>
      <c r="K114" s="942"/>
      <c r="L114" s="337"/>
      <c r="M114" s="337"/>
      <c r="N114" s="337"/>
      <c r="O114" s="338">
        <f t="shared" si="30"/>
        <v>0</v>
      </c>
      <c r="P114" s="339">
        <f t="shared" si="28"/>
        <v>0</v>
      </c>
      <c r="Q114" s="364"/>
      <c r="R114" s="364"/>
      <c r="S114" s="365"/>
      <c r="T114" s="366"/>
      <c r="U114" s="367"/>
      <c r="V114" s="364"/>
      <c r="W114" s="364"/>
      <c r="X114" s="364"/>
      <c r="Y114" s="1293">
        <f t="shared" si="29"/>
        <v>0</v>
      </c>
      <c r="Z114" s="85"/>
      <c r="AA114" s="525"/>
      <c r="AB114" s="20"/>
      <c r="AC114" s="253">
        <f t="shared" si="37"/>
        <v>0</v>
      </c>
    </row>
    <row r="115" spans="1:30" x14ac:dyDescent="0.3">
      <c r="A115" s="115"/>
      <c r="B115" s="332"/>
      <c r="C115" s="368" t="s">
        <v>1098</v>
      </c>
      <c r="D115" s="332"/>
      <c r="E115" s="1164"/>
      <c r="F115" s="582">
        <f t="shared" si="38"/>
        <v>0</v>
      </c>
      <c r="G115" s="333"/>
      <c r="H115" s="333"/>
      <c r="I115" s="333"/>
      <c r="J115" s="422"/>
      <c r="K115" s="942"/>
      <c r="L115" s="337"/>
      <c r="M115" s="337"/>
      <c r="N115" s="337"/>
      <c r="O115" s="338">
        <f t="shared" si="30"/>
        <v>0</v>
      </c>
      <c r="P115" s="339">
        <f t="shared" si="28"/>
        <v>0</v>
      </c>
      <c r="Q115" s="364"/>
      <c r="R115" s="364"/>
      <c r="S115" s="365"/>
      <c r="T115" s="366"/>
      <c r="U115" s="367"/>
      <c r="V115" s="364"/>
      <c r="W115" s="364"/>
      <c r="X115" s="364"/>
      <c r="Y115" s="1293">
        <f t="shared" si="29"/>
        <v>0</v>
      </c>
      <c r="Z115" s="85"/>
      <c r="AA115" s="370"/>
      <c r="AB115" s="20"/>
      <c r="AC115" s="253">
        <f t="shared" si="37"/>
        <v>0</v>
      </c>
    </row>
    <row r="116" spans="1:30" x14ac:dyDescent="0.3">
      <c r="A116" s="115"/>
      <c r="B116" s="332"/>
      <c r="C116" s="332"/>
      <c r="D116" s="332"/>
      <c r="E116" s="1168" t="s">
        <v>17</v>
      </c>
      <c r="F116" s="582">
        <f t="shared" si="38"/>
        <v>1</v>
      </c>
      <c r="G116" s="333"/>
      <c r="H116" s="333"/>
      <c r="I116" s="334"/>
      <c r="J116" s="335">
        <v>1</v>
      </c>
      <c r="K116" s="633"/>
      <c r="L116" s="337"/>
      <c r="M116" s="337"/>
      <c r="N116" s="337"/>
      <c r="O116" s="338">
        <f t="shared" si="30"/>
        <v>0</v>
      </c>
      <c r="P116" s="339">
        <f t="shared" si="28"/>
        <v>50000</v>
      </c>
      <c r="Q116" s="364"/>
      <c r="R116" s="364"/>
      <c r="S116" s="365">
        <v>25000</v>
      </c>
      <c r="T116" s="366">
        <v>25000</v>
      </c>
      <c r="U116" s="367"/>
      <c r="V116" s="364"/>
      <c r="W116" s="364"/>
      <c r="X116" s="364"/>
      <c r="Y116" s="1293">
        <f t="shared" si="29"/>
        <v>0</v>
      </c>
      <c r="Z116" s="85"/>
      <c r="AA116" s="525" t="s">
        <v>54</v>
      </c>
      <c r="AB116" s="20"/>
      <c r="AC116" s="253">
        <f t="shared" si="37"/>
        <v>50000</v>
      </c>
    </row>
    <row r="117" spans="1:30" x14ac:dyDescent="0.3">
      <c r="A117" s="115"/>
      <c r="B117" s="332"/>
      <c r="C117" s="332"/>
      <c r="D117" s="332"/>
      <c r="E117" s="1168"/>
      <c r="F117" s="885"/>
      <c r="G117" s="378"/>
      <c r="H117" s="378"/>
      <c r="I117" s="379"/>
      <c r="J117" s="380"/>
      <c r="K117" s="947"/>
      <c r="L117" s="425"/>
      <c r="M117" s="425"/>
      <c r="N117" s="425"/>
      <c r="O117" s="382"/>
      <c r="P117" s="339">
        <f t="shared" si="28"/>
        <v>0</v>
      </c>
      <c r="Q117" s="383"/>
      <c r="R117" s="383"/>
      <c r="S117" s="384"/>
      <c r="T117" s="385"/>
      <c r="U117" s="386"/>
      <c r="V117" s="383"/>
      <c r="W117" s="383"/>
      <c r="X117" s="383"/>
      <c r="Y117" s="1293">
        <f t="shared" si="29"/>
        <v>0</v>
      </c>
      <c r="Z117" s="85"/>
      <c r="AA117" s="1325"/>
      <c r="AB117" s="20"/>
      <c r="AC117" s="253">
        <f t="shared" si="37"/>
        <v>0</v>
      </c>
    </row>
    <row r="118" spans="1:30" x14ac:dyDescent="0.3">
      <c r="A118" s="207"/>
      <c r="B118" s="409"/>
      <c r="C118" s="278" t="s">
        <v>979</v>
      </c>
      <c r="D118" s="409"/>
      <c r="E118" s="523"/>
      <c r="F118" s="885"/>
      <c r="G118" s="378"/>
      <c r="H118" s="378"/>
      <c r="I118" s="379"/>
      <c r="J118" s="380"/>
      <c r="K118" s="947"/>
      <c r="L118" s="425"/>
      <c r="M118" s="425"/>
      <c r="N118" s="425"/>
      <c r="O118" s="382"/>
      <c r="P118" s="339">
        <f t="shared" si="28"/>
        <v>0</v>
      </c>
      <c r="Q118" s="383"/>
      <c r="R118" s="383"/>
      <c r="S118" s="384"/>
      <c r="T118" s="385"/>
      <c r="U118" s="386"/>
      <c r="V118" s="383"/>
      <c r="W118" s="383"/>
      <c r="X118" s="383"/>
      <c r="Y118" s="1293">
        <f t="shared" si="29"/>
        <v>0</v>
      </c>
      <c r="Z118" s="85"/>
      <c r="AA118" s="1325"/>
      <c r="AB118" s="20"/>
      <c r="AC118" s="253">
        <f t="shared" si="37"/>
        <v>0</v>
      </c>
    </row>
    <row r="119" spans="1:30" x14ac:dyDescent="0.3">
      <c r="A119" s="207"/>
      <c r="B119" s="409"/>
      <c r="C119" s="409"/>
      <c r="D119" s="409"/>
      <c r="E119" s="522" t="s">
        <v>983</v>
      </c>
      <c r="F119" s="885"/>
      <c r="G119" s="378">
        <v>1</v>
      </c>
      <c r="H119" s="378">
        <v>1</v>
      </c>
      <c r="I119" s="379">
        <v>-1</v>
      </c>
      <c r="J119" s="380"/>
      <c r="K119" s="947"/>
      <c r="L119" s="425">
        <v>2</v>
      </c>
      <c r="M119" s="425"/>
      <c r="N119" s="425"/>
      <c r="O119" s="1269">
        <v>2</v>
      </c>
      <c r="P119" s="339">
        <f t="shared" ref="P119:P123" si="39">SUM(Q119:T119)</f>
        <v>0</v>
      </c>
      <c r="Q119" s="383"/>
      <c r="R119" s="383"/>
      <c r="S119" s="384"/>
      <c r="T119" s="385"/>
      <c r="U119" s="386"/>
      <c r="V119" s="383"/>
      <c r="W119" s="383"/>
      <c r="X119" s="383"/>
      <c r="Y119" s="1293">
        <f t="shared" si="29"/>
        <v>0</v>
      </c>
      <c r="Z119" s="85"/>
      <c r="AA119" s="1325"/>
      <c r="AB119" s="20"/>
      <c r="AC119" s="253">
        <f t="shared" si="37"/>
        <v>0</v>
      </c>
    </row>
    <row r="120" spans="1:30" x14ac:dyDescent="0.3">
      <c r="A120" s="115"/>
      <c r="B120" s="332"/>
      <c r="C120" s="332"/>
      <c r="D120" s="332"/>
      <c r="E120" s="1168"/>
      <c r="F120" s="885"/>
      <c r="G120" s="378"/>
      <c r="H120" s="378"/>
      <c r="I120" s="379"/>
      <c r="J120" s="380"/>
      <c r="K120" s="947"/>
      <c r="L120" s="425"/>
      <c r="M120" s="425"/>
      <c r="N120" s="425"/>
      <c r="O120" s="1269"/>
      <c r="P120" s="339">
        <f t="shared" si="39"/>
        <v>0</v>
      </c>
      <c r="Q120" s="383"/>
      <c r="R120" s="383"/>
      <c r="S120" s="384"/>
      <c r="T120" s="385"/>
      <c r="U120" s="386"/>
      <c r="V120" s="383"/>
      <c r="W120" s="383"/>
      <c r="X120" s="383"/>
      <c r="Y120" s="1293">
        <f t="shared" ref="Y120:Y123" si="40">SUM(U120:X120)</f>
        <v>0</v>
      </c>
      <c r="Z120" s="85"/>
      <c r="AA120" s="1325"/>
      <c r="AB120" s="20"/>
      <c r="AC120" s="253">
        <f t="shared" si="37"/>
        <v>0</v>
      </c>
    </row>
    <row r="121" spans="1:30" x14ac:dyDescent="0.3">
      <c r="A121" s="207"/>
      <c r="B121" s="409"/>
      <c r="C121" s="278" t="s">
        <v>1099</v>
      </c>
      <c r="D121" s="409"/>
      <c r="E121" s="523"/>
      <c r="F121" s="885"/>
      <c r="G121" s="378"/>
      <c r="H121" s="378"/>
      <c r="I121" s="379"/>
      <c r="J121" s="380"/>
      <c r="K121" s="947"/>
      <c r="L121" s="425"/>
      <c r="M121" s="425"/>
      <c r="N121" s="425"/>
      <c r="O121" s="1269"/>
      <c r="P121" s="339">
        <f t="shared" si="39"/>
        <v>0</v>
      </c>
      <c r="Q121" s="383"/>
      <c r="R121" s="383"/>
      <c r="S121" s="384"/>
      <c r="T121" s="385"/>
      <c r="U121" s="386"/>
      <c r="V121" s="383"/>
      <c r="W121" s="383"/>
      <c r="X121" s="383"/>
      <c r="Y121" s="1293">
        <f t="shared" si="40"/>
        <v>0</v>
      </c>
      <c r="Z121" s="85"/>
      <c r="AA121" s="1325"/>
      <c r="AB121" s="20"/>
      <c r="AC121" s="253">
        <f t="shared" si="37"/>
        <v>0</v>
      </c>
    </row>
    <row r="122" spans="1:30" x14ac:dyDescent="0.3">
      <c r="A122" s="207"/>
      <c r="B122" s="409"/>
      <c r="C122" s="409"/>
      <c r="D122" s="409"/>
      <c r="E122" s="1168" t="s">
        <v>431</v>
      </c>
      <c r="F122" s="885"/>
      <c r="G122" s="378">
        <v>1</v>
      </c>
      <c r="H122" s="378">
        <v>1</v>
      </c>
      <c r="I122" s="379">
        <v>-1</v>
      </c>
      <c r="J122" s="380"/>
      <c r="K122" s="947"/>
      <c r="L122" s="425">
        <v>2</v>
      </c>
      <c r="M122" s="425"/>
      <c r="N122" s="425"/>
      <c r="O122" s="1269">
        <v>2</v>
      </c>
      <c r="P122" s="339">
        <f t="shared" si="39"/>
        <v>48500</v>
      </c>
      <c r="Q122" s="383"/>
      <c r="R122" s="383"/>
      <c r="S122" s="384">
        <v>48500</v>
      </c>
      <c r="T122" s="385"/>
      <c r="U122" s="386"/>
      <c r="V122" s="383"/>
      <c r="W122" s="383"/>
      <c r="X122" s="383"/>
      <c r="Y122" s="1293">
        <f t="shared" si="40"/>
        <v>0</v>
      </c>
      <c r="Z122" s="85"/>
      <c r="AA122" s="525" t="s">
        <v>31</v>
      </c>
      <c r="AB122" s="20"/>
      <c r="AC122" s="253">
        <f t="shared" si="37"/>
        <v>48500</v>
      </c>
    </row>
    <row r="123" spans="1:30" ht="16.2" thickBot="1" x14ac:dyDescent="0.35">
      <c r="A123" s="119"/>
      <c r="B123" s="306"/>
      <c r="C123" s="426"/>
      <c r="D123" s="426"/>
      <c r="E123" s="1362"/>
      <c r="F123" s="881">
        <f t="shared" si="38"/>
        <v>0</v>
      </c>
      <c r="G123" s="307"/>
      <c r="H123" s="307"/>
      <c r="I123" s="308"/>
      <c r="J123" s="309"/>
      <c r="K123" s="948"/>
      <c r="L123" s="310"/>
      <c r="M123" s="310"/>
      <c r="N123" s="310"/>
      <c r="O123" s="311">
        <f t="shared" si="30"/>
        <v>0</v>
      </c>
      <c r="P123" s="484">
        <f t="shared" si="39"/>
        <v>0</v>
      </c>
      <c r="Q123" s="349"/>
      <c r="R123" s="349"/>
      <c r="S123" s="314"/>
      <c r="T123" s="315"/>
      <c r="U123" s="350"/>
      <c r="V123" s="349"/>
      <c r="W123" s="349"/>
      <c r="X123" s="349"/>
      <c r="Y123" s="1307">
        <f t="shared" si="40"/>
        <v>0</v>
      </c>
      <c r="Z123" s="317"/>
      <c r="AA123" s="427"/>
      <c r="AB123" s="20"/>
      <c r="AC123" s="253">
        <f t="shared" si="37"/>
        <v>0</v>
      </c>
    </row>
    <row r="124" spans="1:30" s="34" customFormat="1" x14ac:dyDescent="0.3">
      <c r="A124" s="127"/>
      <c r="B124" s="463" t="s">
        <v>303</v>
      </c>
      <c r="C124" s="463"/>
      <c r="D124" s="463"/>
      <c r="E124" s="1351"/>
      <c r="F124" s="883">
        <f t="shared" ref="F124:F141" si="41">SUM(G124:J124)</f>
        <v>0</v>
      </c>
      <c r="G124" s="920"/>
      <c r="H124" s="920"/>
      <c r="I124" s="921"/>
      <c r="J124" s="922"/>
      <c r="K124" s="356"/>
      <c r="L124" s="923"/>
      <c r="M124" s="923"/>
      <c r="N124" s="923"/>
      <c r="O124" s="358"/>
      <c r="P124" s="488">
        <f t="shared" ref="P124:P141" si="42">SUM(Q124:T124)</f>
        <v>0</v>
      </c>
      <c r="Q124" s="976"/>
      <c r="R124" s="976"/>
      <c r="S124" s="464"/>
      <c r="T124" s="465"/>
      <c r="U124" s="998"/>
      <c r="V124" s="976"/>
      <c r="W124" s="976"/>
      <c r="X124" s="976"/>
      <c r="Y124" s="1308">
        <f t="shared" ref="Y124:Y139" si="43">SUM(U124:X124)</f>
        <v>0</v>
      </c>
      <c r="Z124" s="466" t="s">
        <v>114</v>
      </c>
      <c r="AA124" s="692"/>
      <c r="AB124" s="20"/>
      <c r="AC124" s="260">
        <f t="shared" ref="AC124:AC184" si="44">P124+Y124</f>
        <v>0</v>
      </c>
    </row>
    <row r="125" spans="1:30" s="34" customFormat="1" x14ac:dyDescent="0.3">
      <c r="A125" s="118"/>
      <c r="B125" s="442"/>
      <c r="C125" s="442" t="s">
        <v>304</v>
      </c>
      <c r="D125" s="442"/>
      <c r="E125" s="1166"/>
      <c r="F125" s="582">
        <f t="shared" si="41"/>
        <v>0</v>
      </c>
      <c r="G125" s="583"/>
      <c r="H125" s="583"/>
      <c r="I125" s="584"/>
      <c r="J125" s="585"/>
      <c r="K125" s="336"/>
      <c r="L125" s="586"/>
      <c r="M125" s="586"/>
      <c r="N125" s="586"/>
      <c r="O125" s="338"/>
      <c r="P125" s="339">
        <f t="shared" si="42"/>
        <v>0</v>
      </c>
      <c r="Q125" s="436"/>
      <c r="R125" s="436"/>
      <c r="S125" s="401"/>
      <c r="T125" s="402"/>
      <c r="U125" s="437"/>
      <c r="V125" s="436"/>
      <c r="W125" s="436"/>
      <c r="X125" s="436"/>
      <c r="Y125" s="1293">
        <f t="shared" si="43"/>
        <v>0</v>
      </c>
      <c r="Z125" s="438"/>
      <c r="AA125" s="430"/>
      <c r="AB125" s="20"/>
      <c r="AC125" s="260">
        <f t="shared" si="44"/>
        <v>0</v>
      </c>
    </row>
    <row r="126" spans="1:30" s="34" customFormat="1" x14ac:dyDescent="0.3">
      <c r="A126" s="118"/>
      <c r="B126" s="368"/>
      <c r="C126" s="331" t="s">
        <v>264</v>
      </c>
      <c r="D126" s="331"/>
      <c r="E126" s="1166"/>
      <c r="F126" s="582">
        <f t="shared" si="41"/>
        <v>0</v>
      </c>
      <c r="G126" s="583"/>
      <c r="H126" s="583"/>
      <c r="I126" s="584"/>
      <c r="J126" s="585"/>
      <c r="K126" s="376"/>
      <c r="L126" s="429"/>
      <c r="M126" s="429"/>
      <c r="N126" s="429"/>
      <c r="O126" s="338"/>
      <c r="P126" s="1359">
        <f>(P134+P138+P150+P158)-P158</f>
        <v>308000</v>
      </c>
      <c r="Q126" s="401">
        <f t="shared" ref="Q126:Y126" si="45">(Q134+Q138+Q150+Q158)-Q158</f>
        <v>48000</v>
      </c>
      <c r="R126" s="401">
        <f t="shared" si="45"/>
        <v>120000</v>
      </c>
      <c r="S126" s="401">
        <f t="shared" si="45"/>
        <v>140000</v>
      </c>
      <c r="T126" s="1262">
        <f t="shared" si="45"/>
        <v>0</v>
      </c>
      <c r="U126" s="1359">
        <f t="shared" si="45"/>
        <v>47960</v>
      </c>
      <c r="V126" s="401">
        <f t="shared" si="45"/>
        <v>120000</v>
      </c>
      <c r="W126" s="1260">
        <f t="shared" si="45"/>
        <v>0</v>
      </c>
      <c r="X126" s="339">
        <f t="shared" si="45"/>
        <v>0</v>
      </c>
      <c r="Y126" s="1286">
        <f t="shared" si="45"/>
        <v>167960</v>
      </c>
      <c r="Z126" s="339"/>
      <c r="AA126" s="430"/>
      <c r="AB126" s="20"/>
      <c r="AC126" s="260">
        <f t="shared" si="44"/>
        <v>475960</v>
      </c>
      <c r="AD126" s="260">
        <f>245000-P126</f>
        <v>-63000</v>
      </c>
    </row>
    <row r="127" spans="1:30" s="34" customFormat="1" x14ac:dyDescent="0.3">
      <c r="A127" s="118"/>
      <c r="B127" s="368"/>
      <c r="C127" s="331" t="s">
        <v>265</v>
      </c>
      <c r="D127" s="331"/>
      <c r="E127" s="1166"/>
      <c r="F127" s="582">
        <f t="shared" ref="F127" si="46">SUM(G127:J127)</f>
        <v>0</v>
      </c>
      <c r="G127" s="583"/>
      <c r="H127" s="583"/>
      <c r="I127" s="584"/>
      <c r="J127" s="585"/>
      <c r="K127" s="376"/>
      <c r="L127" s="429"/>
      <c r="M127" s="429"/>
      <c r="N127" s="429"/>
      <c r="O127" s="338"/>
      <c r="P127" s="1359">
        <f>P158+P161</f>
        <v>120000</v>
      </c>
      <c r="Q127" s="401">
        <f t="shared" ref="Q127:Y127" si="47">Q158+Q161</f>
        <v>0</v>
      </c>
      <c r="R127" s="401">
        <f t="shared" si="47"/>
        <v>0</v>
      </c>
      <c r="S127" s="401">
        <f t="shared" si="47"/>
        <v>50000</v>
      </c>
      <c r="T127" s="1262">
        <f t="shared" si="47"/>
        <v>70000</v>
      </c>
      <c r="U127" s="1359">
        <f t="shared" si="47"/>
        <v>0</v>
      </c>
      <c r="V127" s="401">
        <f t="shared" si="47"/>
        <v>0</v>
      </c>
      <c r="W127" s="1260">
        <f t="shared" si="47"/>
        <v>0</v>
      </c>
      <c r="X127" s="339">
        <f t="shared" si="47"/>
        <v>0</v>
      </c>
      <c r="Y127" s="1286">
        <f t="shared" si="47"/>
        <v>0</v>
      </c>
      <c r="Z127" s="339"/>
      <c r="AA127" s="430"/>
      <c r="AB127" s="20"/>
      <c r="AC127" s="260">
        <f t="shared" si="44"/>
        <v>120000</v>
      </c>
      <c r="AD127" s="260">
        <f>245000-P127</f>
        <v>125000</v>
      </c>
    </row>
    <row r="128" spans="1:30" s="34" customFormat="1" hidden="1" x14ac:dyDescent="0.3">
      <c r="A128" s="118"/>
      <c r="B128" s="368"/>
      <c r="C128" s="331" t="s">
        <v>266</v>
      </c>
      <c r="D128" s="331"/>
      <c r="E128" s="1166"/>
      <c r="F128" s="582">
        <f t="shared" si="41"/>
        <v>0</v>
      </c>
      <c r="G128" s="583"/>
      <c r="H128" s="583"/>
      <c r="I128" s="584"/>
      <c r="J128" s="585"/>
      <c r="K128" s="376"/>
      <c r="L128" s="429"/>
      <c r="M128" s="429"/>
      <c r="N128" s="429"/>
      <c r="O128" s="338"/>
      <c r="P128" s="1359">
        <f t="shared" ref="P128:Y128" si="48">P141+P145+P154</f>
        <v>304000</v>
      </c>
      <c r="Q128" s="401">
        <f t="shared" si="48"/>
        <v>0</v>
      </c>
      <c r="R128" s="401">
        <f t="shared" si="48"/>
        <v>20000</v>
      </c>
      <c r="S128" s="401">
        <f t="shared" si="48"/>
        <v>284000</v>
      </c>
      <c r="T128" s="1262">
        <f t="shared" si="48"/>
        <v>0</v>
      </c>
      <c r="U128" s="1359">
        <f t="shared" si="48"/>
        <v>0</v>
      </c>
      <c r="V128" s="401">
        <f t="shared" si="48"/>
        <v>20000</v>
      </c>
      <c r="W128" s="1260">
        <f t="shared" si="48"/>
        <v>0</v>
      </c>
      <c r="X128" s="339">
        <f t="shared" si="48"/>
        <v>0</v>
      </c>
      <c r="Y128" s="1286">
        <f t="shared" si="48"/>
        <v>20000</v>
      </c>
      <c r="Z128" s="345"/>
      <c r="AA128" s="430"/>
      <c r="AB128" s="20"/>
      <c r="AC128" s="260">
        <f t="shared" si="44"/>
        <v>324000</v>
      </c>
    </row>
    <row r="129" spans="1:29" x14ac:dyDescent="0.3">
      <c r="A129" s="115"/>
      <c r="B129" s="332"/>
      <c r="C129" s="332"/>
      <c r="D129" s="332"/>
      <c r="E129" s="1166"/>
      <c r="F129" s="582">
        <f t="shared" si="41"/>
        <v>0</v>
      </c>
      <c r="G129" s="333"/>
      <c r="H129" s="333"/>
      <c r="I129" s="334"/>
      <c r="J129" s="335"/>
      <c r="K129" s="343"/>
      <c r="L129" s="337"/>
      <c r="M129" s="337"/>
      <c r="N129" s="337"/>
      <c r="O129" s="338"/>
      <c r="P129" s="339">
        <f t="shared" si="42"/>
        <v>0</v>
      </c>
      <c r="Q129" s="364"/>
      <c r="R129" s="364"/>
      <c r="S129" s="365"/>
      <c r="T129" s="366"/>
      <c r="U129" s="367"/>
      <c r="V129" s="364"/>
      <c r="W129" s="364"/>
      <c r="X129" s="364"/>
      <c r="Y129" s="1293">
        <f t="shared" si="43"/>
        <v>0</v>
      </c>
      <c r="Z129" s="340"/>
      <c r="AA129" s="348"/>
      <c r="AB129" s="20"/>
      <c r="AC129" s="253">
        <f t="shared" si="44"/>
        <v>0</v>
      </c>
    </row>
    <row r="130" spans="1:29" x14ac:dyDescent="0.3">
      <c r="A130" s="207"/>
      <c r="B130" s="409"/>
      <c r="C130" s="278" t="s">
        <v>990</v>
      </c>
      <c r="D130" s="409"/>
      <c r="E130" s="523"/>
      <c r="F130" s="582"/>
      <c r="G130" s="333"/>
      <c r="H130" s="333"/>
      <c r="I130" s="334"/>
      <c r="J130" s="335"/>
      <c r="K130" s="343"/>
      <c r="L130" s="337"/>
      <c r="M130" s="337"/>
      <c r="N130" s="337"/>
      <c r="O130" s="338"/>
      <c r="P130" s="339">
        <f t="shared" si="42"/>
        <v>0</v>
      </c>
      <c r="Q130" s="364"/>
      <c r="R130" s="364"/>
      <c r="S130" s="365"/>
      <c r="T130" s="366"/>
      <c r="U130" s="367"/>
      <c r="V130" s="364"/>
      <c r="W130" s="364"/>
      <c r="X130" s="364"/>
      <c r="Y130" s="1293">
        <f t="shared" si="43"/>
        <v>0</v>
      </c>
      <c r="Z130" s="340"/>
      <c r="AA130" s="348"/>
      <c r="AB130" s="20"/>
      <c r="AC130" s="253">
        <f t="shared" si="44"/>
        <v>0</v>
      </c>
    </row>
    <row r="131" spans="1:29" x14ac:dyDescent="0.3">
      <c r="A131" s="207"/>
      <c r="B131" s="409"/>
      <c r="C131" s="278" t="s">
        <v>991</v>
      </c>
      <c r="D131" s="409"/>
      <c r="E131" s="523"/>
      <c r="F131" s="582"/>
      <c r="G131" s="333"/>
      <c r="H131" s="333"/>
      <c r="I131" s="334"/>
      <c r="J131" s="335"/>
      <c r="K131" s="343"/>
      <c r="L131" s="337"/>
      <c r="M131" s="337"/>
      <c r="N131" s="337"/>
      <c r="O131" s="338"/>
      <c r="P131" s="1359">
        <f t="shared" si="42"/>
        <v>0</v>
      </c>
      <c r="Q131" s="364"/>
      <c r="R131" s="364"/>
      <c r="S131" s="365"/>
      <c r="T131" s="366"/>
      <c r="U131" s="367"/>
      <c r="V131" s="364"/>
      <c r="W131" s="364"/>
      <c r="X131" s="364"/>
      <c r="Y131" s="1293">
        <f t="shared" si="43"/>
        <v>0</v>
      </c>
      <c r="Z131" s="340"/>
      <c r="AA131" s="348"/>
      <c r="AB131" s="20"/>
      <c r="AC131" s="253">
        <f t="shared" si="44"/>
        <v>0</v>
      </c>
    </row>
    <row r="132" spans="1:29" x14ac:dyDescent="0.3">
      <c r="A132" s="207"/>
      <c r="B132" s="409"/>
      <c r="C132" s="278" t="s">
        <v>992</v>
      </c>
      <c r="D132" s="409"/>
      <c r="E132" s="523"/>
      <c r="F132" s="582"/>
      <c r="G132" s="333"/>
      <c r="H132" s="333"/>
      <c r="I132" s="334"/>
      <c r="J132" s="335"/>
      <c r="K132" s="343"/>
      <c r="L132" s="337"/>
      <c r="M132" s="337"/>
      <c r="N132" s="337"/>
      <c r="O132" s="338"/>
      <c r="P132" s="1359">
        <f t="shared" si="42"/>
        <v>0</v>
      </c>
      <c r="Q132" s="364"/>
      <c r="R132" s="364"/>
      <c r="S132" s="365"/>
      <c r="T132" s="366"/>
      <c r="U132" s="367"/>
      <c r="V132" s="364"/>
      <c r="W132" s="364"/>
      <c r="X132" s="364"/>
      <c r="Y132" s="1293">
        <f t="shared" si="43"/>
        <v>0</v>
      </c>
      <c r="Z132" s="340"/>
      <c r="AA132" s="348"/>
      <c r="AB132" s="20"/>
      <c r="AC132" s="253">
        <f t="shared" si="44"/>
        <v>0</v>
      </c>
    </row>
    <row r="133" spans="1:29" x14ac:dyDescent="0.3">
      <c r="A133" s="207"/>
      <c r="B133" s="409"/>
      <c r="C133" s="409"/>
      <c r="D133" s="409"/>
      <c r="E133" s="522" t="s">
        <v>993</v>
      </c>
      <c r="F133" s="582">
        <v>1</v>
      </c>
      <c r="G133" s="473">
        <v>1</v>
      </c>
      <c r="H133" s="287"/>
      <c r="I133" s="334"/>
      <c r="J133" s="335"/>
      <c r="K133" s="295">
        <v>1</v>
      </c>
      <c r="L133" s="273"/>
      <c r="M133" s="337"/>
      <c r="N133" s="337"/>
      <c r="O133" s="338">
        <f t="shared" ref="O133:O138" si="49">SUM(K133:N133)</f>
        <v>1</v>
      </c>
      <c r="P133" s="1359">
        <f t="shared" si="42"/>
        <v>0</v>
      </c>
      <c r="Q133" s="417"/>
      <c r="R133" s="417"/>
      <c r="S133" s="365"/>
      <c r="T133" s="366"/>
      <c r="U133" s="367"/>
      <c r="V133" s="364"/>
      <c r="W133" s="364"/>
      <c r="X133" s="364"/>
      <c r="Y133" s="1293">
        <f t="shared" si="43"/>
        <v>0</v>
      </c>
      <c r="Z133" s="340"/>
      <c r="AA133" s="348"/>
      <c r="AB133" s="20"/>
      <c r="AC133" s="253">
        <f t="shared" si="44"/>
        <v>0</v>
      </c>
    </row>
    <row r="134" spans="1:29" x14ac:dyDescent="0.3">
      <c r="A134" s="207"/>
      <c r="B134" s="409"/>
      <c r="C134" s="409"/>
      <c r="D134" s="409"/>
      <c r="E134" s="522" t="s">
        <v>121</v>
      </c>
      <c r="F134" s="582">
        <v>2</v>
      </c>
      <c r="G134" s="473">
        <v>1</v>
      </c>
      <c r="H134" s="287">
        <v>1</v>
      </c>
      <c r="I134" s="334"/>
      <c r="J134" s="335"/>
      <c r="K134" s="295">
        <v>1</v>
      </c>
      <c r="L134" s="273">
        <v>1</v>
      </c>
      <c r="M134" s="337"/>
      <c r="N134" s="337"/>
      <c r="O134" s="338">
        <f t="shared" si="49"/>
        <v>2</v>
      </c>
      <c r="P134" s="1359">
        <f t="shared" si="42"/>
        <v>22000</v>
      </c>
      <c r="Q134" s="417">
        <v>12000</v>
      </c>
      <c r="R134" s="417">
        <v>10000</v>
      </c>
      <c r="S134" s="365"/>
      <c r="T134" s="366"/>
      <c r="U134" s="474">
        <v>11960</v>
      </c>
      <c r="V134" s="417">
        <v>10000</v>
      </c>
      <c r="W134" s="364"/>
      <c r="X134" s="364"/>
      <c r="Y134" s="1293">
        <f t="shared" si="43"/>
        <v>21960</v>
      </c>
      <c r="Z134" s="340" t="s">
        <v>31</v>
      </c>
      <c r="AA134" s="348"/>
      <c r="AB134" s="20"/>
      <c r="AC134" s="253">
        <f t="shared" si="44"/>
        <v>43960</v>
      </c>
    </row>
    <row r="135" spans="1:29" x14ac:dyDescent="0.3">
      <c r="A135" s="115"/>
      <c r="B135" s="332"/>
      <c r="C135" s="332"/>
      <c r="D135" s="332"/>
      <c r="E135" s="1166"/>
      <c r="F135" s="582"/>
      <c r="G135" s="333"/>
      <c r="H135" s="333"/>
      <c r="I135" s="334"/>
      <c r="J135" s="335"/>
      <c r="K135" s="343"/>
      <c r="L135" s="337"/>
      <c r="M135" s="337"/>
      <c r="N135" s="337"/>
      <c r="O135" s="338"/>
      <c r="P135" s="1359">
        <f t="shared" si="42"/>
        <v>0</v>
      </c>
      <c r="Q135" s="364"/>
      <c r="R135" s="364"/>
      <c r="S135" s="365"/>
      <c r="T135" s="366"/>
      <c r="U135" s="367"/>
      <c r="V135" s="364"/>
      <c r="W135" s="364"/>
      <c r="X135" s="364"/>
      <c r="Y135" s="1293">
        <f t="shared" si="43"/>
        <v>0</v>
      </c>
      <c r="Z135" s="340"/>
      <c r="AA135" s="348"/>
      <c r="AB135" s="20"/>
      <c r="AC135" s="253">
        <f t="shared" si="44"/>
        <v>0</v>
      </c>
    </row>
    <row r="136" spans="1:29" x14ac:dyDescent="0.3">
      <c r="A136" s="115"/>
      <c r="B136" s="332"/>
      <c r="C136" s="374" t="s">
        <v>1121</v>
      </c>
      <c r="D136" s="332"/>
      <c r="E136" s="1164"/>
      <c r="F136" s="582">
        <f t="shared" si="41"/>
        <v>0</v>
      </c>
      <c r="G136" s="333"/>
      <c r="H136" s="333"/>
      <c r="I136" s="334"/>
      <c r="J136" s="335"/>
      <c r="K136" s="942"/>
      <c r="L136" s="337"/>
      <c r="M136" s="337"/>
      <c r="N136" s="337"/>
      <c r="O136" s="338"/>
      <c r="P136" s="1359">
        <f t="shared" si="42"/>
        <v>0</v>
      </c>
      <c r="Q136" s="364"/>
      <c r="R136" s="364"/>
      <c r="S136" s="365"/>
      <c r="T136" s="366"/>
      <c r="U136" s="367"/>
      <c r="V136" s="364"/>
      <c r="W136" s="364"/>
      <c r="X136" s="364"/>
      <c r="Y136" s="1293">
        <f t="shared" si="43"/>
        <v>0</v>
      </c>
      <c r="Z136" s="340"/>
      <c r="AA136" s="472"/>
      <c r="AB136" s="20"/>
      <c r="AC136" s="253">
        <f t="shared" si="44"/>
        <v>0</v>
      </c>
    </row>
    <row r="137" spans="1:29" x14ac:dyDescent="0.3">
      <c r="A137" s="115"/>
      <c r="B137" s="332"/>
      <c r="C137" s="374" t="s">
        <v>149</v>
      </c>
      <c r="D137" s="332"/>
      <c r="E137" s="1164"/>
      <c r="F137" s="582">
        <f t="shared" si="41"/>
        <v>0</v>
      </c>
      <c r="G137" s="333"/>
      <c r="H137" s="333"/>
      <c r="I137" s="334"/>
      <c r="J137" s="335"/>
      <c r="K137" s="942"/>
      <c r="L137" s="337"/>
      <c r="M137" s="337"/>
      <c r="N137" s="337"/>
      <c r="O137" s="338"/>
      <c r="P137" s="1359">
        <f t="shared" si="42"/>
        <v>0</v>
      </c>
      <c r="Q137" s="364"/>
      <c r="R137" s="364"/>
      <c r="S137" s="365"/>
      <c r="T137" s="366"/>
      <c r="U137" s="367"/>
      <c r="V137" s="364"/>
      <c r="W137" s="364"/>
      <c r="X137" s="364"/>
      <c r="Y137" s="1293">
        <f t="shared" si="43"/>
        <v>0</v>
      </c>
      <c r="Z137" s="340"/>
      <c r="AA137" s="472"/>
      <c r="AB137" s="20"/>
      <c r="AC137" s="253">
        <f t="shared" si="44"/>
        <v>0</v>
      </c>
    </row>
    <row r="138" spans="1:29" x14ac:dyDescent="0.3">
      <c r="A138" s="115"/>
      <c r="B138" s="332"/>
      <c r="C138" s="374"/>
      <c r="D138" s="332"/>
      <c r="E138" s="522" t="s">
        <v>994</v>
      </c>
      <c r="F138" s="582">
        <v>10</v>
      </c>
      <c r="G138" s="473">
        <v>10</v>
      </c>
      <c r="H138" s="333"/>
      <c r="I138" s="334"/>
      <c r="J138" s="335"/>
      <c r="K138" s="295">
        <v>15</v>
      </c>
      <c r="L138" s="337"/>
      <c r="M138" s="337"/>
      <c r="N138" s="337"/>
      <c r="O138" s="338">
        <f t="shared" si="49"/>
        <v>15</v>
      </c>
      <c r="P138" s="1359">
        <f t="shared" si="42"/>
        <v>146000</v>
      </c>
      <c r="Q138" s="417">
        <v>36000</v>
      </c>
      <c r="R138" s="364">
        <v>110000</v>
      </c>
      <c r="S138" s="365"/>
      <c r="T138" s="366"/>
      <c r="U138" s="474">
        <v>36000</v>
      </c>
      <c r="V138" s="417">
        <v>110000</v>
      </c>
      <c r="W138" s="364"/>
      <c r="X138" s="364"/>
      <c r="Y138" s="1293">
        <f t="shared" si="43"/>
        <v>146000</v>
      </c>
      <c r="Z138" s="340" t="s">
        <v>31</v>
      </c>
      <c r="AA138" s="472"/>
      <c r="AB138" s="20"/>
      <c r="AC138" s="253">
        <f t="shared" si="44"/>
        <v>292000</v>
      </c>
    </row>
    <row r="139" spans="1:29" x14ac:dyDescent="0.3">
      <c r="A139" s="115"/>
      <c r="B139" s="332"/>
      <c r="C139" s="374"/>
      <c r="D139" s="332"/>
      <c r="E139" s="1164"/>
      <c r="F139" s="582"/>
      <c r="G139" s="333"/>
      <c r="H139" s="333"/>
      <c r="I139" s="334"/>
      <c r="J139" s="335"/>
      <c r="K139" s="942"/>
      <c r="L139" s="337"/>
      <c r="M139" s="337"/>
      <c r="N139" s="337"/>
      <c r="O139" s="338"/>
      <c r="P139" s="1359">
        <f t="shared" si="42"/>
        <v>0</v>
      </c>
      <c r="Q139" s="364"/>
      <c r="R139" s="364"/>
      <c r="S139" s="365"/>
      <c r="T139" s="366"/>
      <c r="U139" s="367"/>
      <c r="V139" s="364"/>
      <c r="W139" s="364"/>
      <c r="X139" s="364"/>
      <c r="Y139" s="1293">
        <f t="shared" si="43"/>
        <v>0</v>
      </c>
      <c r="Z139" s="340"/>
      <c r="AA139" s="472"/>
      <c r="AB139" s="20"/>
      <c r="AC139" s="253">
        <f t="shared" si="44"/>
        <v>0</v>
      </c>
    </row>
    <row r="140" spans="1:29" hidden="1" x14ac:dyDescent="0.3">
      <c r="A140" s="115"/>
      <c r="B140" s="332"/>
      <c r="C140" s="332"/>
      <c r="D140" s="374" t="s">
        <v>762</v>
      </c>
      <c r="E140" s="1164"/>
      <c r="F140" s="582">
        <f t="shared" si="41"/>
        <v>0</v>
      </c>
      <c r="G140" s="333"/>
      <c r="H140" s="333"/>
      <c r="I140" s="334"/>
      <c r="J140" s="335"/>
      <c r="K140" s="942"/>
      <c r="L140" s="337"/>
      <c r="M140" s="337"/>
      <c r="N140" s="337"/>
      <c r="O140" s="338"/>
      <c r="P140" s="1359">
        <f t="shared" si="42"/>
        <v>0</v>
      </c>
      <c r="Q140" s="364"/>
      <c r="R140" s="364"/>
      <c r="S140" s="365"/>
      <c r="T140" s="366"/>
      <c r="U140" s="367"/>
      <c r="V140" s="364"/>
      <c r="W140" s="364"/>
      <c r="X140" s="364"/>
      <c r="Y140" s="1293">
        <f t="shared" ref="Y140:Y206" si="50">SUM(U140:X140)</f>
        <v>0</v>
      </c>
      <c r="Z140" s="340"/>
      <c r="AA140" s="439" t="s">
        <v>1118</v>
      </c>
      <c r="AB140" s="20"/>
      <c r="AC140" s="253">
        <f t="shared" si="44"/>
        <v>0</v>
      </c>
    </row>
    <row r="141" spans="1:29" hidden="1" x14ac:dyDescent="0.3">
      <c r="A141" s="115"/>
      <c r="B141" s="332"/>
      <c r="C141" s="332"/>
      <c r="D141" s="332"/>
      <c r="E141" s="1168" t="s">
        <v>763</v>
      </c>
      <c r="F141" s="582">
        <f t="shared" si="41"/>
        <v>1</v>
      </c>
      <c r="G141" s="333"/>
      <c r="H141" s="333"/>
      <c r="I141" s="334">
        <v>1</v>
      </c>
      <c r="J141" s="335"/>
      <c r="K141" s="942"/>
      <c r="L141" s="344"/>
      <c r="M141" s="344"/>
      <c r="N141" s="344"/>
      <c r="O141" s="338"/>
      <c r="P141" s="1359">
        <f t="shared" si="42"/>
        <v>84000</v>
      </c>
      <c r="Q141" s="364"/>
      <c r="R141" s="364"/>
      <c r="S141" s="365">
        <v>84000</v>
      </c>
      <c r="T141" s="366"/>
      <c r="U141" s="367"/>
      <c r="V141" s="364"/>
      <c r="W141" s="364"/>
      <c r="X141" s="364"/>
      <c r="Y141" s="1293">
        <f t="shared" si="50"/>
        <v>0</v>
      </c>
      <c r="Z141" s="340" t="s">
        <v>32</v>
      </c>
      <c r="AA141" s="439" t="s">
        <v>1119</v>
      </c>
      <c r="AB141" s="20"/>
      <c r="AC141" s="253">
        <f t="shared" si="44"/>
        <v>84000</v>
      </c>
    </row>
    <row r="142" spans="1:29" hidden="1" x14ac:dyDescent="0.3">
      <c r="A142" s="115"/>
      <c r="B142" s="332"/>
      <c r="C142" s="332"/>
      <c r="D142" s="332"/>
      <c r="E142" s="1164"/>
      <c r="F142" s="582">
        <f t="shared" ref="F142:F214" si="51">SUM(G142:J142)</f>
        <v>0</v>
      </c>
      <c r="G142" s="333"/>
      <c r="H142" s="333"/>
      <c r="I142" s="334"/>
      <c r="J142" s="335"/>
      <c r="K142" s="942"/>
      <c r="L142" s="337"/>
      <c r="M142" s="337"/>
      <c r="N142" s="337"/>
      <c r="O142" s="338"/>
      <c r="P142" s="339">
        <f t="shared" ref="P142:P211" si="52">SUM(Q142:T142)</f>
        <v>0</v>
      </c>
      <c r="Q142" s="364"/>
      <c r="R142" s="364"/>
      <c r="S142" s="365"/>
      <c r="T142" s="366"/>
      <c r="U142" s="367"/>
      <c r="V142" s="364"/>
      <c r="W142" s="364"/>
      <c r="X142" s="364"/>
      <c r="Y142" s="1293">
        <f t="shared" si="50"/>
        <v>0</v>
      </c>
      <c r="Z142" s="340"/>
      <c r="AA142" s="439"/>
      <c r="AB142" s="20"/>
      <c r="AC142" s="253">
        <f t="shared" si="44"/>
        <v>0</v>
      </c>
    </row>
    <row r="143" spans="1:29" hidden="1" x14ac:dyDescent="0.3">
      <c r="A143" s="115"/>
      <c r="B143" s="332"/>
      <c r="C143" s="368" t="s">
        <v>1122</v>
      </c>
      <c r="D143" s="332"/>
      <c r="E143" s="1164"/>
      <c r="F143" s="582">
        <f t="shared" si="51"/>
        <v>0</v>
      </c>
      <c r="G143" s="333"/>
      <c r="H143" s="333"/>
      <c r="I143" s="334"/>
      <c r="J143" s="335"/>
      <c r="K143" s="942"/>
      <c r="L143" s="337"/>
      <c r="M143" s="337"/>
      <c r="N143" s="337"/>
      <c r="O143" s="338"/>
      <c r="P143" s="339">
        <f t="shared" si="52"/>
        <v>0</v>
      </c>
      <c r="Q143" s="364"/>
      <c r="R143" s="364"/>
      <c r="S143" s="365"/>
      <c r="T143" s="366"/>
      <c r="U143" s="367"/>
      <c r="V143" s="364"/>
      <c r="W143" s="364"/>
      <c r="X143" s="364"/>
      <c r="Y143" s="1293">
        <f t="shared" si="50"/>
        <v>0</v>
      </c>
      <c r="Z143" s="340"/>
      <c r="AA143" s="439"/>
      <c r="AB143" s="20"/>
      <c r="AC143" s="253">
        <f t="shared" si="44"/>
        <v>0</v>
      </c>
    </row>
    <row r="144" spans="1:29" hidden="1" x14ac:dyDescent="0.3">
      <c r="A144" s="115"/>
      <c r="B144" s="332"/>
      <c r="C144" s="368" t="s">
        <v>1120</v>
      </c>
      <c r="D144" s="332"/>
      <c r="E144" s="1164"/>
      <c r="F144" s="582">
        <f t="shared" si="51"/>
        <v>0</v>
      </c>
      <c r="G144" s="333"/>
      <c r="H144" s="333"/>
      <c r="I144" s="334"/>
      <c r="J144" s="335"/>
      <c r="K144" s="942"/>
      <c r="L144" s="337"/>
      <c r="M144" s="337"/>
      <c r="N144" s="337"/>
      <c r="O144" s="338"/>
      <c r="P144" s="339">
        <f t="shared" si="52"/>
        <v>0</v>
      </c>
      <c r="Q144" s="364"/>
      <c r="R144" s="364"/>
      <c r="S144" s="365"/>
      <c r="T144" s="366"/>
      <c r="U144" s="367"/>
      <c r="V144" s="364"/>
      <c r="W144" s="364"/>
      <c r="X144" s="364"/>
      <c r="Y144" s="1293">
        <f t="shared" si="50"/>
        <v>0</v>
      </c>
      <c r="Z144" s="340"/>
      <c r="AA144" s="375"/>
      <c r="AB144" s="20"/>
      <c r="AC144" s="253">
        <f t="shared" si="44"/>
        <v>0</v>
      </c>
    </row>
    <row r="145" spans="1:29" s="9" customFormat="1" hidden="1" x14ac:dyDescent="0.3">
      <c r="A145" s="115"/>
      <c r="B145" s="332"/>
      <c r="C145" s="332"/>
      <c r="D145" s="332"/>
      <c r="E145" s="1168" t="s">
        <v>150</v>
      </c>
      <c r="F145" s="582">
        <f t="shared" si="51"/>
        <v>4</v>
      </c>
      <c r="G145" s="333"/>
      <c r="H145" s="333"/>
      <c r="I145" s="334">
        <v>4</v>
      </c>
      <c r="J145" s="335"/>
      <c r="K145" s="633"/>
      <c r="L145" s="344"/>
      <c r="M145" s="344"/>
      <c r="N145" s="344"/>
      <c r="O145" s="338"/>
      <c r="P145" s="339">
        <f t="shared" si="52"/>
        <v>20000</v>
      </c>
      <c r="Q145" s="364"/>
      <c r="R145" s="417">
        <v>20000</v>
      </c>
      <c r="S145" s="365"/>
      <c r="T145" s="366"/>
      <c r="U145" s="367"/>
      <c r="V145" s="417">
        <v>20000</v>
      </c>
      <c r="W145" s="364"/>
      <c r="X145" s="364"/>
      <c r="Y145" s="1293">
        <f t="shared" si="50"/>
        <v>20000</v>
      </c>
      <c r="Z145" s="340" t="s">
        <v>32</v>
      </c>
      <c r="AA145" s="370" t="s">
        <v>432</v>
      </c>
      <c r="AB145" s="20"/>
      <c r="AC145" s="253">
        <f t="shared" si="44"/>
        <v>40000</v>
      </c>
    </row>
    <row r="146" spans="1:29" s="9" customFormat="1" hidden="1" x14ac:dyDescent="0.3">
      <c r="A146" s="115"/>
      <c r="B146" s="332"/>
      <c r="C146" s="332"/>
      <c r="D146" s="332"/>
      <c r="E146" s="1168" t="s">
        <v>151</v>
      </c>
      <c r="F146" s="582">
        <f t="shared" si="51"/>
        <v>0</v>
      </c>
      <c r="G146" s="333"/>
      <c r="H146" s="333"/>
      <c r="I146" s="334"/>
      <c r="J146" s="335"/>
      <c r="K146" s="942"/>
      <c r="L146" s="344"/>
      <c r="M146" s="344"/>
      <c r="N146" s="344"/>
      <c r="O146" s="338"/>
      <c r="P146" s="339">
        <f t="shared" si="52"/>
        <v>0</v>
      </c>
      <c r="Q146" s="364"/>
      <c r="R146" s="364"/>
      <c r="S146" s="365"/>
      <c r="T146" s="366"/>
      <c r="U146" s="367"/>
      <c r="V146" s="364"/>
      <c r="W146" s="364"/>
      <c r="X146" s="364"/>
      <c r="Y146" s="1293">
        <f t="shared" si="50"/>
        <v>0</v>
      </c>
      <c r="Z146" s="340"/>
      <c r="AA146" s="370" t="s">
        <v>433</v>
      </c>
      <c r="AB146" s="20"/>
      <c r="AC146" s="253">
        <f t="shared" si="44"/>
        <v>0</v>
      </c>
    </row>
    <row r="147" spans="1:29" ht="15.6" hidden="1" customHeight="1" x14ac:dyDescent="0.3">
      <c r="A147" s="115"/>
      <c r="B147" s="332"/>
      <c r="C147" s="332"/>
      <c r="D147" s="332"/>
      <c r="E147" s="1164"/>
      <c r="F147" s="582">
        <f t="shared" si="51"/>
        <v>0</v>
      </c>
      <c r="G147" s="333"/>
      <c r="H147" s="333"/>
      <c r="I147" s="334"/>
      <c r="J147" s="335"/>
      <c r="K147" s="942"/>
      <c r="L147" s="337"/>
      <c r="M147" s="337"/>
      <c r="N147" s="337"/>
      <c r="O147" s="338"/>
      <c r="P147" s="339">
        <f t="shared" si="52"/>
        <v>0</v>
      </c>
      <c r="Q147" s="364"/>
      <c r="R147" s="364"/>
      <c r="S147" s="365"/>
      <c r="T147" s="366"/>
      <c r="U147" s="367"/>
      <c r="V147" s="364"/>
      <c r="W147" s="364"/>
      <c r="X147" s="364"/>
      <c r="Y147" s="1293">
        <f t="shared" si="50"/>
        <v>0</v>
      </c>
      <c r="Z147" s="340"/>
      <c r="AA147" s="348"/>
      <c r="AB147" s="20"/>
      <c r="AC147" s="253">
        <f t="shared" si="44"/>
        <v>0</v>
      </c>
    </row>
    <row r="148" spans="1:29" ht="15.6" customHeight="1" x14ac:dyDescent="0.3">
      <c r="A148" s="115"/>
      <c r="B148" s="332"/>
      <c r="C148" s="368" t="s">
        <v>1300</v>
      </c>
      <c r="D148" s="332"/>
      <c r="E148" s="1164"/>
      <c r="F148" s="582">
        <f t="shared" si="51"/>
        <v>0</v>
      </c>
      <c r="G148" s="333"/>
      <c r="H148" s="333"/>
      <c r="I148" s="334"/>
      <c r="J148" s="335"/>
      <c r="K148" s="942"/>
      <c r="L148" s="337"/>
      <c r="M148" s="337"/>
      <c r="N148" s="337"/>
      <c r="O148" s="338"/>
      <c r="P148" s="339">
        <f t="shared" si="52"/>
        <v>0</v>
      </c>
      <c r="Q148" s="364"/>
      <c r="R148" s="364"/>
      <c r="S148" s="365"/>
      <c r="T148" s="366"/>
      <c r="U148" s="367"/>
      <c r="V148" s="364"/>
      <c r="W148" s="364"/>
      <c r="X148" s="364"/>
      <c r="Y148" s="1293">
        <f t="shared" si="50"/>
        <v>0</v>
      </c>
      <c r="Z148" s="340"/>
      <c r="AA148" s="348"/>
      <c r="AB148" s="20"/>
      <c r="AC148" s="253">
        <f t="shared" si="44"/>
        <v>0</v>
      </c>
    </row>
    <row r="149" spans="1:29" ht="15.6" customHeight="1" x14ac:dyDescent="0.3">
      <c r="A149" s="115"/>
      <c r="B149" s="332"/>
      <c r="C149" s="368"/>
      <c r="D149" s="368" t="s">
        <v>1301</v>
      </c>
      <c r="E149" s="1164"/>
      <c r="F149" s="582">
        <f t="shared" si="51"/>
        <v>0</v>
      </c>
      <c r="G149" s="333"/>
      <c r="H149" s="333"/>
      <c r="I149" s="334"/>
      <c r="J149" s="335"/>
      <c r="K149" s="942"/>
      <c r="L149" s="337"/>
      <c r="M149" s="337"/>
      <c r="N149" s="337"/>
      <c r="O149" s="338"/>
      <c r="P149" s="339">
        <f t="shared" si="52"/>
        <v>0</v>
      </c>
      <c r="Q149" s="364"/>
      <c r="R149" s="364"/>
      <c r="S149" s="365"/>
      <c r="T149" s="366"/>
      <c r="U149" s="367"/>
      <c r="V149" s="364"/>
      <c r="W149" s="364"/>
      <c r="X149" s="364"/>
      <c r="Y149" s="1293">
        <f t="shared" si="50"/>
        <v>0</v>
      </c>
      <c r="Z149" s="340"/>
      <c r="AA149" s="348"/>
      <c r="AB149" s="20"/>
      <c r="AC149" s="253">
        <f t="shared" si="44"/>
        <v>0</v>
      </c>
    </row>
    <row r="150" spans="1:29" ht="15.6" customHeight="1" x14ac:dyDescent="0.3">
      <c r="A150" s="115"/>
      <c r="B150" s="332"/>
      <c r="C150" s="332"/>
      <c r="D150" s="332"/>
      <c r="E150" s="1168" t="s">
        <v>21</v>
      </c>
      <c r="F150" s="582">
        <f t="shared" si="51"/>
        <v>1</v>
      </c>
      <c r="G150" s="333"/>
      <c r="H150" s="333"/>
      <c r="I150" s="334">
        <v>1</v>
      </c>
      <c r="J150" s="335"/>
      <c r="K150" s="942"/>
      <c r="L150" s="337"/>
      <c r="M150" s="337"/>
      <c r="N150" s="337"/>
      <c r="O150" s="338"/>
      <c r="P150" s="339">
        <f t="shared" si="52"/>
        <v>140000</v>
      </c>
      <c r="Q150" s="364"/>
      <c r="R150" s="364"/>
      <c r="S150" s="365">
        <v>140000</v>
      </c>
      <c r="T150" s="366"/>
      <c r="U150" s="367"/>
      <c r="V150" s="364"/>
      <c r="W150" s="364"/>
      <c r="X150" s="364"/>
      <c r="Y150" s="1293">
        <f t="shared" si="50"/>
        <v>0</v>
      </c>
      <c r="Z150" s="340" t="s">
        <v>31</v>
      </c>
      <c r="AA150" s="439" t="s">
        <v>804</v>
      </c>
      <c r="AB150" s="20"/>
      <c r="AC150" s="253">
        <f t="shared" si="44"/>
        <v>140000</v>
      </c>
    </row>
    <row r="151" spans="1:29" x14ac:dyDescent="0.3">
      <c r="A151" s="115"/>
      <c r="B151" s="332"/>
      <c r="C151" s="332"/>
      <c r="D151" s="332"/>
      <c r="E151" s="1164"/>
      <c r="F151" s="582">
        <f t="shared" si="51"/>
        <v>0</v>
      </c>
      <c r="G151" s="333"/>
      <c r="H151" s="333"/>
      <c r="I151" s="334"/>
      <c r="J151" s="335"/>
      <c r="K151" s="942"/>
      <c r="L151" s="337"/>
      <c r="M151" s="337"/>
      <c r="N151" s="337"/>
      <c r="O151" s="338"/>
      <c r="P151" s="339">
        <f t="shared" si="52"/>
        <v>0</v>
      </c>
      <c r="Q151" s="364"/>
      <c r="R151" s="364"/>
      <c r="S151" s="365"/>
      <c r="T151" s="366"/>
      <c r="U151" s="367"/>
      <c r="V151" s="364"/>
      <c r="W151" s="364"/>
      <c r="X151" s="364"/>
      <c r="Y151" s="1293">
        <f t="shared" si="50"/>
        <v>0</v>
      </c>
      <c r="Z151" s="340"/>
      <c r="AA151" s="348"/>
      <c r="AB151" s="20"/>
      <c r="AC151" s="253">
        <f t="shared" si="44"/>
        <v>0</v>
      </c>
    </row>
    <row r="152" spans="1:29" hidden="1" x14ac:dyDescent="0.3">
      <c r="A152" s="115"/>
      <c r="B152" s="332"/>
      <c r="C152" s="368" t="s">
        <v>1302</v>
      </c>
      <c r="D152" s="332"/>
      <c r="E152" s="1164"/>
      <c r="F152" s="582">
        <f t="shared" si="51"/>
        <v>0</v>
      </c>
      <c r="G152" s="333"/>
      <c r="H152" s="333"/>
      <c r="I152" s="334"/>
      <c r="J152" s="335"/>
      <c r="K152" s="942"/>
      <c r="L152" s="337"/>
      <c r="M152" s="337"/>
      <c r="N152" s="337"/>
      <c r="O152" s="338"/>
      <c r="P152" s="339">
        <f t="shared" si="52"/>
        <v>0</v>
      </c>
      <c r="Q152" s="364"/>
      <c r="R152" s="364"/>
      <c r="S152" s="365"/>
      <c r="T152" s="366"/>
      <c r="U152" s="367"/>
      <c r="V152" s="364"/>
      <c r="W152" s="364"/>
      <c r="X152" s="364"/>
      <c r="Y152" s="1293">
        <f t="shared" si="50"/>
        <v>0</v>
      </c>
      <c r="Z152" s="340"/>
      <c r="AA152" s="439"/>
      <c r="AB152" s="20"/>
      <c r="AC152" s="253">
        <f t="shared" si="44"/>
        <v>0</v>
      </c>
    </row>
    <row r="153" spans="1:29" hidden="1" x14ac:dyDescent="0.3">
      <c r="A153" s="115"/>
      <c r="B153" s="332"/>
      <c r="C153" s="368"/>
      <c r="D153" s="368" t="s">
        <v>1303</v>
      </c>
      <c r="E153" s="1164"/>
      <c r="F153" s="582">
        <f t="shared" si="51"/>
        <v>0</v>
      </c>
      <c r="G153" s="333"/>
      <c r="H153" s="333"/>
      <c r="I153" s="334"/>
      <c r="J153" s="335"/>
      <c r="K153" s="942"/>
      <c r="L153" s="337"/>
      <c r="M153" s="337"/>
      <c r="N153" s="337"/>
      <c r="O153" s="338"/>
      <c r="P153" s="339">
        <f t="shared" si="52"/>
        <v>0</v>
      </c>
      <c r="Q153" s="364"/>
      <c r="R153" s="364"/>
      <c r="S153" s="365"/>
      <c r="T153" s="366"/>
      <c r="U153" s="367"/>
      <c r="V153" s="364"/>
      <c r="W153" s="364"/>
      <c r="X153" s="364"/>
      <c r="Y153" s="1293">
        <f t="shared" si="50"/>
        <v>0</v>
      </c>
      <c r="Z153" s="340"/>
      <c r="AA153" s="439"/>
      <c r="AB153" s="20"/>
      <c r="AC153" s="253">
        <f t="shared" si="44"/>
        <v>0</v>
      </c>
    </row>
    <row r="154" spans="1:29" hidden="1" x14ac:dyDescent="0.3">
      <c r="A154" s="115"/>
      <c r="B154" s="332"/>
      <c r="C154" s="332"/>
      <c r="D154" s="332"/>
      <c r="E154" s="1168" t="s">
        <v>534</v>
      </c>
      <c r="F154" s="582">
        <f t="shared" si="51"/>
        <v>1</v>
      </c>
      <c r="G154" s="333"/>
      <c r="H154" s="333"/>
      <c r="I154" s="334">
        <v>1</v>
      </c>
      <c r="J154" s="335"/>
      <c r="K154" s="633"/>
      <c r="L154" s="344"/>
      <c r="M154" s="344"/>
      <c r="N154" s="344"/>
      <c r="O154" s="338"/>
      <c r="P154" s="339">
        <f t="shared" si="52"/>
        <v>200000</v>
      </c>
      <c r="Q154" s="364"/>
      <c r="R154" s="364"/>
      <c r="S154" s="365">
        <v>200000</v>
      </c>
      <c r="T154" s="366"/>
      <c r="U154" s="367"/>
      <c r="V154" s="364"/>
      <c r="W154" s="364"/>
      <c r="X154" s="364"/>
      <c r="Y154" s="1293">
        <f t="shared" si="50"/>
        <v>0</v>
      </c>
      <c r="Z154" s="340" t="s">
        <v>32</v>
      </c>
      <c r="AA154" s="370" t="s">
        <v>805</v>
      </c>
      <c r="AB154" s="20"/>
      <c r="AC154" s="253">
        <f t="shared" si="44"/>
        <v>200000</v>
      </c>
    </row>
    <row r="155" spans="1:29" s="9" customFormat="1" hidden="1" x14ac:dyDescent="0.3">
      <c r="A155" s="115"/>
      <c r="B155" s="332"/>
      <c r="C155" s="332"/>
      <c r="D155" s="332"/>
      <c r="E155" s="1168"/>
      <c r="F155" s="582">
        <f t="shared" si="51"/>
        <v>0</v>
      </c>
      <c r="G155" s="333"/>
      <c r="H155" s="333"/>
      <c r="I155" s="334"/>
      <c r="J155" s="335"/>
      <c r="K155" s="633"/>
      <c r="L155" s="344"/>
      <c r="M155" s="344"/>
      <c r="N155" s="344"/>
      <c r="O155" s="338"/>
      <c r="P155" s="339">
        <f t="shared" si="52"/>
        <v>0</v>
      </c>
      <c r="Q155" s="364"/>
      <c r="R155" s="364"/>
      <c r="S155" s="364"/>
      <c r="T155" s="475"/>
      <c r="U155" s="367"/>
      <c r="V155" s="364"/>
      <c r="W155" s="364"/>
      <c r="X155" s="364"/>
      <c r="Y155" s="1293">
        <f t="shared" si="50"/>
        <v>0</v>
      </c>
      <c r="Z155" s="476"/>
      <c r="AA155" s="370"/>
      <c r="AB155" s="20"/>
      <c r="AC155" s="253">
        <f t="shared" si="44"/>
        <v>0</v>
      </c>
    </row>
    <row r="156" spans="1:29" ht="15.6" customHeight="1" x14ac:dyDescent="0.3">
      <c r="A156" s="115"/>
      <c r="B156" s="332"/>
      <c r="C156" s="368" t="s">
        <v>1298</v>
      </c>
      <c r="D156" s="332"/>
      <c r="E156" s="1164"/>
      <c r="F156" s="582">
        <f t="shared" si="51"/>
        <v>0</v>
      </c>
      <c r="G156" s="333"/>
      <c r="H156" s="333"/>
      <c r="I156" s="334"/>
      <c r="J156" s="335"/>
      <c r="K156" s="942"/>
      <c r="L156" s="337"/>
      <c r="M156" s="337"/>
      <c r="N156" s="337"/>
      <c r="O156" s="338"/>
      <c r="P156" s="339">
        <f t="shared" si="52"/>
        <v>0</v>
      </c>
      <c r="Q156" s="364"/>
      <c r="R156" s="364"/>
      <c r="S156" s="365"/>
      <c r="T156" s="366"/>
      <c r="U156" s="367"/>
      <c r="V156" s="364"/>
      <c r="W156" s="364"/>
      <c r="X156" s="364"/>
      <c r="Y156" s="1293">
        <f t="shared" si="50"/>
        <v>0</v>
      </c>
      <c r="Z156" s="340"/>
      <c r="AA156" s="439"/>
      <c r="AB156" s="20"/>
      <c r="AC156" s="253">
        <f t="shared" si="44"/>
        <v>0</v>
      </c>
    </row>
    <row r="157" spans="1:29" ht="15.6" customHeight="1" x14ac:dyDescent="0.3">
      <c r="A157" s="115"/>
      <c r="B157" s="332"/>
      <c r="C157" s="368"/>
      <c r="D157" s="332"/>
      <c r="E157" s="1166" t="s">
        <v>1299</v>
      </c>
      <c r="F157" s="582">
        <f t="shared" si="51"/>
        <v>0</v>
      </c>
      <c r="G157" s="333"/>
      <c r="H157" s="333"/>
      <c r="I157" s="334"/>
      <c r="J157" s="335"/>
      <c r="K157" s="942"/>
      <c r="L157" s="337"/>
      <c r="M157" s="337"/>
      <c r="N157" s="337"/>
      <c r="O157" s="338"/>
      <c r="P157" s="339">
        <f t="shared" si="52"/>
        <v>0</v>
      </c>
      <c r="Q157" s="364"/>
      <c r="R157" s="364"/>
      <c r="S157" s="365"/>
      <c r="T157" s="366"/>
      <c r="U157" s="367"/>
      <c r="V157" s="364"/>
      <c r="W157" s="364"/>
      <c r="X157" s="364"/>
      <c r="Y157" s="1293">
        <f t="shared" si="50"/>
        <v>0</v>
      </c>
      <c r="Z157" s="340"/>
      <c r="AA157" s="439"/>
      <c r="AB157" s="20"/>
      <c r="AC157" s="253">
        <f t="shared" si="44"/>
        <v>0</v>
      </c>
    </row>
    <row r="158" spans="1:29" s="9" customFormat="1" ht="15.6" customHeight="1" x14ac:dyDescent="0.3">
      <c r="A158" s="115"/>
      <c r="B158" s="332"/>
      <c r="C158" s="332"/>
      <c r="D158" s="332"/>
      <c r="E158" s="1168" t="s">
        <v>534</v>
      </c>
      <c r="F158" s="582">
        <f t="shared" si="51"/>
        <v>1</v>
      </c>
      <c r="G158" s="333"/>
      <c r="H158" s="333"/>
      <c r="I158" s="334"/>
      <c r="J158" s="335">
        <v>1</v>
      </c>
      <c r="K158" s="633"/>
      <c r="L158" s="344"/>
      <c r="M158" s="344"/>
      <c r="N158" s="344"/>
      <c r="O158" s="338"/>
      <c r="P158" s="339">
        <f t="shared" si="52"/>
        <v>20000</v>
      </c>
      <c r="Q158" s="364"/>
      <c r="R158" s="364"/>
      <c r="S158" s="364"/>
      <c r="T158" s="366">
        <v>20000</v>
      </c>
      <c r="U158" s="367"/>
      <c r="V158" s="364"/>
      <c r="W158" s="364"/>
      <c r="X158" s="364"/>
      <c r="Y158" s="1293">
        <f t="shared" si="50"/>
        <v>0</v>
      </c>
      <c r="Z158" s="340" t="s">
        <v>1086</v>
      </c>
      <c r="AA158" s="370"/>
      <c r="AB158" s="20"/>
      <c r="AC158" s="253">
        <f t="shared" si="44"/>
        <v>20000</v>
      </c>
    </row>
    <row r="159" spans="1:29" s="9" customFormat="1" ht="15.6" customHeight="1" x14ac:dyDescent="0.3">
      <c r="A159" s="115"/>
      <c r="B159" s="332"/>
      <c r="C159" s="332"/>
      <c r="D159" s="332"/>
      <c r="E159" s="1168"/>
      <c r="F159" s="582"/>
      <c r="G159" s="333"/>
      <c r="H159" s="333"/>
      <c r="I159" s="334"/>
      <c r="J159" s="335"/>
      <c r="K159" s="633"/>
      <c r="L159" s="344"/>
      <c r="M159" s="344"/>
      <c r="N159" s="344"/>
      <c r="O159" s="338"/>
      <c r="P159" s="339"/>
      <c r="Q159" s="364"/>
      <c r="R159" s="364"/>
      <c r="S159" s="364"/>
      <c r="T159" s="366"/>
      <c r="U159" s="367"/>
      <c r="V159" s="364"/>
      <c r="W159" s="364"/>
      <c r="X159" s="364"/>
      <c r="Y159" s="1293"/>
      <c r="Z159" s="340"/>
      <c r="AA159" s="370"/>
      <c r="AB159" s="20"/>
      <c r="AC159" s="253"/>
    </row>
    <row r="160" spans="1:29" x14ac:dyDescent="0.3">
      <c r="A160" s="115"/>
      <c r="B160" s="332"/>
      <c r="C160" s="368" t="s">
        <v>1123</v>
      </c>
      <c r="D160" s="332"/>
      <c r="E160" s="1164"/>
      <c r="F160" s="582">
        <f t="shared" ref="F160:F162" si="53">SUM(G160:J160)</f>
        <v>0</v>
      </c>
      <c r="G160" s="333"/>
      <c r="H160" s="333"/>
      <c r="I160" s="334"/>
      <c r="J160" s="335"/>
      <c r="K160" s="942"/>
      <c r="L160" s="337"/>
      <c r="M160" s="337"/>
      <c r="N160" s="337"/>
      <c r="O160" s="338"/>
      <c r="P160" s="339">
        <f t="shared" ref="P160:P162" si="54">SUM(Q160:T160)</f>
        <v>0</v>
      </c>
      <c r="Q160" s="364"/>
      <c r="R160" s="364"/>
      <c r="S160" s="365"/>
      <c r="T160" s="366"/>
      <c r="U160" s="367"/>
      <c r="V160" s="364"/>
      <c r="W160" s="364"/>
      <c r="X160" s="364"/>
      <c r="Y160" s="1293">
        <f t="shared" ref="Y160:Y162" si="55">SUM(U160:X160)</f>
        <v>0</v>
      </c>
      <c r="Z160" s="340"/>
      <c r="AA160" s="439"/>
      <c r="AB160" s="20"/>
      <c r="AC160" s="253">
        <f t="shared" ref="AC160:AC162" si="56">P160+Y160</f>
        <v>0</v>
      </c>
    </row>
    <row r="161" spans="1:29" x14ac:dyDescent="0.3">
      <c r="A161" s="115"/>
      <c r="B161" s="332"/>
      <c r="C161" s="332"/>
      <c r="D161" s="332"/>
      <c r="E161" s="1168" t="s">
        <v>534</v>
      </c>
      <c r="F161" s="582">
        <v>1</v>
      </c>
      <c r="G161" s="333"/>
      <c r="H161" s="333"/>
      <c r="I161" s="334">
        <v>1</v>
      </c>
      <c r="J161" s="335">
        <v>-1</v>
      </c>
      <c r="K161" s="633"/>
      <c r="L161" s="344"/>
      <c r="M161" s="344"/>
      <c r="N161" s="344"/>
      <c r="O161" s="338"/>
      <c r="P161" s="339">
        <f t="shared" si="54"/>
        <v>100000</v>
      </c>
      <c r="Q161" s="364"/>
      <c r="R161" s="364"/>
      <c r="S161" s="365">
        <v>50000</v>
      </c>
      <c r="T161" s="366">
        <v>50000</v>
      </c>
      <c r="U161" s="367"/>
      <c r="V161" s="364"/>
      <c r="W161" s="364"/>
      <c r="X161" s="364"/>
      <c r="Y161" s="1293">
        <f t="shared" si="55"/>
        <v>0</v>
      </c>
      <c r="Z161" s="340" t="s">
        <v>1086</v>
      </c>
      <c r="AA161" s="370" t="s">
        <v>805</v>
      </c>
      <c r="AB161" s="20"/>
      <c r="AC161" s="253">
        <f t="shared" si="56"/>
        <v>100000</v>
      </c>
    </row>
    <row r="162" spans="1:29" s="9" customFormat="1" x14ac:dyDescent="0.3">
      <c r="A162" s="115"/>
      <c r="B162" s="332"/>
      <c r="C162" s="332"/>
      <c r="D162" s="332"/>
      <c r="E162" s="1168"/>
      <c r="F162" s="582">
        <f t="shared" si="53"/>
        <v>0</v>
      </c>
      <c r="G162" s="333"/>
      <c r="H162" s="333"/>
      <c r="I162" s="334"/>
      <c r="J162" s="335"/>
      <c r="K162" s="633"/>
      <c r="L162" s="344"/>
      <c r="M162" s="344"/>
      <c r="N162" s="344"/>
      <c r="O162" s="338"/>
      <c r="P162" s="339">
        <f t="shared" si="54"/>
        <v>0</v>
      </c>
      <c r="Q162" s="364"/>
      <c r="R162" s="364"/>
      <c r="S162" s="364"/>
      <c r="T162" s="475"/>
      <c r="U162" s="367"/>
      <c r="V162" s="364"/>
      <c r="W162" s="364"/>
      <c r="X162" s="364"/>
      <c r="Y162" s="1293">
        <f t="shared" si="55"/>
        <v>0</v>
      </c>
      <c r="Z162" s="476"/>
      <c r="AA162" s="370"/>
      <c r="AB162" s="20"/>
      <c r="AC162" s="253">
        <f t="shared" si="56"/>
        <v>0</v>
      </c>
    </row>
    <row r="163" spans="1:29" s="9" customFormat="1" ht="16.2" thickBot="1" x14ac:dyDescent="0.35">
      <c r="A163" s="121"/>
      <c r="B163" s="377"/>
      <c r="C163" s="377"/>
      <c r="D163" s="377"/>
      <c r="E163" s="1366"/>
      <c r="F163" s="885">
        <f t="shared" si="51"/>
        <v>0</v>
      </c>
      <c r="G163" s="378"/>
      <c r="H163" s="378"/>
      <c r="I163" s="379"/>
      <c r="J163" s="380"/>
      <c r="K163" s="947"/>
      <c r="L163" s="381"/>
      <c r="M163" s="381"/>
      <c r="N163" s="381"/>
      <c r="O163" s="382"/>
      <c r="P163" s="481">
        <f t="shared" si="52"/>
        <v>0</v>
      </c>
      <c r="Q163" s="383"/>
      <c r="R163" s="383"/>
      <c r="S163" s="384"/>
      <c r="T163" s="385"/>
      <c r="U163" s="386"/>
      <c r="V163" s="383"/>
      <c r="W163" s="383"/>
      <c r="X163" s="383"/>
      <c r="Y163" s="1305">
        <f t="shared" si="50"/>
        <v>0</v>
      </c>
      <c r="Z163" s="387"/>
      <c r="AA163" s="477"/>
      <c r="AB163" s="20"/>
      <c r="AC163" s="253">
        <f t="shared" si="44"/>
        <v>0</v>
      </c>
    </row>
    <row r="164" spans="1:29" x14ac:dyDescent="0.3">
      <c r="A164" s="123"/>
      <c r="B164" s="388" t="s">
        <v>927</v>
      </c>
      <c r="C164" s="388"/>
      <c r="D164" s="388"/>
      <c r="E164" s="1352"/>
      <c r="F164" s="886">
        <f t="shared" si="51"/>
        <v>0</v>
      </c>
      <c r="G164" s="389"/>
      <c r="H164" s="389"/>
      <c r="I164" s="390"/>
      <c r="J164" s="391"/>
      <c r="K164" s="945"/>
      <c r="L164" s="447"/>
      <c r="M164" s="447"/>
      <c r="N164" s="447"/>
      <c r="O164" s="394"/>
      <c r="P164" s="483">
        <f t="shared" si="52"/>
        <v>0</v>
      </c>
      <c r="Q164" s="395"/>
      <c r="R164" s="395"/>
      <c r="S164" s="478"/>
      <c r="T164" s="479"/>
      <c r="U164" s="398"/>
      <c r="V164" s="395"/>
      <c r="W164" s="395"/>
      <c r="X164" s="395"/>
      <c r="Y164" s="1306">
        <f t="shared" si="50"/>
        <v>0</v>
      </c>
      <c r="Z164" s="448" t="s">
        <v>114</v>
      </c>
      <c r="AA164" s="449"/>
      <c r="AB164" s="20"/>
      <c r="AC164" s="253">
        <f t="shared" si="44"/>
        <v>0</v>
      </c>
    </row>
    <row r="165" spans="1:29" x14ac:dyDescent="0.3">
      <c r="A165" s="115"/>
      <c r="B165" s="368"/>
      <c r="C165" s="368" t="s">
        <v>928</v>
      </c>
      <c r="D165" s="368"/>
      <c r="E165" s="1164"/>
      <c r="F165" s="582">
        <f t="shared" si="51"/>
        <v>0</v>
      </c>
      <c r="G165" s="333"/>
      <c r="H165" s="333"/>
      <c r="I165" s="334"/>
      <c r="J165" s="335"/>
      <c r="K165" s="942"/>
      <c r="L165" s="337"/>
      <c r="M165" s="337"/>
      <c r="N165" s="337"/>
      <c r="O165" s="338"/>
      <c r="P165" s="1359">
        <f t="shared" si="52"/>
        <v>0</v>
      </c>
      <c r="Q165" s="364"/>
      <c r="R165" s="364"/>
      <c r="S165" s="1280"/>
      <c r="T165" s="366"/>
      <c r="U165" s="367"/>
      <c r="V165" s="364"/>
      <c r="W165" s="364"/>
      <c r="X165" s="364"/>
      <c r="Y165" s="1293">
        <f t="shared" si="50"/>
        <v>0</v>
      </c>
      <c r="Z165" s="340"/>
      <c r="AA165" s="348"/>
      <c r="AB165" s="20"/>
      <c r="AC165" s="253">
        <f t="shared" si="44"/>
        <v>0</v>
      </c>
    </row>
    <row r="166" spans="1:29" s="34" customFormat="1" x14ac:dyDescent="0.3">
      <c r="A166" s="118"/>
      <c r="B166" s="368"/>
      <c r="C166" s="331" t="s">
        <v>264</v>
      </c>
      <c r="D166" s="331"/>
      <c r="E166" s="1166"/>
      <c r="F166" s="582">
        <f t="shared" si="51"/>
        <v>0</v>
      </c>
      <c r="G166" s="583"/>
      <c r="H166" s="583"/>
      <c r="I166" s="584"/>
      <c r="J166" s="585"/>
      <c r="K166" s="336"/>
      <c r="L166" s="586"/>
      <c r="M166" s="586"/>
      <c r="N166" s="586"/>
      <c r="O166" s="338"/>
      <c r="P166" s="1359">
        <f>SUM(P167:P169)</f>
        <v>5000</v>
      </c>
      <c r="Q166" s="401">
        <f t="shared" ref="Q166:Y166" si="57">SUM(Q167:Q169)</f>
        <v>0</v>
      </c>
      <c r="R166" s="401">
        <f t="shared" si="57"/>
        <v>0</v>
      </c>
      <c r="S166" s="1260">
        <f t="shared" si="57"/>
        <v>5000</v>
      </c>
      <c r="T166" s="1286">
        <f t="shared" si="57"/>
        <v>0</v>
      </c>
      <c r="U166" s="1359">
        <f t="shared" si="57"/>
        <v>0</v>
      </c>
      <c r="V166" s="401">
        <f t="shared" si="57"/>
        <v>0</v>
      </c>
      <c r="W166" s="1260">
        <f t="shared" si="57"/>
        <v>0</v>
      </c>
      <c r="X166" s="339">
        <f t="shared" si="57"/>
        <v>0</v>
      </c>
      <c r="Y166" s="1286">
        <f t="shared" si="57"/>
        <v>0</v>
      </c>
      <c r="Z166" s="438"/>
      <c r="AA166" s="480"/>
      <c r="AB166" s="20"/>
      <c r="AC166" s="260">
        <f t="shared" si="44"/>
        <v>5000</v>
      </c>
    </row>
    <row r="167" spans="1:29" s="9" customFormat="1" x14ac:dyDescent="0.3">
      <c r="A167" s="115"/>
      <c r="B167" s="368"/>
      <c r="C167" s="368"/>
      <c r="D167" s="368"/>
      <c r="E167" s="1164"/>
      <c r="F167" s="582">
        <f t="shared" si="51"/>
        <v>0</v>
      </c>
      <c r="G167" s="333"/>
      <c r="H167" s="333"/>
      <c r="I167" s="334"/>
      <c r="J167" s="335"/>
      <c r="K167" s="942"/>
      <c r="L167" s="344"/>
      <c r="M167" s="344"/>
      <c r="N167" s="344"/>
      <c r="O167" s="338"/>
      <c r="P167" s="339">
        <f t="shared" si="52"/>
        <v>0</v>
      </c>
      <c r="Q167" s="364"/>
      <c r="R167" s="364"/>
      <c r="S167" s="365"/>
      <c r="T167" s="366"/>
      <c r="U167" s="367"/>
      <c r="V167" s="364"/>
      <c r="W167" s="364"/>
      <c r="X167" s="364"/>
      <c r="Y167" s="1293">
        <f t="shared" si="50"/>
        <v>0</v>
      </c>
      <c r="Z167" s="340"/>
      <c r="AA167" s="341"/>
      <c r="AB167" s="20"/>
      <c r="AC167" s="253">
        <f t="shared" si="44"/>
        <v>0</v>
      </c>
    </row>
    <row r="168" spans="1:29" x14ac:dyDescent="0.3">
      <c r="A168" s="115"/>
      <c r="B168" s="332"/>
      <c r="C168" s="368" t="s">
        <v>51</v>
      </c>
      <c r="D168" s="332"/>
      <c r="E168" s="1164"/>
      <c r="F168" s="582">
        <f t="shared" si="51"/>
        <v>0</v>
      </c>
      <c r="G168" s="333"/>
      <c r="H168" s="333"/>
      <c r="I168" s="334"/>
      <c r="J168" s="335"/>
      <c r="K168" s="942"/>
      <c r="L168" s="337"/>
      <c r="M168" s="337"/>
      <c r="N168" s="337"/>
      <c r="O168" s="338"/>
      <c r="P168" s="339">
        <f t="shared" si="52"/>
        <v>0</v>
      </c>
      <c r="Q168" s="364"/>
      <c r="R168" s="364"/>
      <c r="S168" s="365"/>
      <c r="T168" s="366"/>
      <c r="U168" s="367"/>
      <c r="V168" s="364"/>
      <c r="W168" s="364"/>
      <c r="X168" s="364"/>
      <c r="Y168" s="1293">
        <f t="shared" si="50"/>
        <v>0</v>
      </c>
      <c r="Z168" s="340"/>
      <c r="AA168" s="370"/>
      <c r="AB168" s="20"/>
      <c r="AC168" s="253">
        <f t="shared" si="44"/>
        <v>0</v>
      </c>
    </row>
    <row r="169" spans="1:29" x14ac:dyDescent="0.3">
      <c r="A169" s="115"/>
      <c r="B169" s="332"/>
      <c r="C169" s="332"/>
      <c r="D169" s="332"/>
      <c r="E169" s="1168" t="s">
        <v>52</v>
      </c>
      <c r="F169" s="894">
        <v>2009</v>
      </c>
      <c r="G169" s="333"/>
      <c r="H169" s="287"/>
      <c r="I169" s="433">
        <v>2009</v>
      </c>
      <c r="J169" s="335"/>
      <c r="K169" s="942"/>
      <c r="L169" s="337"/>
      <c r="M169" s="337"/>
      <c r="N169" s="337"/>
      <c r="O169" s="338"/>
      <c r="P169" s="339">
        <f t="shared" si="52"/>
        <v>5000</v>
      </c>
      <c r="Q169" s="364"/>
      <c r="R169" s="364"/>
      <c r="S169" s="365">
        <v>5000</v>
      </c>
      <c r="T169" s="366"/>
      <c r="U169" s="367"/>
      <c r="V169" s="364"/>
      <c r="W169" s="364"/>
      <c r="X169" s="364"/>
      <c r="Y169" s="1293">
        <f t="shared" si="50"/>
        <v>0</v>
      </c>
      <c r="Z169" s="340" t="s">
        <v>31</v>
      </c>
      <c r="AA169" s="370" t="s">
        <v>571</v>
      </c>
      <c r="AB169" s="20"/>
      <c r="AC169" s="253">
        <f t="shared" si="44"/>
        <v>5000</v>
      </c>
    </row>
    <row r="170" spans="1:29" ht="16.2" thickBot="1" x14ac:dyDescent="0.35">
      <c r="A170" s="119"/>
      <c r="B170" s="306"/>
      <c r="C170" s="306"/>
      <c r="D170" s="306"/>
      <c r="E170" s="1362"/>
      <c r="F170" s="881">
        <f t="shared" si="51"/>
        <v>0</v>
      </c>
      <c r="G170" s="307"/>
      <c r="H170" s="307"/>
      <c r="I170" s="308"/>
      <c r="J170" s="309"/>
      <c r="K170" s="941"/>
      <c r="L170" s="310"/>
      <c r="M170" s="310"/>
      <c r="N170" s="310"/>
      <c r="O170" s="311"/>
      <c r="P170" s="484">
        <f t="shared" si="52"/>
        <v>0</v>
      </c>
      <c r="Q170" s="349"/>
      <c r="R170" s="349"/>
      <c r="S170" s="314"/>
      <c r="T170" s="315"/>
      <c r="U170" s="350"/>
      <c r="V170" s="349"/>
      <c r="W170" s="349"/>
      <c r="X170" s="349"/>
      <c r="Y170" s="1307">
        <f t="shared" si="50"/>
        <v>0</v>
      </c>
      <c r="Z170" s="317"/>
      <c r="AA170" s="318"/>
      <c r="AB170" s="28"/>
      <c r="AC170" s="253">
        <f t="shared" si="44"/>
        <v>0</v>
      </c>
    </row>
    <row r="171" spans="1:29" s="9" customFormat="1" x14ac:dyDescent="0.3">
      <c r="A171" s="120"/>
      <c r="B171" s="527" t="s">
        <v>184</v>
      </c>
      <c r="C171" s="527"/>
      <c r="D171" s="527"/>
      <c r="E171" s="1367"/>
      <c r="F171" s="883">
        <f t="shared" si="51"/>
        <v>0</v>
      </c>
      <c r="G171" s="353"/>
      <c r="H171" s="353"/>
      <c r="I171" s="354"/>
      <c r="J171" s="355"/>
      <c r="K171" s="943"/>
      <c r="L171" s="531"/>
      <c r="M171" s="531"/>
      <c r="N171" s="531"/>
      <c r="O171" s="358"/>
      <c r="P171" s="488">
        <f t="shared" si="52"/>
        <v>0</v>
      </c>
      <c r="Q171" s="359"/>
      <c r="R171" s="359"/>
      <c r="S171" s="360"/>
      <c r="T171" s="361"/>
      <c r="U171" s="362"/>
      <c r="V171" s="359"/>
      <c r="W171" s="359"/>
      <c r="X171" s="359"/>
      <c r="Y171" s="1308">
        <f t="shared" si="50"/>
        <v>0</v>
      </c>
      <c r="Z171" s="571" t="s">
        <v>114</v>
      </c>
      <c r="AA171" s="467"/>
      <c r="AB171" s="10"/>
      <c r="AC171" s="253">
        <f t="shared" si="44"/>
        <v>0</v>
      </c>
    </row>
    <row r="172" spans="1:29" s="34" customFormat="1" x14ac:dyDescent="0.3">
      <c r="A172" s="118"/>
      <c r="B172" s="368"/>
      <c r="C172" s="331" t="s">
        <v>264</v>
      </c>
      <c r="D172" s="331"/>
      <c r="E172" s="1166"/>
      <c r="F172" s="582">
        <f t="shared" si="51"/>
        <v>0</v>
      </c>
      <c r="G172" s="583"/>
      <c r="H172" s="583"/>
      <c r="I172" s="584"/>
      <c r="J172" s="585"/>
      <c r="K172" s="336"/>
      <c r="L172" s="586"/>
      <c r="M172" s="586"/>
      <c r="N172" s="586"/>
      <c r="O172" s="338"/>
      <c r="P172" s="339">
        <f>P175</f>
        <v>5000</v>
      </c>
      <c r="Q172" s="1359">
        <f t="shared" ref="Q172:Y172" si="58">Q175</f>
        <v>0</v>
      </c>
      <c r="R172" s="401">
        <f t="shared" si="58"/>
        <v>0</v>
      </c>
      <c r="S172" s="401">
        <f t="shared" si="58"/>
        <v>0</v>
      </c>
      <c r="T172" s="1262">
        <f t="shared" si="58"/>
        <v>5000</v>
      </c>
      <c r="U172" s="1359">
        <f t="shared" si="58"/>
        <v>0</v>
      </c>
      <c r="V172" s="401">
        <f t="shared" si="58"/>
        <v>0</v>
      </c>
      <c r="W172" s="1260">
        <f t="shared" si="58"/>
        <v>0</v>
      </c>
      <c r="X172" s="339">
        <f t="shared" si="58"/>
        <v>0</v>
      </c>
      <c r="Y172" s="1286">
        <f t="shared" si="58"/>
        <v>0</v>
      </c>
      <c r="Z172" s="438">
        <f>SUM(Z174:Z176)</f>
        <v>0</v>
      </c>
      <c r="AA172" s="480"/>
      <c r="AB172" s="20"/>
      <c r="AC172" s="260">
        <f t="shared" si="44"/>
        <v>5000</v>
      </c>
    </row>
    <row r="173" spans="1:29" x14ac:dyDescent="0.3">
      <c r="A173" s="115"/>
      <c r="B173" s="331"/>
      <c r="C173" s="331"/>
      <c r="D173" s="331"/>
      <c r="E173" s="1164"/>
      <c r="F173" s="582">
        <f t="shared" si="51"/>
        <v>0</v>
      </c>
      <c r="G173" s="333"/>
      <c r="H173" s="333"/>
      <c r="I173" s="334"/>
      <c r="J173" s="335"/>
      <c r="K173" s="942"/>
      <c r="L173" s="337"/>
      <c r="M173" s="337"/>
      <c r="N173" s="337"/>
      <c r="O173" s="338"/>
      <c r="P173" s="339">
        <f t="shared" si="52"/>
        <v>0</v>
      </c>
      <c r="Q173" s="364"/>
      <c r="R173" s="364"/>
      <c r="S173" s="365"/>
      <c r="T173" s="366"/>
      <c r="U173" s="367"/>
      <c r="V173" s="364"/>
      <c r="W173" s="364"/>
      <c r="X173" s="364"/>
      <c r="Y173" s="1293">
        <f t="shared" si="50"/>
        <v>0</v>
      </c>
      <c r="Z173" s="340"/>
      <c r="AA173" s="341"/>
      <c r="AB173" s="20"/>
      <c r="AC173" s="253">
        <f t="shared" si="44"/>
        <v>0</v>
      </c>
    </row>
    <row r="174" spans="1:29" x14ac:dyDescent="0.3">
      <c r="A174" s="115"/>
      <c r="B174" s="332"/>
      <c r="C174" s="374" t="s">
        <v>183</v>
      </c>
      <c r="D174" s="332"/>
      <c r="E174" s="1164"/>
      <c r="F174" s="582">
        <f t="shared" si="51"/>
        <v>0</v>
      </c>
      <c r="G174" s="333"/>
      <c r="H174" s="333"/>
      <c r="I174" s="334"/>
      <c r="J174" s="335"/>
      <c r="K174" s="942"/>
      <c r="L174" s="337"/>
      <c r="M174" s="337"/>
      <c r="N174" s="337"/>
      <c r="O174" s="338"/>
      <c r="P174" s="339">
        <f t="shared" si="52"/>
        <v>0</v>
      </c>
      <c r="Q174" s="364"/>
      <c r="R174" s="364"/>
      <c r="S174" s="365"/>
      <c r="T174" s="366"/>
      <c r="U174" s="367"/>
      <c r="V174" s="364"/>
      <c r="W174" s="364"/>
      <c r="X174" s="364"/>
      <c r="Y174" s="1293">
        <f t="shared" si="50"/>
        <v>0</v>
      </c>
      <c r="Z174" s="340"/>
      <c r="AA174" s="370"/>
      <c r="AB174" s="20"/>
      <c r="AC174" s="253">
        <f t="shared" si="44"/>
        <v>0</v>
      </c>
    </row>
    <row r="175" spans="1:29" x14ac:dyDescent="0.3">
      <c r="A175" s="115"/>
      <c r="B175" s="332"/>
      <c r="C175" s="332"/>
      <c r="D175" s="332"/>
      <c r="E175" s="1168" t="s">
        <v>109</v>
      </c>
      <c r="F175" s="582">
        <v>4018</v>
      </c>
      <c r="G175" s="333">
        <v>4011</v>
      </c>
      <c r="H175" s="333"/>
      <c r="I175" s="334"/>
      <c r="J175" s="335">
        <v>4018</v>
      </c>
      <c r="K175" s="942">
        <v>4011</v>
      </c>
      <c r="L175" s="337"/>
      <c r="M175" s="337"/>
      <c r="N175" s="337"/>
      <c r="O175" s="338">
        <f t="shared" ref="O175:O238" si="59">SUM(K175:N175)</f>
        <v>4011</v>
      </c>
      <c r="P175" s="339">
        <f t="shared" si="52"/>
        <v>5000</v>
      </c>
      <c r="Q175" s="474"/>
      <c r="R175" s="364"/>
      <c r="S175" s="365"/>
      <c r="T175" s="366">
        <v>5000</v>
      </c>
      <c r="U175" s="367"/>
      <c r="V175" s="364"/>
      <c r="W175" s="364"/>
      <c r="X175" s="364"/>
      <c r="Y175" s="1293">
        <f t="shared" si="50"/>
        <v>0</v>
      </c>
      <c r="Z175" s="340" t="s">
        <v>31</v>
      </c>
      <c r="AA175" s="370"/>
      <c r="AB175" s="20"/>
      <c r="AC175" s="253">
        <f t="shared" si="44"/>
        <v>5000</v>
      </c>
    </row>
    <row r="176" spans="1:29" ht="16.2" thickBot="1" x14ac:dyDescent="0.35">
      <c r="A176" s="121"/>
      <c r="B176" s="377"/>
      <c r="C176" s="377"/>
      <c r="D176" s="377"/>
      <c r="E176" s="1370"/>
      <c r="F176" s="885">
        <f t="shared" si="51"/>
        <v>0</v>
      </c>
      <c r="G176" s="378"/>
      <c r="H176" s="378"/>
      <c r="I176" s="379"/>
      <c r="J176" s="380"/>
      <c r="K176" s="944"/>
      <c r="L176" s="425"/>
      <c r="M176" s="425"/>
      <c r="N176" s="425"/>
      <c r="O176" s="382"/>
      <c r="P176" s="481">
        <f t="shared" si="52"/>
        <v>0</v>
      </c>
      <c r="Q176" s="383"/>
      <c r="R176" s="383"/>
      <c r="S176" s="384"/>
      <c r="T176" s="385"/>
      <c r="U176" s="386"/>
      <c r="V176" s="383"/>
      <c r="W176" s="383"/>
      <c r="X176" s="383"/>
      <c r="Y176" s="1305">
        <f t="shared" si="50"/>
        <v>0</v>
      </c>
      <c r="Z176" s="387"/>
      <c r="AA176" s="477"/>
      <c r="AB176" s="20"/>
      <c r="AC176" s="253">
        <f t="shared" si="44"/>
        <v>0</v>
      </c>
    </row>
    <row r="177" spans="1:29" s="9" customFormat="1" x14ac:dyDescent="0.3">
      <c r="A177" s="255"/>
      <c r="B177" s="485" t="s">
        <v>995</v>
      </c>
      <c r="C177" s="485"/>
      <c r="D177" s="485"/>
      <c r="E177" s="1371"/>
      <c r="F177" s="886">
        <f t="shared" si="51"/>
        <v>0</v>
      </c>
      <c r="G177" s="389"/>
      <c r="H177" s="389"/>
      <c r="I177" s="390"/>
      <c r="J177" s="391"/>
      <c r="K177" s="945"/>
      <c r="L177" s="393"/>
      <c r="M177" s="393"/>
      <c r="N177" s="393"/>
      <c r="O177" s="394"/>
      <c r="P177" s="483">
        <f t="shared" si="52"/>
        <v>0</v>
      </c>
      <c r="Q177" s="395"/>
      <c r="R177" s="395"/>
      <c r="S177" s="478"/>
      <c r="T177" s="479"/>
      <c r="U177" s="398"/>
      <c r="V177" s="395"/>
      <c r="W177" s="395"/>
      <c r="X177" s="395"/>
      <c r="Y177" s="1306">
        <f t="shared" si="50"/>
        <v>0</v>
      </c>
      <c r="Z177" s="448" t="s">
        <v>114</v>
      </c>
      <c r="AA177" s="449"/>
      <c r="AB177" s="10"/>
      <c r="AC177" s="253">
        <f t="shared" si="44"/>
        <v>0</v>
      </c>
    </row>
    <row r="178" spans="1:29" s="34" customFormat="1" x14ac:dyDescent="0.3">
      <c r="A178" s="213"/>
      <c r="B178" s="278"/>
      <c r="C178" s="486" t="s">
        <v>264</v>
      </c>
      <c r="D178" s="486"/>
      <c r="E178" s="599"/>
      <c r="F178" s="582">
        <f t="shared" si="51"/>
        <v>0</v>
      </c>
      <c r="G178" s="583"/>
      <c r="H178" s="583"/>
      <c r="I178" s="584"/>
      <c r="J178" s="585"/>
      <c r="K178" s="336"/>
      <c r="L178" s="586"/>
      <c r="M178" s="586"/>
      <c r="N178" s="586"/>
      <c r="O178" s="338"/>
      <c r="P178" s="339">
        <f t="shared" si="52"/>
        <v>43500</v>
      </c>
      <c r="Q178" s="402">
        <f>SUM(Q180:Q185)</f>
        <v>43500</v>
      </c>
      <c r="R178" s="1365">
        <f>SUM(R180:R185)</f>
        <v>0</v>
      </c>
      <c r="S178" s="401">
        <f>SUM(S180:S185)</f>
        <v>0</v>
      </c>
      <c r="T178" s="1262">
        <f>SUM(T180:T185)</f>
        <v>0</v>
      </c>
      <c r="U178" s="1359">
        <f t="shared" ref="U178:Y178" si="60">SUM(U180:U185)</f>
        <v>43050</v>
      </c>
      <c r="V178" s="401">
        <f t="shared" si="60"/>
        <v>0</v>
      </c>
      <c r="W178" s="1262">
        <f t="shared" si="60"/>
        <v>0</v>
      </c>
      <c r="X178" s="402">
        <f t="shared" si="60"/>
        <v>0</v>
      </c>
      <c r="Y178" s="402">
        <f t="shared" si="60"/>
        <v>43050</v>
      </c>
      <c r="Z178" s="438">
        <f>SUM(Z180:Z185)</f>
        <v>0</v>
      </c>
      <c r="AA178" s="480"/>
      <c r="AB178" s="20"/>
      <c r="AC178" s="260">
        <f t="shared" si="44"/>
        <v>86550</v>
      </c>
    </row>
    <row r="179" spans="1:29" x14ac:dyDescent="0.3">
      <c r="A179" s="207"/>
      <c r="B179" s="486"/>
      <c r="C179" s="486"/>
      <c r="D179" s="486"/>
      <c r="E179" s="523"/>
      <c r="F179" s="582">
        <f t="shared" si="51"/>
        <v>0</v>
      </c>
      <c r="G179" s="333"/>
      <c r="H179" s="333"/>
      <c r="I179" s="334"/>
      <c r="J179" s="335"/>
      <c r="K179" s="942"/>
      <c r="L179" s="337"/>
      <c r="M179" s="337"/>
      <c r="N179" s="337"/>
      <c r="O179" s="338"/>
      <c r="P179" s="339">
        <f t="shared" si="52"/>
        <v>0</v>
      </c>
      <c r="Q179" s="364"/>
      <c r="R179" s="364"/>
      <c r="S179" s="365"/>
      <c r="T179" s="366"/>
      <c r="U179" s="367"/>
      <c r="V179" s="364"/>
      <c r="W179" s="364"/>
      <c r="X179" s="364"/>
      <c r="Y179" s="1293">
        <f t="shared" si="50"/>
        <v>0</v>
      </c>
      <c r="Z179" s="340"/>
      <c r="AA179" s="341"/>
      <c r="AB179" s="20"/>
      <c r="AC179" s="253">
        <f t="shared" si="44"/>
        <v>0</v>
      </c>
    </row>
    <row r="180" spans="1:29" x14ac:dyDescent="0.3">
      <c r="A180" s="207"/>
      <c r="B180" s="409"/>
      <c r="C180" s="278" t="s">
        <v>996</v>
      </c>
      <c r="D180" s="409"/>
      <c r="E180" s="523"/>
      <c r="F180" s="582">
        <f t="shared" si="51"/>
        <v>0</v>
      </c>
      <c r="G180" s="333"/>
      <c r="H180" s="333"/>
      <c r="I180" s="334"/>
      <c r="J180" s="335"/>
      <c r="K180" s="942"/>
      <c r="L180" s="337"/>
      <c r="M180" s="337"/>
      <c r="N180" s="337"/>
      <c r="O180" s="338"/>
      <c r="P180" s="339">
        <f t="shared" si="52"/>
        <v>0</v>
      </c>
      <c r="Q180" s="364"/>
      <c r="R180" s="364"/>
      <c r="S180" s="365"/>
      <c r="T180" s="366"/>
      <c r="U180" s="367"/>
      <c r="V180" s="364"/>
      <c r="W180" s="364"/>
      <c r="X180" s="364"/>
      <c r="Y180" s="1293">
        <f t="shared" si="50"/>
        <v>0</v>
      </c>
      <c r="Z180" s="340"/>
      <c r="AA180" s="370"/>
      <c r="AB180" s="20"/>
      <c r="AC180" s="253">
        <f t="shared" si="44"/>
        <v>0</v>
      </c>
    </row>
    <row r="181" spans="1:29" x14ac:dyDescent="0.3">
      <c r="A181" s="207"/>
      <c r="B181" s="409"/>
      <c r="C181" s="409"/>
      <c r="D181" s="409"/>
      <c r="E181" s="522" t="s">
        <v>17</v>
      </c>
      <c r="F181" s="582">
        <f t="shared" si="51"/>
        <v>1</v>
      </c>
      <c r="G181" s="333">
        <v>1</v>
      </c>
      <c r="H181" s="333"/>
      <c r="I181" s="334"/>
      <c r="J181" s="335"/>
      <c r="K181" s="942">
        <v>1</v>
      </c>
      <c r="L181" s="337"/>
      <c r="M181" s="337"/>
      <c r="N181" s="337"/>
      <c r="O181" s="338">
        <f t="shared" ref="O181:O185" si="61">SUM(K181:N181)</f>
        <v>1</v>
      </c>
      <c r="P181" s="339">
        <f t="shared" si="52"/>
        <v>43500</v>
      </c>
      <c r="Q181" s="474">
        <v>43500</v>
      </c>
      <c r="R181" s="364"/>
      <c r="S181" s="365"/>
      <c r="T181" s="366"/>
      <c r="U181" s="474">
        <v>43050</v>
      </c>
      <c r="V181" s="364"/>
      <c r="W181" s="364"/>
      <c r="X181" s="364"/>
      <c r="Y181" s="1293">
        <f t="shared" si="50"/>
        <v>43050</v>
      </c>
      <c r="Z181" s="340" t="s">
        <v>31</v>
      </c>
      <c r="AA181" s="370"/>
      <c r="AB181" s="20"/>
      <c r="AC181" s="253">
        <f t="shared" si="44"/>
        <v>86550</v>
      </c>
    </row>
    <row r="182" spans="1:29" x14ac:dyDescent="0.3">
      <c r="A182" s="207"/>
      <c r="B182" s="409"/>
      <c r="C182" s="409"/>
      <c r="D182" s="409"/>
      <c r="E182" s="522"/>
      <c r="F182" s="885"/>
      <c r="G182" s="378"/>
      <c r="H182" s="378"/>
      <c r="I182" s="379"/>
      <c r="J182" s="380"/>
      <c r="K182" s="944"/>
      <c r="L182" s="425"/>
      <c r="M182" s="425"/>
      <c r="N182" s="425"/>
      <c r="O182" s="338"/>
      <c r="P182" s="339">
        <f t="shared" si="52"/>
        <v>0</v>
      </c>
      <c r="Q182" s="487"/>
      <c r="R182" s="383"/>
      <c r="S182" s="384"/>
      <c r="T182" s="385"/>
      <c r="U182" s="386"/>
      <c r="V182" s="383"/>
      <c r="W182" s="383"/>
      <c r="X182" s="383"/>
      <c r="Y182" s="1293">
        <f t="shared" si="50"/>
        <v>0</v>
      </c>
      <c r="Z182" s="387"/>
      <c r="AA182" s="477"/>
      <c r="AB182" s="20"/>
      <c r="AC182" s="253">
        <f t="shared" si="44"/>
        <v>0</v>
      </c>
    </row>
    <row r="183" spans="1:29" x14ac:dyDescent="0.3">
      <c r="A183" s="207"/>
      <c r="B183" s="409"/>
      <c r="C183" s="278" t="s">
        <v>997</v>
      </c>
      <c r="D183" s="409"/>
      <c r="E183" s="523"/>
      <c r="F183" s="885"/>
      <c r="G183" s="378"/>
      <c r="H183" s="378"/>
      <c r="I183" s="379"/>
      <c r="J183" s="380"/>
      <c r="K183" s="944"/>
      <c r="L183" s="425"/>
      <c r="M183" s="425"/>
      <c r="N183" s="425"/>
      <c r="O183" s="338"/>
      <c r="P183" s="339">
        <f t="shared" si="52"/>
        <v>0</v>
      </c>
      <c r="Q183" s="487"/>
      <c r="R183" s="383"/>
      <c r="S183" s="384"/>
      <c r="T183" s="385"/>
      <c r="U183" s="386"/>
      <c r="V183" s="383"/>
      <c r="W183" s="383"/>
      <c r="X183" s="383"/>
      <c r="Y183" s="1293">
        <f t="shared" si="50"/>
        <v>0</v>
      </c>
      <c r="Z183" s="387"/>
      <c r="AA183" s="477"/>
      <c r="AB183" s="20"/>
      <c r="AC183" s="253">
        <f t="shared" si="44"/>
        <v>0</v>
      </c>
    </row>
    <row r="184" spans="1:29" x14ac:dyDescent="0.3">
      <c r="A184" s="207"/>
      <c r="B184" s="409"/>
      <c r="C184" s="409"/>
      <c r="D184" s="409"/>
      <c r="E184" s="522" t="s">
        <v>998</v>
      </c>
      <c r="F184" s="885"/>
      <c r="G184" s="378"/>
      <c r="H184" s="378"/>
      <c r="I184" s="379"/>
      <c r="J184" s="380"/>
      <c r="K184" s="295">
        <f>188+1078</f>
        <v>1266</v>
      </c>
      <c r="L184" s="425"/>
      <c r="M184" s="425"/>
      <c r="N184" s="425"/>
      <c r="O184" s="338">
        <f t="shared" si="61"/>
        <v>1266</v>
      </c>
      <c r="P184" s="339">
        <f t="shared" si="52"/>
        <v>0</v>
      </c>
      <c r="Q184" s="487"/>
      <c r="R184" s="383"/>
      <c r="S184" s="384"/>
      <c r="T184" s="385"/>
      <c r="U184" s="386"/>
      <c r="V184" s="383"/>
      <c r="W184" s="383"/>
      <c r="X184" s="383"/>
      <c r="Y184" s="1293">
        <f t="shared" si="50"/>
        <v>0</v>
      </c>
      <c r="Z184" s="387"/>
      <c r="AA184" s="477"/>
      <c r="AB184" s="20"/>
      <c r="AC184" s="253">
        <f t="shared" si="44"/>
        <v>0</v>
      </c>
    </row>
    <row r="185" spans="1:29" ht="16.2" thickBot="1" x14ac:dyDescent="0.35">
      <c r="A185" s="119"/>
      <c r="B185" s="306"/>
      <c r="C185" s="306"/>
      <c r="D185" s="306"/>
      <c r="E185" s="1349"/>
      <c r="F185" s="881">
        <f t="shared" si="51"/>
        <v>0</v>
      </c>
      <c r="G185" s="307"/>
      <c r="H185" s="307"/>
      <c r="I185" s="308"/>
      <c r="J185" s="309"/>
      <c r="K185" s="941"/>
      <c r="L185" s="310"/>
      <c r="M185" s="310"/>
      <c r="N185" s="310"/>
      <c r="O185" s="311">
        <f t="shared" si="61"/>
        <v>0</v>
      </c>
      <c r="P185" s="484">
        <f t="shared" si="52"/>
        <v>0</v>
      </c>
      <c r="Q185" s="349"/>
      <c r="R185" s="349"/>
      <c r="S185" s="314"/>
      <c r="T185" s="315"/>
      <c r="U185" s="350"/>
      <c r="V185" s="349"/>
      <c r="W185" s="349"/>
      <c r="X185" s="349"/>
      <c r="Y185" s="1307">
        <f t="shared" si="50"/>
        <v>0</v>
      </c>
      <c r="Z185" s="317"/>
      <c r="AA185" s="427"/>
      <c r="AB185" s="20"/>
      <c r="AC185" s="253">
        <f t="shared" ref="AC185:AC248" si="62">P185+Y185</f>
        <v>0</v>
      </c>
    </row>
    <row r="186" spans="1:29" x14ac:dyDescent="0.3">
      <c r="A186" s="120"/>
      <c r="B186" s="351" t="s">
        <v>1124</v>
      </c>
      <c r="C186" s="351"/>
      <c r="D186" s="351"/>
      <c r="E186" s="1367"/>
      <c r="F186" s="883">
        <f t="shared" si="51"/>
        <v>0</v>
      </c>
      <c r="G186" s="353"/>
      <c r="H186" s="353"/>
      <c r="I186" s="354"/>
      <c r="J186" s="355"/>
      <c r="K186" s="943"/>
      <c r="L186" s="357"/>
      <c r="M186" s="357"/>
      <c r="N186" s="357"/>
      <c r="O186" s="358">
        <f t="shared" si="59"/>
        <v>0</v>
      </c>
      <c r="P186" s="488">
        <f t="shared" si="52"/>
        <v>0</v>
      </c>
      <c r="Q186" s="359"/>
      <c r="R186" s="359"/>
      <c r="S186" s="360"/>
      <c r="T186" s="361"/>
      <c r="U186" s="362"/>
      <c r="V186" s="359"/>
      <c r="W186" s="359"/>
      <c r="X186" s="359"/>
      <c r="Y186" s="1308">
        <f t="shared" si="50"/>
        <v>0</v>
      </c>
      <c r="Z186" s="363"/>
      <c r="AA186" s="489"/>
      <c r="AB186" s="20"/>
      <c r="AC186" s="253">
        <f t="shared" si="62"/>
        <v>0</v>
      </c>
    </row>
    <row r="187" spans="1:29" x14ac:dyDescent="0.3">
      <c r="A187" s="115"/>
      <c r="B187" s="368" t="s">
        <v>152</v>
      </c>
      <c r="C187" s="368"/>
      <c r="D187" s="368"/>
      <c r="E187" s="1164"/>
      <c r="F187" s="582">
        <f t="shared" si="51"/>
        <v>0</v>
      </c>
      <c r="G187" s="333"/>
      <c r="H187" s="333"/>
      <c r="I187" s="334"/>
      <c r="J187" s="335"/>
      <c r="K187" s="942"/>
      <c r="L187" s="337"/>
      <c r="M187" s="337"/>
      <c r="N187" s="337"/>
      <c r="O187" s="338">
        <f t="shared" si="59"/>
        <v>0</v>
      </c>
      <c r="P187" s="339">
        <f t="shared" si="52"/>
        <v>0</v>
      </c>
      <c r="Q187" s="364"/>
      <c r="R187" s="364"/>
      <c r="S187" s="365"/>
      <c r="T187" s="366"/>
      <c r="U187" s="367"/>
      <c r="V187" s="364"/>
      <c r="W187" s="364"/>
      <c r="X187" s="364"/>
      <c r="Y187" s="1293">
        <f t="shared" si="50"/>
        <v>0</v>
      </c>
      <c r="Z187" s="340"/>
      <c r="AA187" s="348"/>
      <c r="AB187" s="20"/>
      <c r="AC187" s="253">
        <f t="shared" si="62"/>
        <v>0</v>
      </c>
    </row>
    <row r="188" spans="1:29" x14ac:dyDescent="0.3">
      <c r="A188" s="115"/>
      <c r="B188" s="332"/>
      <c r="C188" s="332"/>
      <c r="D188" s="332"/>
      <c r="E188" s="1168" t="s">
        <v>11</v>
      </c>
      <c r="F188" s="582">
        <f t="shared" si="51"/>
        <v>0</v>
      </c>
      <c r="G188" s="333"/>
      <c r="H188" s="333"/>
      <c r="I188" s="334"/>
      <c r="J188" s="335"/>
      <c r="K188" s="942"/>
      <c r="L188" s="337"/>
      <c r="M188" s="337"/>
      <c r="N188" s="337"/>
      <c r="O188" s="338">
        <f t="shared" si="59"/>
        <v>0</v>
      </c>
      <c r="P188" s="339">
        <f t="shared" si="52"/>
        <v>0</v>
      </c>
      <c r="Q188" s="364"/>
      <c r="R188" s="364"/>
      <c r="S188" s="365"/>
      <c r="T188" s="366"/>
      <c r="U188" s="367"/>
      <c r="V188" s="364"/>
      <c r="W188" s="364"/>
      <c r="X188" s="364"/>
      <c r="Y188" s="1293">
        <f t="shared" si="50"/>
        <v>0</v>
      </c>
      <c r="Z188" s="340"/>
      <c r="AA188" s="370"/>
      <c r="AB188" s="20"/>
      <c r="AC188" s="253">
        <f t="shared" si="62"/>
        <v>0</v>
      </c>
    </row>
    <row r="189" spans="1:29" x14ac:dyDescent="0.3">
      <c r="A189" s="115"/>
      <c r="B189" s="371"/>
      <c r="C189" s="371"/>
      <c r="D189" s="371"/>
      <c r="E189" s="1176" t="s">
        <v>227</v>
      </c>
      <c r="F189" s="582">
        <f t="shared" si="51"/>
        <v>4</v>
      </c>
      <c r="G189" s="473">
        <v>1</v>
      </c>
      <c r="H189" s="287">
        <v>1</v>
      </c>
      <c r="I189" s="334">
        <v>1</v>
      </c>
      <c r="J189" s="335">
        <v>1</v>
      </c>
      <c r="K189" s="633">
        <v>2</v>
      </c>
      <c r="L189" s="337">
        <v>48</v>
      </c>
      <c r="M189" s="337"/>
      <c r="N189" s="337"/>
      <c r="O189" s="338">
        <f t="shared" si="59"/>
        <v>50</v>
      </c>
      <c r="P189" s="339">
        <f t="shared" si="52"/>
        <v>0</v>
      </c>
      <c r="Q189" s="364"/>
      <c r="R189" s="364"/>
      <c r="S189" s="365"/>
      <c r="T189" s="366"/>
      <c r="U189" s="367"/>
      <c r="V189" s="364"/>
      <c r="W189" s="364"/>
      <c r="X189" s="364"/>
      <c r="Y189" s="1293">
        <f t="shared" si="50"/>
        <v>0</v>
      </c>
      <c r="Z189" s="423" t="s">
        <v>229</v>
      </c>
      <c r="AA189" s="431"/>
      <c r="AB189" s="20"/>
      <c r="AC189" s="253">
        <f t="shared" si="62"/>
        <v>0</v>
      </c>
    </row>
    <row r="190" spans="1:29" ht="15.6" hidden="1" customHeight="1" x14ac:dyDescent="0.3">
      <c r="A190" s="115"/>
      <c r="B190" s="371"/>
      <c r="C190" s="371"/>
      <c r="D190" s="371"/>
      <c r="E190" s="1176" t="s">
        <v>434</v>
      </c>
      <c r="F190" s="582">
        <f t="shared" si="51"/>
        <v>0</v>
      </c>
      <c r="G190" s="333"/>
      <c r="H190" s="333"/>
      <c r="I190" s="334"/>
      <c r="J190" s="335"/>
      <c r="K190" s="633"/>
      <c r="L190" s="337"/>
      <c r="M190" s="337"/>
      <c r="N190" s="337"/>
      <c r="O190" s="338">
        <f t="shared" si="59"/>
        <v>0</v>
      </c>
      <c r="P190" s="339">
        <f t="shared" si="52"/>
        <v>0</v>
      </c>
      <c r="Q190" s="364"/>
      <c r="R190" s="364"/>
      <c r="S190" s="365"/>
      <c r="T190" s="366"/>
      <c r="U190" s="367"/>
      <c r="V190" s="364"/>
      <c r="W190" s="364"/>
      <c r="X190" s="364"/>
      <c r="Y190" s="1293">
        <f t="shared" si="50"/>
        <v>0</v>
      </c>
      <c r="Z190" s="423"/>
      <c r="AA190" s="431"/>
      <c r="AB190" s="20"/>
      <c r="AC190" s="253">
        <f t="shared" si="62"/>
        <v>0</v>
      </c>
    </row>
    <row r="191" spans="1:29" ht="15.6" hidden="1" customHeight="1" x14ac:dyDescent="0.3">
      <c r="A191" s="115"/>
      <c r="B191" s="371"/>
      <c r="C191" s="371"/>
      <c r="D191" s="371"/>
      <c r="E191" s="1176" t="s">
        <v>435</v>
      </c>
      <c r="F191" s="582">
        <f t="shared" si="51"/>
        <v>0</v>
      </c>
      <c r="G191" s="333"/>
      <c r="H191" s="333"/>
      <c r="I191" s="334"/>
      <c r="J191" s="335"/>
      <c r="K191" s="633"/>
      <c r="L191" s="337"/>
      <c r="M191" s="337"/>
      <c r="N191" s="337"/>
      <c r="O191" s="338">
        <f t="shared" si="59"/>
        <v>0</v>
      </c>
      <c r="P191" s="339">
        <f t="shared" si="52"/>
        <v>0</v>
      </c>
      <c r="Q191" s="364"/>
      <c r="R191" s="364"/>
      <c r="S191" s="365"/>
      <c r="T191" s="366"/>
      <c r="U191" s="367"/>
      <c r="V191" s="364"/>
      <c r="W191" s="364"/>
      <c r="X191" s="364"/>
      <c r="Y191" s="1293">
        <f t="shared" si="50"/>
        <v>0</v>
      </c>
      <c r="Z191" s="423"/>
      <c r="AA191" s="431"/>
      <c r="AB191" s="20"/>
      <c r="AC191" s="253">
        <f t="shared" si="62"/>
        <v>0</v>
      </c>
    </row>
    <row r="192" spans="1:29" ht="15.6" hidden="1" customHeight="1" x14ac:dyDescent="0.3">
      <c r="A192" s="115"/>
      <c r="B192" s="371"/>
      <c r="C192" s="371"/>
      <c r="D192" s="371"/>
      <c r="E192" s="1176" t="s">
        <v>436</v>
      </c>
      <c r="F192" s="582">
        <f t="shared" si="51"/>
        <v>0</v>
      </c>
      <c r="G192" s="333"/>
      <c r="H192" s="333"/>
      <c r="I192" s="334"/>
      <c r="J192" s="335"/>
      <c r="K192" s="633"/>
      <c r="L192" s="337"/>
      <c r="M192" s="337"/>
      <c r="N192" s="337"/>
      <c r="O192" s="338">
        <f t="shared" si="59"/>
        <v>0</v>
      </c>
      <c r="P192" s="339">
        <f t="shared" si="52"/>
        <v>0</v>
      </c>
      <c r="Q192" s="364"/>
      <c r="R192" s="364"/>
      <c r="S192" s="365"/>
      <c r="T192" s="366"/>
      <c r="U192" s="367"/>
      <c r="V192" s="364"/>
      <c r="W192" s="364"/>
      <c r="X192" s="364"/>
      <c r="Y192" s="1293">
        <f t="shared" si="50"/>
        <v>0</v>
      </c>
      <c r="Z192" s="423" t="s">
        <v>439</v>
      </c>
      <c r="AA192" s="431"/>
      <c r="AB192" s="20"/>
      <c r="AC192" s="253">
        <f t="shared" si="62"/>
        <v>0</v>
      </c>
    </row>
    <row r="193" spans="1:29" ht="15.6" hidden="1" customHeight="1" x14ac:dyDescent="0.3">
      <c r="A193" s="115"/>
      <c r="B193" s="371"/>
      <c r="C193" s="371"/>
      <c r="D193" s="371"/>
      <c r="E193" s="1169" t="s">
        <v>437</v>
      </c>
      <c r="F193" s="582">
        <f t="shared" si="51"/>
        <v>0</v>
      </c>
      <c r="G193" s="333"/>
      <c r="H193" s="333"/>
      <c r="I193" s="334"/>
      <c r="J193" s="335"/>
      <c r="K193" s="633"/>
      <c r="L193" s="337"/>
      <c r="M193" s="337"/>
      <c r="N193" s="337"/>
      <c r="O193" s="338">
        <f t="shared" si="59"/>
        <v>0</v>
      </c>
      <c r="P193" s="339">
        <f t="shared" si="52"/>
        <v>0</v>
      </c>
      <c r="Q193" s="364"/>
      <c r="R193" s="364"/>
      <c r="S193" s="365"/>
      <c r="T193" s="366"/>
      <c r="U193" s="367"/>
      <c r="V193" s="364"/>
      <c r="W193" s="364"/>
      <c r="X193" s="364"/>
      <c r="Y193" s="1293">
        <f t="shared" si="50"/>
        <v>0</v>
      </c>
      <c r="Z193" s="423"/>
      <c r="AA193" s="431"/>
      <c r="AB193" s="20"/>
      <c r="AC193" s="253">
        <f t="shared" si="62"/>
        <v>0</v>
      </c>
    </row>
    <row r="194" spans="1:29" ht="15.6" hidden="1" customHeight="1" x14ac:dyDescent="0.3">
      <c r="A194" s="115"/>
      <c r="B194" s="371"/>
      <c r="C194" s="371"/>
      <c r="D194" s="371"/>
      <c r="E194" s="1169" t="s">
        <v>233</v>
      </c>
      <c r="F194" s="582">
        <f t="shared" si="51"/>
        <v>0</v>
      </c>
      <c r="G194" s="333"/>
      <c r="H194" s="333"/>
      <c r="I194" s="334"/>
      <c r="J194" s="335"/>
      <c r="K194" s="633"/>
      <c r="L194" s="337"/>
      <c r="M194" s="337"/>
      <c r="N194" s="337"/>
      <c r="O194" s="338">
        <f t="shared" si="59"/>
        <v>0</v>
      </c>
      <c r="P194" s="339">
        <f t="shared" si="52"/>
        <v>0</v>
      </c>
      <c r="Q194" s="364"/>
      <c r="R194" s="364"/>
      <c r="S194" s="365"/>
      <c r="T194" s="366"/>
      <c r="U194" s="367"/>
      <c r="V194" s="364"/>
      <c r="W194" s="364"/>
      <c r="X194" s="364"/>
      <c r="Y194" s="1293">
        <f t="shared" si="50"/>
        <v>0</v>
      </c>
      <c r="Z194" s="423"/>
      <c r="AA194" s="431"/>
      <c r="AB194" s="20"/>
      <c r="AC194" s="253">
        <f t="shared" si="62"/>
        <v>0</v>
      </c>
    </row>
    <row r="195" spans="1:29" ht="15.6" hidden="1" customHeight="1" x14ac:dyDescent="0.3">
      <c r="A195" s="115"/>
      <c r="B195" s="371"/>
      <c r="C195" s="371"/>
      <c r="D195" s="371"/>
      <c r="E195" s="1169" t="s">
        <v>438</v>
      </c>
      <c r="F195" s="582">
        <f t="shared" si="51"/>
        <v>0</v>
      </c>
      <c r="G195" s="333"/>
      <c r="H195" s="333"/>
      <c r="I195" s="334"/>
      <c r="J195" s="335"/>
      <c r="K195" s="633"/>
      <c r="L195" s="337"/>
      <c r="M195" s="337"/>
      <c r="N195" s="337"/>
      <c r="O195" s="338">
        <f t="shared" si="59"/>
        <v>0</v>
      </c>
      <c r="P195" s="339">
        <f t="shared" si="52"/>
        <v>0</v>
      </c>
      <c r="Q195" s="364"/>
      <c r="R195" s="364"/>
      <c r="S195" s="365"/>
      <c r="T195" s="366"/>
      <c r="U195" s="367"/>
      <c r="V195" s="364"/>
      <c r="W195" s="364"/>
      <c r="X195" s="364"/>
      <c r="Y195" s="1293">
        <f t="shared" si="50"/>
        <v>0</v>
      </c>
      <c r="Z195" s="423"/>
      <c r="AA195" s="431"/>
      <c r="AB195" s="20"/>
      <c r="AC195" s="253">
        <f t="shared" si="62"/>
        <v>0</v>
      </c>
    </row>
    <row r="196" spans="1:29" ht="15.6" hidden="1" customHeight="1" x14ac:dyDescent="0.3">
      <c r="A196" s="115"/>
      <c r="B196" s="371"/>
      <c r="C196" s="371"/>
      <c r="D196" s="371"/>
      <c r="E196" s="1176"/>
      <c r="F196" s="582">
        <f t="shared" si="51"/>
        <v>0</v>
      </c>
      <c r="G196" s="333"/>
      <c r="H196" s="333"/>
      <c r="I196" s="334"/>
      <c r="J196" s="335"/>
      <c r="K196" s="633"/>
      <c r="L196" s="337"/>
      <c r="M196" s="337"/>
      <c r="N196" s="337"/>
      <c r="O196" s="338">
        <f t="shared" si="59"/>
        <v>0</v>
      </c>
      <c r="P196" s="339">
        <f t="shared" si="52"/>
        <v>0</v>
      </c>
      <c r="Q196" s="364"/>
      <c r="R196" s="364"/>
      <c r="S196" s="365"/>
      <c r="T196" s="366"/>
      <c r="U196" s="367"/>
      <c r="V196" s="364"/>
      <c r="W196" s="364"/>
      <c r="X196" s="364"/>
      <c r="Y196" s="1293">
        <f t="shared" si="50"/>
        <v>0</v>
      </c>
      <c r="Z196" s="423"/>
      <c r="AA196" s="431"/>
      <c r="AB196" s="20"/>
      <c r="AC196" s="253">
        <f t="shared" si="62"/>
        <v>0</v>
      </c>
    </row>
    <row r="197" spans="1:29" x14ac:dyDescent="0.3">
      <c r="A197" s="115"/>
      <c r="B197" s="371"/>
      <c r="C197" s="371"/>
      <c r="D197" s="371"/>
      <c r="E197" s="1176" t="s">
        <v>382</v>
      </c>
      <c r="F197" s="582">
        <f t="shared" si="51"/>
        <v>20</v>
      </c>
      <c r="G197" s="473">
        <v>5</v>
      </c>
      <c r="H197" s="287">
        <v>5</v>
      </c>
      <c r="I197" s="334">
        <v>5</v>
      </c>
      <c r="J197" s="335">
        <v>5</v>
      </c>
      <c r="K197" s="633">
        <v>46</v>
      </c>
      <c r="L197" s="337">
        <v>42</v>
      </c>
      <c r="M197" s="337"/>
      <c r="N197" s="337"/>
      <c r="O197" s="338">
        <f t="shared" si="59"/>
        <v>88</v>
      </c>
      <c r="P197" s="339">
        <f t="shared" si="52"/>
        <v>0</v>
      </c>
      <c r="Q197" s="364"/>
      <c r="R197" s="364"/>
      <c r="S197" s="365"/>
      <c r="T197" s="366"/>
      <c r="U197" s="367"/>
      <c r="V197" s="364"/>
      <c r="W197" s="364"/>
      <c r="X197" s="364"/>
      <c r="Y197" s="1293">
        <f t="shared" si="50"/>
        <v>0</v>
      </c>
      <c r="Z197" s="423" t="s">
        <v>229</v>
      </c>
      <c r="AA197" s="431"/>
      <c r="AB197" s="20"/>
      <c r="AC197" s="253">
        <f t="shared" si="62"/>
        <v>0</v>
      </c>
    </row>
    <row r="198" spans="1:29" x14ac:dyDescent="0.3">
      <c r="A198" s="115"/>
      <c r="B198" s="371"/>
      <c r="C198" s="371"/>
      <c r="D198" s="371"/>
      <c r="E198" s="1176" t="s">
        <v>383</v>
      </c>
      <c r="F198" s="582">
        <f t="shared" si="51"/>
        <v>0</v>
      </c>
      <c r="G198" s="333"/>
      <c r="H198" s="333"/>
      <c r="I198" s="334"/>
      <c r="J198" s="335"/>
      <c r="K198" s="633"/>
      <c r="L198" s="337"/>
      <c r="M198" s="337"/>
      <c r="N198" s="337"/>
      <c r="O198" s="338">
        <f t="shared" si="59"/>
        <v>0</v>
      </c>
      <c r="P198" s="339">
        <f t="shared" si="52"/>
        <v>0</v>
      </c>
      <c r="Q198" s="364"/>
      <c r="R198" s="364"/>
      <c r="S198" s="365"/>
      <c r="T198" s="366"/>
      <c r="U198" s="367"/>
      <c r="V198" s="364"/>
      <c r="W198" s="364"/>
      <c r="X198" s="364"/>
      <c r="Y198" s="1293">
        <f t="shared" si="50"/>
        <v>0</v>
      </c>
      <c r="Z198" s="423" t="s">
        <v>870</v>
      </c>
      <c r="AA198" s="431"/>
      <c r="AB198" s="20"/>
      <c r="AC198" s="253">
        <f t="shared" si="62"/>
        <v>0</v>
      </c>
    </row>
    <row r="199" spans="1:29" ht="15.6" hidden="1" customHeight="1" x14ac:dyDescent="0.3">
      <c r="A199" s="115"/>
      <c r="B199" s="371"/>
      <c r="C199" s="371"/>
      <c r="D199" s="371"/>
      <c r="E199" s="1176" t="s">
        <v>434</v>
      </c>
      <c r="F199" s="582">
        <f t="shared" si="51"/>
        <v>0</v>
      </c>
      <c r="G199" s="333"/>
      <c r="H199" s="333"/>
      <c r="I199" s="334"/>
      <c r="J199" s="335"/>
      <c r="K199" s="633"/>
      <c r="L199" s="337"/>
      <c r="M199" s="337"/>
      <c r="N199" s="337"/>
      <c r="O199" s="338">
        <f t="shared" si="59"/>
        <v>0</v>
      </c>
      <c r="P199" s="339">
        <f t="shared" si="52"/>
        <v>0</v>
      </c>
      <c r="Q199" s="364"/>
      <c r="R199" s="364"/>
      <c r="S199" s="365"/>
      <c r="T199" s="366"/>
      <c r="U199" s="367"/>
      <c r="V199" s="364"/>
      <c r="W199" s="364"/>
      <c r="X199" s="364"/>
      <c r="Y199" s="1293">
        <f t="shared" si="50"/>
        <v>0</v>
      </c>
      <c r="Z199" s="423"/>
      <c r="AA199" s="431"/>
      <c r="AB199" s="20"/>
      <c r="AC199" s="253">
        <f t="shared" si="62"/>
        <v>0</v>
      </c>
    </row>
    <row r="200" spans="1:29" ht="15.6" hidden="1" customHeight="1" x14ac:dyDescent="0.3">
      <c r="A200" s="115"/>
      <c r="B200" s="371"/>
      <c r="C200" s="371"/>
      <c r="D200" s="371"/>
      <c r="E200" s="1169" t="s">
        <v>437</v>
      </c>
      <c r="F200" s="582">
        <f t="shared" si="51"/>
        <v>0</v>
      </c>
      <c r="G200" s="333"/>
      <c r="H200" s="333"/>
      <c r="I200" s="334"/>
      <c r="J200" s="335"/>
      <c r="K200" s="633"/>
      <c r="L200" s="337"/>
      <c r="M200" s="337"/>
      <c r="N200" s="337"/>
      <c r="O200" s="338">
        <f t="shared" si="59"/>
        <v>0</v>
      </c>
      <c r="P200" s="339">
        <f t="shared" si="52"/>
        <v>0</v>
      </c>
      <c r="Q200" s="364"/>
      <c r="R200" s="364"/>
      <c r="S200" s="365"/>
      <c r="T200" s="366"/>
      <c r="U200" s="367"/>
      <c r="V200" s="364"/>
      <c r="W200" s="364"/>
      <c r="X200" s="364"/>
      <c r="Y200" s="1293">
        <f t="shared" si="50"/>
        <v>0</v>
      </c>
      <c r="Z200" s="423"/>
      <c r="AA200" s="431"/>
      <c r="AB200" s="20"/>
      <c r="AC200" s="253">
        <f t="shared" si="62"/>
        <v>0</v>
      </c>
    </row>
    <row r="201" spans="1:29" ht="15.6" hidden="1" customHeight="1" x14ac:dyDescent="0.3">
      <c r="A201" s="115"/>
      <c r="B201" s="371"/>
      <c r="C201" s="371"/>
      <c r="D201" s="371"/>
      <c r="E201" s="1169" t="s">
        <v>233</v>
      </c>
      <c r="F201" s="582">
        <f t="shared" si="51"/>
        <v>0</v>
      </c>
      <c r="G201" s="333"/>
      <c r="H201" s="333"/>
      <c r="I201" s="334"/>
      <c r="J201" s="335"/>
      <c r="K201" s="633"/>
      <c r="L201" s="337"/>
      <c r="M201" s="337"/>
      <c r="N201" s="337"/>
      <c r="O201" s="338">
        <f t="shared" si="59"/>
        <v>0</v>
      </c>
      <c r="P201" s="339">
        <f t="shared" si="52"/>
        <v>0</v>
      </c>
      <c r="Q201" s="364"/>
      <c r="R201" s="364"/>
      <c r="S201" s="365"/>
      <c r="T201" s="366"/>
      <c r="U201" s="367"/>
      <c r="V201" s="364"/>
      <c r="W201" s="364"/>
      <c r="X201" s="364"/>
      <c r="Y201" s="1293">
        <f t="shared" si="50"/>
        <v>0</v>
      </c>
      <c r="Z201" s="423"/>
      <c r="AA201" s="431"/>
      <c r="AB201" s="20"/>
      <c r="AC201" s="253">
        <f t="shared" si="62"/>
        <v>0</v>
      </c>
    </row>
    <row r="202" spans="1:29" ht="15.6" hidden="1" customHeight="1" x14ac:dyDescent="0.3">
      <c r="A202" s="115"/>
      <c r="B202" s="371"/>
      <c r="C202" s="371"/>
      <c r="D202" s="371"/>
      <c r="E202" s="1169"/>
      <c r="F202" s="582">
        <f t="shared" si="51"/>
        <v>0</v>
      </c>
      <c r="G202" s="333"/>
      <c r="H202" s="333"/>
      <c r="I202" s="334"/>
      <c r="J202" s="335"/>
      <c r="K202" s="633"/>
      <c r="L202" s="337"/>
      <c r="M202" s="337"/>
      <c r="N202" s="337"/>
      <c r="O202" s="338">
        <f t="shared" si="59"/>
        <v>0</v>
      </c>
      <c r="P202" s="339">
        <f t="shared" si="52"/>
        <v>0</v>
      </c>
      <c r="Q202" s="364"/>
      <c r="R202" s="364"/>
      <c r="S202" s="365"/>
      <c r="T202" s="366"/>
      <c r="U202" s="367"/>
      <c r="V202" s="364"/>
      <c r="W202" s="364"/>
      <c r="X202" s="364"/>
      <c r="Y202" s="1293">
        <f t="shared" si="50"/>
        <v>0</v>
      </c>
      <c r="Z202" s="423"/>
      <c r="AA202" s="431"/>
      <c r="AB202" s="20"/>
      <c r="AC202" s="253">
        <f t="shared" si="62"/>
        <v>0</v>
      </c>
    </row>
    <row r="203" spans="1:29" x14ac:dyDescent="0.3">
      <c r="A203" s="115"/>
      <c r="B203" s="371"/>
      <c r="C203" s="371"/>
      <c r="D203" s="371"/>
      <c r="E203" s="1176" t="s">
        <v>379</v>
      </c>
      <c r="F203" s="582">
        <f t="shared" si="51"/>
        <v>6</v>
      </c>
      <c r="G203" s="473">
        <v>2</v>
      </c>
      <c r="H203" s="287">
        <v>1</v>
      </c>
      <c r="I203" s="334">
        <v>2</v>
      </c>
      <c r="J203" s="335">
        <v>1</v>
      </c>
      <c r="K203" s="633">
        <v>13</v>
      </c>
      <c r="L203" s="337">
        <v>59</v>
      </c>
      <c r="M203" s="337"/>
      <c r="N203" s="337"/>
      <c r="O203" s="338">
        <f t="shared" si="59"/>
        <v>72</v>
      </c>
      <c r="P203" s="339">
        <f t="shared" si="52"/>
        <v>0</v>
      </c>
      <c r="Q203" s="364"/>
      <c r="R203" s="364"/>
      <c r="S203" s="365"/>
      <c r="T203" s="366"/>
      <c r="U203" s="367"/>
      <c r="V203" s="364"/>
      <c r="W203" s="364"/>
      <c r="X203" s="364"/>
      <c r="Y203" s="1293">
        <f t="shared" si="50"/>
        <v>0</v>
      </c>
      <c r="Z203" s="423" t="s">
        <v>229</v>
      </c>
      <c r="AA203" s="431"/>
      <c r="AB203" s="20"/>
      <c r="AC203" s="253">
        <f t="shared" si="62"/>
        <v>0</v>
      </c>
    </row>
    <row r="204" spans="1:29" ht="15.6" hidden="1" customHeight="1" x14ac:dyDescent="0.3">
      <c r="A204" s="115"/>
      <c r="B204" s="371"/>
      <c r="C204" s="371"/>
      <c r="D204" s="371"/>
      <c r="E204" s="1176" t="s">
        <v>434</v>
      </c>
      <c r="F204" s="582">
        <f t="shared" si="51"/>
        <v>0</v>
      </c>
      <c r="G204" s="333"/>
      <c r="H204" s="333"/>
      <c r="I204" s="334"/>
      <c r="J204" s="335"/>
      <c r="K204" s="633"/>
      <c r="L204" s="337"/>
      <c r="M204" s="337"/>
      <c r="N204" s="337"/>
      <c r="O204" s="338">
        <f t="shared" si="59"/>
        <v>0</v>
      </c>
      <c r="P204" s="339">
        <f t="shared" si="52"/>
        <v>0</v>
      </c>
      <c r="Q204" s="364"/>
      <c r="R204" s="364"/>
      <c r="S204" s="365"/>
      <c r="T204" s="366"/>
      <c r="U204" s="367"/>
      <c r="V204" s="364"/>
      <c r="W204" s="364"/>
      <c r="X204" s="364"/>
      <c r="Y204" s="1293">
        <f t="shared" si="50"/>
        <v>0</v>
      </c>
      <c r="Z204" s="423"/>
      <c r="AA204" s="431"/>
      <c r="AB204" s="20"/>
      <c r="AC204" s="253">
        <f t="shared" si="62"/>
        <v>0</v>
      </c>
    </row>
    <row r="205" spans="1:29" ht="15.6" hidden="1" customHeight="1" x14ac:dyDescent="0.3">
      <c r="A205" s="115"/>
      <c r="B205" s="371"/>
      <c r="C205" s="371"/>
      <c r="D205" s="371"/>
      <c r="E205" s="1169" t="s">
        <v>437</v>
      </c>
      <c r="F205" s="582">
        <f t="shared" si="51"/>
        <v>0</v>
      </c>
      <c r="G205" s="333"/>
      <c r="H205" s="333"/>
      <c r="I205" s="334"/>
      <c r="J205" s="335"/>
      <c r="K205" s="633"/>
      <c r="L205" s="337"/>
      <c r="M205" s="337"/>
      <c r="N205" s="337"/>
      <c r="O205" s="338">
        <f t="shared" si="59"/>
        <v>0</v>
      </c>
      <c r="P205" s="339">
        <f t="shared" si="52"/>
        <v>0</v>
      </c>
      <c r="Q205" s="364"/>
      <c r="R205" s="364"/>
      <c r="S205" s="365"/>
      <c r="T205" s="366"/>
      <c r="U205" s="367"/>
      <c r="V205" s="364"/>
      <c r="W205" s="364"/>
      <c r="X205" s="364"/>
      <c r="Y205" s="1293">
        <f t="shared" si="50"/>
        <v>0</v>
      </c>
      <c r="Z205" s="423"/>
      <c r="AA205" s="431"/>
      <c r="AB205" s="20"/>
      <c r="AC205" s="253">
        <f t="shared" si="62"/>
        <v>0</v>
      </c>
    </row>
    <row r="206" spans="1:29" ht="15.6" hidden="1" customHeight="1" x14ac:dyDescent="0.3">
      <c r="A206" s="115"/>
      <c r="B206" s="371"/>
      <c r="C206" s="371"/>
      <c r="D206" s="371"/>
      <c r="E206" s="1169" t="s">
        <v>233</v>
      </c>
      <c r="F206" s="582">
        <f t="shared" si="51"/>
        <v>0</v>
      </c>
      <c r="G206" s="333"/>
      <c r="H206" s="333"/>
      <c r="I206" s="334"/>
      <c r="J206" s="335"/>
      <c r="K206" s="633"/>
      <c r="L206" s="337"/>
      <c r="M206" s="337"/>
      <c r="N206" s="337"/>
      <c r="O206" s="338">
        <f t="shared" si="59"/>
        <v>0</v>
      </c>
      <c r="P206" s="339">
        <f t="shared" si="52"/>
        <v>0</v>
      </c>
      <c r="Q206" s="364"/>
      <c r="R206" s="364"/>
      <c r="S206" s="365"/>
      <c r="T206" s="366"/>
      <c r="U206" s="367"/>
      <c r="V206" s="364"/>
      <c r="W206" s="364"/>
      <c r="X206" s="364"/>
      <c r="Y206" s="1293">
        <f t="shared" si="50"/>
        <v>0</v>
      </c>
      <c r="Z206" s="423"/>
      <c r="AA206" s="431"/>
      <c r="AB206" s="20"/>
      <c r="AC206" s="253">
        <f t="shared" si="62"/>
        <v>0</v>
      </c>
    </row>
    <row r="207" spans="1:29" ht="15.6" hidden="1" customHeight="1" x14ac:dyDescent="0.3">
      <c r="A207" s="115"/>
      <c r="B207" s="371"/>
      <c r="C207" s="371"/>
      <c r="D207" s="371"/>
      <c r="E207" s="1176"/>
      <c r="F207" s="582">
        <f t="shared" si="51"/>
        <v>0</v>
      </c>
      <c r="G207" s="333"/>
      <c r="H207" s="333"/>
      <c r="I207" s="334"/>
      <c r="J207" s="335"/>
      <c r="K207" s="633"/>
      <c r="L207" s="337"/>
      <c r="M207" s="337"/>
      <c r="N207" s="337"/>
      <c r="O207" s="338">
        <f t="shared" si="59"/>
        <v>0</v>
      </c>
      <c r="P207" s="339">
        <f t="shared" si="52"/>
        <v>0</v>
      </c>
      <c r="Q207" s="364"/>
      <c r="R207" s="364"/>
      <c r="S207" s="365"/>
      <c r="T207" s="366"/>
      <c r="U207" s="367"/>
      <c r="V207" s="364"/>
      <c r="W207" s="364"/>
      <c r="X207" s="364"/>
      <c r="Y207" s="1293">
        <f t="shared" ref="Y207:Y276" si="63">SUM(U207:X207)</f>
        <v>0</v>
      </c>
      <c r="Z207" s="423"/>
      <c r="AA207" s="431"/>
      <c r="AB207" s="20"/>
      <c r="AC207" s="253">
        <f t="shared" si="62"/>
        <v>0</v>
      </c>
    </row>
    <row r="208" spans="1:29" ht="15.6" customHeight="1" x14ac:dyDescent="0.3">
      <c r="A208" s="115"/>
      <c r="B208" s="371"/>
      <c r="C208" s="371"/>
      <c r="D208" s="371"/>
      <c r="E208" s="1179" t="s">
        <v>384</v>
      </c>
      <c r="F208" s="582">
        <f t="shared" si="51"/>
        <v>20</v>
      </c>
      <c r="G208" s="473">
        <v>5</v>
      </c>
      <c r="H208" s="287">
        <v>5</v>
      </c>
      <c r="I208" s="334">
        <v>5</v>
      </c>
      <c r="J208" s="335">
        <v>5</v>
      </c>
      <c r="K208" s="633">
        <v>586</v>
      </c>
      <c r="L208" s="337">
        <v>56</v>
      </c>
      <c r="M208" s="337"/>
      <c r="N208" s="337"/>
      <c r="O208" s="338">
        <f t="shared" si="59"/>
        <v>642</v>
      </c>
      <c r="P208" s="339">
        <f t="shared" si="52"/>
        <v>0</v>
      </c>
      <c r="Q208" s="364"/>
      <c r="R208" s="364"/>
      <c r="S208" s="365"/>
      <c r="T208" s="366"/>
      <c r="U208" s="367"/>
      <c r="V208" s="364"/>
      <c r="W208" s="364"/>
      <c r="X208" s="364"/>
      <c r="Y208" s="1293">
        <f t="shared" si="63"/>
        <v>0</v>
      </c>
      <c r="Z208" s="490" t="s">
        <v>381</v>
      </c>
      <c r="AA208" s="431"/>
      <c r="AB208" s="20"/>
      <c r="AC208" s="253">
        <f t="shared" si="62"/>
        <v>0</v>
      </c>
    </row>
    <row r="209" spans="1:29" ht="15.6" hidden="1" customHeight="1" x14ac:dyDescent="0.3">
      <c r="A209" s="115"/>
      <c r="B209" s="371"/>
      <c r="C209" s="371"/>
      <c r="D209" s="371"/>
      <c r="E209" s="1169" t="s">
        <v>437</v>
      </c>
      <c r="F209" s="582">
        <f t="shared" si="51"/>
        <v>0</v>
      </c>
      <c r="G209" s="333"/>
      <c r="H209" s="333"/>
      <c r="I209" s="334"/>
      <c r="J209" s="335"/>
      <c r="K209" s="633"/>
      <c r="L209" s="337"/>
      <c r="M209" s="337"/>
      <c r="N209" s="337"/>
      <c r="O209" s="338">
        <f t="shared" si="59"/>
        <v>0</v>
      </c>
      <c r="P209" s="339">
        <f t="shared" si="52"/>
        <v>0</v>
      </c>
      <c r="Q209" s="364"/>
      <c r="R209" s="364"/>
      <c r="S209" s="365"/>
      <c r="T209" s="366"/>
      <c r="U209" s="367"/>
      <c r="V209" s="364"/>
      <c r="W209" s="364"/>
      <c r="X209" s="364"/>
      <c r="Y209" s="1293">
        <f t="shared" si="63"/>
        <v>0</v>
      </c>
      <c r="Z209" s="340"/>
      <c r="AA209" s="491"/>
      <c r="AB209" s="20"/>
      <c r="AC209" s="253">
        <f t="shared" si="62"/>
        <v>0</v>
      </c>
    </row>
    <row r="210" spans="1:29" ht="15.6" hidden="1" customHeight="1" x14ac:dyDescent="0.3">
      <c r="A210" s="115"/>
      <c r="B210" s="371"/>
      <c r="C210" s="371"/>
      <c r="D210" s="371"/>
      <c r="E210" s="1169" t="s">
        <v>233</v>
      </c>
      <c r="F210" s="582">
        <f t="shared" si="51"/>
        <v>0</v>
      </c>
      <c r="G210" s="333"/>
      <c r="H210" s="333"/>
      <c r="I210" s="334"/>
      <c r="J210" s="335"/>
      <c r="K210" s="633"/>
      <c r="L210" s="337"/>
      <c r="M210" s="337"/>
      <c r="N210" s="337"/>
      <c r="O210" s="338">
        <f t="shared" si="59"/>
        <v>0</v>
      </c>
      <c r="P210" s="339">
        <f t="shared" si="52"/>
        <v>0</v>
      </c>
      <c r="Q210" s="364"/>
      <c r="R210" s="364"/>
      <c r="S210" s="365"/>
      <c r="T210" s="366"/>
      <c r="U210" s="367"/>
      <c r="V210" s="364"/>
      <c r="W210" s="364"/>
      <c r="X210" s="364"/>
      <c r="Y210" s="1293">
        <f t="shared" si="63"/>
        <v>0</v>
      </c>
      <c r="Z210" s="340"/>
      <c r="AA210" s="491"/>
      <c r="AB210" s="20"/>
      <c r="AC210" s="253">
        <f t="shared" si="62"/>
        <v>0</v>
      </c>
    </row>
    <row r="211" spans="1:29" ht="15.6" hidden="1" customHeight="1" x14ac:dyDescent="0.3">
      <c r="A211" s="115"/>
      <c r="B211" s="371"/>
      <c r="C211" s="371"/>
      <c r="D211" s="371"/>
      <c r="E211" s="1169"/>
      <c r="F211" s="582">
        <f t="shared" si="51"/>
        <v>0</v>
      </c>
      <c r="G211" s="333"/>
      <c r="H211" s="333"/>
      <c r="I211" s="334"/>
      <c r="J211" s="335"/>
      <c r="K211" s="633"/>
      <c r="L211" s="337"/>
      <c r="M211" s="337"/>
      <c r="N211" s="337"/>
      <c r="O211" s="338">
        <f t="shared" si="59"/>
        <v>0</v>
      </c>
      <c r="P211" s="339">
        <f t="shared" si="52"/>
        <v>0</v>
      </c>
      <c r="Q211" s="364"/>
      <c r="R211" s="364"/>
      <c r="S211" s="365"/>
      <c r="T211" s="366"/>
      <c r="U211" s="367"/>
      <c r="V211" s="364"/>
      <c r="W211" s="364"/>
      <c r="X211" s="364"/>
      <c r="Y211" s="1293">
        <f t="shared" si="63"/>
        <v>0</v>
      </c>
      <c r="Z211" s="340"/>
      <c r="AA211" s="491"/>
      <c r="AB211" s="20"/>
      <c r="AC211" s="253">
        <f t="shared" si="62"/>
        <v>0</v>
      </c>
    </row>
    <row r="212" spans="1:29" x14ac:dyDescent="0.3">
      <c r="A212" s="115"/>
      <c r="B212" s="371"/>
      <c r="C212" s="371"/>
      <c r="D212" s="371"/>
      <c r="E212" s="1176" t="s">
        <v>12</v>
      </c>
      <c r="F212" s="582">
        <f t="shared" si="51"/>
        <v>8</v>
      </c>
      <c r="G212" s="333">
        <v>2</v>
      </c>
      <c r="H212" s="333">
        <v>2</v>
      </c>
      <c r="I212" s="334">
        <v>2</v>
      </c>
      <c r="J212" s="335">
        <v>2</v>
      </c>
      <c r="K212" s="633"/>
      <c r="L212" s="337"/>
      <c r="M212" s="337"/>
      <c r="N212" s="337"/>
      <c r="O212" s="338">
        <f t="shared" si="59"/>
        <v>0</v>
      </c>
      <c r="P212" s="339">
        <f t="shared" ref="P212:P275" si="64">SUM(Q212:T212)</f>
        <v>0</v>
      </c>
      <c r="Q212" s="364"/>
      <c r="R212" s="364"/>
      <c r="S212" s="365"/>
      <c r="T212" s="366"/>
      <c r="U212" s="367"/>
      <c r="V212" s="364"/>
      <c r="W212" s="364"/>
      <c r="X212" s="364"/>
      <c r="Y212" s="1293">
        <f t="shared" si="63"/>
        <v>0</v>
      </c>
      <c r="Z212" s="423" t="s">
        <v>114</v>
      </c>
      <c r="AA212" s="370"/>
      <c r="AB212" s="20"/>
      <c r="AC212" s="253">
        <f t="shared" si="62"/>
        <v>0</v>
      </c>
    </row>
    <row r="213" spans="1:29" ht="15.6" hidden="1" customHeight="1" x14ac:dyDescent="0.3">
      <c r="A213" s="115"/>
      <c r="B213" s="371"/>
      <c r="C213" s="371"/>
      <c r="D213" s="371"/>
      <c r="E213" s="1176" t="s">
        <v>434</v>
      </c>
      <c r="F213" s="582">
        <f t="shared" si="51"/>
        <v>0</v>
      </c>
      <c r="G213" s="333"/>
      <c r="H213" s="333"/>
      <c r="I213" s="334"/>
      <c r="J213" s="335"/>
      <c r="K213" s="633"/>
      <c r="L213" s="337"/>
      <c r="M213" s="337"/>
      <c r="N213" s="337"/>
      <c r="O213" s="338">
        <f t="shared" si="59"/>
        <v>0</v>
      </c>
      <c r="P213" s="339">
        <f t="shared" si="64"/>
        <v>0</v>
      </c>
      <c r="Q213" s="364"/>
      <c r="R213" s="364"/>
      <c r="S213" s="365"/>
      <c r="T213" s="366"/>
      <c r="U213" s="367"/>
      <c r="V213" s="364"/>
      <c r="W213" s="364"/>
      <c r="X213" s="364"/>
      <c r="Y213" s="1293">
        <f t="shared" si="63"/>
        <v>0</v>
      </c>
      <c r="Z213" s="340"/>
      <c r="AA213" s="370"/>
      <c r="AB213" s="20"/>
      <c r="AC213" s="253">
        <f t="shared" si="62"/>
        <v>0</v>
      </c>
    </row>
    <row r="214" spans="1:29" ht="15.6" hidden="1" customHeight="1" x14ac:dyDescent="0.3">
      <c r="A214" s="115"/>
      <c r="B214" s="371"/>
      <c r="C214" s="371"/>
      <c r="D214" s="371"/>
      <c r="E214" s="1176" t="s">
        <v>435</v>
      </c>
      <c r="F214" s="582">
        <f t="shared" si="51"/>
        <v>0</v>
      </c>
      <c r="G214" s="333"/>
      <c r="H214" s="333"/>
      <c r="I214" s="334"/>
      <c r="J214" s="335"/>
      <c r="K214" s="633"/>
      <c r="L214" s="337"/>
      <c r="M214" s="337"/>
      <c r="N214" s="337"/>
      <c r="O214" s="338">
        <f t="shared" si="59"/>
        <v>0</v>
      </c>
      <c r="P214" s="339">
        <f t="shared" si="64"/>
        <v>0</v>
      </c>
      <c r="Q214" s="364"/>
      <c r="R214" s="364"/>
      <c r="S214" s="365"/>
      <c r="T214" s="366"/>
      <c r="U214" s="367"/>
      <c r="V214" s="364"/>
      <c r="W214" s="364"/>
      <c r="X214" s="364"/>
      <c r="Y214" s="1293">
        <f t="shared" si="63"/>
        <v>0</v>
      </c>
      <c r="Z214" s="340"/>
      <c r="AA214" s="370"/>
      <c r="AB214" s="20"/>
      <c r="AC214" s="253">
        <f t="shared" si="62"/>
        <v>0</v>
      </c>
    </row>
    <row r="215" spans="1:29" ht="15.6" hidden="1" customHeight="1" x14ac:dyDescent="0.3">
      <c r="A215" s="115"/>
      <c r="B215" s="371"/>
      <c r="C215" s="371"/>
      <c r="D215" s="371"/>
      <c r="E215" s="1176" t="s">
        <v>436</v>
      </c>
      <c r="F215" s="582">
        <f t="shared" ref="F215:F287" si="65">SUM(G215:J215)</f>
        <v>0</v>
      </c>
      <c r="G215" s="333"/>
      <c r="H215" s="333"/>
      <c r="I215" s="334"/>
      <c r="J215" s="335"/>
      <c r="K215" s="633"/>
      <c r="L215" s="337"/>
      <c r="M215" s="337"/>
      <c r="N215" s="337"/>
      <c r="O215" s="338">
        <f t="shared" si="59"/>
        <v>0</v>
      </c>
      <c r="P215" s="339">
        <f t="shared" si="64"/>
        <v>0</v>
      </c>
      <c r="Q215" s="364"/>
      <c r="R215" s="364"/>
      <c r="S215" s="365"/>
      <c r="T215" s="366"/>
      <c r="U215" s="367"/>
      <c r="V215" s="364"/>
      <c r="W215" s="364"/>
      <c r="X215" s="364"/>
      <c r="Y215" s="1293">
        <f t="shared" si="63"/>
        <v>0</v>
      </c>
      <c r="Z215" s="340"/>
      <c r="AA215" s="370"/>
      <c r="AB215" s="20"/>
      <c r="AC215" s="253">
        <f t="shared" si="62"/>
        <v>0</v>
      </c>
    </row>
    <row r="216" spans="1:29" ht="15.6" hidden="1" customHeight="1" x14ac:dyDescent="0.3">
      <c r="A216" s="115"/>
      <c r="B216" s="371"/>
      <c r="C216" s="371"/>
      <c r="D216" s="371"/>
      <c r="E216" s="1169" t="s">
        <v>437</v>
      </c>
      <c r="F216" s="582">
        <f t="shared" si="65"/>
        <v>0</v>
      </c>
      <c r="G216" s="333"/>
      <c r="H216" s="333"/>
      <c r="I216" s="334"/>
      <c r="J216" s="335"/>
      <c r="K216" s="633"/>
      <c r="L216" s="337"/>
      <c r="M216" s="337"/>
      <c r="N216" s="337"/>
      <c r="O216" s="338">
        <f t="shared" si="59"/>
        <v>0</v>
      </c>
      <c r="P216" s="339">
        <f t="shared" si="64"/>
        <v>0</v>
      </c>
      <c r="Q216" s="364"/>
      <c r="R216" s="364"/>
      <c r="S216" s="365"/>
      <c r="T216" s="366"/>
      <c r="U216" s="367"/>
      <c r="V216" s="364"/>
      <c r="W216" s="364"/>
      <c r="X216" s="364"/>
      <c r="Y216" s="1293">
        <f t="shared" si="63"/>
        <v>0</v>
      </c>
      <c r="Z216" s="340"/>
      <c r="AA216" s="370"/>
      <c r="AB216" s="20"/>
      <c r="AC216" s="253">
        <f t="shared" si="62"/>
        <v>0</v>
      </c>
    </row>
    <row r="217" spans="1:29" ht="15.6" hidden="1" customHeight="1" x14ac:dyDescent="0.3">
      <c r="A217" s="115"/>
      <c r="B217" s="371"/>
      <c r="C217" s="371"/>
      <c r="D217" s="371"/>
      <c r="E217" s="1169" t="s">
        <v>233</v>
      </c>
      <c r="F217" s="582">
        <f t="shared" si="65"/>
        <v>0</v>
      </c>
      <c r="G217" s="333"/>
      <c r="H217" s="333"/>
      <c r="I217" s="334"/>
      <c r="J217" s="335"/>
      <c r="K217" s="633"/>
      <c r="L217" s="337"/>
      <c r="M217" s="337"/>
      <c r="N217" s="337"/>
      <c r="O217" s="338">
        <f t="shared" si="59"/>
        <v>0</v>
      </c>
      <c r="P217" s="339">
        <f t="shared" si="64"/>
        <v>0</v>
      </c>
      <c r="Q217" s="364"/>
      <c r="R217" s="364"/>
      <c r="S217" s="365"/>
      <c r="T217" s="366"/>
      <c r="U217" s="367"/>
      <c r="V217" s="364"/>
      <c r="W217" s="364"/>
      <c r="X217" s="364"/>
      <c r="Y217" s="1293">
        <f t="shared" si="63"/>
        <v>0</v>
      </c>
      <c r="Z217" s="340"/>
      <c r="AA217" s="370"/>
      <c r="AB217" s="20"/>
      <c r="AC217" s="253">
        <f t="shared" si="62"/>
        <v>0</v>
      </c>
    </row>
    <row r="218" spans="1:29" ht="15.6" hidden="1" customHeight="1" x14ac:dyDescent="0.3">
      <c r="A218" s="115"/>
      <c r="B218" s="371"/>
      <c r="C218" s="371"/>
      <c r="D218" s="371"/>
      <c r="E218" s="1169" t="s">
        <v>438</v>
      </c>
      <c r="F218" s="582">
        <f t="shared" si="65"/>
        <v>0</v>
      </c>
      <c r="G218" s="333"/>
      <c r="H218" s="333"/>
      <c r="I218" s="334"/>
      <c r="J218" s="335"/>
      <c r="K218" s="633"/>
      <c r="L218" s="337"/>
      <c r="M218" s="337"/>
      <c r="N218" s="337"/>
      <c r="O218" s="338">
        <f t="shared" si="59"/>
        <v>0</v>
      </c>
      <c r="P218" s="339">
        <f t="shared" si="64"/>
        <v>0</v>
      </c>
      <c r="Q218" s="364"/>
      <c r="R218" s="364"/>
      <c r="S218" s="365"/>
      <c r="T218" s="366"/>
      <c r="U218" s="367"/>
      <c r="V218" s="364"/>
      <c r="W218" s="364"/>
      <c r="X218" s="364"/>
      <c r="Y218" s="1293">
        <f t="shared" si="63"/>
        <v>0</v>
      </c>
      <c r="Z218" s="340"/>
      <c r="AA218" s="370"/>
      <c r="AB218" s="20"/>
      <c r="AC218" s="253">
        <f t="shared" si="62"/>
        <v>0</v>
      </c>
    </row>
    <row r="219" spans="1:29" ht="15.6" hidden="1" customHeight="1" x14ac:dyDescent="0.3">
      <c r="A219" s="115"/>
      <c r="B219" s="371"/>
      <c r="C219" s="371"/>
      <c r="D219" s="371"/>
      <c r="E219" s="1176"/>
      <c r="F219" s="582">
        <f t="shared" si="65"/>
        <v>0</v>
      </c>
      <c r="G219" s="333"/>
      <c r="H219" s="333"/>
      <c r="I219" s="334"/>
      <c r="J219" s="335"/>
      <c r="K219" s="633"/>
      <c r="L219" s="337"/>
      <c r="M219" s="337"/>
      <c r="N219" s="337"/>
      <c r="O219" s="338">
        <f t="shared" si="59"/>
        <v>0</v>
      </c>
      <c r="P219" s="339">
        <f t="shared" si="64"/>
        <v>0</v>
      </c>
      <c r="Q219" s="364"/>
      <c r="R219" s="364"/>
      <c r="S219" s="365"/>
      <c r="T219" s="366"/>
      <c r="U219" s="367"/>
      <c r="V219" s="364"/>
      <c r="W219" s="364"/>
      <c r="X219" s="364"/>
      <c r="Y219" s="1293">
        <f t="shared" si="63"/>
        <v>0</v>
      </c>
      <c r="Z219" s="340"/>
      <c r="AA219" s="370"/>
      <c r="AB219" s="20"/>
      <c r="AC219" s="253">
        <f t="shared" si="62"/>
        <v>0</v>
      </c>
    </row>
    <row r="220" spans="1:29" x14ac:dyDescent="0.3">
      <c r="A220" s="115"/>
      <c r="B220" s="371"/>
      <c r="C220" s="371"/>
      <c r="D220" s="371"/>
      <c r="E220" s="1176" t="s">
        <v>228</v>
      </c>
      <c r="F220" s="582">
        <f t="shared" si="65"/>
        <v>4</v>
      </c>
      <c r="G220" s="333">
        <v>1</v>
      </c>
      <c r="H220" s="333">
        <v>1</v>
      </c>
      <c r="I220" s="334">
        <v>1</v>
      </c>
      <c r="J220" s="335">
        <v>1</v>
      </c>
      <c r="K220" s="633">
        <v>5</v>
      </c>
      <c r="L220" s="337"/>
      <c r="M220" s="337"/>
      <c r="N220" s="337"/>
      <c r="O220" s="338">
        <f t="shared" si="59"/>
        <v>5</v>
      </c>
      <c r="P220" s="339">
        <f t="shared" si="64"/>
        <v>0</v>
      </c>
      <c r="Q220" s="364"/>
      <c r="R220" s="364"/>
      <c r="S220" s="365"/>
      <c r="T220" s="366"/>
      <c r="U220" s="367"/>
      <c r="V220" s="364"/>
      <c r="W220" s="364"/>
      <c r="X220" s="364"/>
      <c r="Y220" s="1293">
        <f t="shared" si="63"/>
        <v>0</v>
      </c>
      <c r="Z220" s="423" t="s">
        <v>114</v>
      </c>
      <c r="AA220" s="431"/>
      <c r="AB220" s="20"/>
      <c r="AC220" s="253">
        <f t="shared" si="62"/>
        <v>0</v>
      </c>
    </row>
    <row r="221" spans="1:29" ht="15.6" hidden="1" customHeight="1" x14ac:dyDescent="0.3">
      <c r="A221" s="115"/>
      <c r="B221" s="371"/>
      <c r="C221" s="371"/>
      <c r="D221" s="371"/>
      <c r="E221" s="1169" t="s">
        <v>233</v>
      </c>
      <c r="F221" s="582">
        <f t="shared" si="65"/>
        <v>0</v>
      </c>
      <c r="G221" s="333"/>
      <c r="H221" s="333"/>
      <c r="I221" s="334"/>
      <c r="J221" s="335"/>
      <c r="K221" s="633"/>
      <c r="L221" s="337"/>
      <c r="M221" s="337"/>
      <c r="N221" s="337"/>
      <c r="O221" s="338">
        <f t="shared" si="59"/>
        <v>0</v>
      </c>
      <c r="P221" s="339">
        <f t="shared" si="64"/>
        <v>0</v>
      </c>
      <c r="Q221" s="364"/>
      <c r="R221" s="364"/>
      <c r="S221" s="365"/>
      <c r="T221" s="366"/>
      <c r="U221" s="367"/>
      <c r="V221" s="364"/>
      <c r="W221" s="364"/>
      <c r="X221" s="364"/>
      <c r="Y221" s="1293">
        <f t="shared" si="63"/>
        <v>0</v>
      </c>
      <c r="Z221" s="423" t="s">
        <v>441</v>
      </c>
      <c r="AA221" s="431"/>
      <c r="AB221" s="20"/>
      <c r="AC221" s="253">
        <f t="shared" si="62"/>
        <v>0</v>
      </c>
    </row>
    <row r="222" spans="1:29" ht="15.6" hidden="1" customHeight="1" x14ac:dyDescent="0.3">
      <c r="A222" s="115"/>
      <c r="B222" s="371"/>
      <c r="C222" s="371"/>
      <c r="D222" s="371"/>
      <c r="E222" s="1168" t="s">
        <v>440</v>
      </c>
      <c r="F222" s="582">
        <f t="shared" si="65"/>
        <v>0</v>
      </c>
      <c r="G222" s="333"/>
      <c r="H222" s="333"/>
      <c r="I222" s="334"/>
      <c r="J222" s="335"/>
      <c r="K222" s="633"/>
      <c r="L222" s="337"/>
      <c r="M222" s="337"/>
      <c r="N222" s="337"/>
      <c r="O222" s="338">
        <f t="shared" si="59"/>
        <v>0</v>
      </c>
      <c r="P222" s="339">
        <f t="shared" si="64"/>
        <v>0</v>
      </c>
      <c r="Q222" s="364"/>
      <c r="R222" s="364"/>
      <c r="S222" s="365"/>
      <c r="T222" s="366"/>
      <c r="U222" s="367"/>
      <c r="V222" s="364"/>
      <c r="W222" s="364"/>
      <c r="X222" s="364"/>
      <c r="Y222" s="1293">
        <f t="shared" si="63"/>
        <v>0</v>
      </c>
      <c r="Z222" s="423" t="s">
        <v>442</v>
      </c>
      <c r="AA222" s="431"/>
      <c r="AB222" s="20"/>
      <c r="AC222" s="253">
        <f t="shared" si="62"/>
        <v>0</v>
      </c>
    </row>
    <row r="223" spans="1:29" ht="15.6" hidden="1" customHeight="1" x14ac:dyDescent="0.3">
      <c r="A223" s="115"/>
      <c r="B223" s="371"/>
      <c r="C223" s="371"/>
      <c r="D223" s="371"/>
      <c r="E223" s="1176"/>
      <c r="F223" s="582">
        <f t="shared" si="65"/>
        <v>0</v>
      </c>
      <c r="G223" s="333"/>
      <c r="H223" s="333"/>
      <c r="I223" s="334"/>
      <c r="J223" s="335"/>
      <c r="K223" s="633"/>
      <c r="L223" s="337"/>
      <c r="M223" s="337"/>
      <c r="N223" s="337"/>
      <c r="O223" s="338">
        <f t="shared" si="59"/>
        <v>0</v>
      </c>
      <c r="P223" s="339">
        <f t="shared" si="64"/>
        <v>0</v>
      </c>
      <c r="Q223" s="364"/>
      <c r="R223" s="364"/>
      <c r="S223" s="365"/>
      <c r="T223" s="366"/>
      <c r="U223" s="367"/>
      <c r="V223" s="364"/>
      <c r="W223" s="364"/>
      <c r="X223" s="364"/>
      <c r="Y223" s="1293">
        <f t="shared" si="63"/>
        <v>0</v>
      </c>
      <c r="Z223" s="423"/>
      <c r="AA223" s="431"/>
      <c r="AB223" s="20"/>
      <c r="AC223" s="253">
        <f t="shared" si="62"/>
        <v>0</v>
      </c>
    </row>
    <row r="224" spans="1:29" x14ac:dyDescent="0.3">
      <c r="A224" s="115"/>
      <c r="B224" s="371"/>
      <c r="C224" s="371"/>
      <c r="D224" s="371"/>
      <c r="E224" s="1176" t="s">
        <v>13</v>
      </c>
      <c r="F224" s="582">
        <f t="shared" si="65"/>
        <v>12</v>
      </c>
      <c r="G224" s="333">
        <v>3</v>
      </c>
      <c r="H224" s="333">
        <v>3</v>
      </c>
      <c r="I224" s="334">
        <v>3</v>
      </c>
      <c r="J224" s="335">
        <v>3</v>
      </c>
      <c r="K224" s="633">
        <v>9</v>
      </c>
      <c r="L224" s="337">
        <v>8</v>
      </c>
      <c r="M224" s="337"/>
      <c r="N224" s="337"/>
      <c r="O224" s="338">
        <f t="shared" si="59"/>
        <v>17</v>
      </c>
      <c r="P224" s="339">
        <f t="shared" si="64"/>
        <v>0</v>
      </c>
      <c r="Q224" s="364"/>
      <c r="R224" s="364"/>
      <c r="S224" s="365"/>
      <c r="T224" s="366"/>
      <c r="U224" s="367"/>
      <c r="V224" s="364"/>
      <c r="W224" s="364"/>
      <c r="X224" s="364"/>
      <c r="Y224" s="1293">
        <f t="shared" si="63"/>
        <v>0</v>
      </c>
      <c r="Z224" s="423" t="s">
        <v>114</v>
      </c>
      <c r="AA224" s="431"/>
      <c r="AB224" s="20"/>
      <c r="AC224" s="253">
        <f t="shared" si="62"/>
        <v>0</v>
      </c>
    </row>
    <row r="225" spans="1:29" ht="15.6" hidden="1" customHeight="1" x14ac:dyDescent="0.3">
      <c r="A225" s="115"/>
      <c r="B225" s="371"/>
      <c r="C225" s="371"/>
      <c r="D225" s="371"/>
      <c r="E225" s="1176" t="s">
        <v>435</v>
      </c>
      <c r="F225" s="582">
        <f t="shared" si="65"/>
        <v>0</v>
      </c>
      <c r="G225" s="333"/>
      <c r="H225" s="333"/>
      <c r="I225" s="334"/>
      <c r="J225" s="335"/>
      <c r="K225" s="633"/>
      <c r="L225" s="337"/>
      <c r="M225" s="337"/>
      <c r="N225" s="337"/>
      <c r="O225" s="338">
        <f t="shared" si="59"/>
        <v>0</v>
      </c>
      <c r="P225" s="339">
        <f t="shared" si="64"/>
        <v>0</v>
      </c>
      <c r="Q225" s="364"/>
      <c r="R225" s="364"/>
      <c r="S225" s="365"/>
      <c r="T225" s="366"/>
      <c r="U225" s="367"/>
      <c r="V225" s="364"/>
      <c r="W225" s="364"/>
      <c r="X225" s="364"/>
      <c r="Y225" s="1293">
        <f t="shared" si="63"/>
        <v>0</v>
      </c>
      <c r="Z225" s="423"/>
      <c r="AA225" s="431"/>
      <c r="AB225" s="20"/>
      <c r="AC225" s="253">
        <f t="shared" si="62"/>
        <v>0</v>
      </c>
    </row>
    <row r="226" spans="1:29" ht="15.6" hidden="1" customHeight="1" x14ac:dyDescent="0.3">
      <c r="A226" s="115"/>
      <c r="B226" s="371"/>
      <c r="C226" s="371"/>
      <c r="D226" s="371"/>
      <c r="E226" s="1169" t="s">
        <v>233</v>
      </c>
      <c r="F226" s="582">
        <f t="shared" si="65"/>
        <v>0</v>
      </c>
      <c r="G226" s="333"/>
      <c r="H226" s="333"/>
      <c r="I226" s="334"/>
      <c r="J226" s="335"/>
      <c r="K226" s="633"/>
      <c r="L226" s="337"/>
      <c r="M226" s="337"/>
      <c r="N226" s="337"/>
      <c r="O226" s="338">
        <f t="shared" si="59"/>
        <v>0</v>
      </c>
      <c r="P226" s="339">
        <f t="shared" si="64"/>
        <v>0</v>
      </c>
      <c r="Q226" s="364"/>
      <c r="R226" s="364"/>
      <c r="S226" s="365"/>
      <c r="T226" s="366"/>
      <c r="U226" s="367"/>
      <c r="V226" s="364"/>
      <c r="W226" s="364"/>
      <c r="X226" s="364"/>
      <c r="Y226" s="1293">
        <f t="shared" si="63"/>
        <v>0</v>
      </c>
      <c r="Z226" s="423" t="s">
        <v>443</v>
      </c>
      <c r="AA226" s="431"/>
      <c r="AB226" s="20"/>
      <c r="AC226" s="253">
        <f t="shared" si="62"/>
        <v>0</v>
      </c>
    </row>
    <row r="227" spans="1:29" ht="15.6" hidden="1" customHeight="1" x14ac:dyDescent="0.3">
      <c r="A227" s="115"/>
      <c r="B227" s="371"/>
      <c r="C227" s="371"/>
      <c r="D227" s="371"/>
      <c r="E227" s="1169" t="s">
        <v>440</v>
      </c>
      <c r="F227" s="582">
        <f t="shared" si="65"/>
        <v>0</v>
      </c>
      <c r="G227" s="333"/>
      <c r="H227" s="333"/>
      <c r="I227" s="334"/>
      <c r="J227" s="335"/>
      <c r="K227" s="633"/>
      <c r="L227" s="337"/>
      <c r="M227" s="337"/>
      <c r="N227" s="337"/>
      <c r="O227" s="338">
        <f t="shared" si="59"/>
        <v>0</v>
      </c>
      <c r="P227" s="339">
        <f t="shared" si="64"/>
        <v>0</v>
      </c>
      <c r="Q227" s="364"/>
      <c r="R227" s="364"/>
      <c r="S227" s="365"/>
      <c r="T227" s="366"/>
      <c r="U227" s="367"/>
      <c r="V227" s="364"/>
      <c r="W227" s="364"/>
      <c r="X227" s="364"/>
      <c r="Y227" s="1293">
        <f t="shared" si="63"/>
        <v>0</v>
      </c>
      <c r="Z227" s="423"/>
      <c r="AA227" s="431"/>
      <c r="AB227" s="20"/>
      <c r="AC227" s="253">
        <f t="shared" si="62"/>
        <v>0</v>
      </c>
    </row>
    <row r="228" spans="1:29" ht="15.6" hidden="1" customHeight="1" x14ac:dyDescent="0.3">
      <c r="A228" s="115"/>
      <c r="B228" s="371"/>
      <c r="C228" s="371"/>
      <c r="D228" s="371"/>
      <c r="E228" s="1176"/>
      <c r="F228" s="582">
        <f t="shared" si="65"/>
        <v>0</v>
      </c>
      <c r="G228" s="333"/>
      <c r="H228" s="333"/>
      <c r="I228" s="334"/>
      <c r="J228" s="335"/>
      <c r="K228" s="633"/>
      <c r="L228" s="337"/>
      <c r="M228" s="337"/>
      <c r="N228" s="337"/>
      <c r="O228" s="338">
        <f t="shared" si="59"/>
        <v>0</v>
      </c>
      <c r="P228" s="339">
        <f t="shared" si="64"/>
        <v>0</v>
      </c>
      <c r="Q228" s="364"/>
      <c r="R228" s="364"/>
      <c r="S228" s="365"/>
      <c r="T228" s="366"/>
      <c r="U228" s="367"/>
      <c r="V228" s="364"/>
      <c r="W228" s="364"/>
      <c r="X228" s="364"/>
      <c r="Y228" s="1293">
        <f t="shared" si="63"/>
        <v>0</v>
      </c>
      <c r="Z228" s="423"/>
      <c r="AA228" s="431"/>
      <c r="AB228" s="20"/>
      <c r="AC228" s="253">
        <f t="shared" si="62"/>
        <v>0</v>
      </c>
    </row>
    <row r="229" spans="1:29" s="9" customFormat="1" x14ac:dyDescent="0.3">
      <c r="A229" s="115"/>
      <c r="B229" s="371"/>
      <c r="C229" s="371"/>
      <c r="D229" s="371"/>
      <c r="E229" s="1176" t="s">
        <v>14</v>
      </c>
      <c r="F229" s="582">
        <f t="shared" si="65"/>
        <v>16</v>
      </c>
      <c r="G229" s="333">
        <v>4</v>
      </c>
      <c r="H229" s="333">
        <v>4</v>
      </c>
      <c r="I229" s="334">
        <v>4</v>
      </c>
      <c r="J229" s="335">
        <v>4</v>
      </c>
      <c r="K229" s="633">
        <v>31</v>
      </c>
      <c r="L229" s="344">
        <v>5</v>
      </c>
      <c r="M229" s="344"/>
      <c r="N229" s="344"/>
      <c r="O229" s="338">
        <f t="shared" si="59"/>
        <v>36</v>
      </c>
      <c r="P229" s="339">
        <f t="shared" si="64"/>
        <v>0</v>
      </c>
      <c r="Q229" s="364"/>
      <c r="R229" s="364"/>
      <c r="S229" s="365"/>
      <c r="T229" s="366"/>
      <c r="U229" s="367"/>
      <c r="V229" s="364"/>
      <c r="W229" s="364"/>
      <c r="X229" s="364"/>
      <c r="Y229" s="1293">
        <f t="shared" si="63"/>
        <v>0</v>
      </c>
      <c r="Z229" s="423" t="s">
        <v>114</v>
      </c>
      <c r="AA229" s="431"/>
      <c r="AB229" s="20"/>
      <c r="AC229" s="253">
        <f t="shared" si="62"/>
        <v>0</v>
      </c>
    </row>
    <row r="230" spans="1:29" s="9" customFormat="1" ht="15.6" hidden="1" customHeight="1" x14ac:dyDescent="0.3">
      <c r="A230" s="115"/>
      <c r="B230" s="371"/>
      <c r="C230" s="371"/>
      <c r="D230" s="371"/>
      <c r="E230" s="1176" t="s">
        <v>434</v>
      </c>
      <c r="F230" s="582">
        <f t="shared" si="65"/>
        <v>0</v>
      </c>
      <c r="G230" s="333"/>
      <c r="H230" s="333"/>
      <c r="I230" s="334"/>
      <c r="J230" s="335"/>
      <c r="K230" s="633"/>
      <c r="L230" s="344"/>
      <c r="M230" s="344"/>
      <c r="N230" s="344"/>
      <c r="O230" s="338">
        <f t="shared" si="59"/>
        <v>0</v>
      </c>
      <c r="P230" s="339">
        <f t="shared" si="64"/>
        <v>0</v>
      </c>
      <c r="Q230" s="364"/>
      <c r="R230" s="364"/>
      <c r="S230" s="365"/>
      <c r="T230" s="366"/>
      <c r="U230" s="367"/>
      <c r="V230" s="364"/>
      <c r="W230" s="364"/>
      <c r="X230" s="364"/>
      <c r="Y230" s="1293">
        <f t="shared" si="63"/>
        <v>0</v>
      </c>
      <c r="Z230" s="340"/>
      <c r="AA230" s="370"/>
      <c r="AB230" s="20"/>
      <c r="AC230" s="253">
        <f t="shared" si="62"/>
        <v>0</v>
      </c>
    </row>
    <row r="231" spans="1:29" s="9" customFormat="1" ht="15.6" hidden="1" customHeight="1" x14ac:dyDescent="0.3">
      <c r="A231" s="115"/>
      <c r="B231" s="371"/>
      <c r="C231" s="371"/>
      <c r="D231" s="371"/>
      <c r="E231" s="1176" t="s">
        <v>435</v>
      </c>
      <c r="F231" s="582">
        <f t="shared" si="65"/>
        <v>0</v>
      </c>
      <c r="G231" s="333"/>
      <c r="H231" s="333"/>
      <c r="I231" s="334"/>
      <c r="J231" s="335"/>
      <c r="K231" s="633"/>
      <c r="L231" s="344"/>
      <c r="M231" s="344"/>
      <c r="N231" s="344"/>
      <c r="O231" s="338">
        <f t="shared" si="59"/>
        <v>0</v>
      </c>
      <c r="P231" s="339">
        <f t="shared" si="64"/>
        <v>0</v>
      </c>
      <c r="Q231" s="364"/>
      <c r="R231" s="364"/>
      <c r="S231" s="365"/>
      <c r="T231" s="366"/>
      <c r="U231" s="367"/>
      <c r="V231" s="364"/>
      <c r="W231" s="364"/>
      <c r="X231" s="364"/>
      <c r="Y231" s="1293">
        <f t="shared" si="63"/>
        <v>0</v>
      </c>
      <c r="Z231" s="340"/>
      <c r="AA231" s="370"/>
      <c r="AB231" s="20"/>
      <c r="AC231" s="253">
        <f t="shared" si="62"/>
        <v>0</v>
      </c>
    </row>
    <row r="232" spans="1:29" s="9" customFormat="1" ht="15.6" hidden="1" customHeight="1" x14ac:dyDescent="0.3">
      <c r="A232" s="115"/>
      <c r="B232" s="371"/>
      <c r="C232" s="371"/>
      <c r="D232" s="371"/>
      <c r="E232" s="1176" t="s">
        <v>436</v>
      </c>
      <c r="F232" s="582">
        <f t="shared" si="65"/>
        <v>0</v>
      </c>
      <c r="G232" s="333"/>
      <c r="H232" s="333"/>
      <c r="I232" s="334"/>
      <c r="J232" s="335"/>
      <c r="K232" s="633"/>
      <c r="L232" s="344"/>
      <c r="M232" s="344"/>
      <c r="N232" s="344"/>
      <c r="O232" s="338">
        <f t="shared" si="59"/>
        <v>0</v>
      </c>
      <c r="P232" s="339">
        <f t="shared" si="64"/>
        <v>0</v>
      </c>
      <c r="Q232" s="364"/>
      <c r="R232" s="364"/>
      <c r="S232" s="365"/>
      <c r="T232" s="366"/>
      <c r="U232" s="367"/>
      <c r="V232" s="364"/>
      <c r="W232" s="364"/>
      <c r="X232" s="364"/>
      <c r="Y232" s="1293">
        <f t="shared" si="63"/>
        <v>0</v>
      </c>
      <c r="Z232" s="340"/>
      <c r="AA232" s="370"/>
      <c r="AB232" s="20"/>
      <c r="AC232" s="253">
        <f t="shared" si="62"/>
        <v>0</v>
      </c>
    </row>
    <row r="233" spans="1:29" s="9" customFormat="1" ht="15.6" hidden="1" customHeight="1" x14ac:dyDescent="0.3">
      <c r="A233" s="115"/>
      <c r="B233" s="371"/>
      <c r="C233" s="371"/>
      <c r="D233" s="371"/>
      <c r="E233" s="1169" t="s">
        <v>233</v>
      </c>
      <c r="F233" s="582">
        <f t="shared" si="65"/>
        <v>0</v>
      </c>
      <c r="G233" s="333"/>
      <c r="H233" s="333"/>
      <c r="I233" s="334"/>
      <c r="J233" s="335"/>
      <c r="K233" s="633"/>
      <c r="L233" s="344"/>
      <c r="M233" s="344"/>
      <c r="N233" s="344"/>
      <c r="O233" s="338">
        <f t="shared" si="59"/>
        <v>0</v>
      </c>
      <c r="P233" s="339">
        <f t="shared" si="64"/>
        <v>0</v>
      </c>
      <c r="Q233" s="364"/>
      <c r="R233" s="364"/>
      <c r="S233" s="365"/>
      <c r="T233" s="366"/>
      <c r="U233" s="367"/>
      <c r="V233" s="364"/>
      <c r="W233" s="364"/>
      <c r="X233" s="364"/>
      <c r="Y233" s="1293">
        <f t="shared" si="63"/>
        <v>0</v>
      </c>
      <c r="Z233" s="340"/>
      <c r="AA233" s="370"/>
      <c r="AB233" s="20"/>
      <c r="AC233" s="253">
        <f t="shared" si="62"/>
        <v>0</v>
      </c>
    </row>
    <row r="234" spans="1:29" s="9" customFormat="1" ht="15.6" hidden="1" customHeight="1" x14ac:dyDescent="0.3">
      <c r="A234" s="115"/>
      <c r="B234" s="371"/>
      <c r="C234" s="371"/>
      <c r="D234" s="371"/>
      <c r="E234" s="1169" t="s">
        <v>440</v>
      </c>
      <c r="F234" s="582">
        <f t="shared" si="65"/>
        <v>0</v>
      </c>
      <c r="G234" s="333"/>
      <c r="H234" s="333"/>
      <c r="I234" s="334"/>
      <c r="J234" s="335"/>
      <c r="K234" s="633"/>
      <c r="L234" s="344"/>
      <c r="M234" s="344"/>
      <c r="N234" s="344"/>
      <c r="O234" s="338">
        <f t="shared" si="59"/>
        <v>0</v>
      </c>
      <c r="P234" s="339">
        <f t="shared" si="64"/>
        <v>0</v>
      </c>
      <c r="Q234" s="364"/>
      <c r="R234" s="364"/>
      <c r="S234" s="365"/>
      <c r="T234" s="366"/>
      <c r="U234" s="367"/>
      <c r="V234" s="364"/>
      <c r="W234" s="364"/>
      <c r="X234" s="364"/>
      <c r="Y234" s="1293">
        <f t="shared" si="63"/>
        <v>0</v>
      </c>
      <c r="Z234" s="340"/>
      <c r="AA234" s="370"/>
      <c r="AB234" s="20"/>
      <c r="AC234" s="253">
        <f t="shared" si="62"/>
        <v>0</v>
      </c>
    </row>
    <row r="235" spans="1:29" s="9" customFormat="1" ht="15.6" hidden="1" customHeight="1" x14ac:dyDescent="0.3">
      <c r="A235" s="115"/>
      <c r="B235" s="371"/>
      <c r="C235" s="371"/>
      <c r="D235" s="371"/>
      <c r="E235" s="1176"/>
      <c r="F235" s="582">
        <f t="shared" si="65"/>
        <v>0</v>
      </c>
      <c r="G235" s="333"/>
      <c r="H235" s="333"/>
      <c r="I235" s="334"/>
      <c r="J235" s="335"/>
      <c r="K235" s="633"/>
      <c r="L235" s="344"/>
      <c r="M235" s="344"/>
      <c r="N235" s="344"/>
      <c r="O235" s="338">
        <f t="shared" si="59"/>
        <v>0</v>
      </c>
      <c r="P235" s="339">
        <f t="shared" si="64"/>
        <v>0</v>
      </c>
      <c r="Q235" s="364"/>
      <c r="R235" s="364"/>
      <c r="S235" s="365"/>
      <c r="T235" s="366"/>
      <c r="U235" s="367"/>
      <c r="V235" s="364"/>
      <c r="W235" s="364"/>
      <c r="X235" s="364"/>
      <c r="Y235" s="1293">
        <f t="shared" si="63"/>
        <v>0</v>
      </c>
      <c r="Z235" s="340"/>
      <c r="AA235" s="370"/>
      <c r="AB235" s="20"/>
      <c r="AC235" s="253">
        <f t="shared" si="62"/>
        <v>0</v>
      </c>
    </row>
    <row r="236" spans="1:29" s="9" customFormat="1" ht="15.6" hidden="1" customHeight="1" x14ac:dyDescent="0.3">
      <c r="A236" s="115"/>
      <c r="B236" s="371"/>
      <c r="C236" s="371"/>
      <c r="D236" s="371"/>
      <c r="E236" s="1176"/>
      <c r="F236" s="582">
        <f t="shared" si="65"/>
        <v>0</v>
      </c>
      <c r="G236" s="333"/>
      <c r="H236" s="333"/>
      <c r="I236" s="334"/>
      <c r="J236" s="335"/>
      <c r="K236" s="633"/>
      <c r="L236" s="344"/>
      <c r="M236" s="344"/>
      <c r="N236" s="344"/>
      <c r="O236" s="338">
        <f t="shared" si="59"/>
        <v>0</v>
      </c>
      <c r="P236" s="339">
        <f t="shared" si="64"/>
        <v>0</v>
      </c>
      <c r="Q236" s="364"/>
      <c r="R236" s="364"/>
      <c r="S236" s="365"/>
      <c r="T236" s="366"/>
      <c r="U236" s="367"/>
      <c r="V236" s="364"/>
      <c r="W236" s="364"/>
      <c r="X236" s="364"/>
      <c r="Y236" s="1293">
        <f t="shared" si="63"/>
        <v>0</v>
      </c>
      <c r="Z236" s="340"/>
      <c r="AA236" s="370"/>
      <c r="AB236" s="20"/>
      <c r="AC236" s="253">
        <f t="shared" si="62"/>
        <v>0</v>
      </c>
    </row>
    <row r="237" spans="1:29" s="9" customFormat="1" x14ac:dyDescent="0.3">
      <c r="A237" s="115"/>
      <c r="B237" s="371"/>
      <c r="C237" s="371"/>
      <c r="D237" s="371"/>
      <c r="E237" s="1176" t="s">
        <v>15</v>
      </c>
      <c r="F237" s="582">
        <f t="shared" si="65"/>
        <v>12</v>
      </c>
      <c r="G237" s="333">
        <v>3</v>
      </c>
      <c r="H237" s="333">
        <v>3</v>
      </c>
      <c r="I237" s="334">
        <v>3</v>
      </c>
      <c r="J237" s="335">
        <v>3</v>
      </c>
      <c r="K237" s="633">
        <v>6</v>
      </c>
      <c r="L237" s="344">
        <v>2</v>
      </c>
      <c r="M237" s="344"/>
      <c r="N237" s="344"/>
      <c r="O237" s="338">
        <f t="shared" si="59"/>
        <v>8</v>
      </c>
      <c r="P237" s="339">
        <f t="shared" si="64"/>
        <v>0</v>
      </c>
      <c r="Q237" s="364"/>
      <c r="R237" s="364"/>
      <c r="S237" s="365"/>
      <c r="T237" s="366"/>
      <c r="U237" s="367"/>
      <c r="V237" s="364"/>
      <c r="W237" s="364"/>
      <c r="X237" s="364"/>
      <c r="Y237" s="1293">
        <f t="shared" si="63"/>
        <v>0</v>
      </c>
      <c r="Z237" s="423" t="s">
        <v>114</v>
      </c>
      <c r="AA237" s="370"/>
      <c r="AB237" s="20"/>
      <c r="AC237" s="253">
        <f t="shared" si="62"/>
        <v>0</v>
      </c>
    </row>
    <row r="238" spans="1:29" s="9" customFormat="1" ht="15.6" hidden="1" customHeight="1" x14ac:dyDescent="0.3">
      <c r="A238" s="115"/>
      <c r="B238" s="371"/>
      <c r="C238" s="371"/>
      <c r="D238" s="371"/>
      <c r="E238" s="1176" t="s">
        <v>435</v>
      </c>
      <c r="F238" s="582">
        <f t="shared" si="65"/>
        <v>0</v>
      </c>
      <c r="G238" s="333"/>
      <c r="H238" s="333"/>
      <c r="I238" s="334"/>
      <c r="J238" s="335"/>
      <c r="K238" s="633"/>
      <c r="L238" s="344"/>
      <c r="M238" s="344"/>
      <c r="N238" s="344"/>
      <c r="O238" s="338">
        <f t="shared" si="59"/>
        <v>0</v>
      </c>
      <c r="P238" s="339">
        <f t="shared" si="64"/>
        <v>0</v>
      </c>
      <c r="Q238" s="364"/>
      <c r="R238" s="364"/>
      <c r="S238" s="365"/>
      <c r="T238" s="366"/>
      <c r="U238" s="367"/>
      <c r="V238" s="364"/>
      <c r="W238" s="364"/>
      <c r="X238" s="364"/>
      <c r="Y238" s="1293">
        <f t="shared" si="63"/>
        <v>0</v>
      </c>
      <c r="Z238" s="423" t="s">
        <v>114</v>
      </c>
      <c r="AA238" s="370"/>
      <c r="AB238" s="20"/>
      <c r="AC238" s="253">
        <f t="shared" si="62"/>
        <v>0</v>
      </c>
    </row>
    <row r="239" spans="1:29" s="9" customFormat="1" ht="15.6" hidden="1" customHeight="1" x14ac:dyDescent="0.3">
      <c r="A239" s="115"/>
      <c r="B239" s="371"/>
      <c r="C239" s="371"/>
      <c r="D239" s="371"/>
      <c r="E239" s="1176" t="s">
        <v>434</v>
      </c>
      <c r="F239" s="582">
        <f t="shared" si="65"/>
        <v>0</v>
      </c>
      <c r="G239" s="333"/>
      <c r="H239" s="333"/>
      <c r="I239" s="334"/>
      <c r="J239" s="335"/>
      <c r="K239" s="633"/>
      <c r="L239" s="344"/>
      <c r="M239" s="344"/>
      <c r="N239" s="344"/>
      <c r="O239" s="338">
        <f t="shared" ref="O239:O286" si="66">SUM(K239:N239)</f>
        <v>0</v>
      </c>
      <c r="P239" s="339">
        <f t="shared" si="64"/>
        <v>0</v>
      </c>
      <c r="Q239" s="364"/>
      <c r="R239" s="364"/>
      <c r="S239" s="365"/>
      <c r="T239" s="366"/>
      <c r="U239" s="367"/>
      <c r="V239" s="364"/>
      <c r="W239" s="364"/>
      <c r="X239" s="364"/>
      <c r="Y239" s="1293">
        <f t="shared" si="63"/>
        <v>0</v>
      </c>
      <c r="Z239" s="423" t="s">
        <v>114</v>
      </c>
      <c r="AA239" s="370"/>
      <c r="AB239" s="20"/>
      <c r="AC239" s="253">
        <f t="shared" si="62"/>
        <v>0</v>
      </c>
    </row>
    <row r="240" spans="1:29" s="9" customFormat="1" ht="15.6" hidden="1" customHeight="1" x14ac:dyDescent="0.3">
      <c r="A240" s="115"/>
      <c r="B240" s="371"/>
      <c r="C240" s="371"/>
      <c r="D240" s="371"/>
      <c r="E240" s="1169" t="s">
        <v>233</v>
      </c>
      <c r="F240" s="582">
        <f t="shared" si="65"/>
        <v>0</v>
      </c>
      <c r="G240" s="333"/>
      <c r="H240" s="333"/>
      <c r="I240" s="334"/>
      <c r="J240" s="335"/>
      <c r="K240" s="633"/>
      <c r="L240" s="344"/>
      <c r="M240" s="344"/>
      <c r="N240" s="344"/>
      <c r="O240" s="338">
        <f t="shared" si="66"/>
        <v>0</v>
      </c>
      <c r="P240" s="339">
        <f t="shared" si="64"/>
        <v>0</v>
      </c>
      <c r="Q240" s="364"/>
      <c r="R240" s="364"/>
      <c r="S240" s="365"/>
      <c r="T240" s="366"/>
      <c r="U240" s="367"/>
      <c r="V240" s="364"/>
      <c r="W240" s="364"/>
      <c r="X240" s="364"/>
      <c r="Y240" s="1293">
        <f t="shared" si="63"/>
        <v>0</v>
      </c>
      <c r="Z240" s="423" t="s">
        <v>114</v>
      </c>
      <c r="AA240" s="370"/>
      <c r="AB240" s="20"/>
      <c r="AC240" s="253">
        <f t="shared" si="62"/>
        <v>0</v>
      </c>
    </row>
    <row r="241" spans="1:29" s="9" customFormat="1" ht="15.6" hidden="1" customHeight="1" x14ac:dyDescent="0.3">
      <c r="A241" s="115"/>
      <c r="B241" s="371"/>
      <c r="C241" s="371"/>
      <c r="D241" s="371"/>
      <c r="E241" s="1176"/>
      <c r="F241" s="582">
        <f t="shared" si="65"/>
        <v>0</v>
      </c>
      <c r="G241" s="333"/>
      <c r="H241" s="333"/>
      <c r="I241" s="334"/>
      <c r="J241" s="335"/>
      <c r="K241" s="633"/>
      <c r="L241" s="344"/>
      <c r="M241" s="344"/>
      <c r="N241" s="344"/>
      <c r="O241" s="338">
        <f t="shared" si="66"/>
        <v>0</v>
      </c>
      <c r="P241" s="339">
        <f t="shared" si="64"/>
        <v>0</v>
      </c>
      <c r="Q241" s="364"/>
      <c r="R241" s="364"/>
      <c r="S241" s="365"/>
      <c r="T241" s="366"/>
      <c r="U241" s="367"/>
      <c r="V241" s="364"/>
      <c r="W241" s="364"/>
      <c r="X241" s="364"/>
      <c r="Y241" s="1293">
        <f t="shared" si="63"/>
        <v>0</v>
      </c>
      <c r="Z241" s="423" t="s">
        <v>114</v>
      </c>
      <c r="AA241" s="370"/>
      <c r="AB241" s="20"/>
      <c r="AC241" s="253">
        <f t="shared" si="62"/>
        <v>0</v>
      </c>
    </row>
    <row r="242" spans="1:29" x14ac:dyDescent="0.3">
      <c r="A242" s="115"/>
      <c r="B242" s="371"/>
      <c r="C242" s="371"/>
      <c r="D242" s="371"/>
      <c r="E242" s="1176" t="s">
        <v>305</v>
      </c>
      <c r="F242" s="582">
        <f t="shared" si="65"/>
        <v>9</v>
      </c>
      <c r="G242" s="333">
        <v>3</v>
      </c>
      <c r="H242" s="333">
        <v>3</v>
      </c>
      <c r="I242" s="334">
        <v>1</v>
      </c>
      <c r="J242" s="335">
        <v>2</v>
      </c>
      <c r="K242" s="633"/>
      <c r="L242" s="337"/>
      <c r="M242" s="337"/>
      <c r="N242" s="337"/>
      <c r="O242" s="338">
        <f t="shared" si="66"/>
        <v>0</v>
      </c>
      <c r="P242" s="339">
        <f t="shared" si="64"/>
        <v>0</v>
      </c>
      <c r="Q242" s="364"/>
      <c r="R242" s="364"/>
      <c r="S242" s="365"/>
      <c r="T242" s="366"/>
      <c r="U242" s="367"/>
      <c r="V242" s="364"/>
      <c r="W242" s="364"/>
      <c r="X242" s="364"/>
      <c r="Y242" s="1293">
        <f t="shared" si="63"/>
        <v>0</v>
      </c>
      <c r="Z242" s="423" t="s">
        <v>114</v>
      </c>
      <c r="AA242" s="370"/>
      <c r="AB242" s="20"/>
      <c r="AC242" s="253">
        <f t="shared" si="62"/>
        <v>0</v>
      </c>
    </row>
    <row r="243" spans="1:29" x14ac:dyDescent="0.3">
      <c r="A243" s="115"/>
      <c r="B243" s="371"/>
      <c r="C243" s="371"/>
      <c r="D243" s="371"/>
      <c r="E243" s="1176" t="s">
        <v>306</v>
      </c>
      <c r="F243" s="582">
        <f t="shared" si="65"/>
        <v>0</v>
      </c>
      <c r="G243" s="333"/>
      <c r="H243" s="333"/>
      <c r="I243" s="334"/>
      <c r="J243" s="335"/>
      <c r="K243" s="633"/>
      <c r="L243" s="337"/>
      <c r="M243" s="337"/>
      <c r="N243" s="337"/>
      <c r="O243" s="338">
        <f t="shared" si="66"/>
        <v>0</v>
      </c>
      <c r="P243" s="339">
        <f t="shared" si="64"/>
        <v>0</v>
      </c>
      <c r="Q243" s="364"/>
      <c r="R243" s="364"/>
      <c r="S243" s="365"/>
      <c r="T243" s="366"/>
      <c r="U243" s="367"/>
      <c r="V243" s="364"/>
      <c r="W243" s="364"/>
      <c r="X243" s="364"/>
      <c r="Y243" s="1293">
        <f t="shared" si="63"/>
        <v>0</v>
      </c>
      <c r="Z243" s="423" t="s">
        <v>114</v>
      </c>
      <c r="AA243" s="370"/>
      <c r="AB243" s="20"/>
      <c r="AC243" s="253">
        <f t="shared" si="62"/>
        <v>0</v>
      </c>
    </row>
    <row r="244" spans="1:29" s="9" customFormat="1" ht="15.6" hidden="1" customHeight="1" x14ac:dyDescent="0.3">
      <c r="A244" s="115"/>
      <c r="B244" s="371"/>
      <c r="C244" s="371"/>
      <c r="D244" s="371"/>
      <c r="E244" s="1176" t="s">
        <v>434</v>
      </c>
      <c r="F244" s="582">
        <f t="shared" si="65"/>
        <v>0</v>
      </c>
      <c r="G244" s="333"/>
      <c r="H244" s="333"/>
      <c r="I244" s="334"/>
      <c r="J244" s="335"/>
      <c r="K244" s="633"/>
      <c r="L244" s="344"/>
      <c r="M244" s="344"/>
      <c r="N244" s="344"/>
      <c r="O244" s="338">
        <f t="shared" si="66"/>
        <v>0</v>
      </c>
      <c r="P244" s="339">
        <f t="shared" si="64"/>
        <v>0</v>
      </c>
      <c r="Q244" s="364"/>
      <c r="R244" s="364"/>
      <c r="S244" s="365"/>
      <c r="T244" s="366"/>
      <c r="U244" s="367"/>
      <c r="V244" s="364"/>
      <c r="W244" s="364"/>
      <c r="X244" s="364"/>
      <c r="Y244" s="1293">
        <f t="shared" si="63"/>
        <v>0</v>
      </c>
      <c r="Z244" s="340"/>
      <c r="AA244" s="370"/>
      <c r="AB244" s="20"/>
      <c r="AC244" s="253">
        <f t="shared" si="62"/>
        <v>0</v>
      </c>
    </row>
    <row r="245" spans="1:29" s="9" customFormat="1" ht="15.6" hidden="1" customHeight="1" x14ac:dyDescent="0.3">
      <c r="A245" s="115"/>
      <c r="B245" s="371"/>
      <c r="C245" s="371"/>
      <c r="D245" s="371"/>
      <c r="E245" s="1176" t="s">
        <v>435</v>
      </c>
      <c r="F245" s="582">
        <f t="shared" si="65"/>
        <v>0</v>
      </c>
      <c r="G245" s="333"/>
      <c r="H245" s="333"/>
      <c r="I245" s="334"/>
      <c r="J245" s="335"/>
      <c r="K245" s="633"/>
      <c r="L245" s="344"/>
      <c r="M245" s="344"/>
      <c r="N245" s="344"/>
      <c r="O245" s="338">
        <f t="shared" si="66"/>
        <v>0</v>
      </c>
      <c r="P245" s="339">
        <f t="shared" si="64"/>
        <v>0</v>
      </c>
      <c r="Q245" s="364"/>
      <c r="R245" s="364"/>
      <c r="S245" s="365"/>
      <c r="T245" s="366"/>
      <c r="U245" s="367"/>
      <c r="V245" s="364"/>
      <c r="W245" s="364"/>
      <c r="X245" s="364"/>
      <c r="Y245" s="1293">
        <f t="shared" si="63"/>
        <v>0</v>
      </c>
      <c r="Z245" s="340"/>
      <c r="AA245" s="370"/>
      <c r="AB245" s="20"/>
      <c r="AC245" s="253">
        <f t="shared" si="62"/>
        <v>0</v>
      </c>
    </row>
    <row r="246" spans="1:29" s="9" customFormat="1" ht="15.6" hidden="1" customHeight="1" x14ac:dyDescent="0.3">
      <c r="A246" s="115"/>
      <c r="B246" s="371"/>
      <c r="C246" s="371"/>
      <c r="D246" s="371"/>
      <c r="E246" s="1176" t="s">
        <v>436</v>
      </c>
      <c r="F246" s="582">
        <f t="shared" si="65"/>
        <v>0</v>
      </c>
      <c r="G246" s="333"/>
      <c r="H246" s="333"/>
      <c r="I246" s="334"/>
      <c r="J246" s="335"/>
      <c r="K246" s="633"/>
      <c r="L246" s="344"/>
      <c r="M246" s="344"/>
      <c r="N246" s="344"/>
      <c r="O246" s="338">
        <f t="shared" si="66"/>
        <v>0</v>
      </c>
      <c r="P246" s="339">
        <f t="shared" si="64"/>
        <v>0</v>
      </c>
      <c r="Q246" s="364"/>
      <c r="R246" s="364"/>
      <c r="S246" s="365"/>
      <c r="T246" s="366"/>
      <c r="U246" s="367"/>
      <c r="V246" s="364"/>
      <c r="W246" s="364"/>
      <c r="X246" s="364"/>
      <c r="Y246" s="1293">
        <f t="shared" si="63"/>
        <v>0</v>
      </c>
      <c r="Z246" s="340"/>
      <c r="AA246" s="370"/>
      <c r="AB246" s="20"/>
      <c r="AC246" s="253">
        <f t="shared" si="62"/>
        <v>0</v>
      </c>
    </row>
    <row r="247" spans="1:29" s="9" customFormat="1" ht="15.6" hidden="1" customHeight="1" x14ac:dyDescent="0.3">
      <c r="A247" s="115"/>
      <c r="B247" s="371"/>
      <c r="C247" s="371"/>
      <c r="D247" s="371"/>
      <c r="E247" s="1169" t="s">
        <v>233</v>
      </c>
      <c r="F247" s="582">
        <f t="shared" si="65"/>
        <v>0</v>
      </c>
      <c r="G247" s="333"/>
      <c r="H247" s="333"/>
      <c r="I247" s="334"/>
      <c r="J247" s="335"/>
      <c r="K247" s="633"/>
      <c r="L247" s="344"/>
      <c r="M247" s="344"/>
      <c r="N247" s="344"/>
      <c r="O247" s="338">
        <f t="shared" si="66"/>
        <v>0</v>
      </c>
      <c r="P247" s="339">
        <f t="shared" si="64"/>
        <v>0</v>
      </c>
      <c r="Q247" s="364"/>
      <c r="R247" s="364"/>
      <c r="S247" s="365"/>
      <c r="T247" s="366"/>
      <c r="U247" s="367"/>
      <c r="V247" s="364"/>
      <c r="W247" s="364"/>
      <c r="X247" s="364"/>
      <c r="Y247" s="1293">
        <f t="shared" si="63"/>
        <v>0</v>
      </c>
      <c r="Z247" s="340"/>
      <c r="AA247" s="370"/>
      <c r="AB247" s="20"/>
      <c r="AC247" s="253">
        <f t="shared" si="62"/>
        <v>0</v>
      </c>
    </row>
    <row r="248" spans="1:29" s="9" customFormat="1" ht="15.6" hidden="1" customHeight="1" x14ac:dyDescent="0.3">
      <c r="A248" s="115"/>
      <c r="B248" s="371"/>
      <c r="C248" s="371"/>
      <c r="D248" s="371"/>
      <c r="E248" s="1169" t="s">
        <v>440</v>
      </c>
      <c r="F248" s="582">
        <f t="shared" si="65"/>
        <v>0</v>
      </c>
      <c r="G248" s="333"/>
      <c r="H248" s="333"/>
      <c r="I248" s="334"/>
      <c r="J248" s="335"/>
      <c r="K248" s="633"/>
      <c r="L248" s="344"/>
      <c r="M248" s="344"/>
      <c r="N248" s="344"/>
      <c r="O248" s="338">
        <f t="shared" si="66"/>
        <v>0</v>
      </c>
      <c r="P248" s="339">
        <f t="shared" si="64"/>
        <v>0</v>
      </c>
      <c r="Q248" s="364"/>
      <c r="R248" s="364"/>
      <c r="S248" s="365"/>
      <c r="T248" s="366"/>
      <c r="U248" s="367"/>
      <c r="V248" s="364"/>
      <c r="W248" s="364"/>
      <c r="X248" s="364"/>
      <c r="Y248" s="1293">
        <f t="shared" si="63"/>
        <v>0</v>
      </c>
      <c r="Z248" s="340"/>
      <c r="AA248" s="370"/>
      <c r="AB248" s="20"/>
      <c r="AC248" s="253">
        <f t="shared" si="62"/>
        <v>0</v>
      </c>
    </row>
    <row r="249" spans="1:29" s="9" customFormat="1" ht="15.6" hidden="1" customHeight="1" x14ac:dyDescent="0.3">
      <c r="A249" s="115"/>
      <c r="B249" s="371"/>
      <c r="C249" s="371"/>
      <c r="D249" s="371"/>
      <c r="E249" s="1169"/>
      <c r="F249" s="582">
        <f t="shared" si="65"/>
        <v>0</v>
      </c>
      <c r="G249" s="333"/>
      <c r="H249" s="333"/>
      <c r="I249" s="334"/>
      <c r="J249" s="335"/>
      <c r="K249" s="633"/>
      <c r="L249" s="344"/>
      <c r="M249" s="344"/>
      <c r="N249" s="344"/>
      <c r="O249" s="338">
        <f t="shared" si="66"/>
        <v>0</v>
      </c>
      <c r="P249" s="339">
        <f t="shared" si="64"/>
        <v>0</v>
      </c>
      <c r="Q249" s="364"/>
      <c r="R249" s="364"/>
      <c r="S249" s="365"/>
      <c r="T249" s="366"/>
      <c r="U249" s="367"/>
      <c r="V249" s="364"/>
      <c r="W249" s="364"/>
      <c r="X249" s="364"/>
      <c r="Y249" s="1293">
        <f t="shared" si="63"/>
        <v>0</v>
      </c>
      <c r="Z249" s="340"/>
      <c r="AA249" s="370"/>
      <c r="AB249" s="20"/>
      <c r="AC249" s="253">
        <f t="shared" ref="AC249:AC298" si="67">P249+Y249</f>
        <v>0</v>
      </c>
    </row>
    <row r="250" spans="1:29" x14ac:dyDescent="0.3">
      <c r="A250" s="115"/>
      <c r="B250" s="371"/>
      <c r="C250" s="371"/>
      <c r="D250" s="371"/>
      <c r="E250" s="1176" t="s">
        <v>16</v>
      </c>
      <c r="F250" s="582">
        <f t="shared" si="65"/>
        <v>9</v>
      </c>
      <c r="G250" s="333">
        <v>1</v>
      </c>
      <c r="H250" s="333">
        <v>2</v>
      </c>
      <c r="I250" s="334">
        <v>5</v>
      </c>
      <c r="J250" s="335">
        <v>1</v>
      </c>
      <c r="K250" s="633">
        <v>104</v>
      </c>
      <c r="L250" s="337"/>
      <c r="M250" s="337"/>
      <c r="N250" s="337"/>
      <c r="O250" s="338">
        <f t="shared" si="66"/>
        <v>104</v>
      </c>
      <c r="P250" s="339">
        <f t="shared" si="64"/>
        <v>0</v>
      </c>
      <c r="Q250" s="364"/>
      <c r="R250" s="364"/>
      <c r="S250" s="365"/>
      <c r="T250" s="366"/>
      <c r="U250" s="367"/>
      <c r="V250" s="364"/>
      <c r="W250" s="364"/>
      <c r="X250" s="364"/>
      <c r="Y250" s="1293">
        <f t="shared" si="63"/>
        <v>0</v>
      </c>
      <c r="Z250" s="340" t="s">
        <v>116</v>
      </c>
      <c r="AA250" s="370"/>
      <c r="AB250" s="20"/>
      <c r="AC250" s="253">
        <f t="shared" si="67"/>
        <v>0</v>
      </c>
    </row>
    <row r="251" spans="1:29" ht="15.6" hidden="1" customHeight="1" x14ac:dyDescent="0.3">
      <c r="A251" s="115"/>
      <c r="B251" s="371"/>
      <c r="C251" s="371"/>
      <c r="D251" s="371"/>
      <c r="E251" s="1176"/>
      <c r="F251" s="582">
        <f t="shared" si="65"/>
        <v>0</v>
      </c>
      <c r="G251" s="333"/>
      <c r="H251" s="333"/>
      <c r="I251" s="334"/>
      <c r="J251" s="335"/>
      <c r="K251" s="633"/>
      <c r="L251" s="337"/>
      <c r="M251" s="337"/>
      <c r="N251" s="337"/>
      <c r="O251" s="338">
        <f t="shared" si="66"/>
        <v>0</v>
      </c>
      <c r="P251" s="339">
        <f t="shared" si="64"/>
        <v>0</v>
      </c>
      <c r="Q251" s="364"/>
      <c r="R251" s="364"/>
      <c r="S251" s="365"/>
      <c r="T251" s="366"/>
      <c r="U251" s="367"/>
      <c r="V251" s="364"/>
      <c r="W251" s="364"/>
      <c r="X251" s="364"/>
      <c r="Y251" s="1293">
        <f t="shared" si="63"/>
        <v>0</v>
      </c>
      <c r="Z251" s="340"/>
      <c r="AA251" s="370"/>
      <c r="AB251" s="20"/>
      <c r="AC251" s="253">
        <f t="shared" si="67"/>
        <v>0</v>
      </c>
    </row>
    <row r="252" spans="1:29" ht="15.6" hidden="1" customHeight="1" x14ac:dyDescent="0.3">
      <c r="A252" s="115"/>
      <c r="B252" s="371"/>
      <c r="C252" s="371"/>
      <c r="D252" s="371"/>
      <c r="E252" s="1176"/>
      <c r="F252" s="582">
        <f t="shared" si="65"/>
        <v>0</v>
      </c>
      <c r="G252" s="333"/>
      <c r="H252" s="333"/>
      <c r="I252" s="334"/>
      <c r="J252" s="335"/>
      <c r="K252" s="633"/>
      <c r="L252" s="337"/>
      <c r="M252" s="337"/>
      <c r="N252" s="337"/>
      <c r="O252" s="338">
        <f t="shared" si="66"/>
        <v>0</v>
      </c>
      <c r="P252" s="339">
        <f t="shared" si="64"/>
        <v>0</v>
      </c>
      <c r="Q252" s="364"/>
      <c r="R252" s="364"/>
      <c r="S252" s="365"/>
      <c r="T252" s="366"/>
      <c r="U252" s="367"/>
      <c r="V252" s="364"/>
      <c r="W252" s="364"/>
      <c r="X252" s="364"/>
      <c r="Y252" s="1293">
        <f t="shared" si="63"/>
        <v>0</v>
      </c>
      <c r="Z252" s="340"/>
      <c r="AA252" s="370"/>
      <c r="AB252" s="20"/>
      <c r="AC252" s="253">
        <f t="shared" si="67"/>
        <v>0</v>
      </c>
    </row>
    <row r="253" spans="1:29" ht="15.6" hidden="1" customHeight="1" x14ac:dyDescent="0.3">
      <c r="A253" s="115"/>
      <c r="B253" s="371"/>
      <c r="C253" s="371"/>
      <c r="D253" s="371"/>
      <c r="E253" s="1176"/>
      <c r="F253" s="582">
        <f t="shared" si="65"/>
        <v>0</v>
      </c>
      <c r="G253" s="333"/>
      <c r="H253" s="333"/>
      <c r="I253" s="334"/>
      <c r="J253" s="335"/>
      <c r="K253" s="633"/>
      <c r="L253" s="337"/>
      <c r="M253" s="337"/>
      <c r="N253" s="337"/>
      <c r="O253" s="338">
        <f t="shared" si="66"/>
        <v>0</v>
      </c>
      <c r="P253" s="339">
        <f t="shared" si="64"/>
        <v>0</v>
      </c>
      <c r="Q253" s="364"/>
      <c r="R253" s="364"/>
      <c r="S253" s="365"/>
      <c r="T253" s="366"/>
      <c r="U253" s="367"/>
      <c r="V253" s="364"/>
      <c r="W253" s="364"/>
      <c r="X253" s="364"/>
      <c r="Y253" s="1293">
        <f t="shared" si="63"/>
        <v>0</v>
      </c>
      <c r="Z253" s="340"/>
      <c r="AA253" s="370"/>
      <c r="AB253" s="20"/>
      <c r="AC253" s="253">
        <f t="shared" si="67"/>
        <v>0</v>
      </c>
    </row>
    <row r="254" spans="1:29" ht="15.6" hidden="1" customHeight="1" x14ac:dyDescent="0.3">
      <c r="A254" s="115"/>
      <c r="B254" s="371"/>
      <c r="C254" s="371"/>
      <c r="D254" s="371"/>
      <c r="E254" s="1176" t="s">
        <v>434</v>
      </c>
      <c r="F254" s="582">
        <f t="shared" si="65"/>
        <v>0</v>
      </c>
      <c r="G254" s="333"/>
      <c r="H254" s="333"/>
      <c r="I254" s="334"/>
      <c r="J254" s="335"/>
      <c r="K254" s="633"/>
      <c r="L254" s="337"/>
      <c r="M254" s="337"/>
      <c r="N254" s="337"/>
      <c r="O254" s="338">
        <f t="shared" si="66"/>
        <v>0</v>
      </c>
      <c r="P254" s="339">
        <f t="shared" si="64"/>
        <v>0</v>
      </c>
      <c r="Q254" s="364"/>
      <c r="R254" s="364"/>
      <c r="S254" s="365"/>
      <c r="T254" s="366"/>
      <c r="U254" s="367"/>
      <c r="V254" s="364"/>
      <c r="W254" s="364"/>
      <c r="X254" s="364"/>
      <c r="Y254" s="1293">
        <f t="shared" si="63"/>
        <v>0</v>
      </c>
      <c r="Z254" s="340"/>
      <c r="AA254" s="370"/>
      <c r="AB254" s="20"/>
      <c r="AC254" s="253">
        <f t="shared" si="67"/>
        <v>0</v>
      </c>
    </row>
    <row r="255" spans="1:29" ht="15.6" hidden="1" customHeight="1" x14ac:dyDescent="0.3">
      <c r="A255" s="115"/>
      <c r="B255" s="371"/>
      <c r="C255" s="371"/>
      <c r="D255" s="371"/>
      <c r="E255" s="1176" t="s">
        <v>435</v>
      </c>
      <c r="F255" s="582">
        <f t="shared" si="65"/>
        <v>0</v>
      </c>
      <c r="G255" s="333"/>
      <c r="H255" s="333"/>
      <c r="I255" s="334"/>
      <c r="J255" s="335"/>
      <c r="K255" s="633"/>
      <c r="L255" s="337"/>
      <c r="M255" s="337"/>
      <c r="N255" s="337"/>
      <c r="O255" s="338">
        <f t="shared" si="66"/>
        <v>0</v>
      </c>
      <c r="P255" s="339">
        <f t="shared" si="64"/>
        <v>0</v>
      </c>
      <c r="Q255" s="364"/>
      <c r="R255" s="364"/>
      <c r="S255" s="365"/>
      <c r="T255" s="366"/>
      <c r="U255" s="367"/>
      <c r="V255" s="364"/>
      <c r="W255" s="364"/>
      <c r="X255" s="364"/>
      <c r="Y255" s="1293">
        <f t="shared" si="63"/>
        <v>0</v>
      </c>
      <c r="Z255" s="340"/>
      <c r="AA255" s="370"/>
      <c r="AB255" s="20"/>
      <c r="AC255" s="253">
        <f t="shared" si="67"/>
        <v>0</v>
      </c>
    </row>
    <row r="256" spans="1:29" ht="15.6" hidden="1" customHeight="1" x14ac:dyDescent="0.3">
      <c r="A256" s="115"/>
      <c r="B256" s="371"/>
      <c r="C256" s="371"/>
      <c r="D256" s="371"/>
      <c r="E256" s="1176" t="s">
        <v>436</v>
      </c>
      <c r="F256" s="582">
        <f t="shared" si="65"/>
        <v>0</v>
      </c>
      <c r="G256" s="333"/>
      <c r="H256" s="333"/>
      <c r="I256" s="334"/>
      <c r="J256" s="335"/>
      <c r="K256" s="633"/>
      <c r="L256" s="337"/>
      <c r="M256" s="337"/>
      <c r="N256" s="337"/>
      <c r="O256" s="338">
        <f t="shared" si="66"/>
        <v>0</v>
      </c>
      <c r="P256" s="339">
        <f t="shared" si="64"/>
        <v>0</v>
      </c>
      <c r="Q256" s="364"/>
      <c r="R256" s="364"/>
      <c r="S256" s="365"/>
      <c r="T256" s="366"/>
      <c r="U256" s="367"/>
      <c r="V256" s="364"/>
      <c r="W256" s="364"/>
      <c r="X256" s="364"/>
      <c r="Y256" s="1293">
        <f t="shared" si="63"/>
        <v>0</v>
      </c>
      <c r="Z256" s="340"/>
      <c r="AA256" s="370"/>
      <c r="AB256" s="20"/>
      <c r="AC256" s="253">
        <f t="shared" si="67"/>
        <v>0</v>
      </c>
    </row>
    <row r="257" spans="1:29" ht="15.6" hidden="1" customHeight="1" x14ac:dyDescent="0.3">
      <c r="A257" s="115"/>
      <c r="B257" s="371"/>
      <c r="C257" s="371"/>
      <c r="D257" s="371"/>
      <c r="E257" s="1176"/>
      <c r="F257" s="582">
        <f t="shared" si="65"/>
        <v>0</v>
      </c>
      <c r="G257" s="333"/>
      <c r="H257" s="333"/>
      <c r="I257" s="334"/>
      <c r="J257" s="335"/>
      <c r="K257" s="633"/>
      <c r="L257" s="337"/>
      <c r="M257" s="337"/>
      <c r="N257" s="337"/>
      <c r="O257" s="338">
        <f t="shared" si="66"/>
        <v>0</v>
      </c>
      <c r="P257" s="339">
        <f t="shared" si="64"/>
        <v>0</v>
      </c>
      <c r="Q257" s="364"/>
      <c r="R257" s="364"/>
      <c r="S257" s="365"/>
      <c r="T257" s="366"/>
      <c r="U257" s="367"/>
      <c r="V257" s="364"/>
      <c r="W257" s="364"/>
      <c r="X257" s="364"/>
      <c r="Y257" s="1293">
        <f t="shared" si="63"/>
        <v>0</v>
      </c>
      <c r="Z257" s="340"/>
      <c r="AA257" s="370"/>
      <c r="AB257" s="20"/>
      <c r="AC257" s="253">
        <f t="shared" si="67"/>
        <v>0</v>
      </c>
    </row>
    <row r="258" spans="1:29" ht="15.6" hidden="1" customHeight="1" x14ac:dyDescent="0.3">
      <c r="A258" s="115"/>
      <c r="B258" s="371"/>
      <c r="C258" s="371"/>
      <c r="D258" s="371"/>
      <c r="E258" s="1169" t="s">
        <v>437</v>
      </c>
      <c r="F258" s="582">
        <f t="shared" si="65"/>
        <v>0</v>
      </c>
      <c r="G258" s="333"/>
      <c r="H258" s="333"/>
      <c r="I258" s="334"/>
      <c r="J258" s="335"/>
      <c r="K258" s="633"/>
      <c r="L258" s="337"/>
      <c r="M258" s="337"/>
      <c r="N258" s="337"/>
      <c r="O258" s="338">
        <f t="shared" si="66"/>
        <v>0</v>
      </c>
      <c r="P258" s="339">
        <f t="shared" si="64"/>
        <v>0</v>
      </c>
      <c r="Q258" s="364"/>
      <c r="R258" s="364"/>
      <c r="S258" s="365"/>
      <c r="T258" s="366"/>
      <c r="U258" s="367"/>
      <c r="V258" s="364"/>
      <c r="W258" s="364"/>
      <c r="X258" s="364"/>
      <c r="Y258" s="1293">
        <f t="shared" si="63"/>
        <v>0</v>
      </c>
      <c r="Z258" s="340"/>
      <c r="AA258" s="370"/>
      <c r="AB258" s="20"/>
      <c r="AC258" s="253">
        <f t="shared" si="67"/>
        <v>0</v>
      </c>
    </row>
    <row r="259" spans="1:29" ht="15.6" hidden="1" customHeight="1" x14ac:dyDescent="0.3">
      <c r="A259" s="115"/>
      <c r="B259" s="371"/>
      <c r="C259" s="371"/>
      <c r="D259" s="371"/>
      <c r="E259" s="1168" t="s">
        <v>440</v>
      </c>
      <c r="F259" s="582">
        <f t="shared" si="65"/>
        <v>0</v>
      </c>
      <c r="G259" s="333"/>
      <c r="H259" s="333"/>
      <c r="I259" s="334"/>
      <c r="J259" s="335"/>
      <c r="K259" s="633"/>
      <c r="L259" s="337"/>
      <c r="M259" s="337"/>
      <c r="N259" s="337"/>
      <c r="O259" s="338">
        <f t="shared" si="66"/>
        <v>0</v>
      </c>
      <c r="P259" s="339">
        <f t="shared" si="64"/>
        <v>0</v>
      </c>
      <c r="Q259" s="364"/>
      <c r="R259" s="364"/>
      <c r="S259" s="365"/>
      <c r="T259" s="366"/>
      <c r="U259" s="367"/>
      <c r="V259" s="364"/>
      <c r="W259" s="364"/>
      <c r="X259" s="364"/>
      <c r="Y259" s="1293">
        <f t="shared" si="63"/>
        <v>0</v>
      </c>
      <c r="Z259" s="340"/>
      <c r="AA259" s="370"/>
      <c r="AB259" s="20"/>
      <c r="AC259" s="253">
        <f t="shared" si="67"/>
        <v>0</v>
      </c>
    </row>
    <row r="260" spans="1:29" ht="15.6" hidden="1" customHeight="1" x14ac:dyDescent="0.3">
      <c r="A260" s="115"/>
      <c r="B260" s="371"/>
      <c r="C260" s="371"/>
      <c r="D260" s="371"/>
      <c r="E260" s="1176"/>
      <c r="F260" s="582">
        <f t="shared" si="65"/>
        <v>0</v>
      </c>
      <c r="G260" s="333"/>
      <c r="H260" s="333"/>
      <c r="I260" s="334"/>
      <c r="J260" s="335"/>
      <c r="K260" s="633"/>
      <c r="L260" s="337"/>
      <c r="M260" s="337"/>
      <c r="N260" s="337"/>
      <c r="O260" s="338">
        <f t="shared" si="66"/>
        <v>0</v>
      </c>
      <c r="P260" s="339">
        <f t="shared" si="64"/>
        <v>0</v>
      </c>
      <c r="Q260" s="364"/>
      <c r="R260" s="364"/>
      <c r="S260" s="365"/>
      <c r="T260" s="366"/>
      <c r="U260" s="367"/>
      <c r="V260" s="364"/>
      <c r="W260" s="364"/>
      <c r="X260" s="364"/>
      <c r="Y260" s="1293">
        <f t="shared" si="63"/>
        <v>0</v>
      </c>
      <c r="Z260" s="340"/>
      <c r="AA260" s="370"/>
      <c r="AB260" s="20"/>
      <c r="AC260" s="253">
        <f t="shared" si="67"/>
        <v>0</v>
      </c>
    </row>
    <row r="261" spans="1:29" x14ac:dyDescent="0.3">
      <c r="A261" s="115"/>
      <c r="B261" s="371"/>
      <c r="C261" s="371"/>
      <c r="D261" s="371"/>
      <c r="E261" s="1176" t="s">
        <v>110</v>
      </c>
      <c r="F261" s="582">
        <f t="shared" si="65"/>
        <v>4</v>
      </c>
      <c r="G261" s="333">
        <v>1</v>
      </c>
      <c r="H261" s="333">
        <v>1</v>
      </c>
      <c r="I261" s="334">
        <v>1</v>
      </c>
      <c r="J261" s="335">
        <v>1</v>
      </c>
      <c r="K261" s="633">
        <v>1</v>
      </c>
      <c r="L261" s="337">
        <v>4</v>
      </c>
      <c r="M261" s="337"/>
      <c r="N261" s="337"/>
      <c r="O261" s="338">
        <f t="shared" si="66"/>
        <v>5</v>
      </c>
      <c r="P261" s="339">
        <f t="shared" si="64"/>
        <v>0</v>
      </c>
      <c r="Q261" s="364"/>
      <c r="R261" s="364"/>
      <c r="S261" s="365"/>
      <c r="T261" s="366"/>
      <c r="U261" s="367"/>
      <c r="V261" s="364"/>
      <c r="W261" s="364"/>
      <c r="X261" s="364"/>
      <c r="Y261" s="1293">
        <f t="shared" si="63"/>
        <v>0</v>
      </c>
      <c r="Z261" s="340" t="s">
        <v>116</v>
      </c>
      <c r="AA261" s="370"/>
      <c r="AB261" s="20"/>
      <c r="AC261" s="253">
        <f t="shared" si="67"/>
        <v>0</v>
      </c>
    </row>
    <row r="262" spans="1:29" ht="15.6" hidden="1" customHeight="1" x14ac:dyDescent="0.3">
      <c r="A262" s="115"/>
      <c r="B262" s="371"/>
      <c r="C262" s="371"/>
      <c r="D262" s="371"/>
      <c r="E262" s="1176" t="s">
        <v>436</v>
      </c>
      <c r="F262" s="582">
        <f t="shared" si="65"/>
        <v>0</v>
      </c>
      <c r="G262" s="333"/>
      <c r="H262" s="333"/>
      <c r="I262" s="334"/>
      <c r="J262" s="335"/>
      <c r="K262" s="633"/>
      <c r="L262" s="337"/>
      <c r="M262" s="337"/>
      <c r="N262" s="337"/>
      <c r="O262" s="338">
        <f t="shared" si="66"/>
        <v>0</v>
      </c>
      <c r="P262" s="339">
        <f t="shared" si="64"/>
        <v>0</v>
      </c>
      <c r="Q262" s="364"/>
      <c r="R262" s="364"/>
      <c r="S262" s="365"/>
      <c r="T262" s="366"/>
      <c r="U262" s="367"/>
      <c r="V262" s="364"/>
      <c r="W262" s="364"/>
      <c r="X262" s="364"/>
      <c r="Y262" s="1293">
        <f t="shared" si="63"/>
        <v>0</v>
      </c>
      <c r="Z262" s="340"/>
      <c r="AA262" s="370"/>
      <c r="AB262" s="20"/>
      <c r="AC262" s="253">
        <f t="shared" si="67"/>
        <v>0</v>
      </c>
    </row>
    <row r="263" spans="1:29" ht="15.6" hidden="1" customHeight="1" x14ac:dyDescent="0.3">
      <c r="A263" s="115"/>
      <c r="B263" s="371"/>
      <c r="C263" s="371"/>
      <c r="D263" s="371"/>
      <c r="E263" s="1169" t="s">
        <v>233</v>
      </c>
      <c r="F263" s="582">
        <f t="shared" si="65"/>
        <v>0</v>
      </c>
      <c r="G263" s="333"/>
      <c r="H263" s="333"/>
      <c r="I263" s="334"/>
      <c r="J263" s="335"/>
      <c r="K263" s="633"/>
      <c r="L263" s="337"/>
      <c r="M263" s="337"/>
      <c r="N263" s="337"/>
      <c r="O263" s="338">
        <f t="shared" si="66"/>
        <v>0</v>
      </c>
      <c r="P263" s="339">
        <f t="shared" si="64"/>
        <v>0</v>
      </c>
      <c r="Q263" s="364"/>
      <c r="R263" s="364"/>
      <c r="S263" s="365"/>
      <c r="T263" s="366"/>
      <c r="U263" s="367"/>
      <c r="V263" s="364"/>
      <c r="W263" s="364"/>
      <c r="X263" s="364"/>
      <c r="Y263" s="1293">
        <f t="shared" si="63"/>
        <v>0</v>
      </c>
      <c r="Z263" s="340"/>
      <c r="AA263" s="370"/>
      <c r="AB263" s="20"/>
      <c r="AC263" s="253">
        <f t="shared" si="67"/>
        <v>0</v>
      </c>
    </row>
    <row r="264" spans="1:29" ht="15.6" customHeight="1" x14ac:dyDescent="0.3">
      <c r="A264" s="115"/>
      <c r="B264" s="371"/>
      <c r="C264" s="371"/>
      <c r="D264" s="371"/>
      <c r="E264" s="1179" t="s">
        <v>385</v>
      </c>
      <c r="F264" s="582">
        <f t="shared" si="65"/>
        <v>12</v>
      </c>
      <c r="G264" s="333">
        <v>1</v>
      </c>
      <c r="H264" s="333">
        <v>1</v>
      </c>
      <c r="I264" s="334">
        <v>5</v>
      </c>
      <c r="J264" s="335">
        <v>5</v>
      </c>
      <c r="K264" s="633"/>
      <c r="L264" s="337">
        <v>16</v>
      </c>
      <c r="M264" s="337"/>
      <c r="N264" s="337"/>
      <c r="O264" s="338">
        <f t="shared" si="66"/>
        <v>16</v>
      </c>
      <c r="P264" s="339">
        <f t="shared" si="64"/>
        <v>0</v>
      </c>
      <c r="Q264" s="364"/>
      <c r="R264" s="364"/>
      <c r="S264" s="365"/>
      <c r="T264" s="366"/>
      <c r="U264" s="367"/>
      <c r="V264" s="364"/>
      <c r="W264" s="364"/>
      <c r="X264" s="364"/>
      <c r="Y264" s="1293">
        <f t="shared" si="63"/>
        <v>0</v>
      </c>
      <c r="Z264" s="490" t="s">
        <v>380</v>
      </c>
      <c r="AA264" s="431"/>
      <c r="AB264" s="20"/>
      <c r="AC264" s="253">
        <f t="shared" si="67"/>
        <v>0</v>
      </c>
    </row>
    <row r="265" spans="1:29" ht="15.6" hidden="1" customHeight="1" x14ac:dyDescent="0.3">
      <c r="A265" s="115"/>
      <c r="B265" s="371"/>
      <c r="C265" s="371"/>
      <c r="D265" s="371"/>
      <c r="E265" s="1176" t="s">
        <v>434</v>
      </c>
      <c r="F265" s="582">
        <f t="shared" si="65"/>
        <v>0</v>
      </c>
      <c r="G265" s="333"/>
      <c r="H265" s="333"/>
      <c r="I265" s="334"/>
      <c r="J265" s="335"/>
      <c r="K265" s="633"/>
      <c r="L265" s="337"/>
      <c r="M265" s="337"/>
      <c r="N265" s="337"/>
      <c r="O265" s="338">
        <f t="shared" si="66"/>
        <v>0</v>
      </c>
      <c r="P265" s="339">
        <f t="shared" si="64"/>
        <v>0</v>
      </c>
      <c r="Q265" s="364"/>
      <c r="R265" s="364"/>
      <c r="S265" s="365"/>
      <c r="T265" s="366"/>
      <c r="U265" s="367"/>
      <c r="V265" s="364"/>
      <c r="W265" s="364"/>
      <c r="X265" s="364"/>
      <c r="Y265" s="1293">
        <f t="shared" si="63"/>
        <v>0</v>
      </c>
      <c r="Z265" s="490"/>
      <c r="AA265" s="431"/>
      <c r="AB265" s="20"/>
      <c r="AC265" s="253">
        <f t="shared" si="67"/>
        <v>0</v>
      </c>
    </row>
    <row r="266" spans="1:29" ht="15.6" hidden="1" customHeight="1" x14ac:dyDescent="0.3">
      <c r="A266" s="115"/>
      <c r="B266" s="371"/>
      <c r="C266" s="371"/>
      <c r="D266" s="371"/>
      <c r="E266" s="1169" t="s">
        <v>233</v>
      </c>
      <c r="F266" s="582">
        <f t="shared" si="65"/>
        <v>0</v>
      </c>
      <c r="G266" s="333"/>
      <c r="H266" s="333"/>
      <c r="I266" s="334"/>
      <c r="J266" s="335"/>
      <c r="K266" s="633"/>
      <c r="L266" s="337"/>
      <c r="M266" s="337"/>
      <c r="N266" s="337"/>
      <c r="O266" s="338">
        <f t="shared" si="66"/>
        <v>0</v>
      </c>
      <c r="P266" s="339">
        <f t="shared" si="64"/>
        <v>0</v>
      </c>
      <c r="Q266" s="364"/>
      <c r="R266" s="364"/>
      <c r="S266" s="365"/>
      <c r="T266" s="366"/>
      <c r="U266" s="367"/>
      <c r="V266" s="364"/>
      <c r="W266" s="364"/>
      <c r="X266" s="364"/>
      <c r="Y266" s="1293">
        <f t="shared" si="63"/>
        <v>0</v>
      </c>
      <c r="Z266" s="423" t="s">
        <v>444</v>
      </c>
      <c r="AA266" s="431"/>
      <c r="AB266" s="20"/>
      <c r="AC266" s="253">
        <f t="shared" si="67"/>
        <v>0</v>
      </c>
    </row>
    <row r="267" spans="1:29" ht="15.6" hidden="1" customHeight="1" x14ac:dyDescent="0.3">
      <c r="A267" s="115"/>
      <c r="B267" s="371"/>
      <c r="C267" s="371"/>
      <c r="D267" s="371"/>
      <c r="E267" s="1179"/>
      <c r="F267" s="582">
        <f t="shared" si="65"/>
        <v>0</v>
      </c>
      <c r="G267" s="333"/>
      <c r="H267" s="333"/>
      <c r="I267" s="334"/>
      <c r="J267" s="335"/>
      <c r="K267" s="633"/>
      <c r="L267" s="337"/>
      <c r="M267" s="337"/>
      <c r="N267" s="337"/>
      <c r="O267" s="338">
        <f t="shared" si="66"/>
        <v>0</v>
      </c>
      <c r="P267" s="339">
        <f t="shared" si="64"/>
        <v>0</v>
      </c>
      <c r="Q267" s="364"/>
      <c r="R267" s="364"/>
      <c r="S267" s="365"/>
      <c r="T267" s="366"/>
      <c r="U267" s="367"/>
      <c r="V267" s="364"/>
      <c r="W267" s="364"/>
      <c r="X267" s="364"/>
      <c r="Y267" s="1293">
        <f t="shared" si="63"/>
        <v>0</v>
      </c>
      <c r="Z267" s="490"/>
      <c r="AA267" s="431"/>
      <c r="AB267" s="20"/>
      <c r="AC267" s="253">
        <f t="shared" si="67"/>
        <v>0</v>
      </c>
    </row>
    <row r="268" spans="1:29" ht="15.6" customHeight="1" x14ac:dyDescent="0.3">
      <c r="A268" s="115"/>
      <c r="B268" s="371"/>
      <c r="C268" s="371"/>
      <c r="D268" s="371"/>
      <c r="E268" s="1179" t="s">
        <v>386</v>
      </c>
      <c r="F268" s="582">
        <f t="shared" si="65"/>
        <v>4</v>
      </c>
      <c r="G268" s="333">
        <v>1</v>
      </c>
      <c r="H268" s="333">
        <v>1</v>
      </c>
      <c r="I268" s="334">
        <v>1</v>
      </c>
      <c r="J268" s="335">
        <v>1</v>
      </c>
      <c r="K268" s="633">
        <v>121</v>
      </c>
      <c r="L268" s="337">
        <v>123</v>
      </c>
      <c r="M268" s="337"/>
      <c r="N268" s="337"/>
      <c r="O268" s="338">
        <f t="shared" si="66"/>
        <v>244</v>
      </c>
      <c r="P268" s="339">
        <f t="shared" si="64"/>
        <v>0</v>
      </c>
      <c r="Q268" s="364"/>
      <c r="R268" s="364"/>
      <c r="S268" s="365"/>
      <c r="T268" s="366"/>
      <c r="U268" s="367"/>
      <c r="V268" s="364"/>
      <c r="W268" s="364"/>
      <c r="X268" s="364"/>
      <c r="Y268" s="1293">
        <f t="shared" si="63"/>
        <v>0</v>
      </c>
      <c r="Z268" s="490" t="s">
        <v>380</v>
      </c>
      <c r="AA268" s="431"/>
      <c r="AB268" s="20"/>
      <c r="AC268" s="253">
        <f t="shared" si="67"/>
        <v>0</v>
      </c>
    </row>
    <row r="269" spans="1:29" ht="15.6" hidden="1" customHeight="1" x14ac:dyDescent="0.3">
      <c r="A269" s="115"/>
      <c r="B269" s="371"/>
      <c r="C269" s="371"/>
      <c r="D269" s="371"/>
      <c r="E269" s="1169" t="s">
        <v>437</v>
      </c>
      <c r="F269" s="582">
        <f t="shared" si="65"/>
        <v>0</v>
      </c>
      <c r="G269" s="333"/>
      <c r="H269" s="333"/>
      <c r="I269" s="334"/>
      <c r="J269" s="335"/>
      <c r="K269" s="633"/>
      <c r="L269" s="337"/>
      <c r="M269" s="337"/>
      <c r="N269" s="337"/>
      <c r="O269" s="338">
        <f t="shared" si="66"/>
        <v>0</v>
      </c>
      <c r="P269" s="339">
        <f t="shared" si="64"/>
        <v>0</v>
      </c>
      <c r="Q269" s="364"/>
      <c r="R269" s="364"/>
      <c r="S269" s="365"/>
      <c r="T269" s="366"/>
      <c r="U269" s="367"/>
      <c r="V269" s="364"/>
      <c r="W269" s="364"/>
      <c r="X269" s="364"/>
      <c r="Y269" s="1293">
        <f t="shared" si="63"/>
        <v>0</v>
      </c>
      <c r="Z269" s="340"/>
      <c r="AA269" s="492"/>
      <c r="AB269" s="20"/>
      <c r="AC269" s="253">
        <f t="shared" si="67"/>
        <v>0</v>
      </c>
    </row>
    <row r="270" spans="1:29" ht="15.6" hidden="1" customHeight="1" x14ac:dyDescent="0.3">
      <c r="A270" s="115"/>
      <c r="B270" s="371"/>
      <c r="C270" s="371"/>
      <c r="D270" s="371"/>
      <c r="E270" s="1169" t="s">
        <v>233</v>
      </c>
      <c r="F270" s="582">
        <f t="shared" si="65"/>
        <v>0</v>
      </c>
      <c r="G270" s="333"/>
      <c r="H270" s="333"/>
      <c r="I270" s="334"/>
      <c r="J270" s="335"/>
      <c r="K270" s="633"/>
      <c r="L270" s="337"/>
      <c r="M270" s="337"/>
      <c r="N270" s="337"/>
      <c r="O270" s="338">
        <f t="shared" si="66"/>
        <v>0</v>
      </c>
      <c r="P270" s="339">
        <f t="shared" si="64"/>
        <v>0</v>
      </c>
      <c r="Q270" s="364"/>
      <c r="R270" s="364"/>
      <c r="S270" s="365"/>
      <c r="T270" s="366"/>
      <c r="U270" s="367"/>
      <c r="V270" s="364"/>
      <c r="W270" s="364"/>
      <c r="X270" s="364"/>
      <c r="Y270" s="1293">
        <f t="shared" si="63"/>
        <v>0</v>
      </c>
      <c r="Z270" s="340"/>
      <c r="AA270" s="492"/>
      <c r="AB270" s="20"/>
      <c r="AC270" s="253">
        <f t="shared" si="67"/>
        <v>0</v>
      </c>
    </row>
    <row r="271" spans="1:29" ht="15.6" hidden="1" customHeight="1" x14ac:dyDescent="0.3">
      <c r="A271" s="115"/>
      <c r="B271" s="371"/>
      <c r="C271" s="371"/>
      <c r="D271" s="371"/>
      <c r="E271" s="1179"/>
      <c r="F271" s="582">
        <f t="shared" si="65"/>
        <v>0</v>
      </c>
      <c r="G271" s="333"/>
      <c r="H271" s="333"/>
      <c r="I271" s="334"/>
      <c r="J271" s="335"/>
      <c r="K271" s="942"/>
      <c r="L271" s="337"/>
      <c r="M271" s="337"/>
      <c r="N271" s="337"/>
      <c r="O271" s="338">
        <f t="shared" si="66"/>
        <v>0</v>
      </c>
      <c r="P271" s="339">
        <f t="shared" si="64"/>
        <v>0</v>
      </c>
      <c r="Q271" s="364"/>
      <c r="R271" s="364"/>
      <c r="S271" s="365"/>
      <c r="T271" s="366"/>
      <c r="U271" s="367"/>
      <c r="V271" s="364"/>
      <c r="W271" s="364"/>
      <c r="X271" s="364"/>
      <c r="Y271" s="1293">
        <f t="shared" si="63"/>
        <v>0</v>
      </c>
      <c r="Z271" s="340"/>
      <c r="AA271" s="492"/>
      <c r="AB271" s="20"/>
      <c r="AC271" s="253">
        <f t="shared" si="67"/>
        <v>0</v>
      </c>
    </row>
    <row r="272" spans="1:29" ht="15.6" customHeight="1" thickBot="1" x14ac:dyDescent="0.35">
      <c r="A272" s="121"/>
      <c r="B272" s="443"/>
      <c r="C272" s="443"/>
      <c r="D272" s="443"/>
      <c r="E272" s="1832"/>
      <c r="F272" s="885"/>
      <c r="G272" s="378"/>
      <c r="H272" s="378"/>
      <c r="I272" s="379"/>
      <c r="J272" s="380"/>
      <c r="K272" s="944"/>
      <c r="L272" s="425"/>
      <c r="M272" s="425"/>
      <c r="N272" s="425"/>
      <c r="O272" s="382"/>
      <c r="P272" s="481">
        <f t="shared" si="64"/>
        <v>0</v>
      </c>
      <c r="Q272" s="383"/>
      <c r="R272" s="383"/>
      <c r="S272" s="384"/>
      <c r="T272" s="385"/>
      <c r="U272" s="386"/>
      <c r="V272" s="383"/>
      <c r="W272" s="383"/>
      <c r="X272" s="383"/>
      <c r="Y272" s="1305">
        <f t="shared" si="63"/>
        <v>0</v>
      </c>
      <c r="Z272" s="387"/>
      <c r="AA272" s="493"/>
      <c r="AB272" s="20"/>
      <c r="AC272" s="253">
        <f t="shared" si="67"/>
        <v>0</v>
      </c>
    </row>
    <row r="273" spans="1:36" ht="15.6" customHeight="1" x14ac:dyDescent="0.3">
      <c r="A273" s="1833"/>
      <c r="B273" s="494" t="s">
        <v>999</v>
      </c>
      <c r="C273" s="494"/>
      <c r="D273" s="494"/>
      <c r="E273" s="1466"/>
      <c r="F273" s="886"/>
      <c r="G273" s="950"/>
      <c r="H273" s="950"/>
      <c r="I273" s="390"/>
      <c r="J273" s="391"/>
      <c r="K273" s="495"/>
      <c r="L273" s="496"/>
      <c r="M273" s="497"/>
      <c r="N273" s="497"/>
      <c r="O273" s="498"/>
      <c r="P273" s="483">
        <f t="shared" si="64"/>
        <v>0</v>
      </c>
      <c r="Q273" s="499"/>
      <c r="R273" s="499"/>
      <c r="S273" s="500"/>
      <c r="T273" s="501"/>
      <c r="U273" s="502"/>
      <c r="V273" s="499"/>
      <c r="W273" s="499"/>
      <c r="X273" s="499"/>
      <c r="Y273" s="1306">
        <f t="shared" si="63"/>
        <v>0</v>
      </c>
      <c r="Z273" s="503"/>
      <c r="AA273" s="504"/>
      <c r="AB273" s="20"/>
      <c r="AC273" s="253">
        <f t="shared" si="67"/>
        <v>0</v>
      </c>
    </row>
    <row r="274" spans="1:36" ht="15.6" customHeight="1" x14ac:dyDescent="0.3">
      <c r="A274" s="213"/>
      <c r="B274" s="409"/>
      <c r="C274" s="486" t="s">
        <v>264</v>
      </c>
      <c r="D274" s="486"/>
      <c r="E274" s="599"/>
      <c r="F274" s="582"/>
      <c r="G274" s="287"/>
      <c r="H274" s="287"/>
      <c r="I274" s="334"/>
      <c r="J274" s="335"/>
      <c r="K274" s="507"/>
      <c r="L274" s="416"/>
      <c r="M274" s="425"/>
      <c r="N274" s="425"/>
      <c r="O274" s="382"/>
      <c r="P274" s="339">
        <f t="shared" si="64"/>
        <v>29100</v>
      </c>
      <c r="Q274" s="290">
        <f>SUM(Q276:Q287)</f>
        <v>29100</v>
      </c>
      <c r="R274" s="290">
        <f t="shared" ref="R274:X274" si="68">SUM(R276:R287)</f>
        <v>0</v>
      </c>
      <c r="S274" s="290">
        <f t="shared" si="68"/>
        <v>0</v>
      </c>
      <c r="T274" s="514">
        <f t="shared" si="68"/>
        <v>0</v>
      </c>
      <c r="U274" s="1373">
        <f t="shared" si="68"/>
        <v>29084</v>
      </c>
      <c r="V274" s="290">
        <f t="shared" si="68"/>
        <v>0</v>
      </c>
      <c r="W274" s="1259">
        <f t="shared" si="68"/>
        <v>0</v>
      </c>
      <c r="X274" s="304">
        <f t="shared" si="68"/>
        <v>0</v>
      </c>
      <c r="Y274" s="1293">
        <f t="shared" si="63"/>
        <v>29084</v>
      </c>
      <c r="Z274" s="304">
        <f>SUM(Z276:Z287)</f>
        <v>0</v>
      </c>
      <c r="AA274" s="493"/>
      <c r="AB274" s="20"/>
      <c r="AC274" s="253">
        <f t="shared" si="67"/>
        <v>58184</v>
      </c>
    </row>
    <row r="275" spans="1:36" ht="15.6" customHeight="1" x14ac:dyDescent="0.3">
      <c r="A275" s="213"/>
      <c r="B275" s="486"/>
      <c r="C275" s="486"/>
      <c r="D275" s="486"/>
      <c r="E275" s="599"/>
      <c r="F275" s="582"/>
      <c r="G275" s="287"/>
      <c r="H275" s="287"/>
      <c r="I275" s="334"/>
      <c r="J275" s="335"/>
      <c r="K275" s="507"/>
      <c r="L275" s="416"/>
      <c r="M275" s="425"/>
      <c r="N275" s="425"/>
      <c r="O275" s="382"/>
      <c r="P275" s="339">
        <f t="shared" si="64"/>
        <v>0</v>
      </c>
      <c r="Q275" s="290"/>
      <c r="R275" s="290"/>
      <c r="S275" s="365"/>
      <c r="T275" s="366"/>
      <c r="U275" s="297"/>
      <c r="V275" s="290"/>
      <c r="W275" s="383"/>
      <c r="X275" s="383"/>
      <c r="Y275" s="1293">
        <f t="shared" si="63"/>
        <v>0</v>
      </c>
      <c r="Z275" s="387"/>
      <c r="AA275" s="493"/>
      <c r="AB275" s="20"/>
      <c r="AC275" s="253">
        <f t="shared" si="67"/>
        <v>0</v>
      </c>
    </row>
    <row r="276" spans="1:36" ht="15.6" customHeight="1" x14ac:dyDescent="0.3">
      <c r="A276" s="207"/>
      <c r="B276" s="441"/>
      <c r="C276" s="508" t="s">
        <v>1000</v>
      </c>
      <c r="D276" s="409"/>
      <c r="E276" s="523"/>
      <c r="F276" s="582"/>
      <c r="G276" s="287"/>
      <c r="H276" s="287"/>
      <c r="I276" s="334"/>
      <c r="J276" s="335"/>
      <c r="K276" s="507"/>
      <c r="L276" s="416"/>
      <c r="M276" s="425"/>
      <c r="N276" s="425"/>
      <c r="O276" s="382"/>
      <c r="P276" s="339">
        <f t="shared" ref="P276:P324" si="69">SUM(Q276:T276)</f>
        <v>0</v>
      </c>
      <c r="Q276" s="290"/>
      <c r="R276" s="290"/>
      <c r="S276" s="365"/>
      <c r="T276" s="366"/>
      <c r="U276" s="297"/>
      <c r="V276" s="417"/>
      <c r="W276" s="383"/>
      <c r="X276" s="383"/>
      <c r="Y276" s="1293">
        <f t="shared" si="63"/>
        <v>0</v>
      </c>
      <c r="Z276" s="387"/>
      <c r="AA276" s="493"/>
      <c r="AB276" s="20"/>
      <c r="AC276" s="253">
        <f t="shared" si="67"/>
        <v>0</v>
      </c>
    </row>
    <row r="277" spans="1:36" ht="15.6" customHeight="1" x14ac:dyDescent="0.3">
      <c r="A277" s="207"/>
      <c r="B277" s="409"/>
      <c r="C277" s="409"/>
      <c r="D277" s="409"/>
      <c r="E277" s="600" t="s">
        <v>21</v>
      </c>
      <c r="F277" s="582">
        <v>1</v>
      </c>
      <c r="G277" s="287">
        <v>1</v>
      </c>
      <c r="H277" s="287"/>
      <c r="I277" s="334"/>
      <c r="J277" s="335"/>
      <c r="K277" s="295">
        <v>1</v>
      </c>
      <c r="L277" s="416">
        <v>1</v>
      </c>
      <c r="M277" s="425"/>
      <c r="N277" s="425"/>
      <c r="O277" s="338">
        <f t="shared" si="66"/>
        <v>2</v>
      </c>
      <c r="P277" s="339">
        <f t="shared" si="69"/>
        <v>23100</v>
      </c>
      <c r="Q277" s="290">
        <v>23100</v>
      </c>
      <c r="R277" s="290"/>
      <c r="S277" s="365"/>
      <c r="T277" s="366"/>
      <c r="U277" s="297">
        <v>23084</v>
      </c>
      <c r="V277" s="417"/>
      <c r="W277" s="383"/>
      <c r="X277" s="383"/>
      <c r="Y277" s="1293">
        <f t="shared" ref="Y277:Y324" si="70">SUM(U277:X277)</f>
        <v>23084</v>
      </c>
      <c r="Z277" s="387"/>
      <c r="AA277" s="493"/>
      <c r="AB277" s="20"/>
      <c r="AC277" s="253">
        <f t="shared" si="67"/>
        <v>46184</v>
      </c>
    </row>
    <row r="278" spans="1:36" ht="15.6" customHeight="1" x14ac:dyDescent="0.3">
      <c r="A278" s="207"/>
      <c r="B278" s="409"/>
      <c r="C278" s="409"/>
      <c r="D278" s="409"/>
      <c r="E278" s="600"/>
      <c r="F278" s="582"/>
      <c r="G278" s="287"/>
      <c r="H278" s="287"/>
      <c r="I278" s="334"/>
      <c r="J278" s="335"/>
      <c r="K278" s="295"/>
      <c r="L278" s="416"/>
      <c r="M278" s="425"/>
      <c r="N278" s="425"/>
      <c r="O278" s="338">
        <f t="shared" si="66"/>
        <v>0</v>
      </c>
      <c r="P278" s="339">
        <f t="shared" si="69"/>
        <v>0</v>
      </c>
      <c r="Q278" s="290"/>
      <c r="R278" s="290"/>
      <c r="S278" s="365"/>
      <c r="T278" s="366"/>
      <c r="U278" s="297"/>
      <c r="V278" s="417"/>
      <c r="W278" s="383"/>
      <c r="X278" s="383"/>
      <c r="Y278" s="1293">
        <f t="shared" si="70"/>
        <v>0</v>
      </c>
      <c r="Z278" s="387"/>
      <c r="AA278" s="493"/>
      <c r="AB278" s="20"/>
      <c r="AC278" s="253">
        <f t="shared" si="67"/>
        <v>0</v>
      </c>
    </row>
    <row r="279" spans="1:36" ht="15.6" customHeight="1" x14ac:dyDescent="0.3">
      <c r="A279" s="207"/>
      <c r="B279" s="409"/>
      <c r="C279" s="508" t="s">
        <v>1001</v>
      </c>
      <c r="D279" s="409"/>
      <c r="E279" s="523"/>
      <c r="F279" s="582"/>
      <c r="G279" s="287"/>
      <c r="H279" s="287"/>
      <c r="I279" s="334"/>
      <c r="J279" s="335"/>
      <c r="K279" s="295"/>
      <c r="L279" s="416"/>
      <c r="M279" s="425"/>
      <c r="N279" s="425"/>
      <c r="O279" s="338">
        <f t="shared" si="66"/>
        <v>0</v>
      </c>
      <c r="P279" s="339">
        <f t="shared" si="69"/>
        <v>0</v>
      </c>
      <c r="Q279" s="290"/>
      <c r="R279" s="290"/>
      <c r="S279" s="365"/>
      <c r="T279" s="366"/>
      <c r="U279" s="297"/>
      <c r="V279" s="417"/>
      <c r="W279" s="383"/>
      <c r="X279" s="383"/>
      <c r="Y279" s="1293">
        <f t="shared" si="70"/>
        <v>0</v>
      </c>
      <c r="Z279" s="387"/>
      <c r="AA279" s="493"/>
      <c r="AB279" s="20"/>
      <c r="AC279" s="253">
        <f t="shared" si="67"/>
        <v>0</v>
      </c>
    </row>
    <row r="280" spans="1:36" ht="15.6" customHeight="1" x14ac:dyDescent="0.3">
      <c r="A280" s="207"/>
      <c r="B280" s="409"/>
      <c r="C280" s="508"/>
      <c r="D280" s="409"/>
      <c r="E280" s="600" t="s">
        <v>549</v>
      </c>
      <c r="F280" s="582">
        <v>1</v>
      </c>
      <c r="G280" s="287">
        <v>1</v>
      </c>
      <c r="H280" s="287"/>
      <c r="I280" s="334"/>
      <c r="J280" s="335"/>
      <c r="K280" s="295">
        <v>2</v>
      </c>
      <c r="L280" s="509">
        <v>1</v>
      </c>
      <c r="M280" s="425"/>
      <c r="N280" s="425"/>
      <c r="O280" s="338">
        <f t="shared" si="66"/>
        <v>3</v>
      </c>
      <c r="P280" s="339">
        <f t="shared" si="69"/>
        <v>6000</v>
      </c>
      <c r="Q280" s="290">
        <v>6000</v>
      </c>
      <c r="R280" s="290"/>
      <c r="S280" s="365"/>
      <c r="T280" s="366"/>
      <c r="U280" s="297">
        <v>6000</v>
      </c>
      <c r="V280" s="417"/>
      <c r="W280" s="383"/>
      <c r="X280" s="383"/>
      <c r="Y280" s="1293">
        <f t="shared" si="70"/>
        <v>6000</v>
      </c>
      <c r="Z280" s="387"/>
      <c r="AA280" s="493"/>
      <c r="AB280" s="20"/>
      <c r="AC280" s="253">
        <f t="shared" si="67"/>
        <v>12000</v>
      </c>
    </row>
    <row r="281" spans="1:36" ht="15.6" customHeight="1" x14ac:dyDescent="0.3">
      <c r="A281" s="207"/>
      <c r="B281" s="441"/>
      <c r="C281" s="409"/>
      <c r="D281" s="409"/>
      <c r="E281" s="1180"/>
      <c r="F281" s="582"/>
      <c r="G281" s="287"/>
      <c r="H281" s="287"/>
      <c r="I281" s="334"/>
      <c r="J281" s="335"/>
      <c r="K281" s="507"/>
      <c r="L281" s="416"/>
      <c r="M281" s="425"/>
      <c r="N281" s="425"/>
      <c r="O281" s="338"/>
      <c r="P281" s="339">
        <f t="shared" si="69"/>
        <v>0</v>
      </c>
      <c r="Q281" s="290"/>
      <c r="R281" s="290"/>
      <c r="S281" s="365"/>
      <c r="T281" s="366"/>
      <c r="U281" s="386"/>
      <c r="V281" s="383"/>
      <c r="W281" s="383"/>
      <c r="X281" s="383"/>
      <c r="Y281" s="1293">
        <f t="shared" si="70"/>
        <v>0</v>
      </c>
      <c r="Z281" s="387"/>
      <c r="AA281" s="493"/>
      <c r="AB281" s="20"/>
      <c r="AC281" s="253">
        <f t="shared" si="67"/>
        <v>0</v>
      </c>
    </row>
    <row r="282" spans="1:36" ht="15.6" customHeight="1" x14ac:dyDescent="0.3">
      <c r="A282" s="207"/>
      <c r="B282" s="441"/>
      <c r="C282" s="508" t="s">
        <v>1002</v>
      </c>
      <c r="D282" s="409"/>
      <c r="E282" s="523"/>
      <c r="F282" s="582"/>
      <c r="G282" s="287"/>
      <c r="H282" s="287"/>
      <c r="I282" s="334"/>
      <c r="J282" s="335"/>
      <c r="K282" s="507"/>
      <c r="L282" s="416"/>
      <c r="M282" s="425"/>
      <c r="N282" s="425"/>
      <c r="O282" s="338"/>
      <c r="P282" s="339">
        <f t="shared" si="69"/>
        <v>0</v>
      </c>
      <c r="Q282" s="1372"/>
      <c r="R282" s="290"/>
      <c r="S282" s="365"/>
      <c r="T282" s="366"/>
      <c r="U282" s="386"/>
      <c r="V282" s="383"/>
      <c r="W282" s="383"/>
      <c r="X282" s="383"/>
      <c r="Y282" s="1293">
        <f t="shared" si="70"/>
        <v>0</v>
      </c>
      <c r="Z282" s="387"/>
      <c r="AA282" s="493"/>
      <c r="AB282" s="20"/>
      <c r="AC282" s="253">
        <f t="shared" si="67"/>
        <v>0</v>
      </c>
    </row>
    <row r="283" spans="1:36" ht="15.6" customHeight="1" x14ac:dyDescent="0.3">
      <c r="A283" s="207"/>
      <c r="B283" s="441"/>
      <c r="C283" s="409"/>
      <c r="D283" s="409"/>
      <c r="E283" s="600" t="s">
        <v>1003</v>
      </c>
      <c r="F283" s="1251" t="s">
        <v>1004</v>
      </c>
      <c r="G283" s="287"/>
      <c r="H283" s="510" t="s">
        <v>1004</v>
      </c>
      <c r="I283" s="334"/>
      <c r="J283" s="335"/>
      <c r="K283" s="507"/>
      <c r="L283" s="511" t="s">
        <v>1004</v>
      </c>
      <c r="M283" s="425"/>
      <c r="N283" s="425"/>
      <c r="O283" s="1807" t="s">
        <v>1004</v>
      </c>
      <c r="P283" s="339">
        <f t="shared" si="69"/>
        <v>0</v>
      </c>
      <c r="Q283" s="290"/>
      <c r="R283" s="290"/>
      <c r="S283" s="365"/>
      <c r="T283" s="366"/>
      <c r="U283" s="386"/>
      <c r="V283" s="383"/>
      <c r="W283" s="383"/>
      <c r="X283" s="383"/>
      <c r="Y283" s="1293">
        <f t="shared" si="70"/>
        <v>0</v>
      </c>
      <c r="Z283" s="387"/>
      <c r="AA283" s="493"/>
      <c r="AB283" s="20"/>
      <c r="AC283" s="253">
        <f t="shared" si="67"/>
        <v>0</v>
      </c>
    </row>
    <row r="284" spans="1:36" ht="15.6" customHeight="1" x14ac:dyDescent="0.3">
      <c r="A284" s="115"/>
      <c r="B284" s="371"/>
      <c r="C284" s="371"/>
      <c r="D284" s="371"/>
      <c r="E284" s="1179"/>
      <c r="F284" s="582"/>
      <c r="G284" s="287"/>
      <c r="H284" s="510"/>
      <c r="I284" s="334"/>
      <c r="J284" s="335"/>
      <c r="K284" s="507"/>
      <c r="L284" s="416"/>
      <c r="M284" s="425"/>
      <c r="N284" s="425"/>
      <c r="O284" s="338"/>
      <c r="P284" s="339">
        <f t="shared" si="69"/>
        <v>0</v>
      </c>
      <c r="Q284" s="290"/>
      <c r="R284" s="290"/>
      <c r="S284" s="365"/>
      <c r="T284" s="366"/>
      <c r="U284" s="386"/>
      <c r="V284" s="383"/>
      <c r="W284" s="383"/>
      <c r="X284" s="383"/>
      <c r="Y284" s="1293">
        <f t="shared" si="70"/>
        <v>0</v>
      </c>
      <c r="Z284" s="387"/>
      <c r="AA284" s="493"/>
      <c r="AB284" s="20"/>
      <c r="AC284" s="253">
        <f t="shared" si="67"/>
        <v>0</v>
      </c>
    </row>
    <row r="285" spans="1:36" ht="15.6" customHeight="1" x14ac:dyDescent="0.3">
      <c r="A285" s="207"/>
      <c r="B285" s="441"/>
      <c r="C285" s="508" t="s">
        <v>1005</v>
      </c>
      <c r="D285" s="409"/>
      <c r="E285" s="523"/>
      <c r="F285" s="582"/>
      <c r="G285" s="333"/>
      <c r="H285" s="333"/>
      <c r="I285" s="334"/>
      <c r="J285" s="335"/>
      <c r="K285" s="507"/>
      <c r="L285" s="273"/>
      <c r="M285" s="425"/>
      <c r="N285" s="425"/>
      <c r="O285" s="338"/>
      <c r="P285" s="339">
        <f t="shared" si="69"/>
        <v>0</v>
      </c>
      <c r="Q285" s="383"/>
      <c r="R285" s="383"/>
      <c r="S285" s="384"/>
      <c r="T285" s="385"/>
      <c r="U285" s="386"/>
      <c r="V285" s="383"/>
      <c r="W285" s="383"/>
      <c r="X285" s="383"/>
      <c r="Y285" s="1293">
        <f t="shared" si="70"/>
        <v>0</v>
      </c>
      <c r="Z285" s="387"/>
      <c r="AA285" s="493"/>
      <c r="AB285" s="20"/>
      <c r="AC285" s="253">
        <f t="shared" si="67"/>
        <v>0</v>
      </c>
    </row>
    <row r="286" spans="1:36" ht="15.6" customHeight="1" x14ac:dyDescent="0.3">
      <c r="A286" s="207"/>
      <c r="B286" s="441"/>
      <c r="C286" s="409"/>
      <c r="D286" s="409"/>
      <c r="E286" s="600" t="s">
        <v>21</v>
      </c>
      <c r="F286" s="582"/>
      <c r="G286" s="333"/>
      <c r="H286" s="333"/>
      <c r="I286" s="334"/>
      <c r="J286" s="335"/>
      <c r="K286" s="944"/>
      <c r="L286" s="425">
        <v>1</v>
      </c>
      <c r="M286" s="425"/>
      <c r="N286" s="425"/>
      <c r="O286" s="338">
        <f t="shared" si="66"/>
        <v>1</v>
      </c>
      <c r="P286" s="339">
        <f t="shared" si="69"/>
        <v>0</v>
      </c>
      <c r="Q286" s="383"/>
      <c r="R286" s="383"/>
      <c r="S286" s="384"/>
      <c r="T286" s="385"/>
      <c r="U286" s="386"/>
      <c r="V286" s="383"/>
      <c r="W286" s="383"/>
      <c r="X286" s="383"/>
      <c r="Y286" s="1293">
        <f t="shared" si="70"/>
        <v>0</v>
      </c>
      <c r="Z286" s="387"/>
      <c r="AA286" s="493"/>
      <c r="AB286" s="20"/>
      <c r="AC286" s="253">
        <f t="shared" si="67"/>
        <v>0</v>
      </c>
    </row>
    <row r="287" spans="1:36" ht="16.2" thickBot="1" x14ac:dyDescent="0.35">
      <c r="A287" s="119"/>
      <c r="B287" s="306"/>
      <c r="C287" s="306"/>
      <c r="D287" s="306"/>
      <c r="E287" s="1834"/>
      <c r="F287" s="881">
        <f t="shared" si="65"/>
        <v>0</v>
      </c>
      <c r="G287" s="307"/>
      <c r="H287" s="307"/>
      <c r="I287" s="308"/>
      <c r="J287" s="309"/>
      <c r="K287" s="941"/>
      <c r="L287" s="310"/>
      <c r="M287" s="310"/>
      <c r="N287" s="310"/>
      <c r="O287" s="311"/>
      <c r="P287" s="484">
        <f t="shared" si="69"/>
        <v>0</v>
      </c>
      <c r="Q287" s="349"/>
      <c r="R287" s="349"/>
      <c r="S287" s="314"/>
      <c r="T287" s="315"/>
      <c r="U287" s="350"/>
      <c r="V287" s="349"/>
      <c r="W287" s="349"/>
      <c r="X287" s="349"/>
      <c r="Y287" s="1307">
        <f t="shared" si="70"/>
        <v>0</v>
      </c>
      <c r="Z287" s="317"/>
      <c r="AA287" s="318"/>
      <c r="AB287" s="20"/>
      <c r="AC287" s="253">
        <f t="shared" si="67"/>
        <v>0</v>
      </c>
    </row>
    <row r="288" spans="1:36" s="1658" customFormat="1" x14ac:dyDescent="0.3">
      <c r="A288" s="1396" t="s">
        <v>56</v>
      </c>
      <c r="B288" s="1397"/>
      <c r="C288" s="1397"/>
      <c r="D288" s="1397"/>
      <c r="E288" s="1398"/>
      <c r="F288" s="1399">
        <f t="shared" ref="F288:F324" si="71">SUM(G288:J288)</f>
        <v>0</v>
      </c>
      <c r="G288" s="1400"/>
      <c r="H288" s="1400"/>
      <c r="I288" s="1401"/>
      <c r="J288" s="1402"/>
      <c r="K288" s="1403"/>
      <c r="L288" s="1404"/>
      <c r="M288" s="1404"/>
      <c r="N288" s="1404"/>
      <c r="O288" s="1405"/>
      <c r="P288" s="1406">
        <f t="shared" si="69"/>
        <v>0</v>
      </c>
      <c r="Q288" s="1407"/>
      <c r="R288" s="1407"/>
      <c r="S288" s="1408"/>
      <c r="T288" s="1409"/>
      <c r="U288" s="1410"/>
      <c r="V288" s="1408"/>
      <c r="W288" s="1408"/>
      <c r="X288" s="1411"/>
      <c r="Y288" s="1412">
        <f t="shared" si="70"/>
        <v>0</v>
      </c>
      <c r="Z288" s="1410"/>
      <c r="AA288" s="1413"/>
      <c r="AB288" s="1651" t="e">
        <f>#REF!+AA288</f>
        <v>#REF!</v>
      </c>
      <c r="AC288" s="1123">
        <f t="shared" si="67"/>
        <v>0</v>
      </c>
      <c r="AD288" s="1652"/>
      <c r="AE288" s="1652"/>
      <c r="AF288" s="1653">
        <f>+AE288+AD288+AC288+Y288</f>
        <v>0</v>
      </c>
      <c r="AG288" s="1654"/>
      <c r="AH288" s="1655"/>
      <c r="AI288" s="1656"/>
      <c r="AJ288" s="1657"/>
    </row>
    <row r="289" spans="1:30" s="34" customFormat="1" x14ac:dyDescent="0.3">
      <c r="A289" s="17"/>
      <c r="B289" s="293" t="s">
        <v>267</v>
      </c>
      <c r="C289" s="293"/>
      <c r="D289" s="293"/>
      <c r="E289" s="562"/>
      <c r="F289" s="880">
        <f t="shared" si="71"/>
        <v>0</v>
      </c>
      <c r="G289" s="890"/>
      <c r="H289" s="890"/>
      <c r="I289" s="506"/>
      <c r="J289" s="918"/>
      <c r="K289" s="289"/>
      <c r="L289" s="914"/>
      <c r="M289" s="914"/>
      <c r="N289" s="914"/>
      <c r="O289" s="274"/>
      <c r="P289" s="1000">
        <f>P295</f>
        <v>350000</v>
      </c>
      <c r="Q289" s="978">
        <f t="shared" ref="Q289:Y289" si="72">Q295</f>
        <v>67100</v>
      </c>
      <c r="R289" s="978">
        <f t="shared" si="72"/>
        <v>73350</v>
      </c>
      <c r="S289" s="978">
        <f t="shared" si="72"/>
        <v>26000</v>
      </c>
      <c r="T289" s="299">
        <f t="shared" si="72"/>
        <v>183550</v>
      </c>
      <c r="U289" s="1000">
        <f t="shared" si="72"/>
        <v>62039.05</v>
      </c>
      <c r="V289" s="978">
        <f t="shared" si="72"/>
        <v>77238.3</v>
      </c>
      <c r="W289" s="978">
        <f t="shared" si="72"/>
        <v>0</v>
      </c>
      <c r="X289" s="978">
        <f t="shared" si="72"/>
        <v>0</v>
      </c>
      <c r="Y289" s="299">
        <f t="shared" si="72"/>
        <v>131157.35</v>
      </c>
      <c r="Z289" s="517"/>
      <c r="AA289" s="518"/>
      <c r="AB289" s="20"/>
      <c r="AC289" s="260">
        <f t="shared" si="67"/>
        <v>481157.35</v>
      </c>
      <c r="AD289" s="260">
        <f>350000-AC289</f>
        <v>-131157.34999999998</v>
      </c>
    </row>
    <row r="290" spans="1:30" s="34" customFormat="1" hidden="1" x14ac:dyDescent="0.3">
      <c r="A290" s="17"/>
      <c r="B290" s="293" t="s">
        <v>271</v>
      </c>
      <c r="C290" s="293"/>
      <c r="D290" s="293"/>
      <c r="E290" s="562"/>
      <c r="F290" s="880">
        <f t="shared" si="71"/>
        <v>0</v>
      </c>
      <c r="G290" s="890"/>
      <c r="H290" s="890"/>
      <c r="I290" s="506"/>
      <c r="J290" s="918"/>
      <c r="K290" s="289"/>
      <c r="L290" s="280"/>
      <c r="M290" s="280"/>
      <c r="N290" s="280"/>
      <c r="O290" s="274"/>
      <c r="P290" s="1000" t="e">
        <f>P296+#REF!+#REF!+#REF!+#REF!+#REF!</f>
        <v>#REF!</v>
      </c>
      <c r="Q290" s="978" t="e">
        <f>Q296+#REF!+#REF!+#REF!+#REF!+#REF!</f>
        <v>#REF!</v>
      </c>
      <c r="R290" s="978" t="e">
        <f>R296+#REF!+#REF!+#REF!+#REF!+#REF!</f>
        <v>#REF!</v>
      </c>
      <c r="S290" s="978" t="e">
        <f>S296+#REF!+#REF!+#REF!+#REF!+#REF!</f>
        <v>#REF!</v>
      </c>
      <c r="T290" s="299" t="e">
        <f>T296+#REF!+#REF!+#REF!+#REF!+#REF!</f>
        <v>#REF!</v>
      </c>
      <c r="U290" s="1000" t="e">
        <f>U296+#REF!+#REF!+#REF!+#REF!+#REF!</f>
        <v>#REF!</v>
      </c>
      <c r="V290" s="978" t="e">
        <f>V296+#REF!+#REF!+#REF!+#REF!+#REF!</f>
        <v>#REF!</v>
      </c>
      <c r="W290" s="978" t="e">
        <f>W296+#REF!+#REF!+#REF!+#REF!+#REF!</f>
        <v>#REF!</v>
      </c>
      <c r="X290" s="978" t="e">
        <f>X296+#REF!+#REF!+#REF!+#REF!+#REF!</f>
        <v>#REF!</v>
      </c>
      <c r="Y290" s="299" t="e">
        <f>Y296+#REF!+#REF!+#REF!+#REF!+#REF!</f>
        <v>#REF!</v>
      </c>
      <c r="Z290" s="304"/>
      <c r="AA290" s="518"/>
      <c r="AB290" s="20"/>
      <c r="AC290" s="260" t="e">
        <f t="shared" si="67"/>
        <v>#REF!</v>
      </c>
    </row>
    <row r="291" spans="1:30" ht="16.2" thickBot="1" x14ac:dyDescent="0.35">
      <c r="A291" s="119"/>
      <c r="B291" s="306"/>
      <c r="C291" s="306"/>
      <c r="D291" s="306"/>
      <c r="E291" s="1414"/>
      <c r="F291" s="881">
        <f t="shared" si="71"/>
        <v>0</v>
      </c>
      <c r="G291" s="307"/>
      <c r="H291" s="307"/>
      <c r="I291" s="308"/>
      <c r="J291" s="309"/>
      <c r="K291" s="941"/>
      <c r="L291" s="310"/>
      <c r="M291" s="310"/>
      <c r="N291" s="310"/>
      <c r="O291" s="311"/>
      <c r="P291" s="484">
        <f t="shared" si="69"/>
        <v>0</v>
      </c>
      <c r="Q291" s="349"/>
      <c r="R291" s="349"/>
      <c r="S291" s="314"/>
      <c r="T291" s="315"/>
      <c r="U291" s="350"/>
      <c r="V291" s="349"/>
      <c r="W291" s="349"/>
      <c r="X291" s="349"/>
      <c r="Y291" s="1307">
        <f t="shared" si="70"/>
        <v>0</v>
      </c>
      <c r="Z291" s="317"/>
      <c r="AA291" s="318"/>
      <c r="AB291" s="20"/>
      <c r="AC291" s="253">
        <f t="shared" si="67"/>
        <v>0</v>
      </c>
    </row>
    <row r="292" spans="1:30" x14ac:dyDescent="0.3">
      <c r="A292" s="1393"/>
      <c r="B292" s="1047" t="s">
        <v>1128</v>
      </c>
      <c r="C292" s="1047"/>
      <c r="D292" s="1047"/>
      <c r="E292" s="1394"/>
      <c r="F292" s="1041">
        <f t="shared" si="71"/>
        <v>0</v>
      </c>
      <c r="G292" s="551"/>
      <c r="H292" s="551"/>
      <c r="I292" s="1048"/>
      <c r="J292" s="1049"/>
      <c r="K292" s="1057"/>
      <c r="L292" s="552"/>
      <c r="M292" s="552"/>
      <c r="N292" s="552"/>
      <c r="O292" s="1042"/>
      <c r="P292" s="1043">
        <f t="shared" si="69"/>
        <v>0</v>
      </c>
      <c r="Q292" s="1051"/>
      <c r="R292" s="1051"/>
      <c r="S292" s="1052"/>
      <c r="T292" s="1053"/>
      <c r="U292" s="1054"/>
      <c r="V292" s="1051"/>
      <c r="W292" s="1051"/>
      <c r="X292" s="1051"/>
      <c r="Y292" s="1311">
        <f t="shared" si="70"/>
        <v>0</v>
      </c>
      <c r="Z292" s="1055"/>
      <c r="AA292" s="1395"/>
      <c r="AB292" s="20"/>
      <c r="AC292" s="253">
        <f t="shared" si="67"/>
        <v>0</v>
      </c>
    </row>
    <row r="293" spans="1:30" x14ac:dyDescent="0.3">
      <c r="A293" s="215"/>
      <c r="B293" s="278"/>
      <c r="C293" s="278" t="s">
        <v>1304</v>
      </c>
      <c r="D293" s="278"/>
      <c r="E293" s="554"/>
      <c r="F293" s="880">
        <f t="shared" si="71"/>
        <v>0</v>
      </c>
      <c r="G293" s="270"/>
      <c r="H293" s="270"/>
      <c r="I293" s="287"/>
      <c r="J293" s="288"/>
      <c r="K293" s="507"/>
      <c r="L293" s="273"/>
      <c r="M293" s="273"/>
      <c r="N293" s="273"/>
      <c r="O293" s="274"/>
      <c r="P293" s="304">
        <f t="shared" si="69"/>
        <v>0</v>
      </c>
      <c r="Q293" s="413"/>
      <c r="R293" s="413"/>
      <c r="S293" s="290"/>
      <c r="T293" s="514"/>
      <c r="U293" s="515"/>
      <c r="V293" s="413"/>
      <c r="W293" s="413"/>
      <c r="X293" s="413"/>
      <c r="Y293" s="299">
        <f t="shared" si="70"/>
        <v>0</v>
      </c>
      <c r="Z293" s="291"/>
      <c r="AA293" s="1020"/>
      <c r="AB293" s="28"/>
      <c r="AC293" s="253">
        <f t="shared" si="67"/>
        <v>0</v>
      </c>
    </row>
    <row r="294" spans="1:30" x14ac:dyDescent="0.3">
      <c r="A294" s="215"/>
      <c r="B294" s="278"/>
      <c r="C294" s="278" t="s">
        <v>1305</v>
      </c>
      <c r="D294" s="278"/>
      <c r="E294" s="554"/>
      <c r="F294" s="880">
        <f t="shared" si="71"/>
        <v>0</v>
      </c>
      <c r="G294" s="270"/>
      <c r="H294" s="270"/>
      <c r="I294" s="287"/>
      <c r="J294" s="288"/>
      <c r="K294" s="507"/>
      <c r="L294" s="273"/>
      <c r="M294" s="273"/>
      <c r="N294" s="273"/>
      <c r="O294" s="274"/>
      <c r="P294" s="304">
        <f t="shared" si="69"/>
        <v>0</v>
      </c>
      <c r="Q294" s="413"/>
      <c r="R294" s="413"/>
      <c r="S294" s="290"/>
      <c r="T294" s="514"/>
      <c r="U294" s="515"/>
      <c r="V294" s="413"/>
      <c r="W294" s="413"/>
      <c r="X294" s="413"/>
      <c r="Y294" s="299">
        <f t="shared" si="70"/>
        <v>0</v>
      </c>
      <c r="Z294" s="291"/>
      <c r="AA294" s="1020"/>
      <c r="AB294" s="28"/>
      <c r="AC294" s="253">
        <f t="shared" si="67"/>
        <v>0</v>
      </c>
    </row>
    <row r="295" spans="1:30" s="34" customFormat="1" x14ac:dyDescent="0.3">
      <c r="A295" s="17"/>
      <c r="B295" s="293" t="s">
        <v>267</v>
      </c>
      <c r="C295" s="293"/>
      <c r="D295" s="293"/>
      <c r="E295" s="562"/>
      <c r="F295" s="880">
        <f t="shared" si="71"/>
        <v>0</v>
      </c>
      <c r="G295" s="890"/>
      <c r="H295" s="890"/>
      <c r="I295" s="506"/>
      <c r="J295" s="918"/>
      <c r="K295" s="289"/>
      <c r="L295" s="914"/>
      <c r="M295" s="914"/>
      <c r="N295" s="914"/>
      <c r="O295" s="274"/>
      <c r="P295" s="1000">
        <f t="shared" ref="P295:Y295" si="73">P300+P326+P329+P330+P331</f>
        <v>350000</v>
      </c>
      <c r="Q295" s="978">
        <f t="shared" si="73"/>
        <v>67100</v>
      </c>
      <c r="R295" s="978">
        <f t="shared" si="73"/>
        <v>73350</v>
      </c>
      <c r="S295" s="978">
        <f t="shared" si="73"/>
        <v>26000</v>
      </c>
      <c r="T295" s="299">
        <f t="shared" si="73"/>
        <v>183550</v>
      </c>
      <c r="U295" s="1000">
        <f t="shared" si="73"/>
        <v>62039.05</v>
      </c>
      <c r="V295" s="978">
        <f t="shared" si="73"/>
        <v>77238.3</v>
      </c>
      <c r="W295" s="978">
        <f t="shared" si="73"/>
        <v>0</v>
      </c>
      <c r="X295" s="978">
        <f t="shared" si="73"/>
        <v>0</v>
      </c>
      <c r="Y295" s="299">
        <f t="shared" si="73"/>
        <v>131157.35</v>
      </c>
      <c r="Z295" s="517"/>
      <c r="AA295" s="518"/>
      <c r="AB295" s="20"/>
      <c r="AC295" s="260">
        <f t="shared" si="67"/>
        <v>481157.35</v>
      </c>
      <c r="AD295" s="260">
        <f>350000-AC295</f>
        <v>-131157.34999999998</v>
      </c>
    </row>
    <row r="296" spans="1:30" s="34" customFormat="1" hidden="1" x14ac:dyDescent="0.3">
      <c r="A296" s="17"/>
      <c r="B296" s="293" t="s">
        <v>271</v>
      </c>
      <c r="C296" s="293"/>
      <c r="D296" s="293"/>
      <c r="E296" s="562"/>
      <c r="F296" s="880">
        <f t="shared" si="71"/>
        <v>0</v>
      </c>
      <c r="G296" s="890"/>
      <c r="H296" s="890"/>
      <c r="I296" s="506"/>
      <c r="J296" s="918"/>
      <c r="K296" s="289"/>
      <c r="L296" s="280"/>
      <c r="M296" s="280"/>
      <c r="N296" s="280"/>
      <c r="O296" s="274"/>
      <c r="P296" s="1000" t="e">
        <f>#REF!+#REF!+#REF!+#REF!+P325</f>
        <v>#REF!</v>
      </c>
      <c r="Q296" s="978" t="e">
        <f>#REF!+#REF!+#REF!+#REF!</f>
        <v>#REF!</v>
      </c>
      <c r="R296" s="978" t="e">
        <f>#REF!+#REF!+#REF!+#REF!</f>
        <v>#REF!</v>
      </c>
      <c r="S296" s="978" t="e">
        <f>#REF!+#REF!+#REF!+#REF!</f>
        <v>#REF!</v>
      </c>
      <c r="T296" s="299" t="e">
        <f>#REF!+#REF!+#REF!+#REF!</f>
        <v>#REF!</v>
      </c>
      <c r="U296" s="1000" t="e">
        <f>#REF!+#REF!+#REF!+#REF!</f>
        <v>#REF!</v>
      </c>
      <c r="V296" s="978" t="e">
        <f>#REF!+#REF!+#REF!+#REF!</f>
        <v>#REF!</v>
      </c>
      <c r="W296" s="978" t="e">
        <f>#REF!+#REF!+#REF!+#REF!</f>
        <v>#REF!</v>
      </c>
      <c r="X296" s="978" t="e">
        <f>#REF!+#REF!+#REF!+#REF!</f>
        <v>#REF!</v>
      </c>
      <c r="Y296" s="299" t="e">
        <f>#REF!+#REF!+#REF!+#REF!</f>
        <v>#REF!</v>
      </c>
      <c r="Z296" s="304"/>
      <c r="AA296" s="518"/>
      <c r="AB296" s="20"/>
      <c r="AC296" s="260" t="e">
        <f t="shared" si="67"/>
        <v>#REF!</v>
      </c>
    </row>
    <row r="297" spans="1:30" x14ac:dyDescent="0.3">
      <c r="A297" s="17"/>
      <c r="B297" s="293"/>
      <c r="C297" s="293"/>
      <c r="D297" s="293"/>
      <c r="E297" s="554"/>
      <c r="F297" s="880"/>
      <c r="G297" s="270"/>
      <c r="H297" s="270"/>
      <c r="I297" s="287"/>
      <c r="J297" s="288"/>
      <c r="K297" s="507"/>
      <c r="L297" s="296"/>
      <c r="M297" s="296"/>
      <c r="N297" s="296"/>
      <c r="O297" s="274"/>
      <c r="P297" s="304"/>
      <c r="Q297" s="413"/>
      <c r="R297" s="413"/>
      <c r="S297" s="413"/>
      <c r="T297" s="1290"/>
      <c r="U297" s="515"/>
      <c r="V297" s="413"/>
      <c r="W297" s="413"/>
      <c r="X297" s="413"/>
      <c r="Y297" s="299"/>
      <c r="Z297" s="304"/>
      <c r="AA297" s="518"/>
      <c r="AB297" s="20"/>
      <c r="AC297" s="253"/>
    </row>
    <row r="298" spans="1:30" x14ac:dyDescent="0.3">
      <c r="A298" s="215"/>
      <c r="B298" s="269"/>
      <c r="C298" s="278" t="s">
        <v>935</v>
      </c>
      <c r="D298" s="269"/>
      <c r="E298" s="554"/>
      <c r="F298" s="880">
        <f t="shared" si="71"/>
        <v>0</v>
      </c>
      <c r="G298" s="270"/>
      <c r="H298" s="270"/>
      <c r="I298" s="287"/>
      <c r="J298" s="288"/>
      <c r="K298" s="507"/>
      <c r="L298" s="273"/>
      <c r="M298" s="273"/>
      <c r="N298" s="273"/>
      <c r="O298" s="274"/>
      <c r="P298" s="304">
        <f t="shared" si="69"/>
        <v>0</v>
      </c>
      <c r="Q298" s="413"/>
      <c r="R298" s="413"/>
      <c r="S298" s="290"/>
      <c r="T298" s="514"/>
      <c r="U298" s="515"/>
      <c r="V298" s="413"/>
      <c r="W298" s="413"/>
      <c r="X298" s="413"/>
      <c r="Y298" s="299">
        <f t="shared" si="70"/>
        <v>0</v>
      </c>
      <c r="Z298" s="291"/>
      <c r="AA298" s="1020"/>
      <c r="AB298" s="28"/>
      <c r="AC298" s="253">
        <f t="shared" si="67"/>
        <v>0</v>
      </c>
    </row>
    <row r="299" spans="1:30" x14ac:dyDescent="0.3">
      <c r="A299" s="215"/>
      <c r="B299" s="269"/>
      <c r="C299" s="278"/>
      <c r="D299" s="279" t="s">
        <v>1129</v>
      </c>
      <c r="E299" s="554"/>
      <c r="F299" s="880"/>
      <c r="G299" s="270"/>
      <c r="H299" s="270"/>
      <c r="I299" s="287"/>
      <c r="J299" s="288"/>
      <c r="K299" s="507"/>
      <c r="L299" s="273"/>
      <c r="M299" s="273"/>
      <c r="N299" s="273"/>
      <c r="O299" s="274"/>
      <c r="P299" s="304">
        <f t="shared" si="69"/>
        <v>0</v>
      </c>
      <c r="Q299" s="413"/>
      <c r="R299" s="413"/>
      <c r="S299" s="290"/>
      <c r="T299" s="514"/>
      <c r="U299" s="515"/>
      <c r="V299" s="413"/>
      <c r="W299" s="413"/>
      <c r="X299" s="413"/>
      <c r="Y299" s="299">
        <f t="shared" si="70"/>
        <v>0</v>
      </c>
      <c r="Z299" s="291"/>
      <c r="AA299" s="1020"/>
      <c r="AB299" s="28"/>
      <c r="AC299" s="253">
        <f t="shared" ref="AC299:AC325" si="74">P299+Y299</f>
        <v>0</v>
      </c>
    </row>
    <row r="300" spans="1:30" x14ac:dyDescent="0.3">
      <c r="A300" s="215"/>
      <c r="B300" s="269"/>
      <c r="C300" s="269"/>
      <c r="D300" s="269"/>
      <c r="E300" s="522" t="s">
        <v>21</v>
      </c>
      <c r="F300" s="880">
        <f t="shared" si="71"/>
        <v>4</v>
      </c>
      <c r="G300" s="287">
        <v>1</v>
      </c>
      <c r="H300" s="288">
        <v>1</v>
      </c>
      <c r="I300" s="287">
        <v>1</v>
      </c>
      <c r="J300" s="288">
        <v>1</v>
      </c>
      <c r="K300" s="295">
        <v>1</v>
      </c>
      <c r="L300" s="1021">
        <v>1</v>
      </c>
      <c r="M300" s="273"/>
      <c r="N300" s="273"/>
      <c r="O300" s="274">
        <f t="shared" ref="O300:O323" si="75">SUM(K300:N300)</f>
        <v>2</v>
      </c>
      <c r="P300" s="304">
        <f t="shared" si="69"/>
        <v>40000</v>
      </c>
      <c r="Q300" s="413"/>
      <c r="R300" s="413"/>
      <c r="S300" s="290">
        <v>20000</v>
      </c>
      <c r="T300" s="514">
        <v>20000</v>
      </c>
      <c r="U300" s="515"/>
      <c r="V300" s="413"/>
      <c r="W300" s="413"/>
      <c r="X300" s="413"/>
      <c r="Y300" s="299">
        <f t="shared" si="70"/>
        <v>0</v>
      </c>
      <c r="Z300" s="291" t="s">
        <v>53</v>
      </c>
      <c r="AA300" s="1022"/>
      <c r="AB300" s="28"/>
      <c r="AC300" s="253">
        <f t="shared" si="74"/>
        <v>40000</v>
      </c>
    </row>
    <row r="301" spans="1:30" ht="15.6" hidden="1" customHeight="1" x14ac:dyDescent="0.3">
      <c r="A301" s="215"/>
      <c r="B301" s="269"/>
      <c r="C301" s="269"/>
      <c r="D301" s="269"/>
      <c r="E301" s="522"/>
      <c r="F301" s="880">
        <f t="shared" si="71"/>
        <v>0</v>
      </c>
      <c r="G301" s="270"/>
      <c r="H301" s="270"/>
      <c r="I301" s="287"/>
      <c r="J301" s="288"/>
      <c r="K301" s="951"/>
      <c r="L301" s="273"/>
      <c r="M301" s="273"/>
      <c r="N301" s="273"/>
      <c r="O301" s="274">
        <f t="shared" si="75"/>
        <v>0</v>
      </c>
      <c r="P301" s="304">
        <f t="shared" si="69"/>
        <v>0</v>
      </c>
      <c r="Q301" s="413"/>
      <c r="R301" s="413"/>
      <c r="S301" s="290"/>
      <c r="T301" s="514"/>
      <c r="U301" s="515"/>
      <c r="V301" s="413"/>
      <c r="W301" s="413"/>
      <c r="X301" s="413"/>
      <c r="Y301" s="299">
        <f t="shared" si="70"/>
        <v>0</v>
      </c>
      <c r="Z301" s="291"/>
      <c r="AA301" s="516"/>
      <c r="AB301" s="28"/>
      <c r="AC301" s="253">
        <f t="shared" si="74"/>
        <v>0</v>
      </c>
    </row>
    <row r="302" spans="1:30" ht="15.6" hidden="1" customHeight="1" x14ac:dyDescent="0.3">
      <c r="A302" s="215"/>
      <c r="B302" s="269"/>
      <c r="C302" s="269"/>
      <c r="D302" s="269"/>
      <c r="E302" s="555" t="s">
        <v>231</v>
      </c>
      <c r="F302" s="880">
        <f t="shared" si="71"/>
        <v>0</v>
      </c>
      <c r="G302" s="270"/>
      <c r="H302" s="270"/>
      <c r="I302" s="287"/>
      <c r="J302" s="288"/>
      <c r="K302" s="951"/>
      <c r="L302" s="273"/>
      <c r="M302" s="273"/>
      <c r="N302" s="273"/>
      <c r="O302" s="274">
        <f t="shared" si="75"/>
        <v>0</v>
      </c>
      <c r="P302" s="304">
        <f t="shared" si="69"/>
        <v>0</v>
      </c>
      <c r="Q302" s="413"/>
      <c r="R302" s="413"/>
      <c r="S302" s="290"/>
      <c r="T302" s="514"/>
      <c r="U302" s="515"/>
      <c r="V302" s="413"/>
      <c r="W302" s="413"/>
      <c r="X302" s="413"/>
      <c r="Y302" s="299">
        <f t="shared" si="70"/>
        <v>0</v>
      </c>
      <c r="Z302" s="291"/>
      <c r="AA302" s="516"/>
      <c r="AB302" s="28"/>
      <c r="AC302" s="253">
        <f t="shared" si="74"/>
        <v>0</v>
      </c>
    </row>
    <row r="303" spans="1:30" ht="15.6" hidden="1" customHeight="1" x14ac:dyDescent="0.3">
      <c r="A303" s="215"/>
      <c r="B303" s="269"/>
      <c r="C303" s="269"/>
      <c r="D303" s="269"/>
      <c r="E303" s="555" t="s">
        <v>232</v>
      </c>
      <c r="F303" s="880">
        <f t="shared" si="71"/>
        <v>0</v>
      </c>
      <c r="G303" s="270"/>
      <c r="H303" s="270"/>
      <c r="I303" s="287"/>
      <c r="J303" s="288"/>
      <c r="K303" s="951"/>
      <c r="L303" s="273"/>
      <c r="M303" s="273"/>
      <c r="N303" s="273"/>
      <c r="O303" s="274">
        <f t="shared" si="75"/>
        <v>0</v>
      </c>
      <c r="P303" s="304">
        <f t="shared" si="69"/>
        <v>0</v>
      </c>
      <c r="Q303" s="413"/>
      <c r="R303" s="413"/>
      <c r="S303" s="290"/>
      <c r="T303" s="514"/>
      <c r="U303" s="515"/>
      <c r="V303" s="413"/>
      <c r="W303" s="413"/>
      <c r="X303" s="413"/>
      <c r="Y303" s="299">
        <f t="shared" si="70"/>
        <v>0</v>
      </c>
      <c r="Z303" s="291"/>
      <c r="AA303" s="1020"/>
      <c r="AB303" s="28"/>
      <c r="AC303" s="253">
        <f t="shared" si="74"/>
        <v>0</v>
      </c>
    </row>
    <row r="304" spans="1:30" ht="15.6" hidden="1" customHeight="1" x14ac:dyDescent="0.3">
      <c r="A304" s="215"/>
      <c r="B304" s="269"/>
      <c r="C304" s="269"/>
      <c r="D304" s="269"/>
      <c r="E304" s="555"/>
      <c r="F304" s="880">
        <f t="shared" si="71"/>
        <v>0</v>
      </c>
      <c r="G304" s="270"/>
      <c r="H304" s="270"/>
      <c r="I304" s="287"/>
      <c r="J304" s="288"/>
      <c r="K304" s="951"/>
      <c r="L304" s="273"/>
      <c r="M304" s="273"/>
      <c r="N304" s="273"/>
      <c r="O304" s="274">
        <f t="shared" si="75"/>
        <v>0</v>
      </c>
      <c r="P304" s="304">
        <f t="shared" si="69"/>
        <v>0</v>
      </c>
      <c r="Q304" s="413"/>
      <c r="R304" s="413"/>
      <c r="S304" s="290"/>
      <c r="T304" s="514"/>
      <c r="U304" s="515"/>
      <c r="V304" s="413"/>
      <c r="W304" s="413"/>
      <c r="X304" s="413"/>
      <c r="Y304" s="299">
        <f t="shared" si="70"/>
        <v>0</v>
      </c>
      <c r="Z304" s="291"/>
      <c r="AA304" s="1020"/>
      <c r="AB304" s="4"/>
      <c r="AC304" s="253">
        <f t="shared" si="74"/>
        <v>0</v>
      </c>
    </row>
    <row r="305" spans="1:29" ht="15.6" hidden="1" customHeight="1" x14ac:dyDescent="0.3">
      <c r="A305" s="215"/>
      <c r="B305" s="269"/>
      <c r="C305" s="269"/>
      <c r="D305" s="269"/>
      <c r="E305" s="555" t="s">
        <v>412</v>
      </c>
      <c r="F305" s="880">
        <f t="shared" si="71"/>
        <v>0</v>
      </c>
      <c r="G305" s="270"/>
      <c r="H305" s="270"/>
      <c r="I305" s="287"/>
      <c r="J305" s="288"/>
      <c r="K305" s="951"/>
      <c r="L305" s="273"/>
      <c r="M305" s="273"/>
      <c r="N305" s="273"/>
      <c r="O305" s="274">
        <f t="shared" si="75"/>
        <v>0</v>
      </c>
      <c r="P305" s="304">
        <f t="shared" si="69"/>
        <v>0</v>
      </c>
      <c r="Q305" s="413"/>
      <c r="R305" s="413"/>
      <c r="S305" s="290"/>
      <c r="T305" s="514"/>
      <c r="U305" s="515"/>
      <c r="V305" s="413"/>
      <c r="W305" s="413"/>
      <c r="X305" s="413"/>
      <c r="Y305" s="299">
        <f t="shared" si="70"/>
        <v>0</v>
      </c>
      <c r="Z305" s="291"/>
      <c r="AA305" s="516"/>
      <c r="AB305" s="4"/>
      <c r="AC305" s="253">
        <f t="shared" si="74"/>
        <v>0</v>
      </c>
    </row>
    <row r="306" spans="1:29" ht="15.6" hidden="1" customHeight="1" x14ac:dyDescent="0.3">
      <c r="A306" s="215"/>
      <c r="B306" s="269"/>
      <c r="C306" s="269"/>
      <c r="D306" s="269"/>
      <c r="E306" s="555" t="s">
        <v>413</v>
      </c>
      <c r="F306" s="880">
        <f t="shared" si="71"/>
        <v>0</v>
      </c>
      <c r="G306" s="270"/>
      <c r="H306" s="270"/>
      <c r="I306" s="287"/>
      <c r="J306" s="288"/>
      <c r="K306" s="951"/>
      <c r="L306" s="273"/>
      <c r="M306" s="273"/>
      <c r="N306" s="273"/>
      <c r="O306" s="274">
        <f t="shared" si="75"/>
        <v>0</v>
      </c>
      <c r="P306" s="304">
        <f t="shared" si="69"/>
        <v>0</v>
      </c>
      <c r="Q306" s="413"/>
      <c r="R306" s="413"/>
      <c r="S306" s="290"/>
      <c r="T306" s="514"/>
      <c r="U306" s="515"/>
      <c r="V306" s="413"/>
      <c r="W306" s="413"/>
      <c r="X306" s="413"/>
      <c r="Y306" s="299">
        <f t="shared" si="70"/>
        <v>0</v>
      </c>
      <c r="Z306" s="291"/>
      <c r="AA306" s="516"/>
      <c r="AB306" s="4"/>
      <c r="AC306" s="253">
        <f t="shared" si="74"/>
        <v>0</v>
      </c>
    </row>
    <row r="307" spans="1:29" x14ac:dyDescent="0.3">
      <c r="A307" s="215"/>
      <c r="B307" s="269"/>
      <c r="C307" s="269"/>
      <c r="D307" s="269"/>
      <c r="E307" s="555"/>
      <c r="F307" s="880">
        <f t="shared" si="71"/>
        <v>0</v>
      </c>
      <c r="G307" s="270"/>
      <c r="H307" s="270"/>
      <c r="I307" s="287"/>
      <c r="J307" s="288"/>
      <c r="K307" s="507"/>
      <c r="L307" s="273"/>
      <c r="M307" s="273"/>
      <c r="N307" s="273"/>
      <c r="O307" s="274"/>
      <c r="P307" s="304">
        <f t="shared" si="69"/>
        <v>0</v>
      </c>
      <c r="Q307" s="413"/>
      <c r="R307" s="413"/>
      <c r="S307" s="290"/>
      <c r="T307" s="514"/>
      <c r="U307" s="515"/>
      <c r="V307" s="413"/>
      <c r="W307" s="413"/>
      <c r="X307" s="413"/>
      <c r="Y307" s="299">
        <f t="shared" si="70"/>
        <v>0</v>
      </c>
      <c r="Z307" s="291"/>
      <c r="AA307" s="1022"/>
      <c r="AB307" s="4"/>
      <c r="AC307" s="253">
        <f t="shared" si="74"/>
        <v>0</v>
      </c>
    </row>
    <row r="308" spans="1:29" x14ac:dyDescent="0.3">
      <c r="A308" s="215"/>
      <c r="B308" s="269"/>
      <c r="C308" s="269"/>
      <c r="D308" s="269"/>
      <c r="E308" s="522" t="s">
        <v>18</v>
      </c>
      <c r="F308" s="880">
        <f t="shared" si="71"/>
        <v>0</v>
      </c>
      <c r="G308" s="270"/>
      <c r="H308" s="270"/>
      <c r="I308" s="287"/>
      <c r="J308" s="288"/>
      <c r="K308" s="507"/>
      <c r="L308" s="273"/>
      <c r="M308" s="273"/>
      <c r="N308" s="273"/>
      <c r="O308" s="274"/>
      <c r="P308" s="304">
        <f t="shared" si="69"/>
        <v>0</v>
      </c>
      <c r="Q308" s="413"/>
      <c r="R308" s="413"/>
      <c r="S308" s="290"/>
      <c r="T308" s="514"/>
      <c r="U308" s="515"/>
      <c r="V308" s="413"/>
      <c r="W308" s="413"/>
      <c r="X308" s="413"/>
      <c r="Y308" s="299">
        <f t="shared" si="70"/>
        <v>0</v>
      </c>
      <c r="Z308" s="291"/>
      <c r="AA308" s="1023"/>
      <c r="AB308" s="20"/>
      <c r="AC308" s="253">
        <f t="shared" si="74"/>
        <v>0</v>
      </c>
    </row>
    <row r="309" spans="1:29" x14ac:dyDescent="0.3">
      <c r="A309" s="215"/>
      <c r="B309" s="269"/>
      <c r="C309" s="269"/>
      <c r="D309" s="269"/>
      <c r="E309" s="555" t="s">
        <v>8</v>
      </c>
      <c r="F309" s="505">
        <v>5</v>
      </c>
      <c r="G309" s="270"/>
      <c r="H309" s="270"/>
      <c r="I309" s="287">
        <v>5</v>
      </c>
      <c r="J309" s="288">
        <v>5</v>
      </c>
      <c r="K309" s="295">
        <v>5</v>
      </c>
      <c r="L309" s="295">
        <v>5</v>
      </c>
      <c r="M309" s="273"/>
      <c r="N309" s="273"/>
      <c r="O309" s="1271">
        <v>5</v>
      </c>
      <c r="P309" s="304">
        <f t="shared" si="69"/>
        <v>0</v>
      </c>
      <c r="Q309" s="413"/>
      <c r="R309" s="413"/>
      <c r="S309" s="290"/>
      <c r="T309" s="514"/>
      <c r="U309" s="515"/>
      <c r="V309" s="413"/>
      <c r="W309" s="413"/>
      <c r="X309" s="413"/>
      <c r="Y309" s="299">
        <f t="shared" si="70"/>
        <v>0</v>
      </c>
      <c r="Z309" s="291"/>
      <c r="AA309" s="1023"/>
      <c r="AB309" s="20"/>
      <c r="AC309" s="253">
        <f t="shared" si="74"/>
        <v>0</v>
      </c>
    </row>
    <row r="310" spans="1:29" x14ac:dyDescent="0.3">
      <c r="A310" s="215"/>
      <c r="B310" s="269"/>
      <c r="C310" s="269"/>
      <c r="D310" s="269"/>
      <c r="E310" s="555" t="s">
        <v>9</v>
      </c>
      <c r="F310" s="505">
        <v>19</v>
      </c>
      <c r="G310" s="270"/>
      <c r="H310" s="270"/>
      <c r="I310" s="287">
        <v>19</v>
      </c>
      <c r="J310" s="288">
        <v>19</v>
      </c>
      <c r="K310" s="295">
        <v>19</v>
      </c>
      <c r="L310" s="295">
        <v>19</v>
      </c>
      <c r="M310" s="273"/>
      <c r="N310" s="273"/>
      <c r="O310" s="1271">
        <v>19</v>
      </c>
      <c r="P310" s="304">
        <f t="shared" si="69"/>
        <v>0</v>
      </c>
      <c r="Q310" s="413"/>
      <c r="R310" s="413"/>
      <c r="S310" s="290"/>
      <c r="T310" s="514"/>
      <c r="U310" s="515"/>
      <c r="V310" s="413"/>
      <c r="W310" s="413"/>
      <c r="X310" s="413"/>
      <c r="Y310" s="299">
        <f t="shared" si="70"/>
        <v>0</v>
      </c>
      <c r="Z310" s="291"/>
      <c r="AA310" s="1023"/>
      <c r="AB310" s="20"/>
      <c r="AC310" s="253">
        <f t="shared" si="74"/>
        <v>0</v>
      </c>
    </row>
    <row r="311" spans="1:29" ht="15.6" hidden="1" customHeight="1" x14ac:dyDescent="0.3">
      <c r="A311" s="215"/>
      <c r="B311" s="269"/>
      <c r="C311" s="269"/>
      <c r="D311" s="269"/>
      <c r="E311" s="555" t="s">
        <v>411</v>
      </c>
      <c r="F311" s="505"/>
      <c r="G311" s="270"/>
      <c r="H311" s="270"/>
      <c r="I311" s="287"/>
      <c r="J311" s="288"/>
      <c r="K311" s="295"/>
      <c r="L311" s="295"/>
      <c r="M311" s="273"/>
      <c r="N311" s="273"/>
      <c r="O311" s="1271"/>
      <c r="P311" s="304">
        <f t="shared" si="69"/>
        <v>0</v>
      </c>
      <c r="Q311" s="413"/>
      <c r="R311" s="413"/>
      <c r="S311" s="290"/>
      <c r="T311" s="514"/>
      <c r="U311" s="515"/>
      <c r="V311" s="413"/>
      <c r="W311" s="413"/>
      <c r="X311" s="413"/>
      <c r="Y311" s="299">
        <f t="shared" si="70"/>
        <v>0</v>
      </c>
      <c r="Z311" s="291"/>
      <c r="AA311" s="1023"/>
      <c r="AB311" s="20"/>
      <c r="AC311" s="253">
        <f t="shared" si="74"/>
        <v>0</v>
      </c>
    </row>
    <row r="312" spans="1:29" ht="15.6" hidden="1" customHeight="1" x14ac:dyDescent="0.3">
      <c r="A312" s="215"/>
      <c r="B312" s="269"/>
      <c r="C312" s="269"/>
      <c r="D312" s="269"/>
      <c r="E312" s="555" t="s">
        <v>231</v>
      </c>
      <c r="F312" s="505"/>
      <c r="G312" s="270"/>
      <c r="H312" s="270"/>
      <c r="I312" s="287"/>
      <c r="J312" s="288"/>
      <c r="K312" s="295"/>
      <c r="L312" s="295"/>
      <c r="M312" s="273"/>
      <c r="N312" s="273"/>
      <c r="O312" s="1271"/>
      <c r="P312" s="304">
        <f t="shared" si="69"/>
        <v>0</v>
      </c>
      <c r="Q312" s="413"/>
      <c r="R312" s="413"/>
      <c r="S312" s="290"/>
      <c r="T312" s="514"/>
      <c r="U312" s="515"/>
      <c r="V312" s="413"/>
      <c r="W312" s="413"/>
      <c r="X312" s="413"/>
      <c r="Y312" s="299">
        <f t="shared" si="70"/>
        <v>0</v>
      </c>
      <c r="Z312" s="291"/>
      <c r="AA312" s="516"/>
      <c r="AB312" s="20"/>
      <c r="AC312" s="253">
        <f t="shared" si="74"/>
        <v>0</v>
      </c>
    </row>
    <row r="313" spans="1:29" ht="15.6" hidden="1" customHeight="1" x14ac:dyDescent="0.3">
      <c r="A313" s="215"/>
      <c r="B313" s="269"/>
      <c r="C313" s="269"/>
      <c r="D313" s="269"/>
      <c r="E313" s="555" t="s">
        <v>232</v>
      </c>
      <c r="F313" s="505"/>
      <c r="G313" s="270"/>
      <c r="H313" s="270"/>
      <c r="I313" s="287"/>
      <c r="J313" s="288"/>
      <c r="K313" s="295"/>
      <c r="L313" s="295"/>
      <c r="M313" s="273"/>
      <c r="N313" s="273"/>
      <c r="O313" s="1271"/>
      <c r="P313" s="304">
        <f t="shared" si="69"/>
        <v>0</v>
      </c>
      <c r="Q313" s="413"/>
      <c r="R313" s="413"/>
      <c r="S313" s="290"/>
      <c r="T313" s="514"/>
      <c r="U313" s="515"/>
      <c r="V313" s="413"/>
      <c r="W313" s="413"/>
      <c r="X313" s="413"/>
      <c r="Y313" s="299">
        <f t="shared" si="70"/>
        <v>0</v>
      </c>
      <c r="Z313" s="291"/>
      <c r="AA313" s="1023"/>
      <c r="AB313" s="20"/>
      <c r="AC313" s="253">
        <f t="shared" si="74"/>
        <v>0</v>
      </c>
    </row>
    <row r="314" spans="1:29" ht="15.6" hidden="1" customHeight="1" x14ac:dyDescent="0.3">
      <c r="A314" s="215"/>
      <c r="B314" s="269"/>
      <c r="C314" s="269"/>
      <c r="D314" s="269"/>
      <c r="E314" s="555" t="s">
        <v>412</v>
      </c>
      <c r="F314" s="505"/>
      <c r="G314" s="270"/>
      <c r="H314" s="270"/>
      <c r="I314" s="287"/>
      <c r="J314" s="288"/>
      <c r="K314" s="295"/>
      <c r="L314" s="295"/>
      <c r="M314" s="273"/>
      <c r="N314" s="273"/>
      <c r="O314" s="1271"/>
      <c r="P314" s="304">
        <f t="shared" si="69"/>
        <v>0</v>
      </c>
      <c r="Q314" s="413"/>
      <c r="R314" s="413"/>
      <c r="S314" s="290"/>
      <c r="T314" s="514"/>
      <c r="U314" s="515"/>
      <c r="V314" s="413"/>
      <c r="W314" s="413"/>
      <c r="X314" s="413"/>
      <c r="Y314" s="299">
        <f t="shared" si="70"/>
        <v>0</v>
      </c>
      <c r="Z314" s="291"/>
      <c r="AA314" s="1023"/>
      <c r="AB314" s="20"/>
      <c r="AC314" s="253">
        <f t="shared" si="74"/>
        <v>0</v>
      </c>
    </row>
    <row r="315" spans="1:29" ht="15.6" hidden="1" customHeight="1" x14ac:dyDescent="0.3">
      <c r="A315" s="215"/>
      <c r="B315" s="269"/>
      <c r="C315" s="269"/>
      <c r="D315" s="269"/>
      <c r="E315" s="555" t="s">
        <v>233</v>
      </c>
      <c r="F315" s="505"/>
      <c r="G315" s="270"/>
      <c r="H315" s="270"/>
      <c r="I315" s="287"/>
      <c r="J315" s="288"/>
      <c r="K315" s="295"/>
      <c r="L315" s="295"/>
      <c r="M315" s="273"/>
      <c r="N315" s="273"/>
      <c r="O315" s="1271"/>
      <c r="P315" s="304">
        <f t="shared" si="69"/>
        <v>0</v>
      </c>
      <c r="Q315" s="413"/>
      <c r="R315" s="413"/>
      <c r="S315" s="290"/>
      <c r="T315" s="514"/>
      <c r="U315" s="515"/>
      <c r="V315" s="413"/>
      <c r="W315" s="413"/>
      <c r="X315" s="413"/>
      <c r="Y315" s="299">
        <f t="shared" si="70"/>
        <v>0</v>
      </c>
      <c r="Z315" s="291"/>
      <c r="AA315" s="1023"/>
      <c r="AB315" s="20"/>
      <c r="AC315" s="253">
        <f t="shared" si="74"/>
        <v>0</v>
      </c>
    </row>
    <row r="316" spans="1:29" ht="15.6" hidden="1" customHeight="1" x14ac:dyDescent="0.3">
      <c r="A316" s="215"/>
      <c r="B316" s="269"/>
      <c r="C316" s="269"/>
      <c r="D316" s="269"/>
      <c r="E316" s="555" t="s">
        <v>413</v>
      </c>
      <c r="F316" s="505"/>
      <c r="G316" s="270"/>
      <c r="H316" s="270"/>
      <c r="I316" s="287"/>
      <c r="J316" s="288"/>
      <c r="K316" s="295"/>
      <c r="L316" s="295"/>
      <c r="M316" s="273"/>
      <c r="N316" s="273"/>
      <c r="O316" s="1271"/>
      <c r="P316" s="304">
        <f t="shared" si="69"/>
        <v>0</v>
      </c>
      <c r="Q316" s="413"/>
      <c r="R316" s="413"/>
      <c r="S316" s="290"/>
      <c r="T316" s="514"/>
      <c r="U316" s="515"/>
      <c r="V316" s="413"/>
      <c r="W316" s="413"/>
      <c r="X316" s="413"/>
      <c r="Y316" s="299">
        <f t="shared" si="70"/>
        <v>0</v>
      </c>
      <c r="Z316" s="291"/>
      <c r="AA316" s="1023"/>
      <c r="AB316" s="20"/>
      <c r="AC316" s="253">
        <f t="shared" si="74"/>
        <v>0</v>
      </c>
    </row>
    <row r="317" spans="1:29" ht="15.6" hidden="1" customHeight="1" x14ac:dyDescent="0.3">
      <c r="A317" s="215"/>
      <c r="B317" s="269"/>
      <c r="C317" s="269"/>
      <c r="D317" s="269"/>
      <c r="E317" s="555"/>
      <c r="F317" s="505"/>
      <c r="G317" s="270"/>
      <c r="H317" s="270"/>
      <c r="I317" s="287"/>
      <c r="J317" s="288"/>
      <c r="K317" s="295"/>
      <c r="L317" s="295"/>
      <c r="M317" s="273"/>
      <c r="N317" s="273"/>
      <c r="O317" s="1271"/>
      <c r="P317" s="304">
        <f t="shared" si="69"/>
        <v>0</v>
      </c>
      <c r="Q317" s="413"/>
      <c r="R317" s="413"/>
      <c r="S317" s="290"/>
      <c r="T317" s="514"/>
      <c r="U317" s="515"/>
      <c r="V317" s="413"/>
      <c r="W317" s="413"/>
      <c r="X317" s="413"/>
      <c r="Y317" s="299">
        <f t="shared" si="70"/>
        <v>0</v>
      </c>
      <c r="Z317" s="291"/>
      <c r="AA317" s="1023"/>
      <c r="AB317" s="20"/>
      <c r="AC317" s="253">
        <f t="shared" si="74"/>
        <v>0</v>
      </c>
    </row>
    <row r="318" spans="1:29" x14ac:dyDescent="0.3">
      <c r="A318" s="215"/>
      <c r="B318" s="269"/>
      <c r="C318" s="269"/>
      <c r="D318" s="269"/>
      <c r="E318" s="555" t="s">
        <v>10</v>
      </c>
      <c r="F318" s="505">
        <v>123</v>
      </c>
      <c r="G318" s="270"/>
      <c r="H318" s="270"/>
      <c r="I318" s="287">
        <v>123</v>
      </c>
      <c r="J318" s="288">
        <v>123</v>
      </c>
      <c r="K318" s="295">
        <v>123</v>
      </c>
      <c r="L318" s="295">
        <v>123</v>
      </c>
      <c r="M318" s="273"/>
      <c r="N318" s="273"/>
      <c r="O318" s="1271">
        <v>123</v>
      </c>
      <c r="P318" s="304">
        <f t="shared" si="69"/>
        <v>0</v>
      </c>
      <c r="Q318" s="413"/>
      <c r="R318" s="413"/>
      <c r="S318" s="290"/>
      <c r="T318" s="514"/>
      <c r="U318" s="515"/>
      <c r="V318" s="413"/>
      <c r="W318" s="413"/>
      <c r="X318" s="413"/>
      <c r="Y318" s="299">
        <f t="shared" si="70"/>
        <v>0</v>
      </c>
      <c r="Z318" s="291"/>
      <c r="AA318" s="1023"/>
      <c r="AB318" s="20"/>
      <c r="AC318" s="253">
        <f t="shared" si="74"/>
        <v>0</v>
      </c>
    </row>
    <row r="319" spans="1:29" ht="15.6" hidden="1" customHeight="1" x14ac:dyDescent="0.3">
      <c r="A319" s="215"/>
      <c r="B319" s="269"/>
      <c r="C319" s="269"/>
      <c r="D319" s="269"/>
      <c r="E319" s="555" t="s">
        <v>411</v>
      </c>
      <c r="F319" s="880">
        <f t="shared" si="71"/>
        <v>0</v>
      </c>
      <c r="G319" s="270"/>
      <c r="H319" s="270"/>
      <c r="I319" s="287"/>
      <c r="J319" s="288"/>
      <c r="K319" s="951"/>
      <c r="L319" s="273"/>
      <c r="M319" s="273"/>
      <c r="N319" s="273"/>
      <c r="O319" s="274">
        <f t="shared" si="75"/>
        <v>0</v>
      </c>
      <c r="P319" s="304">
        <f t="shared" si="69"/>
        <v>0</v>
      </c>
      <c r="Q319" s="413"/>
      <c r="R319" s="413"/>
      <c r="S319" s="290"/>
      <c r="T319" s="514"/>
      <c r="U319" s="515"/>
      <c r="V319" s="413"/>
      <c r="W319" s="413"/>
      <c r="X319" s="413"/>
      <c r="Y319" s="299">
        <f t="shared" si="70"/>
        <v>0</v>
      </c>
      <c r="Z319" s="291"/>
      <c r="AA319" s="1023"/>
      <c r="AB319" s="20"/>
      <c r="AC319" s="253">
        <f t="shared" si="74"/>
        <v>0</v>
      </c>
    </row>
    <row r="320" spans="1:29" ht="15.6" hidden="1" customHeight="1" x14ac:dyDescent="0.3">
      <c r="A320" s="215"/>
      <c r="B320" s="269"/>
      <c r="C320" s="269"/>
      <c r="D320" s="269"/>
      <c r="E320" s="555" t="s">
        <v>231</v>
      </c>
      <c r="F320" s="880">
        <f t="shared" si="71"/>
        <v>0</v>
      </c>
      <c r="G320" s="270"/>
      <c r="H320" s="270"/>
      <c r="I320" s="287"/>
      <c r="J320" s="288"/>
      <c r="K320" s="951"/>
      <c r="L320" s="273"/>
      <c r="M320" s="273"/>
      <c r="N320" s="273"/>
      <c r="O320" s="274">
        <f t="shared" si="75"/>
        <v>0</v>
      </c>
      <c r="P320" s="304">
        <f t="shared" si="69"/>
        <v>0</v>
      </c>
      <c r="Q320" s="413"/>
      <c r="R320" s="413"/>
      <c r="S320" s="290"/>
      <c r="T320" s="514"/>
      <c r="U320" s="515"/>
      <c r="V320" s="413"/>
      <c r="W320" s="413"/>
      <c r="X320" s="413"/>
      <c r="Y320" s="299">
        <f t="shared" si="70"/>
        <v>0</v>
      </c>
      <c r="Z320" s="291"/>
      <c r="AA320" s="516"/>
      <c r="AB320" s="20"/>
      <c r="AC320" s="253">
        <f t="shared" si="74"/>
        <v>0</v>
      </c>
    </row>
    <row r="321" spans="1:36" ht="15.6" hidden="1" customHeight="1" x14ac:dyDescent="0.3">
      <c r="A321" s="215"/>
      <c r="B321" s="269"/>
      <c r="C321" s="269"/>
      <c r="D321" s="269"/>
      <c r="E321" s="555" t="s">
        <v>232</v>
      </c>
      <c r="F321" s="880">
        <f t="shared" si="71"/>
        <v>0</v>
      </c>
      <c r="G321" s="270"/>
      <c r="H321" s="270"/>
      <c r="I321" s="287"/>
      <c r="J321" s="288"/>
      <c r="K321" s="951"/>
      <c r="L321" s="273"/>
      <c r="M321" s="273"/>
      <c r="N321" s="273"/>
      <c r="O321" s="274">
        <f t="shared" si="75"/>
        <v>0</v>
      </c>
      <c r="P321" s="304">
        <f t="shared" si="69"/>
        <v>0</v>
      </c>
      <c r="Q321" s="413"/>
      <c r="R321" s="413"/>
      <c r="S321" s="290"/>
      <c r="T321" s="514"/>
      <c r="U321" s="515"/>
      <c r="V321" s="413"/>
      <c r="W321" s="413"/>
      <c r="X321" s="413"/>
      <c r="Y321" s="299">
        <f t="shared" si="70"/>
        <v>0</v>
      </c>
      <c r="Z321" s="291"/>
      <c r="AA321" s="1023"/>
      <c r="AB321" s="20"/>
      <c r="AC321" s="253">
        <f t="shared" si="74"/>
        <v>0</v>
      </c>
    </row>
    <row r="322" spans="1:36" ht="15.6" hidden="1" customHeight="1" x14ac:dyDescent="0.3">
      <c r="A322" s="215"/>
      <c r="B322" s="269"/>
      <c r="C322" s="269"/>
      <c r="D322" s="269"/>
      <c r="E322" s="555" t="s">
        <v>412</v>
      </c>
      <c r="F322" s="880">
        <f t="shared" si="71"/>
        <v>0</v>
      </c>
      <c r="G322" s="270"/>
      <c r="H322" s="270"/>
      <c r="I322" s="287"/>
      <c r="J322" s="288"/>
      <c r="K322" s="951"/>
      <c r="L322" s="273"/>
      <c r="M322" s="273"/>
      <c r="N322" s="273"/>
      <c r="O322" s="274">
        <f t="shared" si="75"/>
        <v>0</v>
      </c>
      <c r="P322" s="304">
        <f t="shared" si="69"/>
        <v>0</v>
      </c>
      <c r="Q322" s="413"/>
      <c r="R322" s="413"/>
      <c r="S322" s="290"/>
      <c r="T322" s="514"/>
      <c r="U322" s="515"/>
      <c r="V322" s="413"/>
      <c r="W322" s="413"/>
      <c r="X322" s="413"/>
      <c r="Y322" s="299">
        <f t="shared" si="70"/>
        <v>0</v>
      </c>
      <c r="Z322" s="291"/>
      <c r="AA322" s="1023"/>
      <c r="AB322" s="20"/>
      <c r="AC322" s="253">
        <f t="shared" si="74"/>
        <v>0</v>
      </c>
    </row>
    <row r="323" spans="1:36" ht="15.6" hidden="1" customHeight="1" x14ac:dyDescent="0.3">
      <c r="A323" s="215"/>
      <c r="B323" s="269"/>
      <c r="C323" s="269"/>
      <c r="D323" s="269"/>
      <c r="E323" s="555" t="s">
        <v>233</v>
      </c>
      <c r="F323" s="880">
        <f t="shared" si="71"/>
        <v>0</v>
      </c>
      <c r="G323" s="270"/>
      <c r="H323" s="270"/>
      <c r="I323" s="287"/>
      <c r="J323" s="288"/>
      <c r="K323" s="951"/>
      <c r="L323" s="273"/>
      <c r="M323" s="273"/>
      <c r="N323" s="273"/>
      <c r="O323" s="274">
        <f t="shared" si="75"/>
        <v>0</v>
      </c>
      <c r="P323" s="304">
        <f t="shared" si="69"/>
        <v>0</v>
      </c>
      <c r="Q323" s="413"/>
      <c r="R323" s="413"/>
      <c r="S323" s="290"/>
      <c r="T323" s="514"/>
      <c r="U323" s="515"/>
      <c r="V323" s="413"/>
      <c r="W323" s="413"/>
      <c r="X323" s="413"/>
      <c r="Y323" s="299">
        <f t="shared" si="70"/>
        <v>0</v>
      </c>
      <c r="Z323" s="291"/>
      <c r="AA323" s="1023"/>
      <c r="AB323" s="20"/>
      <c r="AC323" s="253">
        <f t="shared" si="74"/>
        <v>0</v>
      </c>
    </row>
    <row r="324" spans="1:36" x14ac:dyDescent="0.3">
      <c r="A324" s="215"/>
      <c r="B324" s="269"/>
      <c r="C324" s="269"/>
      <c r="D324" s="269"/>
      <c r="E324" s="554"/>
      <c r="F324" s="880">
        <f t="shared" si="71"/>
        <v>0</v>
      </c>
      <c r="G324" s="270"/>
      <c r="H324" s="270"/>
      <c r="I324" s="287"/>
      <c r="J324" s="288"/>
      <c r="K324" s="507"/>
      <c r="L324" s="273"/>
      <c r="M324" s="273"/>
      <c r="N324" s="273"/>
      <c r="O324" s="274"/>
      <c r="P324" s="304">
        <f t="shared" si="69"/>
        <v>0</v>
      </c>
      <c r="Q324" s="413"/>
      <c r="R324" s="413"/>
      <c r="S324" s="290"/>
      <c r="T324" s="514"/>
      <c r="U324" s="515"/>
      <c r="V324" s="413"/>
      <c r="W324" s="413"/>
      <c r="X324" s="413"/>
      <c r="Y324" s="299">
        <f t="shared" si="70"/>
        <v>0</v>
      </c>
      <c r="Z324" s="291"/>
      <c r="AA324" s="1023"/>
      <c r="AB324" s="20"/>
      <c r="AC324" s="253">
        <f t="shared" si="74"/>
        <v>0</v>
      </c>
    </row>
    <row r="325" spans="1:36" s="29" customFormat="1" ht="15.6" customHeight="1" x14ac:dyDescent="0.3">
      <c r="A325" s="207"/>
      <c r="B325" s="409"/>
      <c r="C325" s="278"/>
      <c r="D325" s="278" t="s">
        <v>1134</v>
      </c>
      <c r="E325" s="522"/>
      <c r="F325" s="880"/>
      <c r="G325" s="270"/>
      <c r="H325" s="270"/>
      <c r="I325" s="287"/>
      <c r="J325" s="288"/>
      <c r="K325" s="951"/>
      <c r="L325" s="273"/>
      <c r="M325" s="273"/>
      <c r="N325" s="273"/>
      <c r="O325" s="274"/>
      <c r="P325" s="304">
        <f t="shared" ref="P325:P334" si="76">SUM(Q325:T325)</f>
        <v>0</v>
      </c>
      <c r="Q325" s="413"/>
      <c r="R325" s="413"/>
      <c r="S325" s="290"/>
      <c r="T325" s="514"/>
      <c r="U325" s="515"/>
      <c r="V325" s="413"/>
      <c r="W325" s="413"/>
      <c r="X325" s="413"/>
      <c r="Y325" s="299">
        <f t="shared" ref="Y325:Y327" si="77">SUM(U325:X325)</f>
        <v>0</v>
      </c>
      <c r="Z325" s="291"/>
      <c r="AA325" s="516"/>
      <c r="AB325" s="257"/>
      <c r="AC325" s="253">
        <f t="shared" si="74"/>
        <v>0</v>
      </c>
    </row>
    <row r="326" spans="1:36" s="29" customFormat="1" ht="15.6" customHeight="1" x14ac:dyDescent="0.3">
      <c r="A326" s="207"/>
      <c r="B326" s="409"/>
      <c r="C326" s="278"/>
      <c r="D326" s="278"/>
      <c r="E326" s="1183" t="s">
        <v>1075</v>
      </c>
      <c r="F326" s="880">
        <v>1</v>
      </c>
      <c r="G326" s="270"/>
      <c r="H326" s="270"/>
      <c r="I326" s="287">
        <v>1</v>
      </c>
      <c r="J326" s="288"/>
      <c r="K326" s="951"/>
      <c r="L326" s="273"/>
      <c r="M326" s="273"/>
      <c r="N326" s="273"/>
      <c r="O326" s="274"/>
      <c r="P326" s="304">
        <f>SUM(Q326:T326)</f>
        <v>157550</v>
      </c>
      <c r="Q326" s="413"/>
      <c r="R326" s="413"/>
      <c r="S326" s="414"/>
      <c r="T326" s="514">
        <v>157550</v>
      </c>
      <c r="U326" s="515"/>
      <c r="V326" s="413"/>
      <c r="W326" s="413"/>
      <c r="X326" s="413"/>
      <c r="Y326" s="299">
        <f t="shared" si="77"/>
        <v>0</v>
      </c>
      <c r="Z326" s="291" t="s">
        <v>53</v>
      </c>
      <c r="AA326" s="516"/>
      <c r="AB326" s="257"/>
      <c r="AC326" s="253">
        <f t="shared" ref="AC326:AC334" si="78">P326+Y326</f>
        <v>157550</v>
      </c>
    </row>
    <row r="327" spans="1:36" ht="15.6" customHeight="1" x14ac:dyDescent="0.3">
      <c r="A327" s="207"/>
      <c r="B327" s="409"/>
      <c r="C327" s="278"/>
      <c r="D327" s="278"/>
      <c r="E327" s="522"/>
      <c r="F327" s="880"/>
      <c r="G327" s="270"/>
      <c r="H327" s="270"/>
      <c r="I327" s="287"/>
      <c r="J327" s="288"/>
      <c r="K327" s="951"/>
      <c r="L327" s="273"/>
      <c r="M327" s="273"/>
      <c r="N327" s="273"/>
      <c r="O327" s="274"/>
      <c r="P327" s="304">
        <f t="shared" si="76"/>
        <v>0</v>
      </c>
      <c r="Q327" s="413"/>
      <c r="R327" s="413"/>
      <c r="S327" s="290"/>
      <c r="T327" s="514"/>
      <c r="U327" s="515"/>
      <c r="V327" s="413"/>
      <c r="W327" s="413"/>
      <c r="X327" s="413"/>
      <c r="Y327" s="299">
        <f t="shared" si="77"/>
        <v>0</v>
      </c>
      <c r="Z327" s="291"/>
      <c r="AA327" s="516"/>
      <c r="AB327" s="4"/>
      <c r="AC327" s="253">
        <f t="shared" si="78"/>
        <v>0</v>
      </c>
    </row>
    <row r="328" spans="1:36" x14ac:dyDescent="0.3">
      <c r="A328" s="215"/>
      <c r="B328" s="282" t="s">
        <v>1135</v>
      </c>
      <c r="C328" s="269"/>
      <c r="D328" s="269"/>
      <c r="E328" s="524"/>
      <c r="F328" s="880">
        <f t="shared" ref="F328:F333" si="79">SUM(G328:J328)</f>
        <v>0</v>
      </c>
      <c r="G328" s="270"/>
      <c r="H328" s="270"/>
      <c r="I328" s="287"/>
      <c r="J328" s="288"/>
      <c r="K328" s="507"/>
      <c r="L328" s="273"/>
      <c r="M328" s="273"/>
      <c r="N328" s="273"/>
      <c r="O328" s="274"/>
      <c r="P328" s="304">
        <f t="shared" si="76"/>
        <v>0</v>
      </c>
      <c r="Q328" s="413"/>
      <c r="R328" s="413"/>
      <c r="S328" s="290"/>
      <c r="T328" s="514"/>
      <c r="U328" s="515"/>
      <c r="V328" s="413"/>
      <c r="W328" s="413"/>
      <c r="X328" s="413"/>
      <c r="Y328" s="299">
        <f>SUM(U328:X328)</f>
        <v>0</v>
      </c>
      <c r="Z328" s="291"/>
      <c r="AA328" s="1024"/>
      <c r="AB328" s="33"/>
      <c r="AC328" s="253">
        <f>P328+Y328</f>
        <v>0</v>
      </c>
    </row>
    <row r="329" spans="1:36" x14ac:dyDescent="0.3">
      <c r="A329" s="215"/>
      <c r="B329" s="269"/>
      <c r="C329" s="269"/>
      <c r="D329" s="269"/>
      <c r="E329" s="522" t="s">
        <v>193</v>
      </c>
      <c r="F329" s="880">
        <f t="shared" si="79"/>
        <v>0</v>
      </c>
      <c r="G329" s="270"/>
      <c r="H329" s="270"/>
      <c r="I329" s="287"/>
      <c r="J329" s="288"/>
      <c r="K329" s="507"/>
      <c r="L329" s="273"/>
      <c r="M329" s="273"/>
      <c r="N329" s="273"/>
      <c r="O329" s="274"/>
      <c r="P329" s="304">
        <f t="shared" si="76"/>
        <v>129100</v>
      </c>
      <c r="Q329" s="413">
        <v>62000</v>
      </c>
      <c r="R329" s="413">
        <v>67100</v>
      </c>
      <c r="S329" s="290"/>
      <c r="T329" s="514"/>
      <c r="U329" s="515">
        <v>61036.05</v>
      </c>
      <c r="V329" s="413">
        <v>67057.3</v>
      </c>
      <c r="W329" s="413"/>
      <c r="X329" s="413"/>
      <c r="Y329" s="299">
        <f>SUM(U329:X329)</f>
        <v>128093.35</v>
      </c>
      <c r="Z329" s="291"/>
      <c r="AA329" s="673" t="s">
        <v>53</v>
      </c>
      <c r="AB329" s="33"/>
      <c r="AC329" s="253">
        <f>P329+Y329</f>
        <v>257193.35</v>
      </c>
    </row>
    <row r="330" spans="1:36" x14ac:dyDescent="0.3">
      <c r="A330" s="215"/>
      <c r="B330" s="269"/>
      <c r="C330" s="269"/>
      <c r="D330" s="269"/>
      <c r="E330" s="522" t="s">
        <v>66</v>
      </c>
      <c r="F330" s="880">
        <f t="shared" si="79"/>
        <v>0</v>
      </c>
      <c r="G330" s="270"/>
      <c r="H330" s="270"/>
      <c r="I330" s="287"/>
      <c r="J330" s="288"/>
      <c r="K330" s="507"/>
      <c r="L330" s="273"/>
      <c r="M330" s="273"/>
      <c r="N330" s="273"/>
      <c r="O330" s="274"/>
      <c r="P330" s="304">
        <f t="shared" si="76"/>
        <v>7200</v>
      </c>
      <c r="Q330" s="413">
        <v>1100</v>
      </c>
      <c r="R330" s="413">
        <v>2100</v>
      </c>
      <c r="S330" s="290">
        <v>2000</v>
      </c>
      <c r="T330" s="514">
        <v>2000</v>
      </c>
      <c r="U330" s="515">
        <v>1003</v>
      </c>
      <c r="V330" s="413">
        <v>2061</v>
      </c>
      <c r="W330" s="413"/>
      <c r="X330" s="413"/>
      <c r="Y330" s="299">
        <f>SUM(U330:X330)</f>
        <v>3064</v>
      </c>
      <c r="Z330" s="291"/>
      <c r="AA330" s="673" t="s">
        <v>53</v>
      </c>
      <c r="AB330" s="20"/>
      <c r="AC330" s="253">
        <f>P330+Y330</f>
        <v>10264</v>
      </c>
    </row>
    <row r="331" spans="1:36" x14ac:dyDescent="0.3">
      <c r="A331" s="215"/>
      <c r="B331" s="269"/>
      <c r="C331" s="269"/>
      <c r="D331" s="269"/>
      <c r="E331" s="522" t="s">
        <v>237</v>
      </c>
      <c r="F331" s="880">
        <f t="shared" si="79"/>
        <v>0</v>
      </c>
      <c r="G331" s="270"/>
      <c r="H331" s="270"/>
      <c r="I331" s="287"/>
      <c r="J331" s="288"/>
      <c r="K331" s="507"/>
      <c r="L331" s="273"/>
      <c r="M331" s="273"/>
      <c r="N331" s="273"/>
      <c r="O331" s="274"/>
      <c r="P331" s="304">
        <f t="shared" si="76"/>
        <v>16150</v>
      </c>
      <c r="Q331" s="290">
        <v>4000</v>
      </c>
      <c r="R331" s="514">
        <v>4150</v>
      </c>
      <c r="S331" s="290">
        <v>4000</v>
      </c>
      <c r="T331" s="514">
        <v>4000</v>
      </c>
      <c r="U331" s="515"/>
      <c r="V331" s="413">
        <v>8120</v>
      </c>
      <c r="W331" s="413"/>
      <c r="X331" s="413"/>
      <c r="Y331" s="299">
        <f>SUM(U332:X332)</f>
        <v>0</v>
      </c>
      <c r="Z331" s="291" t="s">
        <v>53</v>
      </c>
      <c r="AA331" s="1020" t="s">
        <v>587</v>
      </c>
      <c r="AB331" s="20"/>
      <c r="AC331" s="253" t="e">
        <f>P331+#REF!</f>
        <v>#REF!</v>
      </c>
    </row>
    <row r="332" spans="1:36" ht="15.6" customHeight="1" x14ac:dyDescent="0.3">
      <c r="A332" s="215"/>
      <c r="B332" s="269"/>
      <c r="C332" s="269"/>
      <c r="D332" s="269"/>
      <c r="E332" s="555"/>
      <c r="F332" s="880">
        <f t="shared" si="79"/>
        <v>0</v>
      </c>
      <c r="G332" s="270"/>
      <c r="H332" s="270"/>
      <c r="I332" s="287"/>
      <c r="J332" s="288"/>
      <c r="K332" s="507"/>
      <c r="L332" s="273"/>
      <c r="M332" s="273"/>
      <c r="N332" s="273"/>
      <c r="O332" s="274"/>
      <c r="P332" s="304">
        <f t="shared" si="76"/>
        <v>0</v>
      </c>
      <c r="Q332" s="413"/>
      <c r="R332" s="413"/>
      <c r="S332" s="290"/>
      <c r="T332" s="514"/>
      <c r="U332" s="515"/>
      <c r="V332" s="413"/>
      <c r="W332" s="413"/>
      <c r="X332" s="413"/>
      <c r="Y332" s="299">
        <f>SUM(U333:X333)</f>
        <v>0</v>
      </c>
      <c r="Z332" s="291"/>
      <c r="AA332" s="1020" t="s">
        <v>588</v>
      </c>
      <c r="AB332" s="20"/>
      <c r="AC332" s="253">
        <f>P332+Y331</f>
        <v>0</v>
      </c>
    </row>
    <row r="333" spans="1:36" ht="15.6" customHeight="1" x14ac:dyDescent="0.3">
      <c r="A333" s="215"/>
      <c r="B333" s="269"/>
      <c r="C333" s="269"/>
      <c r="D333" s="269"/>
      <c r="E333" s="555"/>
      <c r="F333" s="880">
        <f t="shared" si="79"/>
        <v>0</v>
      </c>
      <c r="G333" s="270"/>
      <c r="H333" s="270"/>
      <c r="I333" s="287"/>
      <c r="J333" s="288"/>
      <c r="K333" s="507"/>
      <c r="L333" s="273"/>
      <c r="M333" s="273"/>
      <c r="N333" s="273"/>
      <c r="O333" s="274"/>
      <c r="P333" s="304">
        <f t="shared" si="76"/>
        <v>0</v>
      </c>
      <c r="Q333" s="413"/>
      <c r="R333" s="413"/>
      <c r="S333" s="290"/>
      <c r="T333" s="514"/>
      <c r="U333" s="515"/>
      <c r="V333" s="413"/>
      <c r="W333" s="413"/>
      <c r="X333" s="413"/>
      <c r="Y333" s="299"/>
      <c r="Z333" s="291"/>
      <c r="AA333" s="1020" t="s">
        <v>589</v>
      </c>
      <c r="AB333" s="33"/>
      <c r="AC333" s="253">
        <f>P333+Y332</f>
        <v>0</v>
      </c>
    </row>
    <row r="334" spans="1:36" ht="15.6" customHeight="1" thickBot="1" x14ac:dyDescent="0.35">
      <c r="A334" s="1415"/>
      <c r="B334" s="1416"/>
      <c r="C334" s="1417"/>
      <c r="D334" s="568"/>
      <c r="E334" s="1063"/>
      <c r="F334" s="1418">
        <f t="shared" ref="F334" si="80">SUM(G334:J334)</f>
        <v>0</v>
      </c>
      <c r="G334" s="1419"/>
      <c r="H334" s="1419"/>
      <c r="I334" s="1420"/>
      <c r="J334" s="1421"/>
      <c r="K334" s="1422"/>
      <c r="L334" s="1423"/>
      <c r="M334" s="1423"/>
      <c r="N334" s="1423"/>
      <c r="O334" s="1424"/>
      <c r="P334" s="1425">
        <f t="shared" si="76"/>
        <v>0</v>
      </c>
      <c r="Q334" s="1426"/>
      <c r="R334" s="1426"/>
      <c r="S334" s="1427"/>
      <c r="T334" s="1428"/>
      <c r="U334" s="1429"/>
      <c r="V334" s="1426"/>
      <c r="W334" s="1426"/>
      <c r="X334" s="1426"/>
      <c r="Y334" s="1430">
        <f t="shared" ref="Y334" si="81">SUM(U334:X334)</f>
        <v>0</v>
      </c>
      <c r="Z334" s="1329"/>
      <c r="AA334" s="1431"/>
      <c r="AB334" s="20"/>
      <c r="AC334" s="253">
        <f t="shared" si="78"/>
        <v>0</v>
      </c>
    </row>
    <row r="335" spans="1:36" s="1831" customFormat="1" x14ac:dyDescent="0.3">
      <c r="A335" s="1118" t="s">
        <v>57</v>
      </c>
      <c r="B335" s="1808"/>
      <c r="C335" s="1808"/>
      <c r="D335" s="1808"/>
      <c r="E335" s="1809"/>
      <c r="F335" s="1810">
        <f t="shared" ref="F335:F396" si="82">SUM(G335:J335)</f>
        <v>0</v>
      </c>
      <c r="G335" s="1811"/>
      <c r="H335" s="1811"/>
      <c r="I335" s="1812"/>
      <c r="J335" s="1813"/>
      <c r="K335" s="1814"/>
      <c r="L335" s="1815"/>
      <c r="M335" s="1815"/>
      <c r="N335" s="1815"/>
      <c r="O335" s="1816"/>
      <c r="P335" s="1817">
        <f t="shared" ref="P335" si="83">SUM(Q335:T335)</f>
        <v>0</v>
      </c>
      <c r="Q335" s="1818"/>
      <c r="R335" s="1818"/>
      <c r="S335" s="1819"/>
      <c r="T335" s="1820"/>
      <c r="U335" s="1817"/>
      <c r="V335" s="1819"/>
      <c r="W335" s="1819"/>
      <c r="X335" s="1821"/>
      <c r="Y335" s="1822">
        <f t="shared" ref="Y335" si="84">SUM(U335:X335)</f>
        <v>0</v>
      </c>
      <c r="Z335" s="1817"/>
      <c r="AA335" s="1820"/>
      <c r="AB335" s="1823" t="e">
        <f>#REF!+AA335</f>
        <v>#REF!</v>
      </c>
      <c r="AC335" s="1824">
        <f t="shared" ref="AC335:AC409" si="85">P335+Y335</f>
        <v>0</v>
      </c>
      <c r="AD335" s="1825"/>
      <c r="AE335" s="1825"/>
      <c r="AF335" s="1826">
        <f>+AE335+AD335+AC335+Y335</f>
        <v>0</v>
      </c>
      <c r="AG335" s="1827"/>
      <c r="AH335" s="1828"/>
      <c r="AI335" s="1829"/>
      <c r="AJ335" s="1830"/>
    </row>
    <row r="336" spans="1:36" s="34" customFormat="1" x14ac:dyDescent="0.3">
      <c r="A336" s="118"/>
      <c r="B336" s="331" t="s">
        <v>264</v>
      </c>
      <c r="C336" s="331"/>
      <c r="D336" s="331"/>
      <c r="E336" s="1166"/>
      <c r="F336" s="582">
        <f t="shared" si="82"/>
        <v>0</v>
      </c>
      <c r="G336" s="583"/>
      <c r="H336" s="583"/>
      <c r="I336" s="584"/>
      <c r="J336" s="585"/>
      <c r="K336" s="336"/>
      <c r="L336" s="586"/>
      <c r="M336" s="586"/>
      <c r="N336" s="586"/>
      <c r="O336" s="338"/>
      <c r="P336" s="339">
        <f>P337</f>
        <v>135100</v>
      </c>
      <c r="Q336" s="339">
        <f t="shared" ref="Q336:Y336" si="86">Q337</f>
        <v>11600</v>
      </c>
      <c r="R336" s="339">
        <f t="shared" si="86"/>
        <v>23500</v>
      </c>
      <c r="S336" s="339">
        <f t="shared" si="86"/>
        <v>30000</v>
      </c>
      <c r="T336" s="1286">
        <f t="shared" si="86"/>
        <v>70000</v>
      </c>
      <c r="U336" s="339">
        <f t="shared" si="86"/>
        <v>11600</v>
      </c>
      <c r="V336" s="339">
        <f t="shared" si="86"/>
        <v>23500</v>
      </c>
      <c r="W336" s="339">
        <f t="shared" si="86"/>
        <v>0</v>
      </c>
      <c r="X336" s="339">
        <f t="shared" si="86"/>
        <v>0</v>
      </c>
      <c r="Y336" s="1286">
        <f t="shared" si="86"/>
        <v>35100</v>
      </c>
      <c r="Z336" s="438"/>
      <c r="AA336" s="480"/>
      <c r="AB336" s="20"/>
      <c r="AC336" s="260">
        <f t="shared" si="85"/>
        <v>170200</v>
      </c>
    </row>
    <row r="337" spans="1:29" s="1008" customFormat="1" ht="15.6" hidden="1" customHeight="1" x14ac:dyDescent="0.3">
      <c r="A337" s="118"/>
      <c r="B337" s="331"/>
      <c r="C337" s="331" t="s">
        <v>117</v>
      </c>
      <c r="D337" s="331"/>
      <c r="E337" s="1166"/>
      <c r="F337" s="582">
        <f t="shared" si="82"/>
        <v>0</v>
      </c>
      <c r="G337" s="583"/>
      <c r="H337" s="583"/>
      <c r="I337" s="584"/>
      <c r="J337" s="919"/>
      <c r="K337" s="376"/>
      <c r="L337" s="429"/>
      <c r="M337" s="429"/>
      <c r="N337" s="429"/>
      <c r="O337" s="338"/>
      <c r="P337" s="339">
        <f>P471+P550</f>
        <v>135100</v>
      </c>
      <c r="Q337" s="339">
        <f t="shared" ref="Q337:Y337" si="87">Q471+Q550</f>
        <v>11600</v>
      </c>
      <c r="R337" s="339">
        <f t="shared" si="87"/>
        <v>23500</v>
      </c>
      <c r="S337" s="339">
        <f t="shared" si="87"/>
        <v>30000</v>
      </c>
      <c r="T337" s="1286">
        <f t="shared" si="87"/>
        <v>70000</v>
      </c>
      <c r="U337" s="339">
        <f t="shared" si="87"/>
        <v>11600</v>
      </c>
      <c r="V337" s="339">
        <f t="shared" si="87"/>
        <v>23500</v>
      </c>
      <c r="W337" s="339">
        <f t="shared" si="87"/>
        <v>0</v>
      </c>
      <c r="X337" s="339">
        <f t="shared" si="87"/>
        <v>0</v>
      </c>
      <c r="Y337" s="1286">
        <f t="shared" si="87"/>
        <v>35100</v>
      </c>
      <c r="Z337" s="339"/>
      <c r="AA337" s="346"/>
      <c r="AB337" s="1007"/>
      <c r="AC337" s="260">
        <f t="shared" si="85"/>
        <v>170200</v>
      </c>
    </row>
    <row r="338" spans="1:29" s="34" customFormat="1" x14ac:dyDescent="0.3">
      <c r="A338" s="118"/>
      <c r="B338" s="331" t="s">
        <v>265</v>
      </c>
      <c r="C338" s="331"/>
      <c r="D338" s="331"/>
      <c r="E338" s="1166"/>
      <c r="F338" s="582">
        <f t="shared" si="82"/>
        <v>0</v>
      </c>
      <c r="G338" s="583"/>
      <c r="H338" s="583"/>
      <c r="I338" s="584"/>
      <c r="J338" s="585"/>
      <c r="K338" s="336"/>
      <c r="L338" s="586"/>
      <c r="M338" s="586"/>
      <c r="N338" s="586"/>
      <c r="O338" s="338"/>
      <c r="P338" s="339">
        <f>P345</f>
        <v>2092440</v>
      </c>
      <c r="Q338" s="339">
        <f t="shared" ref="Q338:Y338" si="88">Q345</f>
        <v>58250</v>
      </c>
      <c r="R338" s="339">
        <f t="shared" si="88"/>
        <v>61530</v>
      </c>
      <c r="S338" s="339">
        <f t="shared" si="88"/>
        <v>1265000</v>
      </c>
      <c r="T338" s="1286">
        <f t="shared" si="88"/>
        <v>707660</v>
      </c>
      <c r="U338" s="339">
        <f t="shared" si="88"/>
        <v>123750</v>
      </c>
      <c r="V338" s="339">
        <f t="shared" si="88"/>
        <v>1596359</v>
      </c>
      <c r="W338" s="339">
        <f t="shared" si="88"/>
        <v>0</v>
      </c>
      <c r="X338" s="339">
        <f t="shared" si="88"/>
        <v>0</v>
      </c>
      <c r="Y338" s="1286">
        <f t="shared" si="88"/>
        <v>1720109</v>
      </c>
      <c r="Z338" s="438"/>
      <c r="AA338" s="480"/>
      <c r="AB338" s="20"/>
      <c r="AC338" s="260">
        <f t="shared" si="85"/>
        <v>3812549</v>
      </c>
    </row>
    <row r="339" spans="1:29" s="34" customFormat="1" x14ac:dyDescent="0.3">
      <c r="A339" s="118"/>
      <c r="B339" s="331" t="s">
        <v>269</v>
      </c>
      <c r="C339" s="331"/>
      <c r="D339" s="331"/>
      <c r="E339" s="1166"/>
      <c r="F339" s="1074">
        <f t="shared" si="82"/>
        <v>0</v>
      </c>
      <c r="G339" s="1075"/>
      <c r="H339" s="1075"/>
      <c r="I339" s="1076"/>
      <c r="J339" s="1077"/>
      <c r="K339" s="1078"/>
      <c r="L339" s="1079"/>
      <c r="M339" s="1079"/>
      <c r="N339" s="1079"/>
      <c r="O339" s="1080"/>
      <c r="P339" s="339">
        <f>P560</f>
        <v>0</v>
      </c>
      <c r="Q339" s="339">
        <f t="shared" ref="Q339:Y339" si="89">Q560</f>
        <v>0</v>
      </c>
      <c r="R339" s="339">
        <f t="shared" si="89"/>
        <v>0</v>
      </c>
      <c r="S339" s="339">
        <f t="shared" si="89"/>
        <v>0</v>
      </c>
      <c r="T339" s="1286">
        <f t="shared" si="89"/>
        <v>0</v>
      </c>
      <c r="U339" s="339">
        <f t="shared" si="89"/>
        <v>0</v>
      </c>
      <c r="V339" s="339">
        <f t="shared" si="89"/>
        <v>0</v>
      </c>
      <c r="W339" s="339" t="e">
        <f t="shared" si="89"/>
        <v>#REF!</v>
      </c>
      <c r="X339" s="339" t="e">
        <f t="shared" si="89"/>
        <v>#REF!</v>
      </c>
      <c r="Y339" s="1286">
        <f t="shared" si="89"/>
        <v>0</v>
      </c>
      <c r="Z339" s="438"/>
      <c r="AA339" s="480"/>
      <c r="AB339" s="20"/>
      <c r="AC339" s="260">
        <f t="shared" si="85"/>
        <v>0</v>
      </c>
    </row>
    <row r="340" spans="1:29" s="34" customFormat="1" hidden="1" x14ac:dyDescent="0.3">
      <c r="A340" s="118"/>
      <c r="B340" s="331" t="s">
        <v>271</v>
      </c>
      <c r="C340" s="331"/>
      <c r="D340" s="331"/>
      <c r="E340" s="1166"/>
      <c r="F340" s="1074">
        <f t="shared" si="82"/>
        <v>0</v>
      </c>
      <c r="G340" s="1075"/>
      <c r="H340" s="1075"/>
      <c r="I340" s="1076"/>
      <c r="J340" s="1077"/>
      <c r="K340" s="1078"/>
      <c r="L340" s="1079"/>
      <c r="M340" s="1079"/>
      <c r="N340" s="1079"/>
      <c r="O340" s="1080"/>
      <c r="P340" s="339" t="e">
        <f>P341+P342</f>
        <v>#REF!</v>
      </c>
      <c r="Q340" s="339" t="e">
        <f t="shared" ref="Q340:Y340" si="90">Q341+Q342</f>
        <v>#REF!</v>
      </c>
      <c r="R340" s="339" t="e">
        <f t="shared" si="90"/>
        <v>#REF!</v>
      </c>
      <c r="S340" s="339" t="e">
        <f t="shared" si="90"/>
        <v>#REF!</v>
      </c>
      <c r="T340" s="1286" t="e">
        <f t="shared" si="90"/>
        <v>#REF!</v>
      </c>
      <c r="U340" s="339" t="e">
        <f t="shared" si="90"/>
        <v>#REF!</v>
      </c>
      <c r="V340" s="339" t="e">
        <f t="shared" si="90"/>
        <v>#REF!</v>
      </c>
      <c r="W340" s="339" t="e">
        <f t="shared" si="90"/>
        <v>#REF!</v>
      </c>
      <c r="X340" s="339" t="e">
        <f t="shared" si="90"/>
        <v>#REF!</v>
      </c>
      <c r="Y340" s="1286" t="e">
        <f t="shared" si="90"/>
        <v>#REF!</v>
      </c>
      <c r="Z340" s="438"/>
      <c r="AA340" s="430"/>
      <c r="AB340" s="20"/>
      <c r="AC340" s="260" t="e">
        <f t="shared" si="85"/>
        <v>#REF!</v>
      </c>
    </row>
    <row r="341" spans="1:29" s="1008" customFormat="1" ht="15.6" hidden="1" customHeight="1" x14ac:dyDescent="0.3">
      <c r="A341" s="118"/>
      <c r="B341" s="331"/>
      <c r="C341" s="331" t="s">
        <v>117</v>
      </c>
      <c r="D341" s="331"/>
      <c r="E341" s="1166"/>
      <c r="F341" s="1074">
        <f t="shared" si="82"/>
        <v>0</v>
      </c>
      <c r="G341" s="1075"/>
      <c r="H341" s="1075"/>
      <c r="I341" s="1076"/>
      <c r="J341" s="1081"/>
      <c r="K341" s="1082"/>
      <c r="L341" s="1083"/>
      <c r="M341" s="1083"/>
      <c r="N341" s="1083"/>
      <c r="O341" s="1080"/>
      <c r="P341" s="339" t="e">
        <f>P551+#REF!</f>
        <v>#REF!</v>
      </c>
      <c r="Q341" s="339" t="e">
        <f>Q551+#REF!</f>
        <v>#REF!</v>
      </c>
      <c r="R341" s="339" t="e">
        <f>R551+#REF!</f>
        <v>#REF!</v>
      </c>
      <c r="S341" s="339" t="e">
        <f>S551+#REF!</f>
        <v>#REF!</v>
      </c>
      <c r="T341" s="1286" t="e">
        <f>T551+#REF!</f>
        <v>#REF!</v>
      </c>
      <c r="U341" s="339" t="e">
        <f>U551+#REF!</f>
        <v>#REF!</v>
      </c>
      <c r="V341" s="339" t="e">
        <f>V551+#REF!</f>
        <v>#REF!</v>
      </c>
      <c r="W341" s="339" t="e">
        <f>W551+#REF!</f>
        <v>#REF!</v>
      </c>
      <c r="X341" s="339" t="e">
        <f>X551+#REF!</f>
        <v>#REF!</v>
      </c>
      <c r="Y341" s="1286" t="e">
        <f>Y551+#REF!</f>
        <v>#REF!</v>
      </c>
      <c r="Z341" s="339"/>
      <c r="AA341" s="346"/>
      <c r="AB341" s="1007"/>
      <c r="AC341" s="260" t="e">
        <f t="shared" si="85"/>
        <v>#REF!</v>
      </c>
    </row>
    <row r="342" spans="1:29" s="1008" customFormat="1" ht="15.6" hidden="1" customHeight="1" x14ac:dyDescent="0.3">
      <c r="A342" s="118"/>
      <c r="B342" s="331"/>
      <c r="C342" s="331" t="s">
        <v>118</v>
      </c>
      <c r="D342" s="331"/>
      <c r="E342" s="1166"/>
      <c r="F342" s="1074">
        <f t="shared" si="82"/>
        <v>0</v>
      </c>
      <c r="G342" s="1075"/>
      <c r="H342" s="1075"/>
      <c r="I342" s="1076"/>
      <c r="J342" s="1081"/>
      <c r="K342" s="1082"/>
      <c r="L342" s="1083"/>
      <c r="M342" s="1083"/>
      <c r="N342" s="1083"/>
      <c r="O342" s="1080"/>
      <c r="P342" s="339" t="e">
        <f>P346+#REF!+P561+#REF!+#REF!+#REF!</f>
        <v>#REF!</v>
      </c>
      <c r="Q342" s="401" t="e">
        <f>Q346+#REF!+Q561+#REF!+#REF!+#REF!</f>
        <v>#REF!</v>
      </c>
      <c r="R342" s="401" t="e">
        <f>R346+#REF!+R561+#REF!+#REF!+#REF!</f>
        <v>#REF!</v>
      </c>
      <c r="S342" s="401" t="e">
        <f>S346+#REF!+S561+#REF!+#REF!+#REF!</f>
        <v>#REF!</v>
      </c>
      <c r="T342" s="402" t="e">
        <f>T346+#REF!+T561+#REF!+#REF!+#REF!</f>
        <v>#REF!</v>
      </c>
      <c r="U342" s="339" t="e">
        <f>U346+#REF!+U561+#REF!+#REF!+#REF!</f>
        <v>#REF!</v>
      </c>
      <c r="V342" s="401" t="e">
        <f>V346+#REF!+V561+#REF!+#REF!+#REF!</f>
        <v>#REF!</v>
      </c>
      <c r="W342" s="401" t="e">
        <f>W346+#REF!+W561+#REF!+#REF!+#REF!</f>
        <v>#REF!</v>
      </c>
      <c r="X342" s="401" t="e">
        <f>X346+#REF!+X561+#REF!+#REF!+#REF!</f>
        <v>#REF!</v>
      </c>
      <c r="Y342" s="402" t="e">
        <f>Y346+#REF!+Y561+#REF!+#REF!+#REF!</f>
        <v>#REF!</v>
      </c>
      <c r="Z342" s="339"/>
      <c r="AA342" s="346"/>
      <c r="AB342" s="1007"/>
      <c r="AC342" s="260" t="e">
        <f t="shared" si="85"/>
        <v>#REF!</v>
      </c>
    </row>
    <row r="343" spans="1:29" s="31" customFormat="1" ht="16.2" thickBot="1" x14ac:dyDescent="0.35">
      <c r="A343" s="119"/>
      <c r="B343" s="306"/>
      <c r="C343" s="306"/>
      <c r="D343" s="306"/>
      <c r="E343" s="1414"/>
      <c r="F343" s="1111">
        <f t="shared" si="82"/>
        <v>0</v>
      </c>
      <c r="G343" s="1112"/>
      <c r="H343" s="1112"/>
      <c r="I343" s="1113"/>
      <c r="J343" s="1114"/>
      <c r="K343" s="1115"/>
      <c r="L343" s="1116"/>
      <c r="M343" s="1116"/>
      <c r="N343" s="1116"/>
      <c r="O343" s="1117"/>
      <c r="P343" s="484">
        <f t="shared" ref="P343:P404" si="91">SUM(Q343:T343)</f>
        <v>0</v>
      </c>
      <c r="Q343" s="349"/>
      <c r="R343" s="349"/>
      <c r="S343" s="314"/>
      <c r="T343" s="315"/>
      <c r="U343" s="350"/>
      <c r="V343" s="349"/>
      <c r="W343" s="349"/>
      <c r="X343" s="349"/>
      <c r="Y343" s="1307">
        <f t="shared" ref="Y343:Y404" si="92">SUM(U343:X343)</f>
        <v>0</v>
      </c>
      <c r="Z343" s="317"/>
      <c r="AA343" s="318"/>
      <c r="AB343" s="20"/>
      <c r="AC343" s="253">
        <f t="shared" si="85"/>
        <v>0</v>
      </c>
    </row>
    <row r="344" spans="1:29" s="39" customFormat="1" x14ac:dyDescent="0.3">
      <c r="A344" s="120"/>
      <c r="B344" s="527" t="s">
        <v>283</v>
      </c>
      <c r="C344" s="527"/>
      <c r="D344" s="527"/>
      <c r="E344" s="1367"/>
      <c r="F344" s="1479">
        <f t="shared" si="82"/>
        <v>0</v>
      </c>
      <c r="G344" s="1480"/>
      <c r="H344" s="1480"/>
      <c r="I344" s="1481"/>
      <c r="J344" s="1482"/>
      <c r="K344" s="1483"/>
      <c r="L344" s="1484"/>
      <c r="M344" s="1484"/>
      <c r="N344" s="1484"/>
      <c r="O344" s="1485"/>
      <c r="P344" s="488">
        <f t="shared" si="91"/>
        <v>0</v>
      </c>
      <c r="Q344" s="359"/>
      <c r="R344" s="359"/>
      <c r="S344" s="360"/>
      <c r="T344" s="361"/>
      <c r="U344" s="362"/>
      <c r="V344" s="359"/>
      <c r="W344" s="359"/>
      <c r="X344" s="359"/>
      <c r="Y344" s="1308">
        <f t="shared" si="92"/>
        <v>0</v>
      </c>
      <c r="Z344" s="489" t="s">
        <v>114</v>
      </c>
      <c r="AB344" s="38"/>
      <c r="AC344" s="253">
        <f t="shared" si="85"/>
        <v>0</v>
      </c>
    </row>
    <row r="345" spans="1:29" s="34" customFormat="1" x14ac:dyDescent="0.3">
      <c r="A345" s="118"/>
      <c r="B345" s="368"/>
      <c r="C345" s="368" t="s">
        <v>265</v>
      </c>
      <c r="D345" s="368"/>
      <c r="E345" s="1166"/>
      <c r="F345" s="1074">
        <f t="shared" si="82"/>
        <v>0</v>
      </c>
      <c r="G345" s="1075"/>
      <c r="H345" s="1075"/>
      <c r="I345" s="1076"/>
      <c r="J345" s="1077"/>
      <c r="K345" s="1078"/>
      <c r="L345" s="1079"/>
      <c r="M345" s="1079"/>
      <c r="N345" s="1079"/>
      <c r="O345" s="1080"/>
      <c r="P345" s="339">
        <f t="shared" ref="P345:Y345" si="93">SUM(P347:P469)-P346</f>
        <v>2092440</v>
      </c>
      <c r="Q345" s="401">
        <f t="shared" si="93"/>
        <v>58250</v>
      </c>
      <c r="R345" s="401">
        <f t="shared" si="93"/>
        <v>61530</v>
      </c>
      <c r="S345" s="401">
        <f t="shared" si="93"/>
        <v>1265000</v>
      </c>
      <c r="T345" s="402">
        <f t="shared" si="93"/>
        <v>707660</v>
      </c>
      <c r="U345" s="339">
        <f t="shared" si="93"/>
        <v>123750</v>
      </c>
      <c r="V345" s="401">
        <f t="shared" si="93"/>
        <v>1596359</v>
      </c>
      <c r="W345" s="401">
        <f t="shared" si="93"/>
        <v>0</v>
      </c>
      <c r="X345" s="401">
        <f t="shared" si="93"/>
        <v>0</v>
      </c>
      <c r="Y345" s="402">
        <f t="shared" si="93"/>
        <v>1720109</v>
      </c>
      <c r="Z345" s="438"/>
      <c r="AA345" s="480"/>
      <c r="AB345" s="40"/>
      <c r="AC345" s="260">
        <f t="shared" si="85"/>
        <v>3812549</v>
      </c>
    </row>
    <row r="346" spans="1:29" s="34" customFormat="1" hidden="1" x14ac:dyDescent="0.3">
      <c r="A346" s="118"/>
      <c r="B346" s="368"/>
      <c r="C346" s="368" t="s">
        <v>271</v>
      </c>
      <c r="D346" s="368"/>
      <c r="E346" s="1166"/>
      <c r="F346" s="1074">
        <f t="shared" ref="F346" si="94">SUM(G346:J346)</f>
        <v>0</v>
      </c>
      <c r="G346" s="1075"/>
      <c r="H346" s="1075"/>
      <c r="I346" s="1076"/>
      <c r="J346" s="1077"/>
      <c r="K346" s="1078"/>
      <c r="L346" s="1079"/>
      <c r="M346" s="1079"/>
      <c r="N346" s="1079"/>
      <c r="O346" s="1080"/>
      <c r="P346" s="339">
        <f t="shared" ref="P346:R346" si="95">P386</f>
        <v>30000</v>
      </c>
      <c r="Q346" s="401">
        <f t="shared" si="95"/>
        <v>0</v>
      </c>
      <c r="R346" s="401">
        <f t="shared" si="95"/>
        <v>0</v>
      </c>
      <c r="S346" s="401">
        <f>S386</f>
        <v>30000</v>
      </c>
      <c r="T346" s="402">
        <f t="shared" ref="T346:Y346" si="96">T386</f>
        <v>0</v>
      </c>
      <c r="U346" s="339">
        <f t="shared" si="96"/>
        <v>0</v>
      </c>
      <c r="V346" s="401">
        <f t="shared" si="96"/>
        <v>0</v>
      </c>
      <c r="W346" s="401">
        <f t="shared" si="96"/>
        <v>0</v>
      </c>
      <c r="X346" s="401">
        <f t="shared" si="96"/>
        <v>0</v>
      </c>
      <c r="Y346" s="402">
        <f t="shared" si="96"/>
        <v>0</v>
      </c>
      <c r="Z346" s="438"/>
      <c r="AA346" s="480"/>
      <c r="AB346" s="40"/>
      <c r="AC346" s="260">
        <f t="shared" si="85"/>
        <v>30000</v>
      </c>
    </row>
    <row r="347" spans="1:29" x14ac:dyDescent="0.3">
      <c r="A347" s="115"/>
      <c r="B347" s="332"/>
      <c r="C347" s="332"/>
      <c r="D347" s="332"/>
      <c r="E347" s="1166"/>
      <c r="F347" s="1074">
        <f t="shared" si="82"/>
        <v>0</v>
      </c>
      <c r="G347" s="1084"/>
      <c r="H347" s="1084"/>
      <c r="I347" s="1085"/>
      <c r="J347" s="1086"/>
      <c r="K347" s="1087"/>
      <c r="L347" s="1088"/>
      <c r="M347" s="1088"/>
      <c r="N347" s="1088"/>
      <c r="O347" s="1080"/>
      <c r="P347" s="339">
        <f t="shared" si="91"/>
        <v>0</v>
      </c>
      <c r="Q347" s="364"/>
      <c r="R347" s="364"/>
      <c r="S347" s="365"/>
      <c r="T347" s="366"/>
      <c r="U347" s="367"/>
      <c r="V347" s="364"/>
      <c r="W347" s="364"/>
      <c r="X347" s="364"/>
      <c r="Y347" s="1293">
        <f t="shared" si="92"/>
        <v>0</v>
      </c>
      <c r="Z347" s="340"/>
      <c r="AA347" s="341"/>
      <c r="AB347" s="40"/>
      <c r="AC347" s="253">
        <f t="shared" si="85"/>
        <v>0</v>
      </c>
    </row>
    <row r="348" spans="1:29" x14ac:dyDescent="0.3">
      <c r="A348" s="215"/>
      <c r="B348" s="269"/>
      <c r="C348" s="282" t="s">
        <v>1160</v>
      </c>
      <c r="D348" s="30"/>
      <c r="E348" s="554"/>
      <c r="F348" s="1074"/>
      <c r="G348" s="1084"/>
      <c r="H348" s="1084"/>
      <c r="I348" s="1085"/>
      <c r="J348" s="1086"/>
      <c r="K348" s="1087"/>
      <c r="L348" s="1088"/>
      <c r="M348" s="1088"/>
      <c r="N348" s="1088"/>
      <c r="O348" s="1080"/>
      <c r="P348" s="339">
        <f t="shared" si="91"/>
        <v>0</v>
      </c>
      <c r="Q348" s="364"/>
      <c r="R348" s="364"/>
      <c r="S348" s="365"/>
      <c r="T348" s="366"/>
      <c r="U348" s="367"/>
      <c r="V348" s="364"/>
      <c r="W348" s="364"/>
      <c r="X348" s="364"/>
      <c r="Y348" s="1293">
        <f t="shared" si="92"/>
        <v>0</v>
      </c>
      <c r="Z348" s="340"/>
      <c r="AA348" s="341"/>
      <c r="AB348" s="40"/>
      <c r="AC348" s="253">
        <f t="shared" si="85"/>
        <v>0</v>
      </c>
    </row>
    <row r="349" spans="1:29" x14ac:dyDescent="0.3">
      <c r="A349" s="215"/>
      <c r="B349" s="269"/>
      <c r="C349" s="269"/>
      <c r="D349" s="269"/>
      <c r="E349" s="522" t="s">
        <v>1017</v>
      </c>
      <c r="F349" s="1074"/>
      <c r="G349" s="1084"/>
      <c r="H349" s="1084"/>
      <c r="I349" s="1085"/>
      <c r="J349" s="1086"/>
      <c r="K349" s="1087"/>
      <c r="L349" s="1088"/>
      <c r="M349" s="1088"/>
      <c r="N349" s="1088"/>
      <c r="O349" s="1080"/>
      <c r="P349" s="339">
        <f t="shared" si="91"/>
        <v>0</v>
      </c>
      <c r="Q349" s="364"/>
      <c r="R349" s="364"/>
      <c r="S349" s="365"/>
      <c r="T349" s="366"/>
      <c r="U349" s="367"/>
      <c r="V349" s="364"/>
      <c r="W349" s="364"/>
      <c r="X349" s="364"/>
      <c r="Y349" s="1293">
        <f t="shared" si="92"/>
        <v>0</v>
      </c>
      <c r="Z349" s="340"/>
      <c r="AA349" s="341"/>
      <c r="AB349" s="40"/>
      <c r="AC349" s="253">
        <f t="shared" si="85"/>
        <v>0</v>
      </c>
    </row>
    <row r="350" spans="1:29" x14ac:dyDescent="0.3">
      <c r="A350" s="215"/>
      <c r="B350" s="269"/>
      <c r="C350" s="269"/>
      <c r="D350" s="269"/>
      <c r="E350" s="555" t="s">
        <v>8</v>
      </c>
      <c r="F350" s="1089">
        <v>5</v>
      </c>
      <c r="G350" s="1090">
        <v>5</v>
      </c>
      <c r="H350" s="1091" t="s">
        <v>353</v>
      </c>
      <c r="I350" s="1085"/>
      <c r="J350" s="1086"/>
      <c r="K350" s="1092">
        <v>5</v>
      </c>
      <c r="L350" s="1093">
        <v>4</v>
      </c>
      <c r="M350" s="1088"/>
      <c r="N350" s="1088"/>
      <c r="O350" s="1080">
        <v>5</v>
      </c>
      <c r="P350" s="339">
        <f t="shared" si="91"/>
        <v>0</v>
      </c>
      <c r="Q350" s="364"/>
      <c r="R350" s="364"/>
      <c r="S350" s="365"/>
      <c r="T350" s="366"/>
      <c r="U350" s="367"/>
      <c r="V350" s="364"/>
      <c r="W350" s="364"/>
      <c r="X350" s="364"/>
      <c r="Y350" s="1293">
        <f t="shared" si="92"/>
        <v>0</v>
      </c>
      <c r="Z350" s="340"/>
      <c r="AA350" s="341"/>
      <c r="AB350" s="40"/>
      <c r="AC350" s="253">
        <f t="shared" si="85"/>
        <v>0</v>
      </c>
    </row>
    <row r="351" spans="1:29" x14ac:dyDescent="0.3">
      <c r="A351" s="215"/>
      <c r="B351" s="269"/>
      <c r="C351" s="269"/>
      <c r="D351" s="269"/>
      <c r="E351" s="555" t="s">
        <v>9</v>
      </c>
      <c r="F351" s="1089">
        <v>19</v>
      </c>
      <c r="G351" s="1090">
        <v>19</v>
      </c>
      <c r="H351" s="1091" t="s">
        <v>354</v>
      </c>
      <c r="I351" s="1085"/>
      <c r="J351" s="1086"/>
      <c r="K351" s="1092">
        <v>2</v>
      </c>
      <c r="L351" s="1093">
        <v>1</v>
      </c>
      <c r="M351" s="1088"/>
      <c r="N351" s="1088"/>
      <c r="O351" s="1080">
        <v>2</v>
      </c>
      <c r="P351" s="339">
        <f t="shared" si="91"/>
        <v>0</v>
      </c>
      <c r="Q351" s="364"/>
      <c r="R351" s="364"/>
      <c r="S351" s="365"/>
      <c r="T351" s="366"/>
      <c r="U351" s="367"/>
      <c r="V351" s="364"/>
      <c r="W351" s="364"/>
      <c r="X351" s="364"/>
      <c r="Y351" s="1293">
        <f t="shared" si="92"/>
        <v>0</v>
      </c>
      <c r="Z351" s="340"/>
      <c r="AA351" s="341"/>
      <c r="AB351" s="40"/>
      <c r="AC351" s="253">
        <f t="shared" si="85"/>
        <v>0</v>
      </c>
    </row>
    <row r="352" spans="1:29" x14ac:dyDescent="0.3">
      <c r="A352" s="215"/>
      <c r="B352" s="269"/>
      <c r="C352" s="269"/>
      <c r="D352" s="269"/>
      <c r="E352" s="555" t="s">
        <v>10</v>
      </c>
      <c r="F352" s="1089">
        <v>123</v>
      </c>
      <c r="G352" s="1090">
        <v>123</v>
      </c>
      <c r="H352" s="1091" t="s">
        <v>1019</v>
      </c>
      <c r="I352" s="1085"/>
      <c r="J352" s="1086"/>
      <c r="K352" s="1092">
        <v>10</v>
      </c>
      <c r="L352" s="1093">
        <v>14</v>
      </c>
      <c r="M352" s="1088"/>
      <c r="N352" s="1088"/>
      <c r="O352" s="1080">
        <v>14</v>
      </c>
      <c r="P352" s="339">
        <f t="shared" si="91"/>
        <v>0</v>
      </c>
      <c r="Q352" s="364"/>
      <c r="R352" s="364"/>
      <c r="S352" s="365"/>
      <c r="T352" s="366"/>
      <c r="U352" s="367"/>
      <c r="V352" s="364"/>
      <c r="W352" s="364"/>
      <c r="X352" s="364"/>
      <c r="Y352" s="1293">
        <f t="shared" si="92"/>
        <v>0</v>
      </c>
      <c r="Z352" s="340"/>
      <c r="AA352" s="341"/>
      <c r="AB352" s="40"/>
      <c r="AC352" s="253">
        <f t="shared" si="85"/>
        <v>0</v>
      </c>
    </row>
    <row r="353" spans="1:29" x14ac:dyDescent="0.3">
      <c r="A353" s="215"/>
      <c r="B353" s="269"/>
      <c r="C353" s="269"/>
      <c r="D353" s="269"/>
      <c r="E353" s="555" t="s">
        <v>1018</v>
      </c>
      <c r="F353" s="1089">
        <v>4018</v>
      </c>
      <c r="G353" s="1090">
        <v>4018</v>
      </c>
      <c r="H353" s="1091" t="s">
        <v>1022</v>
      </c>
      <c r="I353" s="1085"/>
      <c r="J353" s="1086"/>
      <c r="K353" s="1092">
        <v>84</v>
      </c>
      <c r="L353" s="1094">
        <v>144</v>
      </c>
      <c r="M353" s="1088"/>
      <c r="N353" s="1088"/>
      <c r="O353" s="1080">
        <v>144</v>
      </c>
      <c r="P353" s="339">
        <f t="shared" si="91"/>
        <v>0</v>
      </c>
      <c r="Q353" s="364"/>
      <c r="R353" s="364"/>
      <c r="S353" s="365"/>
      <c r="T353" s="366"/>
      <c r="U353" s="367"/>
      <c r="V353" s="364"/>
      <c r="W353" s="364"/>
      <c r="X353" s="364"/>
      <c r="Y353" s="1293">
        <f t="shared" si="92"/>
        <v>0</v>
      </c>
      <c r="Z353" s="340"/>
      <c r="AA353" s="430"/>
      <c r="AB353" s="40"/>
      <c r="AC353" s="253">
        <f t="shared" si="85"/>
        <v>0</v>
      </c>
    </row>
    <row r="354" spans="1:29" x14ac:dyDescent="0.3">
      <c r="A354" s="215"/>
      <c r="B354" s="269"/>
      <c r="C354" s="269"/>
      <c r="D354" s="269"/>
      <c r="E354" s="555"/>
      <c r="F354" s="1074"/>
      <c r="G354" s="1090"/>
      <c r="H354" s="1091"/>
      <c r="I354" s="1085"/>
      <c r="J354" s="1086"/>
      <c r="K354" s="1087"/>
      <c r="L354" s="1088"/>
      <c r="M354" s="1088"/>
      <c r="N354" s="1088"/>
      <c r="O354" s="1080"/>
      <c r="P354" s="339">
        <f t="shared" si="91"/>
        <v>0</v>
      </c>
      <c r="Q354" s="364"/>
      <c r="R354" s="364"/>
      <c r="S354" s="365"/>
      <c r="T354" s="366"/>
      <c r="U354" s="367"/>
      <c r="V354" s="364"/>
      <c r="W354" s="364"/>
      <c r="X354" s="364"/>
      <c r="Y354" s="1293">
        <f t="shared" si="92"/>
        <v>0</v>
      </c>
      <c r="Z354" s="340"/>
      <c r="AA354" s="341"/>
      <c r="AB354" s="40"/>
      <c r="AC354" s="253">
        <f t="shared" si="85"/>
        <v>0</v>
      </c>
    </row>
    <row r="355" spans="1:29" x14ac:dyDescent="0.3">
      <c r="A355" s="215"/>
      <c r="B355" s="269"/>
      <c r="C355" s="269"/>
      <c r="D355" s="282" t="s">
        <v>1161</v>
      </c>
      <c r="E355" s="554"/>
      <c r="F355" s="1074"/>
      <c r="G355" s="1090"/>
      <c r="H355" s="1091"/>
      <c r="I355" s="1085"/>
      <c r="J355" s="1086"/>
      <c r="K355" s="1087"/>
      <c r="L355" s="1088"/>
      <c r="M355" s="1088"/>
      <c r="N355" s="1088"/>
      <c r="O355" s="1080"/>
      <c r="P355" s="339">
        <f t="shared" si="91"/>
        <v>0</v>
      </c>
      <c r="Q355" s="364"/>
      <c r="R355" s="364"/>
      <c r="S355" s="365"/>
      <c r="T355" s="366"/>
      <c r="U355" s="367"/>
      <c r="V355" s="364"/>
      <c r="W355" s="364"/>
      <c r="X355" s="364"/>
      <c r="Y355" s="1293">
        <f t="shared" si="92"/>
        <v>0</v>
      </c>
      <c r="Z355" s="340"/>
      <c r="AA355" s="341"/>
      <c r="AB355" s="40"/>
      <c r="AC355" s="253">
        <f t="shared" si="85"/>
        <v>0</v>
      </c>
    </row>
    <row r="356" spans="1:29" x14ac:dyDescent="0.3">
      <c r="A356" s="215"/>
      <c r="B356" s="269"/>
      <c r="C356" s="269"/>
      <c r="D356" s="282" t="s">
        <v>1020</v>
      </c>
      <c r="E356" s="554"/>
      <c r="F356" s="1074"/>
      <c r="G356" s="1090"/>
      <c r="H356" s="1091"/>
      <c r="I356" s="1085"/>
      <c r="J356" s="1086"/>
      <c r="K356" s="1087"/>
      <c r="L356" s="1088"/>
      <c r="M356" s="1088"/>
      <c r="N356" s="1088"/>
      <c r="O356" s="1080"/>
      <c r="P356" s="339">
        <f t="shared" si="91"/>
        <v>0</v>
      </c>
      <c r="Q356" s="364"/>
      <c r="R356" s="364"/>
      <c r="S356" s="365"/>
      <c r="T356" s="366"/>
      <c r="U356" s="367"/>
      <c r="V356" s="364"/>
      <c r="W356" s="364"/>
      <c r="X356" s="364"/>
      <c r="Y356" s="1293">
        <f t="shared" si="92"/>
        <v>0</v>
      </c>
      <c r="Z356" s="340"/>
      <c r="AA356" s="341"/>
      <c r="AB356" s="40"/>
      <c r="AC356" s="253">
        <f t="shared" si="85"/>
        <v>0</v>
      </c>
    </row>
    <row r="357" spans="1:29" x14ac:dyDescent="0.3">
      <c r="A357" s="215"/>
      <c r="B357" s="269"/>
      <c r="C357" s="269"/>
      <c r="D357" s="282"/>
      <c r="E357" s="522" t="s">
        <v>1021</v>
      </c>
      <c r="F357" s="1074"/>
      <c r="G357" s="1090"/>
      <c r="H357" s="1091"/>
      <c r="I357" s="1085"/>
      <c r="J357" s="1086"/>
      <c r="K357" s="1087"/>
      <c r="L357" s="1088"/>
      <c r="M357" s="1088"/>
      <c r="N357" s="1088"/>
      <c r="O357" s="1080"/>
      <c r="P357" s="339">
        <f t="shared" si="91"/>
        <v>0</v>
      </c>
      <c r="Q357" s="364"/>
      <c r="R357" s="364"/>
      <c r="S357" s="365"/>
      <c r="T357" s="366"/>
      <c r="U357" s="367"/>
      <c r="V357" s="364"/>
      <c r="W357" s="364"/>
      <c r="X357" s="364"/>
      <c r="Y357" s="1293">
        <f t="shared" si="92"/>
        <v>0</v>
      </c>
      <c r="Z357" s="340"/>
      <c r="AA357" s="341"/>
      <c r="AB357" s="40"/>
      <c r="AC357" s="253">
        <f t="shared" si="85"/>
        <v>0</v>
      </c>
    </row>
    <row r="358" spans="1:29" x14ac:dyDescent="0.3">
      <c r="A358" s="215"/>
      <c r="B358" s="269"/>
      <c r="C358" s="269"/>
      <c r="D358" s="269"/>
      <c r="E358" s="555" t="s">
        <v>8</v>
      </c>
      <c r="F358" s="1089">
        <v>5</v>
      </c>
      <c r="G358" s="1090">
        <v>5</v>
      </c>
      <c r="H358" s="1095"/>
      <c r="I358" s="1085"/>
      <c r="J358" s="1086"/>
      <c r="K358" s="1092">
        <v>5</v>
      </c>
      <c r="L358" s="1094"/>
      <c r="M358" s="1088"/>
      <c r="N358" s="1088"/>
      <c r="O358" s="1272">
        <v>5</v>
      </c>
      <c r="P358" s="339">
        <f t="shared" si="91"/>
        <v>0</v>
      </c>
      <c r="Q358" s="364"/>
      <c r="R358" s="364"/>
      <c r="S358" s="365"/>
      <c r="T358" s="366"/>
      <c r="U358" s="367"/>
      <c r="V358" s="364"/>
      <c r="W358" s="364"/>
      <c r="X358" s="364"/>
      <c r="Y358" s="1293">
        <f t="shared" si="92"/>
        <v>0</v>
      </c>
      <c r="Z358" s="340"/>
      <c r="AA358" s="341"/>
      <c r="AB358" s="40"/>
      <c r="AC358" s="253">
        <f t="shared" si="85"/>
        <v>0</v>
      </c>
    </row>
    <row r="359" spans="1:29" x14ac:dyDescent="0.3">
      <c r="A359" s="215"/>
      <c r="B359" s="269"/>
      <c r="C359" s="269"/>
      <c r="D359" s="269"/>
      <c r="E359" s="555" t="s">
        <v>9</v>
      </c>
      <c r="F359" s="1089">
        <v>19</v>
      </c>
      <c r="G359" s="1090">
        <v>19</v>
      </c>
      <c r="H359" s="1095"/>
      <c r="I359" s="1085"/>
      <c r="J359" s="1086"/>
      <c r="K359" s="1092">
        <v>19</v>
      </c>
      <c r="L359" s="1094"/>
      <c r="M359" s="1088"/>
      <c r="N359" s="1088"/>
      <c r="O359" s="1272">
        <v>19</v>
      </c>
      <c r="P359" s="339">
        <f t="shared" si="91"/>
        <v>0</v>
      </c>
      <c r="Q359" s="364"/>
      <c r="R359" s="364"/>
      <c r="S359" s="365"/>
      <c r="T359" s="366"/>
      <c r="U359" s="367"/>
      <c r="V359" s="364"/>
      <c r="W359" s="364"/>
      <c r="X359" s="364"/>
      <c r="Y359" s="1293">
        <f t="shared" si="92"/>
        <v>0</v>
      </c>
      <c r="Z359" s="340"/>
      <c r="AA359" s="341"/>
      <c r="AB359" s="40"/>
      <c r="AC359" s="253">
        <f t="shared" si="85"/>
        <v>0</v>
      </c>
    </row>
    <row r="360" spans="1:29" x14ac:dyDescent="0.3">
      <c r="A360" s="215"/>
      <c r="B360" s="269"/>
      <c r="C360" s="269"/>
      <c r="D360" s="269"/>
      <c r="E360" s="555" t="s">
        <v>10</v>
      </c>
      <c r="F360" s="1089">
        <v>123</v>
      </c>
      <c r="G360" s="1090">
        <v>123</v>
      </c>
      <c r="H360" s="1095"/>
      <c r="I360" s="1085"/>
      <c r="J360" s="1086"/>
      <c r="K360" s="1092">
        <v>123</v>
      </c>
      <c r="L360" s="1094"/>
      <c r="M360" s="1088"/>
      <c r="N360" s="1088"/>
      <c r="O360" s="1272">
        <v>123</v>
      </c>
      <c r="P360" s="339">
        <f t="shared" si="91"/>
        <v>0</v>
      </c>
      <c r="Q360" s="364"/>
      <c r="R360" s="364"/>
      <c r="S360" s="365"/>
      <c r="T360" s="366"/>
      <c r="U360" s="367"/>
      <c r="V360" s="364"/>
      <c r="W360" s="364"/>
      <c r="X360" s="364"/>
      <c r="Y360" s="1293">
        <f t="shared" si="92"/>
        <v>0</v>
      </c>
      <c r="Z360" s="340"/>
      <c r="AA360" s="430"/>
      <c r="AB360" s="40"/>
      <c r="AC360" s="253">
        <f t="shared" si="85"/>
        <v>0</v>
      </c>
    </row>
    <row r="361" spans="1:29" x14ac:dyDescent="0.3">
      <c r="A361" s="215"/>
      <c r="B361" s="269"/>
      <c r="C361" s="269"/>
      <c r="D361" s="269"/>
      <c r="E361" s="555" t="s">
        <v>1018</v>
      </c>
      <c r="F361" s="1089">
        <v>4011</v>
      </c>
      <c r="G361" s="1090">
        <v>4011</v>
      </c>
      <c r="H361" s="1095"/>
      <c r="I361" s="1085"/>
      <c r="J361" s="1086"/>
      <c r="K361" s="1092">
        <v>4011</v>
      </c>
      <c r="L361" s="1094"/>
      <c r="M361" s="1088"/>
      <c r="N361" s="1088"/>
      <c r="O361" s="1272">
        <v>4011</v>
      </c>
      <c r="P361" s="339">
        <f t="shared" si="91"/>
        <v>0</v>
      </c>
      <c r="Q361" s="364"/>
      <c r="R361" s="364"/>
      <c r="S361" s="365"/>
      <c r="T361" s="366"/>
      <c r="U361" s="367"/>
      <c r="V361" s="364"/>
      <c r="W361" s="364"/>
      <c r="X361" s="364"/>
      <c r="Y361" s="1293">
        <f t="shared" si="92"/>
        <v>0</v>
      </c>
      <c r="Z361" s="340"/>
      <c r="AA361" s="430"/>
      <c r="AB361" s="40"/>
      <c r="AC361" s="253">
        <f t="shared" si="85"/>
        <v>0</v>
      </c>
    </row>
    <row r="362" spans="1:29" x14ac:dyDescent="0.3">
      <c r="A362" s="115"/>
      <c r="B362" s="332"/>
      <c r="C362" s="374"/>
      <c r="D362" s="374"/>
      <c r="E362" s="1164"/>
      <c r="F362" s="1074"/>
      <c r="G362" s="1084"/>
      <c r="H362" s="1084"/>
      <c r="I362" s="1085"/>
      <c r="J362" s="1086"/>
      <c r="K362" s="1087"/>
      <c r="L362" s="1088"/>
      <c r="M362" s="1088"/>
      <c r="N362" s="1088"/>
      <c r="O362" s="1080"/>
      <c r="P362" s="339">
        <f t="shared" si="91"/>
        <v>0</v>
      </c>
      <c r="Q362" s="364"/>
      <c r="R362" s="364"/>
      <c r="S362" s="365"/>
      <c r="T362" s="366"/>
      <c r="U362" s="367"/>
      <c r="V362" s="364"/>
      <c r="W362" s="364"/>
      <c r="X362" s="364"/>
      <c r="Y362" s="1293">
        <f t="shared" si="92"/>
        <v>0</v>
      </c>
      <c r="Z362" s="340"/>
      <c r="AA362" s="430"/>
      <c r="AB362" s="40"/>
      <c r="AC362" s="253">
        <f t="shared" si="85"/>
        <v>0</v>
      </c>
    </row>
    <row r="363" spans="1:29" ht="15.6" customHeight="1" x14ac:dyDescent="0.3">
      <c r="A363" s="115"/>
      <c r="B363" s="332"/>
      <c r="C363" s="332"/>
      <c r="D363" s="374" t="s">
        <v>1162</v>
      </c>
      <c r="E363" s="1164"/>
      <c r="F363" s="1074">
        <f t="shared" si="82"/>
        <v>0</v>
      </c>
      <c r="G363" s="1084"/>
      <c r="H363" s="1084"/>
      <c r="I363" s="1085"/>
      <c r="J363" s="1086"/>
      <c r="K363" s="1087"/>
      <c r="L363" s="1088"/>
      <c r="M363" s="1088"/>
      <c r="N363" s="1088"/>
      <c r="O363" s="1080"/>
      <c r="P363" s="339">
        <f t="shared" si="91"/>
        <v>0</v>
      </c>
      <c r="Q363" s="364"/>
      <c r="R363" s="364"/>
      <c r="S363" s="365"/>
      <c r="T363" s="366"/>
      <c r="U363" s="367"/>
      <c r="V363" s="364"/>
      <c r="W363" s="364"/>
      <c r="X363" s="364"/>
      <c r="Y363" s="1293">
        <f t="shared" si="92"/>
        <v>0</v>
      </c>
      <c r="Z363" s="340"/>
      <c r="AA363" s="348"/>
      <c r="AB363" s="40"/>
      <c r="AC363" s="253">
        <f t="shared" si="85"/>
        <v>0</v>
      </c>
    </row>
    <row r="364" spans="1:29" ht="15.6" customHeight="1" x14ac:dyDescent="0.3">
      <c r="A364" s="115"/>
      <c r="B364" s="332"/>
      <c r="C364" s="332"/>
      <c r="D364" s="332"/>
      <c r="E364" s="1172" t="s">
        <v>308</v>
      </c>
      <c r="F364" s="1074">
        <f t="shared" si="82"/>
        <v>0</v>
      </c>
      <c r="G364" s="1084"/>
      <c r="H364" s="1084"/>
      <c r="I364" s="1085"/>
      <c r="J364" s="1086"/>
      <c r="K364" s="1087"/>
      <c r="L364" s="1088"/>
      <c r="M364" s="1088"/>
      <c r="N364" s="1088"/>
      <c r="O364" s="1080"/>
      <c r="P364" s="339">
        <f t="shared" si="91"/>
        <v>0</v>
      </c>
      <c r="Q364" s="364"/>
      <c r="R364" s="364"/>
      <c r="S364" s="365"/>
      <c r="T364" s="366"/>
      <c r="U364" s="367"/>
      <c r="V364" s="364"/>
      <c r="W364" s="364"/>
      <c r="X364" s="364"/>
      <c r="Y364" s="1293">
        <f t="shared" si="92"/>
        <v>0</v>
      </c>
      <c r="Z364" s="340"/>
      <c r="AA364" s="348"/>
      <c r="AB364" s="40"/>
      <c r="AC364" s="253">
        <f t="shared" si="85"/>
        <v>0</v>
      </c>
    </row>
    <row r="365" spans="1:29" ht="15.6" customHeight="1" x14ac:dyDescent="0.3">
      <c r="A365" s="115"/>
      <c r="B365" s="332"/>
      <c r="C365" s="332"/>
      <c r="D365" s="332"/>
      <c r="E365" s="1168" t="s">
        <v>307</v>
      </c>
      <c r="F365" s="1074">
        <f t="shared" si="82"/>
        <v>4018</v>
      </c>
      <c r="G365" s="1084"/>
      <c r="H365" s="1084"/>
      <c r="I365" s="1085"/>
      <c r="J365" s="1086">
        <v>4018</v>
      </c>
      <c r="K365" s="1087"/>
      <c r="L365" s="1088"/>
      <c r="M365" s="1088"/>
      <c r="N365" s="1088"/>
      <c r="O365" s="1080"/>
      <c r="P365" s="339">
        <f t="shared" si="91"/>
        <v>0</v>
      </c>
      <c r="Q365" s="364"/>
      <c r="R365" s="364"/>
      <c r="S365" s="365"/>
      <c r="T365" s="366"/>
      <c r="U365" s="367"/>
      <c r="V365" s="364"/>
      <c r="W365" s="364"/>
      <c r="X365" s="364"/>
      <c r="Y365" s="1293">
        <f t="shared" si="92"/>
        <v>0</v>
      </c>
      <c r="Z365" s="340"/>
      <c r="AA365" s="348"/>
      <c r="AB365" s="40"/>
      <c r="AC365" s="253">
        <f t="shared" si="85"/>
        <v>0</v>
      </c>
    </row>
    <row r="366" spans="1:29" ht="15.6" customHeight="1" x14ac:dyDescent="0.3">
      <c r="A366" s="115"/>
      <c r="B366" s="332"/>
      <c r="C366" s="332"/>
      <c r="D366" s="332"/>
      <c r="E366" s="1164"/>
      <c r="F366" s="1074">
        <f t="shared" si="82"/>
        <v>0</v>
      </c>
      <c r="G366" s="1084"/>
      <c r="H366" s="1084"/>
      <c r="I366" s="1085"/>
      <c r="J366" s="1086"/>
      <c r="K366" s="1087"/>
      <c r="L366" s="1088"/>
      <c r="M366" s="1088"/>
      <c r="N366" s="1088"/>
      <c r="O366" s="1080"/>
      <c r="P366" s="339">
        <f t="shared" si="91"/>
        <v>0</v>
      </c>
      <c r="Q366" s="364"/>
      <c r="R366" s="364"/>
      <c r="S366" s="365"/>
      <c r="T366" s="366"/>
      <c r="U366" s="367"/>
      <c r="V366" s="364"/>
      <c r="W366" s="364"/>
      <c r="X366" s="364"/>
      <c r="Y366" s="1293">
        <f t="shared" si="92"/>
        <v>0</v>
      </c>
      <c r="Z366" s="340"/>
      <c r="AA366" s="348"/>
      <c r="AB366" s="40"/>
      <c r="AC366" s="253">
        <f t="shared" si="85"/>
        <v>0</v>
      </c>
    </row>
    <row r="367" spans="1:29" x14ac:dyDescent="0.3">
      <c r="A367" s="115"/>
      <c r="B367" s="332"/>
      <c r="C367" s="332"/>
      <c r="D367" s="368" t="s">
        <v>1163</v>
      </c>
      <c r="E367" s="1164"/>
      <c r="F367" s="1074">
        <f t="shared" si="82"/>
        <v>0</v>
      </c>
      <c r="G367" s="1084"/>
      <c r="H367" s="1084"/>
      <c r="I367" s="1085"/>
      <c r="J367" s="1086"/>
      <c r="K367" s="1087"/>
      <c r="L367" s="1088"/>
      <c r="M367" s="1088"/>
      <c r="N367" s="1088"/>
      <c r="O367" s="1080"/>
      <c r="P367" s="339">
        <f t="shared" si="91"/>
        <v>0</v>
      </c>
      <c r="Q367" s="364"/>
      <c r="R367" s="364"/>
      <c r="S367" s="365"/>
      <c r="T367" s="366"/>
      <c r="U367" s="367"/>
      <c r="V367" s="364"/>
      <c r="W367" s="364"/>
      <c r="X367" s="364"/>
      <c r="Y367" s="1293">
        <f t="shared" si="92"/>
        <v>0</v>
      </c>
      <c r="Z367" s="340"/>
      <c r="AA367" s="348"/>
      <c r="AB367" s="40"/>
      <c r="AC367" s="253">
        <f t="shared" si="85"/>
        <v>0</v>
      </c>
    </row>
    <row r="368" spans="1:29" x14ac:dyDescent="0.3">
      <c r="A368" s="115"/>
      <c r="B368" s="332"/>
      <c r="C368" s="332"/>
      <c r="D368" s="368"/>
      <c r="E368" s="522" t="s">
        <v>1023</v>
      </c>
      <c r="F368" s="1074"/>
      <c r="G368" s="1084"/>
      <c r="H368" s="1084"/>
      <c r="I368" s="1085"/>
      <c r="J368" s="1086"/>
      <c r="K368" s="1087"/>
      <c r="L368" s="1088"/>
      <c r="M368" s="1088"/>
      <c r="N368" s="1088"/>
      <c r="O368" s="1080"/>
      <c r="P368" s="339">
        <f t="shared" si="91"/>
        <v>0</v>
      </c>
      <c r="Q368" s="364"/>
      <c r="R368" s="364"/>
      <c r="S368" s="365"/>
      <c r="T368" s="366"/>
      <c r="U368" s="367"/>
      <c r="V368" s="364"/>
      <c r="W368" s="364"/>
      <c r="X368" s="364"/>
      <c r="Y368" s="1293">
        <f t="shared" si="92"/>
        <v>0</v>
      </c>
      <c r="Z368" s="340"/>
      <c r="AA368" s="348"/>
      <c r="AB368" s="40"/>
      <c r="AC368" s="253">
        <f t="shared" si="85"/>
        <v>0</v>
      </c>
    </row>
    <row r="369" spans="1:29" x14ac:dyDescent="0.3">
      <c r="A369" s="115"/>
      <c r="B369" s="332"/>
      <c r="C369" s="332"/>
      <c r="D369" s="368"/>
      <c r="E369" s="555" t="s">
        <v>8</v>
      </c>
      <c r="F369" s="1096">
        <v>5</v>
      </c>
      <c r="G369" s="1085">
        <v>5</v>
      </c>
      <c r="H369" s="1085">
        <v>5</v>
      </c>
      <c r="I369" s="1085"/>
      <c r="J369" s="1086"/>
      <c r="K369" s="1097">
        <v>5</v>
      </c>
      <c r="L369" s="1088">
        <v>5</v>
      </c>
      <c r="M369" s="1088"/>
      <c r="N369" s="1088"/>
      <c r="O369" s="1273">
        <v>5</v>
      </c>
      <c r="P369" s="339">
        <f t="shared" si="91"/>
        <v>0</v>
      </c>
      <c r="Q369" s="364"/>
      <c r="R369" s="364"/>
      <c r="S369" s="365"/>
      <c r="T369" s="366"/>
      <c r="U369" s="367"/>
      <c r="V369" s="364"/>
      <c r="W369" s="364"/>
      <c r="X369" s="364"/>
      <c r="Y369" s="1293">
        <f t="shared" si="92"/>
        <v>0</v>
      </c>
      <c r="Z369" s="340"/>
      <c r="AA369" s="348"/>
      <c r="AB369" s="40"/>
      <c r="AC369" s="253">
        <f t="shared" si="85"/>
        <v>0</v>
      </c>
    </row>
    <row r="370" spans="1:29" x14ac:dyDescent="0.3">
      <c r="A370" s="115"/>
      <c r="B370" s="332"/>
      <c r="C370" s="332"/>
      <c r="D370" s="368"/>
      <c r="E370" s="555" t="s">
        <v>9</v>
      </c>
      <c r="F370" s="1096">
        <v>19</v>
      </c>
      <c r="G370" s="1085">
        <v>19</v>
      </c>
      <c r="H370" s="1085">
        <v>19</v>
      </c>
      <c r="I370" s="1085"/>
      <c r="J370" s="1086"/>
      <c r="K370" s="1097">
        <v>19</v>
      </c>
      <c r="L370" s="1088">
        <v>19</v>
      </c>
      <c r="M370" s="1088"/>
      <c r="N370" s="1088"/>
      <c r="O370" s="1273">
        <v>19</v>
      </c>
      <c r="P370" s="339">
        <f t="shared" si="91"/>
        <v>0</v>
      </c>
      <c r="Q370" s="364"/>
      <c r="R370" s="364"/>
      <c r="S370" s="365"/>
      <c r="T370" s="366"/>
      <c r="U370" s="367"/>
      <c r="V370" s="364"/>
      <c r="W370" s="364"/>
      <c r="X370" s="364"/>
      <c r="Y370" s="1293">
        <f t="shared" si="92"/>
        <v>0</v>
      </c>
      <c r="Z370" s="340"/>
      <c r="AA370" s="348"/>
      <c r="AB370" s="40"/>
      <c r="AC370" s="253">
        <f t="shared" si="85"/>
        <v>0</v>
      </c>
    </row>
    <row r="371" spans="1:29" x14ac:dyDescent="0.3">
      <c r="A371" s="115"/>
      <c r="B371" s="332"/>
      <c r="C371" s="332"/>
      <c r="D371" s="368"/>
      <c r="E371" s="555" t="s">
        <v>20</v>
      </c>
      <c r="F371" s="1096">
        <v>123</v>
      </c>
      <c r="G371" s="1085">
        <v>123</v>
      </c>
      <c r="H371" s="1085">
        <v>123</v>
      </c>
      <c r="I371" s="1085"/>
      <c r="J371" s="1086"/>
      <c r="K371" s="1097">
        <v>123</v>
      </c>
      <c r="L371" s="1088">
        <v>123</v>
      </c>
      <c r="M371" s="1088"/>
      <c r="N371" s="1088"/>
      <c r="O371" s="1273">
        <v>123</v>
      </c>
      <c r="P371" s="339">
        <f t="shared" si="91"/>
        <v>0</v>
      </c>
      <c r="Q371" s="364"/>
      <c r="R371" s="364"/>
      <c r="S371" s="365"/>
      <c r="T371" s="366"/>
      <c r="U371" s="367"/>
      <c r="V371" s="364"/>
      <c r="W371" s="364"/>
      <c r="X371" s="364"/>
      <c r="Y371" s="1293">
        <f t="shared" si="92"/>
        <v>0</v>
      </c>
      <c r="Z371" s="340"/>
      <c r="AA371" s="348"/>
      <c r="AB371" s="40"/>
      <c r="AC371" s="253">
        <f t="shared" si="85"/>
        <v>0</v>
      </c>
    </row>
    <row r="372" spans="1:29" x14ac:dyDescent="0.3">
      <c r="A372" s="115"/>
      <c r="B372" s="332"/>
      <c r="C372" s="332"/>
      <c r="D372" s="368"/>
      <c r="E372" s="1164"/>
      <c r="F372" s="1074"/>
      <c r="G372" s="1084"/>
      <c r="H372" s="1084"/>
      <c r="I372" s="1085"/>
      <c r="J372" s="1086"/>
      <c r="K372" s="1087"/>
      <c r="L372" s="1088"/>
      <c r="M372" s="1088"/>
      <c r="N372" s="1088"/>
      <c r="O372" s="1080"/>
      <c r="P372" s="339">
        <f t="shared" si="91"/>
        <v>0</v>
      </c>
      <c r="Q372" s="364"/>
      <c r="R372" s="364"/>
      <c r="S372" s="365"/>
      <c r="T372" s="366"/>
      <c r="U372" s="367"/>
      <c r="V372" s="364"/>
      <c r="W372" s="364"/>
      <c r="X372" s="364"/>
      <c r="Y372" s="1293">
        <f t="shared" si="92"/>
        <v>0</v>
      </c>
      <c r="Z372" s="340"/>
      <c r="AA372" s="348"/>
      <c r="AB372" s="40"/>
      <c r="AC372" s="253">
        <f t="shared" si="85"/>
        <v>0</v>
      </c>
    </row>
    <row r="373" spans="1:29" x14ac:dyDescent="0.3">
      <c r="A373" s="115"/>
      <c r="B373" s="332"/>
      <c r="C373" s="332"/>
      <c r="D373" s="332"/>
      <c r="E373" s="1168" t="s">
        <v>111</v>
      </c>
      <c r="F373" s="1074">
        <f t="shared" si="82"/>
        <v>0</v>
      </c>
      <c r="G373" s="1084"/>
      <c r="H373" s="1084"/>
      <c r="I373" s="1085"/>
      <c r="J373" s="1086"/>
      <c r="K373" s="1087"/>
      <c r="L373" s="1088"/>
      <c r="M373" s="1088"/>
      <c r="N373" s="1088"/>
      <c r="O373" s="1080"/>
      <c r="P373" s="339">
        <f t="shared" si="91"/>
        <v>0</v>
      </c>
      <c r="Q373" s="364"/>
      <c r="R373" s="364"/>
      <c r="S373" s="365"/>
      <c r="T373" s="366"/>
      <c r="U373" s="367"/>
      <c r="V373" s="364"/>
      <c r="W373" s="364"/>
      <c r="X373" s="364"/>
      <c r="Y373" s="1293">
        <f t="shared" si="92"/>
        <v>0</v>
      </c>
      <c r="Z373" s="340"/>
      <c r="AA373" s="370" t="s">
        <v>594</v>
      </c>
      <c r="AB373" s="40"/>
      <c r="AC373" s="253">
        <f t="shared" si="85"/>
        <v>0</v>
      </c>
    </row>
    <row r="374" spans="1:29" x14ac:dyDescent="0.3">
      <c r="A374" s="115"/>
      <c r="B374" s="332"/>
      <c r="C374" s="332"/>
      <c r="D374" s="332"/>
      <c r="E374" s="1169" t="s">
        <v>8</v>
      </c>
      <c r="F374" s="1096">
        <v>5</v>
      </c>
      <c r="G374" s="1084"/>
      <c r="H374" s="1084"/>
      <c r="I374" s="1085">
        <v>5</v>
      </c>
      <c r="J374" s="1086">
        <v>5</v>
      </c>
      <c r="K374" s="1097"/>
      <c r="L374" s="1088"/>
      <c r="M374" s="1088"/>
      <c r="N374" s="1088"/>
      <c r="O374" s="1080"/>
      <c r="P374" s="339">
        <f t="shared" si="91"/>
        <v>0</v>
      </c>
      <c r="Q374" s="364"/>
      <c r="R374" s="364"/>
      <c r="S374" s="365"/>
      <c r="T374" s="366"/>
      <c r="U374" s="367"/>
      <c r="V374" s="364"/>
      <c r="W374" s="364"/>
      <c r="X374" s="364"/>
      <c r="Y374" s="1293">
        <f t="shared" si="92"/>
        <v>0</v>
      </c>
      <c r="Z374" s="340"/>
      <c r="AA374" s="370" t="s">
        <v>595</v>
      </c>
      <c r="AB374" s="40"/>
      <c r="AC374" s="253">
        <f t="shared" si="85"/>
        <v>0</v>
      </c>
    </row>
    <row r="375" spans="1:29" x14ac:dyDescent="0.3">
      <c r="A375" s="115"/>
      <c r="B375" s="332"/>
      <c r="C375" s="332"/>
      <c r="D375" s="332"/>
      <c r="E375" s="1169" t="s">
        <v>9</v>
      </c>
      <c r="F375" s="1096">
        <v>19</v>
      </c>
      <c r="G375" s="1084"/>
      <c r="H375" s="1084"/>
      <c r="I375" s="1085">
        <v>19</v>
      </c>
      <c r="J375" s="1086">
        <v>19</v>
      </c>
      <c r="K375" s="1097"/>
      <c r="L375" s="1088"/>
      <c r="M375" s="1088"/>
      <c r="N375" s="1088"/>
      <c r="O375" s="1080"/>
      <c r="P375" s="339">
        <f t="shared" si="91"/>
        <v>0</v>
      </c>
      <c r="Q375" s="364"/>
      <c r="R375" s="364"/>
      <c r="S375" s="365"/>
      <c r="T375" s="366"/>
      <c r="U375" s="367"/>
      <c r="V375" s="364"/>
      <c r="W375" s="364"/>
      <c r="X375" s="364"/>
      <c r="Y375" s="1293">
        <f t="shared" si="92"/>
        <v>0</v>
      </c>
      <c r="Z375" s="340"/>
      <c r="AA375" s="370" t="s">
        <v>448</v>
      </c>
      <c r="AB375" s="40"/>
      <c r="AC375" s="253">
        <f t="shared" si="85"/>
        <v>0</v>
      </c>
    </row>
    <row r="376" spans="1:29" x14ac:dyDescent="0.3">
      <c r="A376" s="115"/>
      <c r="B376" s="332"/>
      <c r="C376" s="332"/>
      <c r="D376" s="332"/>
      <c r="E376" s="1169" t="s">
        <v>20</v>
      </c>
      <c r="F376" s="1096">
        <v>123</v>
      </c>
      <c r="G376" s="1084"/>
      <c r="H376" s="1084"/>
      <c r="I376" s="1085">
        <v>123</v>
      </c>
      <c r="J376" s="1086">
        <v>123</v>
      </c>
      <c r="K376" s="1097"/>
      <c r="L376" s="1088"/>
      <c r="M376" s="1088"/>
      <c r="N376" s="1088"/>
      <c r="O376" s="1080"/>
      <c r="P376" s="339">
        <f t="shared" si="91"/>
        <v>0</v>
      </c>
      <c r="Q376" s="364"/>
      <c r="R376" s="364"/>
      <c r="S376" s="365"/>
      <c r="T376" s="366"/>
      <c r="U376" s="367"/>
      <c r="V376" s="364"/>
      <c r="W376" s="364"/>
      <c r="X376" s="364"/>
      <c r="Y376" s="1293">
        <f t="shared" si="92"/>
        <v>0</v>
      </c>
      <c r="Z376" s="340"/>
      <c r="AA376" s="422"/>
      <c r="AB376" s="40"/>
      <c r="AC376" s="253">
        <f t="shared" si="85"/>
        <v>0</v>
      </c>
    </row>
    <row r="377" spans="1:29" x14ac:dyDescent="0.3">
      <c r="A377" s="115"/>
      <c r="B377" s="332"/>
      <c r="C377" s="332"/>
      <c r="D377" s="332"/>
      <c r="E377" s="1169"/>
      <c r="F377" s="582">
        <f t="shared" si="82"/>
        <v>0</v>
      </c>
      <c r="G377" s="333"/>
      <c r="H377" s="333"/>
      <c r="I377" s="334"/>
      <c r="J377" s="335"/>
      <c r="K377" s="942"/>
      <c r="L377" s="337"/>
      <c r="M377" s="337"/>
      <c r="N377" s="337"/>
      <c r="O377" s="338"/>
      <c r="P377" s="339">
        <f t="shared" si="91"/>
        <v>0</v>
      </c>
      <c r="Q377" s="364"/>
      <c r="R377" s="364"/>
      <c r="S377" s="365"/>
      <c r="T377" s="366"/>
      <c r="U377" s="367"/>
      <c r="V377" s="364"/>
      <c r="W377" s="364"/>
      <c r="X377" s="364"/>
      <c r="Y377" s="1293">
        <f t="shared" si="92"/>
        <v>0</v>
      </c>
      <c r="Z377" s="340"/>
      <c r="AA377" s="422"/>
      <c r="AB377" s="40"/>
      <c r="AC377" s="253">
        <f t="shared" si="85"/>
        <v>0</v>
      </c>
    </row>
    <row r="378" spans="1:29" ht="15.6" customHeight="1" x14ac:dyDescent="0.3">
      <c r="A378" s="115"/>
      <c r="B378" s="374"/>
      <c r="C378" s="374" t="s">
        <v>1150</v>
      </c>
      <c r="D378" s="332"/>
      <c r="E378" s="1164"/>
      <c r="F378" s="582">
        <f t="shared" si="82"/>
        <v>0</v>
      </c>
      <c r="G378" s="333"/>
      <c r="H378" s="333"/>
      <c r="I378" s="334"/>
      <c r="J378" s="335"/>
      <c r="K378" s="942"/>
      <c r="L378" s="337"/>
      <c r="M378" s="337"/>
      <c r="N378" s="337"/>
      <c r="O378" s="338"/>
      <c r="P378" s="339">
        <f t="shared" si="91"/>
        <v>0</v>
      </c>
      <c r="Q378" s="364"/>
      <c r="R378" s="364"/>
      <c r="S378" s="365"/>
      <c r="T378" s="366"/>
      <c r="U378" s="367"/>
      <c r="V378" s="364"/>
      <c r="W378" s="364"/>
      <c r="X378" s="364"/>
      <c r="Y378" s="1293">
        <f t="shared" si="92"/>
        <v>0</v>
      </c>
      <c r="Z378" s="340"/>
      <c r="AA378" s="348"/>
      <c r="AB378" s="40"/>
      <c r="AC378" s="253">
        <f t="shared" si="85"/>
        <v>0</v>
      </c>
    </row>
    <row r="379" spans="1:29" ht="15.6" customHeight="1" x14ac:dyDescent="0.3">
      <c r="A379" s="115"/>
      <c r="B379" s="332"/>
      <c r="C379" s="374"/>
      <c r="D379" s="374" t="s">
        <v>1164</v>
      </c>
      <c r="E379" s="1164"/>
      <c r="F379" s="582">
        <f t="shared" si="82"/>
        <v>0</v>
      </c>
      <c r="G379" s="333"/>
      <c r="H379" s="333"/>
      <c r="I379" s="334"/>
      <c r="J379" s="335"/>
      <c r="K379" s="942"/>
      <c r="L379" s="337"/>
      <c r="M379" s="337"/>
      <c r="N379" s="337"/>
      <c r="O379" s="338"/>
      <c r="P379" s="339">
        <f t="shared" si="91"/>
        <v>0</v>
      </c>
      <c r="Q379" s="364"/>
      <c r="R379" s="364"/>
      <c r="S379" s="365"/>
      <c r="T379" s="366"/>
      <c r="U379" s="367"/>
      <c r="V379" s="364"/>
      <c r="W379" s="364"/>
      <c r="X379" s="364"/>
      <c r="Y379" s="1293">
        <f t="shared" si="92"/>
        <v>0</v>
      </c>
      <c r="Z379" s="340"/>
      <c r="AA379" s="348"/>
      <c r="AB379" s="40"/>
      <c r="AC379" s="253">
        <f t="shared" si="85"/>
        <v>0</v>
      </c>
    </row>
    <row r="380" spans="1:29" ht="15.6" customHeight="1" x14ac:dyDescent="0.3">
      <c r="A380" s="115"/>
      <c r="B380" s="332"/>
      <c r="C380" s="374"/>
      <c r="D380" s="374"/>
      <c r="E380" s="522" t="s">
        <v>1024</v>
      </c>
      <c r="F380" s="582"/>
      <c r="G380" s="333"/>
      <c r="H380" s="333"/>
      <c r="I380" s="334"/>
      <c r="J380" s="335"/>
      <c r="K380" s="942"/>
      <c r="L380" s="337"/>
      <c r="M380" s="337"/>
      <c r="N380" s="337"/>
      <c r="O380" s="338"/>
      <c r="P380" s="339">
        <f t="shared" si="91"/>
        <v>0</v>
      </c>
      <c r="Q380" s="364"/>
      <c r="R380" s="364"/>
      <c r="S380" s="365"/>
      <c r="T380" s="366"/>
      <c r="U380" s="367"/>
      <c r="V380" s="364"/>
      <c r="W380" s="364"/>
      <c r="X380" s="364"/>
      <c r="Y380" s="1293">
        <f t="shared" si="92"/>
        <v>0</v>
      </c>
      <c r="Z380" s="340"/>
      <c r="AA380" s="348"/>
      <c r="AB380" s="40"/>
      <c r="AC380" s="253">
        <f t="shared" si="85"/>
        <v>0</v>
      </c>
    </row>
    <row r="381" spans="1:29" ht="15.6" customHeight="1" x14ac:dyDescent="0.3">
      <c r="A381" s="115"/>
      <c r="B381" s="332"/>
      <c r="C381" s="374"/>
      <c r="D381" s="374"/>
      <c r="E381" s="555" t="s">
        <v>9</v>
      </c>
      <c r="F381" s="505">
        <v>19</v>
      </c>
      <c r="G381" s="333"/>
      <c r="H381" s="287">
        <v>19</v>
      </c>
      <c r="I381" s="334"/>
      <c r="J381" s="335"/>
      <c r="K381" s="942"/>
      <c r="L381" s="273">
        <v>19</v>
      </c>
      <c r="M381" s="337"/>
      <c r="N381" s="337"/>
      <c r="O381" s="1268">
        <v>19</v>
      </c>
      <c r="P381" s="339">
        <f t="shared" si="91"/>
        <v>0</v>
      </c>
      <c r="Q381" s="364"/>
      <c r="R381" s="364"/>
      <c r="S381" s="365"/>
      <c r="T381" s="366"/>
      <c r="U381" s="367"/>
      <c r="V381" s="364"/>
      <c r="W381" s="364"/>
      <c r="X381" s="364"/>
      <c r="Y381" s="1293">
        <f t="shared" si="92"/>
        <v>0</v>
      </c>
      <c r="Z381" s="340"/>
      <c r="AA381" s="348"/>
      <c r="AB381" s="40"/>
      <c r="AC381" s="253">
        <f t="shared" si="85"/>
        <v>0</v>
      </c>
    </row>
    <row r="382" spans="1:29" ht="15.6" customHeight="1" x14ac:dyDescent="0.3">
      <c r="A382" s="115"/>
      <c r="B382" s="332"/>
      <c r="C382" s="374"/>
      <c r="D382" s="374"/>
      <c r="E382" s="555" t="s">
        <v>20</v>
      </c>
      <c r="F382" s="505">
        <v>123</v>
      </c>
      <c r="G382" s="333"/>
      <c r="H382" s="287">
        <v>123</v>
      </c>
      <c r="I382" s="334"/>
      <c r="J382" s="335"/>
      <c r="K382" s="942"/>
      <c r="L382" s="273">
        <v>123</v>
      </c>
      <c r="M382" s="337"/>
      <c r="N382" s="337"/>
      <c r="O382" s="1268">
        <v>123</v>
      </c>
      <c r="P382" s="339">
        <f t="shared" si="91"/>
        <v>0</v>
      </c>
      <c r="Q382" s="364"/>
      <c r="R382" s="364"/>
      <c r="S382" s="365"/>
      <c r="T382" s="366"/>
      <c r="U382" s="367"/>
      <c r="V382" s="364"/>
      <c r="W382" s="364"/>
      <c r="X382" s="364"/>
      <c r="Y382" s="1293">
        <f t="shared" si="92"/>
        <v>0</v>
      </c>
      <c r="Z382" s="340"/>
      <c r="AA382" s="348"/>
      <c r="AB382" s="40"/>
      <c r="AC382" s="253">
        <f t="shared" si="85"/>
        <v>0</v>
      </c>
    </row>
    <row r="383" spans="1:29" ht="15.6" customHeight="1" x14ac:dyDescent="0.3">
      <c r="A383" s="115"/>
      <c r="B383" s="332"/>
      <c r="C383" s="374"/>
      <c r="D383" s="374"/>
      <c r="E383" s="1164"/>
      <c r="F383" s="582"/>
      <c r="G383" s="333"/>
      <c r="H383" s="333"/>
      <c r="I383" s="334"/>
      <c r="J383" s="335"/>
      <c r="K383" s="942"/>
      <c r="L383" s="337"/>
      <c r="M383" s="337"/>
      <c r="N383" s="337"/>
      <c r="O383" s="338"/>
      <c r="P383" s="339">
        <f t="shared" si="91"/>
        <v>0</v>
      </c>
      <c r="Q383" s="364"/>
      <c r="R383" s="364"/>
      <c r="S383" s="365"/>
      <c r="T383" s="366"/>
      <c r="U383" s="367"/>
      <c r="V383" s="364"/>
      <c r="W383" s="364"/>
      <c r="X383" s="364"/>
      <c r="Y383" s="1293">
        <f t="shared" si="92"/>
        <v>0</v>
      </c>
      <c r="Z383" s="340"/>
      <c r="AA383" s="348"/>
      <c r="AB383" s="40"/>
      <c r="AC383" s="253">
        <f t="shared" si="85"/>
        <v>0</v>
      </c>
    </row>
    <row r="384" spans="1:29" ht="15.6" customHeight="1" x14ac:dyDescent="0.3">
      <c r="A384" s="115"/>
      <c r="B384" s="332"/>
      <c r="C384" s="374"/>
      <c r="D384" s="374" t="s">
        <v>387</v>
      </c>
      <c r="E384" s="1164"/>
      <c r="F384" s="582">
        <f t="shared" si="82"/>
        <v>0</v>
      </c>
      <c r="G384" s="333"/>
      <c r="H384" s="333"/>
      <c r="I384" s="334"/>
      <c r="J384" s="335"/>
      <c r="K384" s="942"/>
      <c r="L384" s="337"/>
      <c r="M384" s="337"/>
      <c r="N384" s="337"/>
      <c r="O384" s="338"/>
      <c r="P384" s="339">
        <f t="shared" si="91"/>
        <v>0</v>
      </c>
      <c r="Q384" s="364"/>
      <c r="R384" s="364"/>
      <c r="S384" s="365"/>
      <c r="T384" s="366"/>
      <c r="U384" s="367"/>
      <c r="V384" s="364"/>
      <c r="W384" s="364"/>
      <c r="X384" s="364"/>
      <c r="Y384" s="1293">
        <f t="shared" si="92"/>
        <v>0</v>
      </c>
      <c r="Z384" s="340"/>
      <c r="AA384" s="558"/>
      <c r="AB384" s="40"/>
      <c r="AC384" s="253">
        <f t="shared" si="85"/>
        <v>0</v>
      </c>
    </row>
    <row r="385" spans="1:29" ht="15.6" customHeight="1" x14ac:dyDescent="0.3">
      <c r="A385" s="115"/>
      <c r="B385" s="332"/>
      <c r="C385" s="332"/>
      <c r="D385" s="332"/>
      <c r="E385" s="1168" t="s">
        <v>21</v>
      </c>
      <c r="F385" s="582">
        <f t="shared" si="82"/>
        <v>1</v>
      </c>
      <c r="G385" s="333"/>
      <c r="H385" s="333"/>
      <c r="I385" s="334">
        <v>1</v>
      </c>
      <c r="J385" s="335"/>
      <c r="K385" s="942"/>
      <c r="L385" s="337"/>
      <c r="M385" s="337"/>
      <c r="N385" s="337"/>
      <c r="O385" s="338"/>
      <c r="P385" s="339">
        <f t="shared" si="91"/>
        <v>60000</v>
      </c>
      <c r="Q385" s="364"/>
      <c r="R385" s="364"/>
      <c r="S385" s="365">
        <v>60000</v>
      </c>
      <c r="T385" s="366"/>
      <c r="U385" s="367"/>
      <c r="V385" s="364"/>
      <c r="W385" s="364"/>
      <c r="X385" s="364"/>
      <c r="Y385" s="1293">
        <f t="shared" si="92"/>
        <v>0</v>
      </c>
      <c r="Z385" s="340"/>
      <c r="AA385" s="558" t="s">
        <v>1086</v>
      </c>
      <c r="AB385" s="40"/>
      <c r="AC385" s="253">
        <f t="shared" si="85"/>
        <v>60000</v>
      </c>
    </row>
    <row r="386" spans="1:29" ht="15.6" customHeight="1" x14ac:dyDescent="0.3">
      <c r="A386" s="115"/>
      <c r="B386" s="332"/>
      <c r="C386" s="332"/>
      <c r="D386" s="332"/>
      <c r="E386" s="1164"/>
      <c r="F386" s="582">
        <f t="shared" si="82"/>
        <v>0</v>
      </c>
      <c r="G386" s="333"/>
      <c r="H386" s="333"/>
      <c r="I386" s="334"/>
      <c r="J386" s="335"/>
      <c r="K386" s="942"/>
      <c r="L386" s="337"/>
      <c r="M386" s="337"/>
      <c r="N386" s="337"/>
      <c r="O386" s="338"/>
      <c r="P386" s="339">
        <f t="shared" si="91"/>
        <v>30000</v>
      </c>
      <c r="Q386" s="364"/>
      <c r="R386" s="364"/>
      <c r="S386" s="365">
        <v>30000</v>
      </c>
      <c r="T386" s="366"/>
      <c r="U386" s="367"/>
      <c r="V386" s="364"/>
      <c r="W386" s="364"/>
      <c r="X386" s="364"/>
      <c r="Y386" s="1293">
        <f t="shared" si="92"/>
        <v>0</v>
      </c>
      <c r="Z386" s="340"/>
      <c r="AA386" s="558" t="s">
        <v>32</v>
      </c>
      <c r="AB386" s="40"/>
      <c r="AC386" s="253">
        <f t="shared" si="85"/>
        <v>30000</v>
      </c>
    </row>
    <row r="387" spans="1:29" x14ac:dyDescent="0.3">
      <c r="A387" s="115"/>
      <c r="B387" s="332"/>
      <c r="C387" s="374"/>
      <c r="D387" s="374" t="s">
        <v>388</v>
      </c>
      <c r="E387" s="1172"/>
      <c r="F387" s="582">
        <f t="shared" si="82"/>
        <v>0</v>
      </c>
      <c r="G387" s="333"/>
      <c r="H387" s="333"/>
      <c r="I387" s="334"/>
      <c r="J387" s="335"/>
      <c r="K387" s="942"/>
      <c r="L387" s="337"/>
      <c r="M387" s="337"/>
      <c r="N387" s="337"/>
      <c r="O387" s="338"/>
      <c r="P387" s="339">
        <f t="shared" si="91"/>
        <v>0</v>
      </c>
      <c r="Q387" s="364"/>
      <c r="R387" s="364"/>
      <c r="S387" s="365"/>
      <c r="T387" s="366"/>
      <c r="U387" s="367"/>
      <c r="V387" s="364"/>
      <c r="W387" s="364"/>
      <c r="X387" s="364"/>
      <c r="Y387" s="1293">
        <f t="shared" si="92"/>
        <v>0</v>
      </c>
      <c r="Z387" s="340"/>
      <c r="AA387" s="348"/>
      <c r="AB387" s="40"/>
      <c r="AC387" s="253">
        <f t="shared" si="85"/>
        <v>0</v>
      </c>
    </row>
    <row r="388" spans="1:29" x14ac:dyDescent="0.3">
      <c r="A388" s="115"/>
      <c r="B388" s="332"/>
      <c r="C388" s="332"/>
      <c r="D388" s="332"/>
      <c r="E388" s="1172" t="s">
        <v>389</v>
      </c>
      <c r="F388" s="582">
        <f t="shared" si="82"/>
        <v>0</v>
      </c>
      <c r="G388" s="333"/>
      <c r="H388" s="333"/>
      <c r="I388" s="334"/>
      <c r="J388" s="335"/>
      <c r="K388" s="942"/>
      <c r="L388" s="337"/>
      <c r="M388" s="337"/>
      <c r="N388" s="337"/>
      <c r="O388" s="338"/>
      <c r="P388" s="339">
        <f t="shared" si="91"/>
        <v>0</v>
      </c>
      <c r="Q388" s="364"/>
      <c r="R388" s="364"/>
      <c r="S388" s="365"/>
      <c r="T388" s="366"/>
      <c r="U388" s="367"/>
      <c r="V388" s="364"/>
      <c r="W388" s="364"/>
      <c r="X388" s="364"/>
      <c r="Y388" s="1293">
        <f t="shared" si="92"/>
        <v>0</v>
      </c>
      <c r="Z388" s="340"/>
      <c r="AA388" s="348"/>
      <c r="AB388" s="28"/>
      <c r="AC388" s="253">
        <f t="shared" si="85"/>
        <v>0</v>
      </c>
    </row>
    <row r="389" spans="1:29" x14ac:dyDescent="0.3">
      <c r="A389" s="115"/>
      <c r="B389" s="332"/>
      <c r="C389" s="332"/>
      <c r="D389" s="332"/>
      <c r="E389" s="1172" t="s">
        <v>390</v>
      </c>
      <c r="F389" s="582">
        <f t="shared" si="82"/>
        <v>0</v>
      </c>
      <c r="G389" s="333"/>
      <c r="H389" s="333"/>
      <c r="I389" s="334"/>
      <c r="J389" s="335"/>
      <c r="K389" s="942"/>
      <c r="L389" s="337"/>
      <c r="M389" s="337"/>
      <c r="N389" s="337"/>
      <c r="O389" s="338"/>
      <c r="P389" s="339">
        <f t="shared" si="91"/>
        <v>0</v>
      </c>
      <c r="Q389" s="364"/>
      <c r="R389" s="364"/>
      <c r="S389" s="365"/>
      <c r="T389" s="366"/>
      <c r="U389" s="367"/>
      <c r="V389" s="364"/>
      <c r="W389" s="364"/>
      <c r="X389" s="364"/>
      <c r="Y389" s="1293">
        <f t="shared" si="92"/>
        <v>0</v>
      </c>
      <c r="Z389" s="340"/>
      <c r="AA389" s="348"/>
      <c r="AB389" s="28"/>
      <c r="AC389" s="253">
        <f t="shared" si="85"/>
        <v>0</v>
      </c>
    </row>
    <row r="390" spans="1:29" ht="15.6" customHeight="1" x14ac:dyDescent="0.3">
      <c r="A390" s="115"/>
      <c r="B390" s="332"/>
      <c r="C390" s="332"/>
      <c r="D390" s="332"/>
      <c r="E390" s="1168" t="s">
        <v>112</v>
      </c>
      <c r="F390" s="582">
        <v>4018</v>
      </c>
      <c r="G390" s="333"/>
      <c r="H390" s="333"/>
      <c r="I390" s="559">
        <v>4018</v>
      </c>
      <c r="J390" s="335">
        <v>-4018</v>
      </c>
      <c r="K390" s="507"/>
      <c r="L390" s="273">
        <v>4011</v>
      </c>
      <c r="M390" s="337"/>
      <c r="N390" s="337"/>
      <c r="O390" s="338">
        <f t="shared" ref="O390:O396" si="97">SUM(K390:N390)</f>
        <v>4011</v>
      </c>
      <c r="P390" s="339">
        <f t="shared" si="91"/>
        <v>0</v>
      </c>
      <c r="Q390" s="364"/>
      <c r="R390" s="364"/>
      <c r="S390" s="365"/>
      <c r="T390" s="366"/>
      <c r="U390" s="367"/>
      <c r="V390" s="364"/>
      <c r="W390" s="364"/>
      <c r="X390" s="364"/>
      <c r="Y390" s="1293">
        <f t="shared" si="92"/>
        <v>0</v>
      </c>
      <c r="Z390" s="340"/>
      <c r="AA390" s="348"/>
      <c r="AB390" s="28"/>
      <c r="AC390" s="253">
        <f t="shared" si="85"/>
        <v>0</v>
      </c>
    </row>
    <row r="391" spans="1:29" ht="15.6" customHeight="1" x14ac:dyDescent="0.3">
      <c r="A391" s="115"/>
      <c r="B391" s="332"/>
      <c r="C391" s="332"/>
      <c r="D391" s="332"/>
      <c r="E391" s="1164"/>
      <c r="F391" s="582">
        <f t="shared" si="82"/>
        <v>0</v>
      </c>
      <c r="G391" s="333"/>
      <c r="H391" s="333"/>
      <c r="I391" s="334"/>
      <c r="J391" s="335"/>
      <c r="K391" s="507"/>
      <c r="L391" s="296"/>
      <c r="M391" s="337"/>
      <c r="N391" s="337"/>
      <c r="O391" s="338"/>
      <c r="P391" s="339">
        <f t="shared" si="91"/>
        <v>0</v>
      </c>
      <c r="Q391" s="364"/>
      <c r="R391" s="364"/>
      <c r="S391" s="365"/>
      <c r="T391" s="366"/>
      <c r="U391" s="367"/>
      <c r="V391" s="364"/>
      <c r="W391" s="364"/>
      <c r="X391" s="364"/>
      <c r="Y391" s="1293">
        <f t="shared" si="92"/>
        <v>0</v>
      </c>
      <c r="Z391" s="340"/>
      <c r="AA391" s="348"/>
      <c r="AB391" s="28"/>
      <c r="AC391" s="253">
        <f t="shared" si="85"/>
        <v>0</v>
      </c>
    </row>
    <row r="392" spans="1:29" x14ac:dyDescent="0.3">
      <c r="A392" s="115"/>
      <c r="B392" s="332"/>
      <c r="C392" s="332"/>
      <c r="D392" s="332"/>
      <c r="E392" s="1168" t="s">
        <v>22</v>
      </c>
      <c r="F392" s="892">
        <v>1</v>
      </c>
      <c r="G392" s="333"/>
      <c r="H392" s="333"/>
      <c r="I392" s="560">
        <v>1</v>
      </c>
      <c r="J392" s="561">
        <v>1</v>
      </c>
      <c r="K392" s="295">
        <v>1</v>
      </c>
      <c r="L392" s="273">
        <v>1</v>
      </c>
      <c r="M392" s="337"/>
      <c r="N392" s="337"/>
      <c r="O392" s="338">
        <f t="shared" si="97"/>
        <v>2</v>
      </c>
      <c r="P392" s="339">
        <f t="shared" si="91"/>
        <v>0</v>
      </c>
      <c r="Q392" s="364"/>
      <c r="R392" s="364"/>
      <c r="S392" s="365"/>
      <c r="T392" s="366"/>
      <c r="U392" s="367"/>
      <c r="V392" s="364"/>
      <c r="W392" s="364"/>
      <c r="X392" s="364"/>
      <c r="Y392" s="1293">
        <f t="shared" si="92"/>
        <v>0</v>
      </c>
      <c r="Z392" s="340"/>
      <c r="AA392" s="373"/>
      <c r="AB392" s="28"/>
      <c r="AC392" s="253">
        <f t="shared" si="85"/>
        <v>0</v>
      </c>
    </row>
    <row r="393" spans="1:29" x14ac:dyDescent="0.3">
      <c r="A393" s="115"/>
      <c r="B393" s="332"/>
      <c r="C393" s="332"/>
      <c r="D393" s="332"/>
      <c r="E393" s="1169"/>
      <c r="F393" s="582">
        <f t="shared" si="82"/>
        <v>0</v>
      </c>
      <c r="G393" s="333"/>
      <c r="H393" s="333"/>
      <c r="I393" s="334"/>
      <c r="J393" s="335"/>
      <c r="K393" s="942"/>
      <c r="L393" s="337"/>
      <c r="M393" s="337"/>
      <c r="N393" s="337"/>
      <c r="O393" s="338"/>
      <c r="P393" s="339">
        <f t="shared" si="91"/>
        <v>0</v>
      </c>
      <c r="Q393" s="364"/>
      <c r="R393" s="364"/>
      <c r="S393" s="365"/>
      <c r="T393" s="366"/>
      <c r="U393" s="367"/>
      <c r="V393" s="364"/>
      <c r="W393" s="364"/>
      <c r="X393" s="364"/>
      <c r="Y393" s="1293">
        <f t="shared" si="92"/>
        <v>0</v>
      </c>
      <c r="Z393" s="340"/>
      <c r="AA393" s="370"/>
      <c r="AB393" s="28"/>
      <c r="AC393" s="253">
        <f t="shared" si="85"/>
        <v>0</v>
      </c>
    </row>
    <row r="394" spans="1:29" x14ac:dyDescent="0.3">
      <c r="A394" s="115"/>
      <c r="B394" s="332"/>
      <c r="C394" s="332"/>
      <c r="D394" s="368"/>
      <c r="E394" s="1166" t="s">
        <v>1151</v>
      </c>
      <c r="F394" s="582">
        <f t="shared" si="82"/>
        <v>0</v>
      </c>
      <c r="G394" s="333"/>
      <c r="H394" s="333"/>
      <c r="I394" s="334"/>
      <c r="J394" s="335"/>
      <c r="K394" s="942"/>
      <c r="L394" s="337"/>
      <c r="M394" s="337"/>
      <c r="N394" s="337"/>
      <c r="O394" s="338"/>
      <c r="P394" s="339">
        <f t="shared" si="91"/>
        <v>0</v>
      </c>
      <c r="Q394" s="364"/>
      <c r="R394" s="364"/>
      <c r="S394" s="365"/>
      <c r="T394" s="366"/>
      <c r="U394" s="367"/>
      <c r="V394" s="364"/>
      <c r="W394" s="364"/>
      <c r="X394" s="364"/>
      <c r="Y394" s="1293">
        <f t="shared" si="92"/>
        <v>0</v>
      </c>
      <c r="Z394" s="340"/>
      <c r="AA394" s="1328" t="s">
        <v>1029</v>
      </c>
      <c r="AB394" s="28"/>
      <c r="AC394" s="253">
        <f t="shared" si="85"/>
        <v>0</v>
      </c>
    </row>
    <row r="395" spans="1:29" x14ac:dyDescent="0.3">
      <c r="A395" s="115"/>
      <c r="B395" s="332"/>
      <c r="C395" s="332"/>
      <c r="D395" s="368"/>
      <c r="E395" s="1166" t="s">
        <v>1152</v>
      </c>
      <c r="F395" s="582"/>
      <c r="G395" s="333"/>
      <c r="H395" s="333"/>
      <c r="I395" s="334"/>
      <c r="J395" s="335"/>
      <c r="K395" s="942"/>
      <c r="L395" s="337"/>
      <c r="M395" s="337"/>
      <c r="N395" s="337"/>
      <c r="O395" s="338"/>
      <c r="P395" s="339"/>
      <c r="Q395" s="660"/>
      <c r="R395" s="364"/>
      <c r="S395" s="365"/>
      <c r="T395" s="366"/>
      <c r="U395" s="367"/>
      <c r="V395" s="364"/>
      <c r="W395" s="364"/>
      <c r="X395" s="364"/>
      <c r="Y395" s="1293"/>
      <c r="Z395" s="340"/>
      <c r="AA395" s="1328"/>
      <c r="AB395" s="28"/>
      <c r="AC395" s="253"/>
    </row>
    <row r="396" spans="1:29" x14ac:dyDescent="0.3">
      <c r="A396" s="115"/>
      <c r="B396" s="332"/>
      <c r="C396" s="332"/>
      <c r="D396" s="332"/>
      <c r="E396" s="1168" t="s">
        <v>17</v>
      </c>
      <c r="F396" s="582">
        <f t="shared" si="82"/>
        <v>2</v>
      </c>
      <c r="G396" s="333"/>
      <c r="H396" s="333"/>
      <c r="I396" s="334">
        <v>1</v>
      </c>
      <c r="J396" s="335">
        <v>1</v>
      </c>
      <c r="K396" s="942">
        <v>1</v>
      </c>
      <c r="L396" s="337"/>
      <c r="M396" s="337"/>
      <c r="N396" s="337"/>
      <c r="O396" s="338">
        <f t="shared" si="97"/>
        <v>1</v>
      </c>
      <c r="P396" s="339">
        <f t="shared" si="91"/>
        <v>167500</v>
      </c>
      <c r="Q396" s="297">
        <v>47500</v>
      </c>
      <c r="R396" s="290"/>
      <c r="S396" s="365">
        <v>60000</v>
      </c>
      <c r="T396" s="366">
        <v>60000</v>
      </c>
      <c r="U396" s="530">
        <f t="shared" ref="U396" si="98">SUM(R396:T396)</f>
        <v>120000</v>
      </c>
      <c r="V396" s="364"/>
      <c r="W396" s="364"/>
      <c r="X396" s="364"/>
      <c r="Y396" s="1293">
        <f t="shared" si="92"/>
        <v>120000</v>
      </c>
      <c r="Z396" s="340" t="s">
        <v>54</v>
      </c>
      <c r="AA396" s="1328" t="s">
        <v>1030</v>
      </c>
      <c r="AB396" s="28"/>
      <c r="AC396" s="253">
        <f t="shared" si="85"/>
        <v>287500</v>
      </c>
    </row>
    <row r="397" spans="1:29" x14ac:dyDescent="0.3">
      <c r="A397" s="115"/>
      <c r="B397" s="332"/>
      <c r="C397" s="332"/>
      <c r="D397" s="332"/>
      <c r="E397" s="1169"/>
      <c r="F397" s="582">
        <f t="shared" ref="F397:F488" si="99">SUM(G397:J397)</f>
        <v>0</v>
      </c>
      <c r="G397" s="333"/>
      <c r="H397" s="333"/>
      <c r="I397" s="334"/>
      <c r="J397" s="335"/>
      <c r="K397" s="942"/>
      <c r="L397" s="337"/>
      <c r="M397" s="337"/>
      <c r="N397" s="337"/>
      <c r="O397" s="338"/>
      <c r="P397" s="339">
        <f t="shared" si="91"/>
        <v>0</v>
      </c>
      <c r="Q397" s="364"/>
      <c r="R397" s="364"/>
      <c r="S397" s="365"/>
      <c r="T397" s="366"/>
      <c r="U397" s="367"/>
      <c r="V397" s="364"/>
      <c r="W397" s="364"/>
      <c r="X397" s="364"/>
      <c r="Y397" s="1293">
        <f t="shared" si="92"/>
        <v>0</v>
      </c>
      <c r="Z397" s="340"/>
      <c r="AA397" s="558"/>
      <c r="AB397" s="4"/>
      <c r="AC397" s="253">
        <f t="shared" si="85"/>
        <v>0</v>
      </c>
    </row>
    <row r="398" spans="1:29" x14ac:dyDescent="0.3">
      <c r="A398" s="115"/>
      <c r="B398" s="332"/>
      <c r="C398" s="332"/>
      <c r="D398" s="332"/>
      <c r="E398" s="562" t="s">
        <v>1153</v>
      </c>
      <c r="F398" s="582"/>
      <c r="G398" s="333"/>
      <c r="H398" s="333"/>
      <c r="I398" s="334"/>
      <c r="J398" s="335"/>
      <c r="K398" s="942"/>
      <c r="L398" s="337"/>
      <c r="M398" s="337"/>
      <c r="N398" s="337"/>
      <c r="O398" s="338"/>
      <c r="P398" s="339">
        <f t="shared" si="91"/>
        <v>0</v>
      </c>
      <c r="Q398" s="364"/>
      <c r="R398" s="364"/>
      <c r="S398" s="365"/>
      <c r="T398" s="366"/>
      <c r="U398" s="367"/>
      <c r="V398" s="364"/>
      <c r="W398" s="364"/>
      <c r="X398" s="364"/>
      <c r="Y398" s="1293">
        <f t="shared" si="92"/>
        <v>0</v>
      </c>
      <c r="Z398" s="340"/>
      <c r="AA398" s="558"/>
      <c r="AB398" s="4"/>
      <c r="AC398" s="253">
        <f t="shared" si="85"/>
        <v>0</v>
      </c>
    </row>
    <row r="399" spans="1:29" x14ac:dyDescent="0.3">
      <c r="A399" s="115"/>
      <c r="B399" s="332"/>
      <c r="C399" s="332"/>
      <c r="D399" s="332"/>
      <c r="E399" s="562" t="s">
        <v>1154</v>
      </c>
      <c r="F399" s="582"/>
      <c r="G399" s="333"/>
      <c r="H399" s="333"/>
      <c r="I399" s="334"/>
      <c r="J399" s="335"/>
      <c r="K399" s="942"/>
      <c r="L399" s="337"/>
      <c r="M399" s="337"/>
      <c r="N399" s="337"/>
      <c r="O399" s="338"/>
      <c r="P399" s="339">
        <f t="shared" si="91"/>
        <v>0</v>
      </c>
      <c r="Q399" s="364"/>
      <c r="R399" s="364"/>
      <c r="S399" s="365"/>
      <c r="T399" s="366"/>
      <c r="U399" s="367"/>
      <c r="V399" s="364"/>
      <c r="W399" s="364"/>
      <c r="X399" s="364"/>
      <c r="Y399" s="1293">
        <f t="shared" si="92"/>
        <v>0</v>
      </c>
      <c r="Z399" s="340"/>
      <c r="AA399" s="558"/>
      <c r="AB399" s="4"/>
      <c r="AC399" s="253">
        <f t="shared" si="85"/>
        <v>0</v>
      </c>
    </row>
    <row r="400" spans="1:29" x14ac:dyDescent="0.3">
      <c r="A400" s="115"/>
      <c r="B400" s="332"/>
      <c r="C400" s="332"/>
      <c r="D400" s="332"/>
      <c r="E400" s="522" t="s">
        <v>1025</v>
      </c>
      <c r="F400" s="582">
        <v>1</v>
      </c>
      <c r="G400" s="473">
        <v>1</v>
      </c>
      <c r="H400" s="333"/>
      <c r="I400" s="334"/>
      <c r="J400" s="335"/>
      <c r="K400" s="295">
        <v>1</v>
      </c>
      <c r="L400" s="296"/>
      <c r="M400" s="337"/>
      <c r="N400" s="337"/>
      <c r="O400" s="338">
        <f t="shared" ref="O400:O433" si="100">SUM(K400:N400)</f>
        <v>1</v>
      </c>
      <c r="P400" s="339">
        <f t="shared" si="91"/>
        <v>0</v>
      </c>
      <c r="Q400" s="364"/>
      <c r="R400" s="364"/>
      <c r="S400" s="365"/>
      <c r="T400" s="366"/>
      <c r="U400" s="367"/>
      <c r="V400" s="364"/>
      <c r="W400" s="364"/>
      <c r="X400" s="364"/>
      <c r="Y400" s="1293">
        <f t="shared" si="92"/>
        <v>0</v>
      </c>
      <c r="Z400" s="340"/>
      <c r="AA400" s="558"/>
      <c r="AB400" s="4"/>
      <c r="AC400" s="253">
        <f t="shared" si="85"/>
        <v>0</v>
      </c>
    </row>
    <row r="401" spans="1:29" x14ac:dyDescent="0.3">
      <c r="A401" s="115"/>
      <c r="B401" s="332"/>
      <c r="C401" s="332"/>
      <c r="D401" s="332"/>
      <c r="E401" s="522" t="s">
        <v>1026</v>
      </c>
      <c r="F401" s="582"/>
      <c r="G401" s="333"/>
      <c r="H401" s="333"/>
      <c r="I401" s="334"/>
      <c r="J401" s="335"/>
      <c r="K401" s="295"/>
      <c r="L401" s="416"/>
      <c r="M401" s="337"/>
      <c r="N401" s="337"/>
      <c r="O401" s="338"/>
      <c r="P401" s="339">
        <f t="shared" si="91"/>
        <v>0</v>
      </c>
      <c r="Q401" s="364"/>
      <c r="R401" s="364"/>
      <c r="S401" s="365"/>
      <c r="T401" s="366"/>
      <c r="U401" s="367"/>
      <c r="V401" s="364"/>
      <c r="W401" s="364"/>
      <c r="X401" s="364"/>
      <c r="Y401" s="1293">
        <f t="shared" si="92"/>
        <v>0</v>
      </c>
      <c r="Z401" s="340"/>
      <c r="AA401" s="558"/>
      <c r="AB401" s="4"/>
      <c r="AC401" s="253">
        <f t="shared" si="85"/>
        <v>0</v>
      </c>
    </row>
    <row r="402" spans="1:29" x14ac:dyDescent="0.3">
      <c r="A402" s="115"/>
      <c r="B402" s="332"/>
      <c r="C402" s="332"/>
      <c r="D402" s="332"/>
      <c r="E402" s="555" t="s">
        <v>1027</v>
      </c>
      <c r="F402" s="582"/>
      <c r="G402" s="333"/>
      <c r="H402" s="333"/>
      <c r="I402" s="334"/>
      <c r="J402" s="335"/>
      <c r="K402" s="295">
        <v>2</v>
      </c>
      <c r="L402" s="416">
        <v>3</v>
      </c>
      <c r="M402" s="337"/>
      <c r="N402" s="337"/>
      <c r="O402" s="338">
        <f t="shared" si="100"/>
        <v>5</v>
      </c>
      <c r="P402" s="339">
        <f t="shared" si="91"/>
        <v>0</v>
      </c>
      <c r="Q402" s="364"/>
      <c r="R402" s="364"/>
      <c r="S402" s="365"/>
      <c r="T402" s="366"/>
      <c r="U402" s="367"/>
      <c r="V402" s="364"/>
      <c r="W402" s="364"/>
      <c r="X402" s="364"/>
      <c r="Y402" s="1293">
        <f t="shared" si="92"/>
        <v>0</v>
      </c>
      <c r="Z402" s="340"/>
      <c r="AA402" s="558"/>
      <c r="AB402" s="4"/>
      <c r="AC402" s="253">
        <f t="shared" si="85"/>
        <v>0</v>
      </c>
    </row>
    <row r="403" spans="1:29" ht="14.4" hidden="1" customHeight="1" x14ac:dyDescent="0.3">
      <c r="A403" s="115"/>
      <c r="B403" s="332"/>
      <c r="C403" s="332"/>
      <c r="D403" s="332"/>
      <c r="E403" s="555"/>
      <c r="F403" s="582"/>
      <c r="G403" s="333"/>
      <c r="H403" s="333"/>
      <c r="I403" s="334"/>
      <c r="J403" s="335"/>
      <c r="K403" s="295"/>
      <c r="L403" s="416"/>
      <c r="M403" s="337"/>
      <c r="N403" s="337"/>
      <c r="O403" s="338">
        <f t="shared" si="100"/>
        <v>0</v>
      </c>
      <c r="P403" s="339">
        <f t="shared" si="91"/>
        <v>0</v>
      </c>
      <c r="Q403" s="364"/>
      <c r="R403" s="364"/>
      <c r="S403" s="365"/>
      <c r="T403" s="366"/>
      <c r="U403" s="367"/>
      <c r="V403" s="364"/>
      <c r="W403" s="364"/>
      <c r="X403" s="364"/>
      <c r="Y403" s="1293">
        <f t="shared" si="92"/>
        <v>0</v>
      </c>
      <c r="Z403" s="340"/>
      <c r="AA403" s="558"/>
      <c r="AB403" s="4"/>
      <c r="AC403" s="253">
        <f t="shared" si="85"/>
        <v>0</v>
      </c>
    </row>
    <row r="404" spans="1:29" x14ac:dyDescent="0.3">
      <c r="A404" s="115"/>
      <c r="B404" s="332"/>
      <c r="C404" s="332"/>
      <c r="D404" s="332"/>
      <c r="E404" s="555" t="s">
        <v>9</v>
      </c>
      <c r="F404" s="582"/>
      <c r="G404" s="333"/>
      <c r="H404" s="333"/>
      <c r="I404" s="334"/>
      <c r="J404" s="335"/>
      <c r="K404" s="295"/>
      <c r="L404" s="416"/>
      <c r="M404" s="337"/>
      <c r="N404" s="337"/>
      <c r="O404" s="338"/>
      <c r="P404" s="339">
        <f t="shared" si="91"/>
        <v>0</v>
      </c>
      <c r="Q404" s="364"/>
      <c r="R404" s="364"/>
      <c r="S404" s="365"/>
      <c r="T404" s="366"/>
      <c r="U404" s="367"/>
      <c r="V404" s="364"/>
      <c r="W404" s="364"/>
      <c r="X404" s="364"/>
      <c r="Y404" s="1293">
        <f t="shared" si="92"/>
        <v>0</v>
      </c>
      <c r="Z404" s="340"/>
      <c r="AA404" s="558"/>
      <c r="AB404" s="4"/>
      <c r="AC404" s="253">
        <f t="shared" si="85"/>
        <v>0</v>
      </c>
    </row>
    <row r="405" spans="1:29" hidden="1" x14ac:dyDescent="0.3">
      <c r="A405" s="115"/>
      <c r="B405" s="332"/>
      <c r="C405" s="332"/>
      <c r="D405" s="332"/>
      <c r="E405" s="555" t="s">
        <v>411</v>
      </c>
      <c r="F405" s="582"/>
      <c r="G405" s="333"/>
      <c r="H405" s="333"/>
      <c r="I405" s="334"/>
      <c r="J405" s="335"/>
      <c r="K405" s="295">
        <v>0</v>
      </c>
      <c r="L405" s="416"/>
      <c r="M405" s="337"/>
      <c r="N405" s="337"/>
      <c r="O405" s="338"/>
      <c r="P405" s="339">
        <f t="shared" ref="P405:P468" si="101">SUM(Q405:T405)</f>
        <v>0</v>
      </c>
      <c r="Q405" s="364"/>
      <c r="R405" s="364"/>
      <c r="S405" s="365"/>
      <c r="T405" s="366"/>
      <c r="U405" s="367"/>
      <c r="V405" s="364"/>
      <c r="W405" s="364"/>
      <c r="X405" s="364"/>
      <c r="Y405" s="1293">
        <f t="shared" ref="Y405:Y468" si="102">SUM(U405:X405)</f>
        <v>0</v>
      </c>
      <c r="Z405" s="340"/>
      <c r="AA405" s="558"/>
      <c r="AB405" s="4"/>
      <c r="AC405" s="253">
        <f t="shared" si="85"/>
        <v>0</v>
      </c>
    </row>
    <row r="406" spans="1:29" hidden="1" x14ac:dyDescent="0.3">
      <c r="A406" s="115"/>
      <c r="B406" s="332"/>
      <c r="C406" s="332"/>
      <c r="D406" s="332"/>
      <c r="E406" s="555" t="s">
        <v>231</v>
      </c>
      <c r="F406" s="582"/>
      <c r="G406" s="333"/>
      <c r="H406" s="333"/>
      <c r="I406" s="334"/>
      <c r="J406" s="335"/>
      <c r="K406" s="295"/>
      <c r="L406" s="416"/>
      <c r="M406" s="337"/>
      <c r="N406" s="337"/>
      <c r="O406" s="338"/>
      <c r="P406" s="339">
        <f t="shared" si="101"/>
        <v>0</v>
      </c>
      <c r="Q406" s="364"/>
      <c r="R406" s="364"/>
      <c r="S406" s="365"/>
      <c r="T406" s="366"/>
      <c r="U406" s="367"/>
      <c r="V406" s="364"/>
      <c r="W406" s="364"/>
      <c r="X406" s="364"/>
      <c r="Y406" s="1293">
        <f t="shared" si="102"/>
        <v>0</v>
      </c>
      <c r="Z406" s="340"/>
      <c r="AA406" s="558"/>
      <c r="AB406" s="4"/>
      <c r="AC406" s="253">
        <f t="shared" si="85"/>
        <v>0</v>
      </c>
    </row>
    <row r="407" spans="1:29" hidden="1" x14ac:dyDescent="0.3">
      <c r="A407" s="115"/>
      <c r="B407" s="332"/>
      <c r="C407" s="332"/>
      <c r="D407" s="332"/>
      <c r="E407" s="522"/>
      <c r="F407" s="582"/>
      <c r="G407" s="333"/>
      <c r="H407" s="333"/>
      <c r="I407" s="334"/>
      <c r="J407" s="335"/>
      <c r="K407" s="295"/>
      <c r="L407" s="296"/>
      <c r="M407" s="337"/>
      <c r="N407" s="337"/>
      <c r="O407" s="338"/>
      <c r="P407" s="339">
        <f t="shared" si="101"/>
        <v>0</v>
      </c>
      <c r="Q407" s="364"/>
      <c r="R407" s="364"/>
      <c r="S407" s="365"/>
      <c r="T407" s="366"/>
      <c r="U407" s="367"/>
      <c r="V407" s="364"/>
      <c r="W407" s="364"/>
      <c r="X407" s="364"/>
      <c r="Y407" s="1293">
        <f t="shared" si="102"/>
        <v>0</v>
      </c>
      <c r="Z407" s="340"/>
      <c r="AA407" s="558"/>
      <c r="AB407" s="4"/>
      <c r="AC407" s="253">
        <f t="shared" si="85"/>
        <v>0</v>
      </c>
    </row>
    <row r="408" spans="1:29" x14ac:dyDescent="0.3">
      <c r="A408" s="115"/>
      <c r="B408" s="332"/>
      <c r="C408" s="332"/>
      <c r="D408" s="332"/>
      <c r="E408" s="555" t="s">
        <v>416</v>
      </c>
      <c r="F408" s="582"/>
      <c r="G408" s="333"/>
      <c r="H408" s="333"/>
      <c r="I408" s="334"/>
      <c r="J408" s="335"/>
      <c r="K408" s="295"/>
      <c r="L408" s="296"/>
      <c r="M408" s="337"/>
      <c r="N408" s="337"/>
      <c r="O408" s="338"/>
      <c r="P408" s="339">
        <f t="shared" si="101"/>
        <v>0</v>
      </c>
      <c r="Q408" s="364"/>
      <c r="R408" s="364"/>
      <c r="S408" s="365"/>
      <c r="T408" s="366"/>
      <c r="U408" s="367"/>
      <c r="V408" s="364"/>
      <c r="W408" s="364"/>
      <c r="X408" s="364"/>
      <c r="Y408" s="1293">
        <f t="shared" si="102"/>
        <v>0</v>
      </c>
      <c r="Z408" s="340"/>
      <c r="AA408" s="558"/>
      <c r="AB408" s="4"/>
      <c r="AC408" s="253">
        <f t="shared" si="85"/>
        <v>0</v>
      </c>
    </row>
    <row r="409" spans="1:29" x14ac:dyDescent="0.3">
      <c r="A409" s="115"/>
      <c r="B409" s="332"/>
      <c r="C409" s="332"/>
      <c r="D409" s="332"/>
      <c r="E409" s="555" t="s">
        <v>1028</v>
      </c>
      <c r="F409" s="582"/>
      <c r="G409" s="333"/>
      <c r="H409" s="333"/>
      <c r="I409" s="334"/>
      <c r="J409" s="335"/>
      <c r="K409" s="295">
        <v>6</v>
      </c>
      <c r="L409" s="296"/>
      <c r="M409" s="337"/>
      <c r="N409" s="337"/>
      <c r="O409" s="338">
        <f t="shared" si="100"/>
        <v>6</v>
      </c>
      <c r="P409" s="339">
        <f t="shared" si="101"/>
        <v>0</v>
      </c>
      <c r="Q409" s="364"/>
      <c r="R409" s="364"/>
      <c r="S409" s="365"/>
      <c r="T409" s="366"/>
      <c r="U409" s="367"/>
      <c r="V409" s="364"/>
      <c r="W409" s="364"/>
      <c r="X409" s="364"/>
      <c r="Y409" s="1293">
        <f t="shared" si="102"/>
        <v>0</v>
      </c>
      <c r="Z409" s="340"/>
      <c r="AA409" s="558"/>
      <c r="AB409" s="4"/>
      <c r="AC409" s="253">
        <f t="shared" si="85"/>
        <v>0</v>
      </c>
    </row>
    <row r="410" spans="1:29" x14ac:dyDescent="0.3">
      <c r="A410" s="115"/>
      <c r="B410" s="332"/>
      <c r="C410" s="332"/>
      <c r="D410" s="332"/>
      <c r="E410" s="1169"/>
      <c r="F410" s="582"/>
      <c r="G410" s="333"/>
      <c r="H410" s="333"/>
      <c r="I410" s="334"/>
      <c r="J410" s="335"/>
      <c r="K410" s="942"/>
      <c r="L410" s="337"/>
      <c r="M410" s="337"/>
      <c r="N410" s="337"/>
      <c r="O410" s="338"/>
      <c r="P410" s="339">
        <f t="shared" si="101"/>
        <v>0</v>
      </c>
      <c r="Q410" s="364"/>
      <c r="R410" s="364"/>
      <c r="S410" s="365"/>
      <c r="T410" s="366"/>
      <c r="U410" s="367"/>
      <c r="V410" s="364"/>
      <c r="W410" s="364"/>
      <c r="X410" s="364"/>
      <c r="Y410" s="1293">
        <f t="shared" si="102"/>
        <v>0</v>
      </c>
      <c r="Z410" s="340"/>
      <c r="AA410" s="558"/>
      <c r="AB410" s="4"/>
      <c r="AC410" s="253">
        <f t="shared" ref="AC410:AC469" si="103">P410+Y410</f>
        <v>0</v>
      </c>
    </row>
    <row r="411" spans="1:29" ht="15.6" customHeight="1" x14ac:dyDescent="0.3">
      <c r="A411" s="115"/>
      <c r="B411" s="332"/>
      <c r="C411" s="368" t="s">
        <v>391</v>
      </c>
      <c r="D411" s="332"/>
      <c r="E411" s="1164"/>
      <c r="F411" s="582">
        <f t="shared" si="99"/>
        <v>0</v>
      </c>
      <c r="G411" s="333"/>
      <c r="H411" s="333"/>
      <c r="I411" s="334"/>
      <c r="J411" s="335"/>
      <c r="K411" s="942"/>
      <c r="L411" s="337"/>
      <c r="M411" s="337"/>
      <c r="N411" s="337"/>
      <c r="O411" s="338"/>
      <c r="P411" s="339">
        <f t="shared" si="101"/>
        <v>0</v>
      </c>
      <c r="Q411" s="364"/>
      <c r="R411" s="364"/>
      <c r="S411" s="365"/>
      <c r="T411" s="366"/>
      <c r="U411" s="367"/>
      <c r="V411" s="364"/>
      <c r="W411" s="364"/>
      <c r="X411" s="364"/>
      <c r="Y411" s="1293">
        <f t="shared" si="102"/>
        <v>0</v>
      </c>
      <c r="Z411" s="340"/>
      <c r="AA411" s="439"/>
      <c r="AB411" s="40"/>
      <c r="AC411" s="253">
        <f t="shared" si="103"/>
        <v>0</v>
      </c>
    </row>
    <row r="412" spans="1:29" ht="15.6" customHeight="1" x14ac:dyDescent="0.3">
      <c r="A412" s="115"/>
      <c r="B412" s="332"/>
      <c r="C412" s="332"/>
      <c r="D412" s="368" t="s">
        <v>284</v>
      </c>
      <c r="E412" s="1164"/>
      <c r="F412" s="582">
        <f t="shared" si="99"/>
        <v>0</v>
      </c>
      <c r="G412" s="333"/>
      <c r="H412" s="333"/>
      <c r="I412" s="334"/>
      <c r="J412" s="335"/>
      <c r="K412" s="942"/>
      <c r="L412" s="337"/>
      <c r="M412" s="337"/>
      <c r="N412" s="337"/>
      <c r="O412" s="338"/>
      <c r="P412" s="339">
        <f t="shared" si="101"/>
        <v>0</v>
      </c>
      <c r="Q412" s="364"/>
      <c r="R412" s="364"/>
      <c r="S412" s="365"/>
      <c r="T412" s="366"/>
      <c r="U412" s="367"/>
      <c r="V412" s="364"/>
      <c r="W412" s="364"/>
      <c r="X412" s="364"/>
      <c r="Y412" s="1293">
        <f t="shared" si="102"/>
        <v>0</v>
      </c>
      <c r="Z412" s="340"/>
      <c r="AA412" s="439"/>
      <c r="AB412" s="40"/>
      <c r="AC412" s="253">
        <f t="shared" si="103"/>
        <v>0</v>
      </c>
    </row>
    <row r="413" spans="1:29" ht="15.6" hidden="1" customHeight="1" x14ac:dyDescent="0.3">
      <c r="A413" s="115"/>
      <c r="B413" s="332"/>
      <c r="C413" s="332"/>
      <c r="D413" s="368"/>
      <c r="E413" s="554"/>
      <c r="F413" s="582"/>
      <c r="G413" s="333"/>
      <c r="H413" s="333"/>
      <c r="I413" s="334"/>
      <c r="J413" s="335"/>
      <c r="K413" s="942"/>
      <c r="L413" s="337"/>
      <c r="M413" s="337"/>
      <c r="N413" s="337"/>
      <c r="O413" s="338">
        <f t="shared" si="100"/>
        <v>0</v>
      </c>
      <c r="P413" s="339">
        <f t="shared" si="101"/>
        <v>0</v>
      </c>
      <c r="Q413" s="364"/>
      <c r="R413" s="364"/>
      <c r="S413" s="365"/>
      <c r="T413" s="366"/>
      <c r="U413" s="367"/>
      <c r="V413" s="364"/>
      <c r="W413" s="364"/>
      <c r="X413" s="364"/>
      <c r="Y413" s="1293">
        <f t="shared" si="102"/>
        <v>0</v>
      </c>
      <c r="Z413" s="340"/>
      <c r="AA413" s="439"/>
      <c r="AB413" s="40"/>
      <c r="AC413" s="253">
        <f t="shared" si="103"/>
        <v>0</v>
      </c>
    </row>
    <row r="414" spans="1:29" ht="15.6" customHeight="1" x14ac:dyDescent="0.3">
      <c r="A414" s="115"/>
      <c r="B414" s="332"/>
      <c r="C414" s="332"/>
      <c r="D414" s="368"/>
      <c r="E414" s="522" t="s">
        <v>21</v>
      </c>
      <c r="F414" s="582">
        <v>1</v>
      </c>
      <c r="G414" s="333">
        <v>1</v>
      </c>
      <c r="H414" s="333" t="s">
        <v>1082</v>
      </c>
      <c r="I414" s="334"/>
      <c r="J414" s="335"/>
      <c r="K414" s="942">
        <v>2</v>
      </c>
      <c r="L414" s="337"/>
      <c r="M414" s="337"/>
      <c r="N414" s="337"/>
      <c r="O414" s="338">
        <f t="shared" si="100"/>
        <v>2</v>
      </c>
      <c r="P414" s="339">
        <f t="shared" si="101"/>
        <v>10750</v>
      </c>
      <c r="Q414" s="297">
        <v>10750</v>
      </c>
      <c r="R414" s="364"/>
      <c r="S414" s="365"/>
      <c r="T414" s="366"/>
      <c r="U414" s="530">
        <v>3750</v>
      </c>
      <c r="V414" s="301">
        <v>7000</v>
      </c>
      <c r="W414" s="301"/>
      <c r="X414" s="301"/>
      <c r="Y414" s="1293">
        <f t="shared" si="102"/>
        <v>10750</v>
      </c>
      <c r="Z414" s="340"/>
      <c r="AA414" s="439"/>
      <c r="AB414" s="40"/>
      <c r="AC414" s="253">
        <f t="shared" si="103"/>
        <v>21500</v>
      </c>
    </row>
    <row r="415" spans="1:29" ht="15.6" customHeight="1" x14ac:dyDescent="0.3">
      <c r="A415" s="115"/>
      <c r="B415" s="332"/>
      <c r="C415" s="332"/>
      <c r="D415" s="368"/>
      <c r="E415" s="1164"/>
      <c r="F415" s="582"/>
      <c r="G415" s="333"/>
      <c r="H415" s="333"/>
      <c r="I415" s="334"/>
      <c r="J415" s="335"/>
      <c r="K415" s="942"/>
      <c r="L415" s="337"/>
      <c r="M415" s="337"/>
      <c r="N415" s="337"/>
      <c r="O415" s="338"/>
      <c r="P415" s="339">
        <f t="shared" si="101"/>
        <v>0</v>
      </c>
      <c r="Q415" s="364"/>
      <c r="R415" s="364"/>
      <c r="S415" s="365"/>
      <c r="T415" s="366"/>
      <c r="U415" s="367"/>
      <c r="V415" s="364"/>
      <c r="W415" s="364"/>
      <c r="X415" s="364"/>
      <c r="Y415" s="1293">
        <f t="shared" si="102"/>
        <v>0</v>
      </c>
      <c r="Z415" s="340"/>
      <c r="AA415" s="439"/>
      <c r="AB415" s="40"/>
      <c r="AC415" s="253">
        <f t="shared" si="103"/>
        <v>0</v>
      </c>
    </row>
    <row r="416" spans="1:29" ht="15.6" customHeight="1" x14ac:dyDescent="0.3">
      <c r="A416" s="115"/>
      <c r="B416" s="332"/>
      <c r="C416" s="332"/>
      <c r="D416" s="368" t="s">
        <v>836</v>
      </c>
      <c r="E416" s="1164"/>
      <c r="F416" s="582">
        <f t="shared" si="99"/>
        <v>0</v>
      </c>
      <c r="G416" s="333"/>
      <c r="H416" s="333"/>
      <c r="I416" s="334"/>
      <c r="J416" s="335"/>
      <c r="K416" s="942"/>
      <c r="L416" s="337"/>
      <c r="M416" s="337"/>
      <c r="N416" s="337"/>
      <c r="O416" s="338"/>
      <c r="P416" s="339">
        <f t="shared" si="101"/>
        <v>0</v>
      </c>
      <c r="Q416" s="364"/>
      <c r="R416" s="364"/>
      <c r="S416" s="365"/>
      <c r="T416" s="366"/>
      <c r="U416" s="367"/>
      <c r="V416" s="364"/>
      <c r="W416" s="364"/>
      <c r="X416" s="364"/>
      <c r="Y416" s="1293">
        <f t="shared" si="102"/>
        <v>0</v>
      </c>
      <c r="Z416" s="340"/>
      <c r="AA416" s="348"/>
      <c r="AB416" s="40"/>
      <c r="AC416" s="253">
        <f t="shared" si="103"/>
        <v>0</v>
      </c>
    </row>
    <row r="417" spans="1:30" ht="15.6" customHeight="1" x14ac:dyDescent="0.3">
      <c r="A417" s="115"/>
      <c r="B417" s="332"/>
      <c r="C417" s="332"/>
      <c r="D417" s="332"/>
      <c r="E417" s="1168" t="s">
        <v>21</v>
      </c>
      <c r="F417" s="582">
        <f t="shared" si="99"/>
        <v>1</v>
      </c>
      <c r="G417" s="333"/>
      <c r="H417" s="333"/>
      <c r="I417" s="334"/>
      <c r="J417" s="335">
        <v>1</v>
      </c>
      <c r="K417" s="942"/>
      <c r="L417" s="337"/>
      <c r="M417" s="337"/>
      <c r="N417" s="337"/>
      <c r="O417" s="338"/>
      <c r="P417" s="339">
        <f t="shared" si="101"/>
        <v>30000</v>
      </c>
      <c r="Q417" s="364"/>
      <c r="R417" s="364"/>
      <c r="S417" s="365"/>
      <c r="T417" s="366">
        <v>30000</v>
      </c>
      <c r="U417" s="367"/>
      <c r="V417" s="364"/>
      <c r="W417" s="364"/>
      <c r="X417" s="364"/>
      <c r="Y417" s="1293">
        <f t="shared" si="102"/>
        <v>0</v>
      </c>
      <c r="Z417" s="340" t="s">
        <v>54</v>
      </c>
      <c r="AA417" s="348"/>
      <c r="AB417" s="40"/>
      <c r="AC417" s="253">
        <f t="shared" si="103"/>
        <v>30000</v>
      </c>
    </row>
    <row r="418" spans="1:30" ht="15.6" customHeight="1" x14ac:dyDescent="0.3">
      <c r="A418" s="115"/>
      <c r="B418" s="332"/>
      <c r="C418" s="332"/>
      <c r="D418" s="332"/>
      <c r="E418" s="1164"/>
      <c r="F418" s="582">
        <f t="shared" si="99"/>
        <v>0</v>
      </c>
      <c r="G418" s="333"/>
      <c r="H418" s="333"/>
      <c r="I418" s="334"/>
      <c r="J418" s="335"/>
      <c r="K418" s="942"/>
      <c r="L418" s="337"/>
      <c r="M418" s="337"/>
      <c r="N418" s="337"/>
      <c r="O418" s="338"/>
      <c r="P418" s="339">
        <f t="shared" si="101"/>
        <v>0</v>
      </c>
      <c r="Q418" s="364"/>
      <c r="R418" s="364"/>
      <c r="S418" s="365"/>
      <c r="T418" s="366"/>
      <c r="U418" s="367"/>
      <c r="V418" s="364"/>
      <c r="W418" s="364"/>
      <c r="X418" s="364"/>
      <c r="Y418" s="1293">
        <f t="shared" si="102"/>
        <v>0</v>
      </c>
      <c r="Z418" s="340"/>
      <c r="AA418" s="348"/>
      <c r="AB418" s="40"/>
      <c r="AC418" s="253">
        <f t="shared" si="103"/>
        <v>0</v>
      </c>
    </row>
    <row r="419" spans="1:30" ht="15.6" customHeight="1" x14ac:dyDescent="0.3">
      <c r="A419" s="115"/>
      <c r="B419" s="332"/>
      <c r="C419" s="332"/>
      <c r="D419" s="368" t="s">
        <v>837</v>
      </c>
      <c r="E419" s="1164"/>
      <c r="F419" s="582">
        <f t="shared" si="99"/>
        <v>0</v>
      </c>
      <c r="G419" s="333"/>
      <c r="H419" s="333"/>
      <c r="I419" s="334"/>
      <c r="J419" s="335"/>
      <c r="K419" s="942"/>
      <c r="L419" s="337"/>
      <c r="M419" s="337"/>
      <c r="N419" s="337"/>
      <c r="O419" s="338"/>
      <c r="P419" s="339">
        <f t="shared" si="101"/>
        <v>0</v>
      </c>
      <c r="Q419" s="364"/>
      <c r="R419" s="364"/>
      <c r="S419" s="365"/>
      <c r="T419" s="366"/>
      <c r="U419" s="367"/>
      <c r="V419" s="364"/>
      <c r="W419" s="364"/>
      <c r="X419" s="364"/>
      <c r="Y419" s="1293">
        <f t="shared" si="102"/>
        <v>0</v>
      </c>
      <c r="Z419" s="340"/>
      <c r="AA419" s="348"/>
      <c r="AB419" s="40"/>
      <c r="AC419" s="253">
        <f t="shared" si="103"/>
        <v>0</v>
      </c>
    </row>
    <row r="420" spans="1:30" ht="15.6" customHeight="1" x14ac:dyDescent="0.3">
      <c r="A420" s="115"/>
      <c r="B420" s="332"/>
      <c r="C420" s="332"/>
      <c r="D420" s="332"/>
      <c r="E420" s="1168" t="s">
        <v>21</v>
      </c>
      <c r="F420" s="582">
        <f t="shared" si="99"/>
        <v>1</v>
      </c>
      <c r="G420" s="333"/>
      <c r="H420" s="333"/>
      <c r="I420" s="334">
        <v>1</v>
      </c>
      <c r="J420" s="335"/>
      <c r="K420" s="942"/>
      <c r="L420" s="337"/>
      <c r="M420" s="337"/>
      <c r="N420" s="337"/>
      <c r="O420" s="338"/>
      <c r="P420" s="339">
        <f t="shared" si="101"/>
        <v>30000</v>
      </c>
      <c r="Q420" s="364"/>
      <c r="R420" s="364"/>
      <c r="S420" s="366">
        <v>30000</v>
      </c>
      <c r="T420" s="366"/>
      <c r="U420" s="367"/>
      <c r="V420" s="364"/>
      <c r="W420" s="364"/>
      <c r="X420" s="364"/>
      <c r="Y420" s="1293">
        <f t="shared" si="102"/>
        <v>0</v>
      </c>
      <c r="Z420" s="340" t="s">
        <v>54</v>
      </c>
      <c r="AA420" s="348"/>
      <c r="AB420" s="40"/>
      <c r="AC420" s="253">
        <f t="shared" si="103"/>
        <v>30000</v>
      </c>
    </row>
    <row r="421" spans="1:30" ht="15.6" customHeight="1" x14ac:dyDescent="0.3">
      <c r="A421" s="115"/>
      <c r="B421" s="332"/>
      <c r="C421" s="332"/>
      <c r="D421" s="332"/>
      <c r="E421" s="1168"/>
      <c r="F421" s="582"/>
      <c r="G421" s="333"/>
      <c r="H421" s="333"/>
      <c r="I421" s="334"/>
      <c r="J421" s="335"/>
      <c r="K421" s="942"/>
      <c r="L421" s="337"/>
      <c r="M421" s="337"/>
      <c r="N421" s="337"/>
      <c r="O421" s="338"/>
      <c r="P421" s="339">
        <f t="shared" si="101"/>
        <v>0</v>
      </c>
      <c r="Q421" s="364"/>
      <c r="R421" s="364"/>
      <c r="S421" s="365"/>
      <c r="T421" s="366"/>
      <c r="U421" s="367"/>
      <c r="V421" s="364"/>
      <c r="W421" s="364"/>
      <c r="X421" s="364"/>
      <c r="Y421" s="1293">
        <f t="shared" si="102"/>
        <v>0</v>
      </c>
      <c r="Z421" s="340"/>
      <c r="AA421" s="348"/>
      <c r="AB421" s="40"/>
      <c r="AC421" s="253">
        <f t="shared" si="103"/>
        <v>0</v>
      </c>
    </row>
    <row r="422" spans="1:30" ht="15.6" customHeight="1" x14ac:dyDescent="0.3">
      <c r="A422" s="215"/>
      <c r="B422" s="269"/>
      <c r="C422" s="282" t="s">
        <v>1155</v>
      </c>
      <c r="D422" s="269"/>
      <c r="E422" s="554"/>
      <c r="F422" s="582"/>
      <c r="G422" s="333"/>
      <c r="H422" s="333"/>
      <c r="I422" s="334"/>
      <c r="J422" s="335"/>
      <c r="K422" s="942"/>
      <c r="L422" s="337"/>
      <c r="M422" s="337"/>
      <c r="N422" s="337"/>
      <c r="O422" s="338"/>
      <c r="P422" s="339">
        <f t="shared" si="101"/>
        <v>0</v>
      </c>
      <c r="Q422" s="364"/>
      <c r="R422" s="364"/>
      <c r="S422" s="365"/>
      <c r="T422" s="366"/>
      <c r="U422" s="367"/>
      <c r="V422" s="364"/>
      <c r="W422" s="364"/>
      <c r="X422" s="364"/>
      <c r="Y422" s="1293">
        <f t="shared" si="102"/>
        <v>0</v>
      </c>
      <c r="Z422" s="340"/>
      <c r="AA422" s="348"/>
      <c r="AB422" s="40"/>
      <c r="AC422" s="253">
        <f t="shared" si="103"/>
        <v>0</v>
      </c>
    </row>
    <row r="423" spans="1:30" ht="15.6" customHeight="1" x14ac:dyDescent="0.3">
      <c r="A423" s="215"/>
      <c r="B423" s="269"/>
      <c r="C423" s="269"/>
      <c r="D423" s="282" t="s">
        <v>1156</v>
      </c>
      <c r="E423" s="554"/>
      <c r="F423" s="582"/>
      <c r="G423" s="333"/>
      <c r="H423" s="333"/>
      <c r="I423" s="334"/>
      <c r="J423" s="335"/>
      <c r="K423" s="942"/>
      <c r="L423" s="337"/>
      <c r="M423" s="337"/>
      <c r="N423" s="337"/>
      <c r="O423" s="338"/>
      <c r="P423" s="339">
        <f t="shared" si="101"/>
        <v>0</v>
      </c>
      <c r="Q423" s="364"/>
      <c r="R423" s="364"/>
      <c r="S423" s="365"/>
      <c r="T423" s="366"/>
      <c r="U423" s="367"/>
      <c r="V423" s="301">
        <v>1140000</v>
      </c>
      <c r="W423" s="364"/>
      <c r="X423" s="364"/>
      <c r="Y423" s="1293">
        <f t="shared" si="102"/>
        <v>1140000</v>
      </c>
      <c r="Z423" s="340"/>
      <c r="AA423" s="348"/>
      <c r="AB423" s="40"/>
      <c r="AC423" s="253">
        <f t="shared" si="103"/>
        <v>1140000</v>
      </c>
      <c r="AD423" s="253">
        <f>AC423+Y424</f>
        <v>1529859</v>
      </c>
    </row>
    <row r="424" spans="1:30" ht="15.6" customHeight="1" x14ac:dyDescent="0.3">
      <c r="A424" s="215"/>
      <c r="B424" s="269"/>
      <c r="C424" s="269"/>
      <c r="D424" s="269"/>
      <c r="E424" s="522" t="s">
        <v>23</v>
      </c>
      <c r="F424" s="582">
        <v>5</v>
      </c>
      <c r="G424" s="333"/>
      <c r="H424" s="287">
        <v>5</v>
      </c>
      <c r="I424" s="334"/>
      <c r="J424" s="335"/>
      <c r="K424" s="942"/>
      <c r="L424" s="337">
        <v>6</v>
      </c>
      <c r="M424" s="337"/>
      <c r="N424" s="337"/>
      <c r="O424" s="338">
        <f t="shared" si="100"/>
        <v>6</v>
      </c>
      <c r="P424" s="339">
        <f t="shared" si="101"/>
        <v>1530</v>
      </c>
      <c r="Q424" s="364"/>
      <c r="R424" s="290">
        <v>1530</v>
      </c>
      <c r="S424" s="365"/>
      <c r="T424" s="366"/>
      <c r="U424" s="367"/>
      <c r="V424" s="301">
        <v>389859</v>
      </c>
      <c r="W424" s="364"/>
      <c r="X424" s="364"/>
      <c r="Y424" s="1293">
        <f t="shared" si="102"/>
        <v>389859</v>
      </c>
      <c r="Z424" s="340"/>
      <c r="AA424" s="348"/>
      <c r="AB424" s="40"/>
      <c r="AC424" s="253">
        <f t="shared" si="103"/>
        <v>391389</v>
      </c>
    </row>
    <row r="425" spans="1:30" ht="15.6" customHeight="1" x14ac:dyDescent="0.3">
      <c r="A425" s="115"/>
      <c r="B425" s="332"/>
      <c r="C425" s="332"/>
      <c r="D425" s="332"/>
      <c r="E425" s="1169"/>
      <c r="F425" s="582">
        <f t="shared" si="99"/>
        <v>0</v>
      </c>
      <c r="G425" s="333"/>
      <c r="H425" s="333"/>
      <c r="I425" s="334"/>
      <c r="J425" s="335"/>
      <c r="K425" s="942"/>
      <c r="L425" s="337"/>
      <c r="M425" s="337"/>
      <c r="N425" s="337"/>
      <c r="O425" s="338"/>
      <c r="P425" s="339">
        <f t="shared" si="101"/>
        <v>0</v>
      </c>
      <c r="Q425" s="364"/>
      <c r="R425" s="364"/>
      <c r="S425" s="365"/>
      <c r="T425" s="366"/>
      <c r="U425" s="367"/>
      <c r="V425" s="364"/>
      <c r="W425" s="364"/>
      <c r="X425" s="364"/>
      <c r="Y425" s="1293">
        <f t="shared" si="102"/>
        <v>0</v>
      </c>
      <c r="Z425" s="340"/>
      <c r="AA425" s="348"/>
      <c r="AB425" s="40"/>
      <c r="AC425" s="253">
        <f t="shared" si="103"/>
        <v>0</v>
      </c>
    </row>
    <row r="426" spans="1:30" ht="15.6" customHeight="1" x14ac:dyDescent="0.3">
      <c r="A426" s="115"/>
      <c r="B426" s="332"/>
      <c r="C426" s="368" t="s">
        <v>1165</v>
      </c>
      <c r="D426" s="332"/>
      <c r="E426" s="1164"/>
      <c r="F426" s="582">
        <f t="shared" si="99"/>
        <v>0</v>
      </c>
      <c r="G426" s="333"/>
      <c r="H426" s="333"/>
      <c r="I426" s="334"/>
      <c r="J426" s="335"/>
      <c r="K426" s="942"/>
      <c r="L426" s="337"/>
      <c r="M426" s="337"/>
      <c r="N426" s="337"/>
      <c r="O426" s="338"/>
      <c r="P426" s="339">
        <f t="shared" si="101"/>
        <v>0</v>
      </c>
      <c r="Q426" s="364"/>
      <c r="R426" s="364"/>
      <c r="S426" s="365"/>
      <c r="T426" s="366"/>
      <c r="U426" s="367"/>
      <c r="V426" s="364"/>
      <c r="W426" s="364"/>
      <c r="X426" s="364"/>
      <c r="Y426" s="1293">
        <f t="shared" si="102"/>
        <v>0</v>
      </c>
      <c r="Z426" s="340"/>
      <c r="AA426" s="431"/>
      <c r="AB426" s="40"/>
      <c r="AC426" s="253">
        <f t="shared" si="103"/>
        <v>0</v>
      </c>
    </row>
    <row r="427" spans="1:30" ht="15.6" customHeight="1" x14ac:dyDescent="0.3">
      <c r="A427" s="115"/>
      <c r="B427" s="332"/>
      <c r="C427" s="368" t="s">
        <v>1157</v>
      </c>
      <c r="D427" s="332"/>
      <c r="E427" s="1164"/>
      <c r="F427" s="582">
        <f t="shared" si="99"/>
        <v>0</v>
      </c>
      <c r="G427" s="333"/>
      <c r="H427" s="333"/>
      <c r="I427" s="334"/>
      <c r="J427" s="335"/>
      <c r="K427" s="942"/>
      <c r="L427" s="337"/>
      <c r="M427" s="337"/>
      <c r="N427" s="337"/>
      <c r="O427" s="338"/>
      <c r="P427" s="339">
        <f t="shared" si="101"/>
        <v>0</v>
      </c>
      <c r="Q427" s="364"/>
      <c r="R427" s="364"/>
      <c r="S427" s="365"/>
      <c r="T427" s="366"/>
      <c r="U427" s="367"/>
      <c r="V427" s="364"/>
      <c r="W427" s="364"/>
      <c r="X427" s="364"/>
      <c r="Y427" s="1293">
        <f t="shared" si="102"/>
        <v>0</v>
      </c>
      <c r="Z427" s="340"/>
      <c r="AA427" s="431"/>
      <c r="AB427" s="40"/>
      <c r="AC427" s="253">
        <f t="shared" si="103"/>
        <v>0</v>
      </c>
    </row>
    <row r="428" spans="1:30" ht="15.6" customHeight="1" x14ac:dyDescent="0.3">
      <c r="A428" s="115"/>
      <c r="B428" s="332"/>
      <c r="C428" s="332"/>
      <c r="D428" s="332"/>
      <c r="E428" s="1168" t="s">
        <v>21</v>
      </c>
      <c r="F428" s="582">
        <f t="shared" si="99"/>
        <v>1</v>
      </c>
      <c r="G428" s="333"/>
      <c r="H428" s="333"/>
      <c r="I428" s="334">
        <v>1</v>
      </c>
      <c r="J428" s="335"/>
      <c r="K428" s="942"/>
      <c r="L428" s="337"/>
      <c r="M428" s="337"/>
      <c r="N428" s="337"/>
      <c r="O428" s="338"/>
      <c r="P428" s="339">
        <f t="shared" si="101"/>
        <v>450000</v>
      </c>
      <c r="Q428" s="364"/>
      <c r="R428" s="364"/>
      <c r="S428" s="365">
        <v>450000</v>
      </c>
      <c r="T428" s="366"/>
      <c r="U428" s="367"/>
      <c r="V428" s="364"/>
      <c r="W428" s="364"/>
      <c r="X428" s="364"/>
      <c r="Y428" s="1293">
        <f t="shared" si="102"/>
        <v>0</v>
      </c>
      <c r="Z428" s="340" t="s">
        <v>54</v>
      </c>
      <c r="AA428" s="558"/>
      <c r="AB428" s="40"/>
      <c r="AC428" s="253">
        <f t="shared" si="103"/>
        <v>450000</v>
      </c>
    </row>
    <row r="429" spans="1:30" ht="15.6" customHeight="1" x14ac:dyDescent="0.3">
      <c r="A429" s="115"/>
      <c r="B429" s="332"/>
      <c r="C429" s="332"/>
      <c r="D429" s="332"/>
      <c r="E429" s="1168"/>
      <c r="F429" s="582">
        <f t="shared" si="99"/>
        <v>0</v>
      </c>
      <c r="G429" s="333"/>
      <c r="H429" s="333"/>
      <c r="I429" s="334"/>
      <c r="J429" s="335"/>
      <c r="K429" s="942"/>
      <c r="L429" s="337"/>
      <c r="M429" s="337"/>
      <c r="N429" s="337"/>
      <c r="O429" s="338"/>
      <c r="P429" s="339">
        <f t="shared" si="101"/>
        <v>0</v>
      </c>
      <c r="Q429" s="364"/>
      <c r="R429" s="364"/>
      <c r="S429" s="365"/>
      <c r="T429" s="366"/>
      <c r="U429" s="367"/>
      <c r="V429" s="364"/>
      <c r="W429" s="364"/>
      <c r="X429" s="364"/>
      <c r="Y429" s="1293">
        <f t="shared" si="102"/>
        <v>0</v>
      </c>
      <c r="Z429" s="340"/>
      <c r="AA429" s="348"/>
      <c r="AB429" s="40"/>
      <c r="AC429" s="253">
        <f t="shared" si="103"/>
        <v>0</v>
      </c>
    </row>
    <row r="430" spans="1:30" ht="15.6" customHeight="1" x14ac:dyDescent="0.3">
      <c r="A430" s="215"/>
      <c r="B430" s="269"/>
      <c r="C430" s="282" t="s">
        <v>1031</v>
      </c>
      <c r="D430" s="269"/>
      <c r="E430" s="554"/>
      <c r="F430" s="582"/>
      <c r="G430" s="333"/>
      <c r="H430" s="333"/>
      <c r="I430" s="334"/>
      <c r="J430" s="335"/>
      <c r="K430" s="942"/>
      <c r="L430" s="337"/>
      <c r="M430" s="337"/>
      <c r="N430" s="337"/>
      <c r="O430" s="338"/>
      <c r="P430" s="339">
        <f t="shared" si="101"/>
        <v>0</v>
      </c>
      <c r="Q430" s="364"/>
      <c r="R430" s="364"/>
      <c r="S430" s="365"/>
      <c r="T430" s="366"/>
      <c r="U430" s="367"/>
      <c r="V430" s="364"/>
      <c r="W430" s="364"/>
      <c r="X430" s="364"/>
      <c r="Y430" s="1293">
        <f t="shared" si="102"/>
        <v>0</v>
      </c>
      <c r="Z430" s="340"/>
      <c r="AA430" s="348"/>
      <c r="AB430" s="40"/>
      <c r="AC430" s="253">
        <f t="shared" si="103"/>
        <v>0</v>
      </c>
    </row>
    <row r="431" spans="1:30" ht="15.6" customHeight="1" x14ac:dyDescent="0.3">
      <c r="A431" s="215"/>
      <c r="B431" s="269"/>
      <c r="C431" s="269"/>
      <c r="D431" s="269"/>
      <c r="E431" s="522" t="s">
        <v>1032</v>
      </c>
      <c r="F431" s="582"/>
      <c r="G431" s="333"/>
      <c r="H431" s="333"/>
      <c r="I431" s="334"/>
      <c r="J431" s="335"/>
      <c r="K431" s="942"/>
      <c r="L431" s="337"/>
      <c r="M431" s="337"/>
      <c r="N431" s="337"/>
      <c r="O431" s="338"/>
      <c r="P431" s="339">
        <f t="shared" si="101"/>
        <v>0</v>
      </c>
      <c r="Q431" s="364"/>
      <c r="R431" s="364"/>
      <c r="S431" s="365"/>
      <c r="T431" s="366"/>
      <c r="U431" s="367"/>
      <c r="V431" s="364"/>
      <c r="W431" s="364"/>
      <c r="X431" s="364"/>
      <c r="Y431" s="1293">
        <f t="shared" si="102"/>
        <v>0</v>
      </c>
      <c r="Z431" s="340"/>
      <c r="AA431" s="348"/>
      <c r="AB431" s="40"/>
      <c r="AC431" s="253">
        <f t="shared" si="103"/>
        <v>0</v>
      </c>
    </row>
    <row r="432" spans="1:30" ht="15.6" customHeight="1" x14ac:dyDescent="0.3">
      <c r="A432" s="215"/>
      <c r="B432" s="269"/>
      <c r="C432" s="269"/>
      <c r="D432" s="269"/>
      <c r="E432" s="522" t="s">
        <v>1033</v>
      </c>
      <c r="F432" s="582">
        <v>1</v>
      </c>
      <c r="G432" s="333"/>
      <c r="H432" s="333">
        <v>1</v>
      </c>
      <c r="I432" s="334"/>
      <c r="J432" s="335"/>
      <c r="K432" s="942"/>
      <c r="L432" s="344">
        <v>1</v>
      </c>
      <c r="M432" s="337"/>
      <c r="N432" s="337"/>
      <c r="O432" s="338">
        <f t="shared" si="100"/>
        <v>1</v>
      </c>
      <c r="P432" s="339">
        <f t="shared" si="101"/>
        <v>60000</v>
      </c>
      <c r="Q432" s="364"/>
      <c r="R432" s="290">
        <v>60000</v>
      </c>
      <c r="S432" s="365"/>
      <c r="T432" s="366"/>
      <c r="U432" s="367"/>
      <c r="V432" s="301">
        <v>59500</v>
      </c>
      <c r="W432" s="364"/>
      <c r="X432" s="364"/>
      <c r="Y432" s="1293">
        <f t="shared" si="102"/>
        <v>59500</v>
      </c>
      <c r="Z432" s="340"/>
      <c r="AA432" s="348"/>
      <c r="AB432" s="40"/>
      <c r="AC432" s="253">
        <f t="shared" si="103"/>
        <v>119500</v>
      </c>
    </row>
    <row r="433" spans="1:29" ht="15.6" customHeight="1" x14ac:dyDescent="0.3">
      <c r="A433" s="215"/>
      <c r="B433" s="269"/>
      <c r="C433" s="269"/>
      <c r="D433" s="269"/>
      <c r="E433" s="522" t="s">
        <v>1034</v>
      </c>
      <c r="F433" s="582">
        <v>6</v>
      </c>
      <c r="G433" s="333"/>
      <c r="H433" s="333">
        <v>6</v>
      </c>
      <c r="I433" s="334"/>
      <c r="J433" s="335"/>
      <c r="K433" s="942"/>
      <c r="L433" s="344">
        <v>6</v>
      </c>
      <c r="M433" s="337"/>
      <c r="N433" s="337"/>
      <c r="O433" s="338">
        <f t="shared" si="100"/>
        <v>6</v>
      </c>
      <c r="P433" s="339">
        <f t="shared" si="101"/>
        <v>0</v>
      </c>
      <c r="Q433" s="364"/>
      <c r="R433" s="364"/>
      <c r="S433" s="365"/>
      <c r="T433" s="366"/>
      <c r="U433" s="367"/>
      <c r="V433" s="364"/>
      <c r="W433" s="364"/>
      <c r="X433" s="364"/>
      <c r="Y433" s="1293">
        <f t="shared" si="102"/>
        <v>0</v>
      </c>
      <c r="Z433" s="340"/>
      <c r="AA433" s="348"/>
      <c r="AB433" s="40"/>
      <c r="AC433" s="253">
        <f t="shared" si="103"/>
        <v>0</v>
      </c>
    </row>
    <row r="434" spans="1:29" ht="15.6" customHeight="1" x14ac:dyDescent="0.3">
      <c r="A434" s="115"/>
      <c r="B434" s="332"/>
      <c r="C434" s="332"/>
      <c r="D434" s="332"/>
      <c r="E434" s="1168"/>
      <c r="F434" s="582"/>
      <c r="G434" s="333"/>
      <c r="H434" s="333"/>
      <c r="I434" s="334"/>
      <c r="J434" s="335"/>
      <c r="K434" s="942"/>
      <c r="L434" s="337"/>
      <c r="M434" s="337"/>
      <c r="N434" s="337"/>
      <c r="O434" s="338"/>
      <c r="P434" s="339">
        <f t="shared" si="101"/>
        <v>0</v>
      </c>
      <c r="Q434" s="364"/>
      <c r="R434" s="364"/>
      <c r="S434" s="365"/>
      <c r="T434" s="366"/>
      <c r="U434" s="367"/>
      <c r="V434" s="364"/>
      <c r="W434" s="364"/>
      <c r="X434" s="364"/>
      <c r="Y434" s="1293">
        <f t="shared" si="102"/>
        <v>0</v>
      </c>
      <c r="Z434" s="340"/>
      <c r="AA434" s="348"/>
      <c r="AB434" s="40"/>
      <c r="AC434" s="253">
        <f t="shared" si="103"/>
        <v>0</v>
      </c>
    </row>
    <row r="435" spans="1:29" ht="15.6" customHeight="1" x14ac:dyDescent="0.3">
      <c r="A435" s="115"/>
      <c r="B435" s="332"/>
      <c r="C435" s="513" t="s">
        <v>1166</v>
      </c>
      <c r="D435" s="30"/>
      <c r="E435" s="1164"/>
      <c r="F435" s="582">
        <f t="shared" si="99"/>
        <v>0</v>
      </c>
      <c r="G435" s="333"/>
      <c r="H435" s="333"/>
      <c r="I435" s="334"/>
      <c r="J435" s="335"/>
      <c r="K435" s="942"/>
      <c r="L435" s="337"/>
      <c r="M435" s="337"/>
      <c r="N435" s="337"/>
      <c r="O435" s="338"/>
      <c r="P435" s="339">
        <f t="shared" si="101"/>
        <v>0</v>
      </c>
      <c r="Q435" s="364"/>
      <c r="R435" s="364"/>
      <c r="S435" s="365"/>
      <c r="T435" s="366"/>
      <c r="U435" s="367"/>
      <c r="V435" s="364"/>
      <c r="W435" s="364"/>
      <c r="X435" s="364"/>
      <c r="Y435" s="1293">
        <f t="shared" si="102"/>
        <v>0</v>
      </c>
      <c r="Z435" s="340"/>
      <c r="AA435" s="439"/>
      <c r="AB435" s="40"/>
      <c r="AC435" s="253">
        <f t="shared" si="103"/>
        <v>0</v>
      </c>
    </row>
    <row r="436" spans="1:29" ht="15.6" customHeight="1" x14ac:dyDescent="0.3">
      <c r="A436" s="115"/>
      <c r="B436" s="332"/>
      <c r="C436" s="332"/>
      <c r="D436" s="332"/>
      <c r="E436" s="1182" t="s">
        <v>263</v>
      </c>
      <c r="F436" s="582">
        <f t="shared" si="99"/>
        <v>1</v>
      </c>
      <c r="G436" s="333"/>
      <c r="H436" s="333"/>
      <c r="I436" s="334">
        <v>1</v>
      </c>
      <c r="J436" s="335"/>
      <c r="K436" s="942"/>
      <c r="L436" s="337"/>
      <c r="M436" s="337"/>
      <c r="N436" s="337"/>
      <c r="O436" s="338"/>
      <c r="P436" s="339">
        <f t="shared" si="101"/>
        <v>50000</v>
      </c>
      <c r="Q436" s="364"/>
      <c r="R436" s="364"/>
      <c r="S436" s="365">
        <v>50000</v>
      </c>
      <c r="T436" s="366"/>
      <c r="U436" s="367"/>
      <c r="V436" s="364"/>
      <c r="W436" s="364"/>
      <c r="X436" s="364"/>
      <c r="Y436" s="1293">
        <f t="shared" si="102"/>
        <v>0</v>
      </c>
      <c r="Z436" s="340" t="s">
        <v>54</v>
      </c>
      <c r="AA436" s="439"/>
      <c r="AB436" s="40"/>
      <c r="AC436" s="253">
        <f t="shared" si="103"/>
        <v>50000</v>
      </c>
    </row>
    <row r="437" spans="1:29" ht="15.6" customHeight="1" x14ac:dyDescent="0.3">
      <c r="A437" s="115"/>
      <c r="B437" s="332"/>
      <c r="C437" s="332"/>
      <c r="D437" s="332"/>
      <c r="E437" s="1168"/>
      <c r="F437" s="582">
        <f t="shared" si="99"/>
        <v>0</v>
      </c>
      <c r="G437" s="333"/>
      <c r="H437" s="333"/>
      <c r="I437" s="334"/>
      <c r="J437" s="335"/>
      <c r="K437" s="942"/>
      <c r="L437" s="337"/>
      <c r="M437" s="337"/>
      <c r="N437" s="337"/>
      <c r="O437" s="338"/>
      <c r="P437" s="339">
        <f t="shared" si="101"/>
        <v>0</v>
      </c>
      <c r="Q437" s="364"/>
      <c r="R437" s="364"/>
      <c r="S437" s="365"/>
      <c r="T437" s="366"/>
      <c r="U437" s="367"/>
      <c r="V437" s="364"/>
      <c r="W437" s="364"/>
      <c r="X437" s="364"/>
      <c r="Y437" s="1293">
        <f t="shared" si="102"/>
        <v>0</v>
      </c>
      <c r="Z437" s="340"/>
      <c r="AA437" s="348"/>
      <c r="AB437" s="40"/>
      <c r="AC437" s="253">
        <f t="shared" si="103"/>
        <v>0</v>
      </c>
    </row>
    <row r="438" spans="1:29" ht="15.6" customHeight="1" x14ac:dyDescent="0.3">
      <c r="A438" s="115"/>
      <c r="B438" s="332"/>
      <c r="C438" s="368" t="s">
        <v>1167</v>
      </c>
      <c r="D438" s="332"/>
      <c r="E438" s="1164"/>
      <c r="F438" s="582">
        <f t="shared" si="99"/>
        <v>0</v>
      </c>
      <c r="G438" s="333"/>
      <c r="H438" s="333"/>
      <c r="I438" s="334"/>
      <c r="J438" s="335"/>
      <c r="K438" s="942"/>
      <c r="L438" s="337"/>
      <c r="M438" s="337"/>
      <c r="N438" s="337"/>
      <c r="O438" s="338"/>
      <c r="P438" s="339">
        <f t="shared" si="101"/>
        <v>0</v>
      </c>
      <c r="Q438" s="364"/>
      <c r="R438" s="364"/>
      <c r="S438" s="365"/>
      <c r="T438" s="366"/>
      <c r="U438" s="367"/>
      <c r="V438" s="364"/>
      <c r="W438" s="364"/>
      <c r="X438" s="364"/>
      <c r="Y438" s="1293">
        <f t="shared" si="102"/>
        <v>0</v>
      </c>
      <c r="Z438" s="340"/>
      <c r="AA438" s="370"/>
      <c r="AB438" s="40"/>
      <c r="AC438" s="253">
        <f t="shared" si="103"/>
        <v>0</v>
      </c>
    </row>
    <row r="439" spans="1:29" ht="15.6" customHeight="1" x14ac:dyDescent="0.3">
      <c r="A439" s="115"/>
      <c r="B439" s="332"/>
      <c r="C439" s="368" t="s">
        <v>392</v>
      </c>
      <c r="D439" s="332"/>
      <c r="E439" s="1164"/>
      <c r="F439" s="582">
        <f t="shared" si="99"/>
        <v>0</v>
      </c>
      <c r="G439" s="333"/>
      <c r="H439" s="333"/>
      <c r="I439" s="333"/>
      <c r="J439" s="335"/>
      <c r="K439" s="942"/>
      <c r="L439" s="337"/>
      <c r="M439" s="337"/>
      <c r="N439" s="337"/>
      <c r="O439" s="338"/>
      <c r="P439" s="339">
        <f t="shared" si="101"/>
        <v>300000</v>
      </c>
      <c r="Q439" s="364"/>
      <c r="R439" s="364"/>
      <c r="S439" s="365">
        <v>300000</v>
      </c>
      <c r="T439" s="366"/>
      <c r="U439" s="367"/>
      <c r="V439" s="364"/>
      <c r="W439" s="364"/>
      <c r="X439" s="364"/>
      <c r="Y439" s="1293">
        <f t="shared" si="102"/>
        <v>0</v>
      </c>
      <c r="Z439" s="340"/>
      <c r="AA439" s="370"/>
      <c r="AB439" s="40"/>
      <c r="AC439" s="253">
        <f t="shared" si="103"/>
        <v>300000</v>
      </c>
    </row>
    <row r="440" spans="1:29" ht="15.6" customHeight="1" x14ac:dyDescent="0.3">
      <c r="A440" s="115"/>
      <c r="B440" s="332"/>
      <c r="C440" s="332"/>
      <c r="D440" s="332"/>
      <c r="E440" s="1168" t="s">
        <v>194</v>
      </c>
      <c r="F440" s="582">
        <f t="shared" si="99"/>
        <v>1</v>
      </c>
      <c r="G440" s="333"/>
      <c r="H440" s="333"/>
      <c r="I440" s="333">
        <v>1</v>
      </c>
      <c r="J440" s="335"/>
      <c r="K440" s="942"/>
      <c r="L440" s="337"/>
      <c r="M440" s="337"/>
      <c r="N440" s="337"/>
      <c r="O440" s="338"/>
      <c r="P440" s="339">
        <f t="shared" si="101"/>
        <v>0</v>
      </c>
      <c r="Q440" s="364"/>
      <c r="R440" s="364"/>
      <c r="S440" s="365"/>
      <c r="T440" s="366"/>
      <c r="U440" s="367"/>
      <c r="V440" s="364"/>
      <c r="W440" s="364"/>
      <c r="X440" s="364"/>
      <c r="Y440" s="1293">
        <f t="shared" si="102"/>
        <v>0</v>
      </c>
      <c r="Z440" s="340"/>
      <c r="AA440" s="370"/>
      <c r="AB440" s="40"/>
      <c r="AC440" s="253">
        <f t="shared" si="103"/>
        <v>0</v>
      </c>
    </row>
    <row r="441" spans="1:29" ht="15.6" customHeight="1" x14ac:dyDescent="0.3">
      <c r="A441" s="115"/>
      <c r="B441" s="332"/>
      <c r="C441" s="332"/>
      <c r="D441" s="332"/>
      <c r="E441" s="1168"/>
      <c r="F441" s="582">
        <f t="shared" si="99"/>
        <v>0</v>
      </c>
      <c r="G441" s="333"/>
      <c r="H441" s="333"/>
      <c r="I441" s="334"/>
      <c r="J441" s="335"/>
      <c r="K441" s="942"/>
      <c r="L441" s="337"/>
      <c r="M441" s="337"/>
      <c r="N441" s="337"/>
      <c r="O441" s="338"/>
      <c r="P441" s="339">
        <f t="shared" si="101"/>
        <v>0</v>
      </c>
      <c r="Q441" s="364"/>
      <c r="R441" s="364"/>
      <c r="S441" s="365"/>
      <c r="T441" s="366"/>
      <c r="U441" s="367"/>
      <c r="V441" s="364"/>
      <c r="W441" s="364"/>
      <c r="X441" s="364"/>
      <c r="Y441" s="1293">
        <f t="shared" si="102"/>
        <v>0</v>
      </c>
      <c r="Z441" s="340"/>
      <c r="AA441" s="348"/>
      <c r="AB441" s="40"/>
      <c r="AC441" s="253">
        <f t="shared" si="103"/>
        <v>0</v>
      </c>
    </row>
    <row r="442" spans="1:29" ht="15.6" customHeight="1" x14ac:dyDescent="0.3">
      <c r="A442" s="115"/>
      <c r="B442" s="332"/>
      <c r="C442" s="368" t="s">
        <v>1168</v>
      </c>
      <c r="D442" s="332"/>
      <c r="E442" s="1164"/>
      <c r="F442" s="582">
        <f t="shared" si="99"/>
        <v>0</v>
      </c>
      <c r="G442" s="333"/>
      <c r="H442" s="333"/>
      <c r="I442" s="334"/>
      <c r="J442" s="335"/>
      <c r="K442" s="942"/>
      <c r="L442" s="337"/>
      <c r="M442" s="337"/>
      <c r="N442" s="337"/>
      <c r="O442" s="338"/>
      <c r="P442" s="339">
        <f t="shared" si="101"/>
        <v>0</v>
      </c>
      <c r="Q442" s="364"/>
      <c r="R442" s="364"/>
      <c r="S442" s="365"/>
      <c r="T442" s="366"/>
      <c r="U442" s="367"/>
      <c r="V442" s="364"/>
      <c r="W442" s="364"/>
      <c r="X442" s="364"/>
      <c r="Y442" s="1293">
        <f t="shared" si="102"/>
        <v>0</v>
      </c>
      <c r="Z442" s="340"/>
      <c r="AA442" s="370"/>
      <c r="AB442" s="40"/>
      <c r="AC442" s="253">
        <f t="shared" si="103"/>
        <v>0</v>
      </c>
    </row>
    <row r="443" spans="1:29" ht="15.6" customHeight="1" x14ac:dyDescent="0.3">
      <c r="A443" s="115"/>
      <c r="B443" s="332"/>
      <c r="C443" s="368" t="s">
        <v>1158</v>
      </c>
      <c r="D443" s="332"/>
      <c r="E443" s="1164"/>
      <c r="F443" s="582">
        <f t="shared" si="99"/>
        <v>0</v>
      </c>
      <c r="G443" s="333"/>
      <c r="H443" s="333"/>
      <c r="I443" s="333"/>
      <c r="J443" s="335"/>
      <c r="K443" s="942"/>
      <c r="L443" s="337"/>
      <c r="M443" s="337"/>
      <c r="N443" s="337"/>
      <c r="O443" s="338"/>
      <c r="P443" s="339">
        <f t="shared" si="101"/>
        <v>0</v>
      </c>
      <c r="Q443" s="364"/>
      <c r="R443" s="364"/>
      <c r="S443" s="365"/>
      <c r="T443" s="366"/>
      <c r="U443" s="367"/>
      <c r="V443" s="364"/>
      <c r="W443" s="364"/>
      <c r="X443" s="364"/>
      <c r="Y443" s="1293">
        <f t="shared" si="102"/>
        <v>0</v>
      </c>
      <c r="Z443" s="340"/>
      <c r="AA443" s="370"/>
      <c r="AB443" s="40"/>
      <c r="AC443" s="253">
        <f t="shared" si="103"/>
        <v>0</v>
      </c>
    </row>
    <row r="444" spans="1:29" ht="15.6" customHeight="1" x14ac:dyDescent="0.3">
      <c r="A444" s="115"/>
      <c r="B444" s="332"/>
      <c r="C444" s="368" t="s">
        <v>1159</v>
      </c>
      <c r="D444" s="332"/>
      <c r="E444" s="1164"/>
      <c r="F444" s="582">
        <f t="shared" si="99"/>
        <v>0</v>
      </c>
      <c r="G444" s="333"/>
      <c r="H444" s="333"/>
      <c r="I444" s="333"/>
      <c r="J444" s="335"/>
      <c r="K444" s="942"/>
      <c r="L444" s="337"/>
      <c r="M444" s="337"/>
      <c r="N444" s="337"/>
      <c r="O444" s="338"/>
      <c r="P444" s="339">
        <f t="shared" si="101"/>
        <v>0</v>
      </c>
      <c r="Q444" s="364"/>
      <c r="R444" s="364"/>
      <c r="S444" s="365"/>
      <c r="T444" s="366"/>
      <c r="U444" s="367"/>
      <c r="V444" s="364"/>
      <c r="W444" s="364"/>
      <c r="X444" s="364"/>
      <c r="Y444" s="1293">
        <f t="shared" si="102"/>
        <v>0</v>
      </c>
      <c r="Z444" s="340"/>
      <c r="AA444" s="370"/>
      <c r="AB444" s="40"/>
      <c r="AC444" s="253">
        <f t="shared" si="103"/>
        <v>0</v>
      </c>
    </row>
    <row r="445" spans="1:29" ht="15.6" customHeight="1" x14ac:dyDescent="0.3">
      <c r="A445" s="115"/>
      <c r="B445" s="332"/>
      <c r="C445" s="368" t="s">
        <v>1048</v>
      </c>
      <c r="D445" s="332"/>
      <c r="E445" s="1164"/>
      <c r="F445" s="582">
        <f t="shared" si="99"/>
        <v>0</v>
      </c>
      <c r="G445" s="333"/>
      <c r="H445" s="333"/>
      <c r="I445" s="333"/>
      <c r="J445" s="335"/>
      <c r="K445" s="942"/>
      <c r="L445" s="337"/>
      <c r="M445" s="337"/>
      <c r="N445" s="337"/>
      <c r="O445" s="338"/>
      <c r="P445" s="339">
        <f t="shared" si="101"/>
        <v>0</v>
      </c>
      <c r="Q445" s="364"/>
      <c r="R445" s="364"/>
      <c r="S445" s="365"/>
      <c r="T445" s="366"/>
      <c r="U445" s="367"/>
      <c r="V445" s="364"/>
      <c r="W445" s="364"/>
      <c r="X445" s="364"/>
      <c r="Y445" s="1293">
        <f t="shared" si="102"/>
        <v>0</v>
      </c>
      <c r="Z445" s="340"/>
      <c r="AA445" s="370"/>
      <c r="AB445" s="40"/>
      <c r="AC445" s="253">
        <f t="shared" si="103"/>
        <v>0</v>
      </c>
    </row>
    <row r="446" spans="1:29" ht="15.6" customHeight="1" x14ac:dyDescent="0.3">
      <c r="A446" s="115"/>
      <c r="B446" s="332"/>
      <c r="C446" s="368" t="s">
        <v>1049</v>
      </c>
      <c r="D446" s="332"/>
      <c r="E446" s="1164"/>
      <c r="F446" s="582">
        <f t="shared" si="99"/>
        <v>0</v>
      </c>
      <c r="G446" s="333"/>
      <c r="H446" s="333"/>
      <c r="I446" s="333"/>
      <c r="J446" s="335"/>
      <c r="K446" s="942"/>
      <c r="L446" s="337"/>
      <c r="M446" s="337"/>
      <c r="N446" s="337"/>
      <c r="O446" s="338"/>
      <c r="P446" s="339">
        <f t="shared" si="101"/>
        <v>0</v>
      </c>
      <c r="Q446" s="364"/>
      <c r="R446" s="364"/>
      <c r="S446" s="365"/>
      <c r="T446" s="366"/>
      <c r="U446" s="367"/>
      <c r="V446" s="364"/>
      <c r="W446" s="364"/>
      <c r="X446" s="364"/>
      <c r="Y446" s="1293">
        <f t="shared" si="102"/>
        <v>0</v>
      </c>
      <c r="Z446" s="340"/>
      <c r="AA446" s="370"/>
      <c r="AB446" s="40"/>
      <c r="AC446" s="253">
        <f t="shared" si="103"/>
        <v>0</v>
      </c>
    </row>
    <row r="447" spans="1:29" ht="15.6" customHeight="1" x14ac:dyDescent="0.3">
      <c r="A447" s="115"/>
      <c r="B447" s="332"/>
      <c r="C447" s="332"/>
      <c r="D447" s="332"/>
      <c r="E447" s="1168" t="s">
        <v>194</v>
      </c>
      <c r="F447" s="582">
        <f t="shared" si="99"/>
        <v>1</v>
      </c>
      <c r="G447" s="333"/>
      <c r="H447" s="333"/>
      <c r="I447" s="333">
        <v>1</v>
      </c>
      <c r="J447" s="335"/>
      <c r="K447" s="942"/>
      <c r="L447" s="337"/>
      <c r="M447" s="337"/>
      <c r="N447" s="337"/>
      <c r="O447" s="338"/>
      <c r="P447" s="339">
        <f t="shared" si="101"/>
        <v>200000</v>
      </c>
      <c r="Q447" s="364"/>
      <c r="R447" s="364"/>
      <c r="S447" s="365">
        <v>200000</v>
      </c>
      <c r="T447" s="366"/>
      <c r="U447" s="367"/>
      <c r="V447" s="364"/>
      <c r="W447" s="364"/>
      <c r="X447" s="364"/>
      <c r="Y447" s="1293">
        <f t="shared" si="102"/>
        <v>0</v>
      </c>
      <c r="Z447" s="340"/>
      <c r="AA447" s="370" t="s">
        <v>757</v>
      </c>
      <c r="AB447" s="40"/>
      <c r="AC447" s="253">
        <f t="shared" si="103"/>
        <v>200000</v>
      </c>
    </row>
    <row r="448" spans="1:29" ht="15.6" customHeight="1" x14ac:dyDescent="0.3">
      <c r="A448" s="115"/>
      <c r="B448" s="332"/>
      <c r="C448" s="332"/>
      <c r="D448" s="332"/>
      <c r="E448" s="1168"/>
      <c r="F448" s="582">
        <f t="shared" si="99"/>
        <v>0</v>
      </c>
      <c r="G448" s="333"/>
      <c r="H448" s="333"/>
      <c r="I448" s="334"/>
      <c r="J448" s="335"/>
      <c r="K448" s="942"/>
      <c r="L448" s="337"/>
      <c r="M448" s="337"/>
      <c r="N448" s="337"/>
      <c r="O448" s="338"/>
      <c r="P448" s="339">
        <f t="shared" si="101"/>
        <v>0</v>
      </c>
      <c r="Q448" s="364"/>
      <c r="R448" s="364"/>
      <c r="S448" s="365"/>
      <c r="T448" s="366"/>
      <c r="U448" s="367"/>
      <c r="V448" s="364"/>
      <c r="W448" s="364"/>
      <c r="X448" s="364"/>
      <c r="Y448" s="1293">
        <f t="shared" si="102"/>
        <v>0</v>
      </c>
      <c r="Z448" s="340"/>
      <c r="AA448" s="348"/>
      <c r="AB448" s="40"/>
      <c r="AC448" s="253">
        <f t="shared" si="103"/>
        <v>0</v>
      </c>
    </row>
    <row r="449" spans="1:29" x14ac:dyDescent="0.3">
      <c r="A449" s="115"/>
      <c r="B449" s="332"/>
      <c r="C449" s="368" t="s">
        <v>1169</v>
      </c>
      <c r="D449" s="332"/>
      <c r="E449" s="1164"/>
      <c r="F449" s="582">
        <f t="shared" si="99"/>
        <v>0</v>
      </c>
      <c r="G449" s="333"/>
      <c r="H449" s="333"/>
      <c r="I449" s="334"/>
      <c r="J449" s="335"/>
      <c r="K449" s="942"/>
      <c r="L449" s="337"/>
      <c r="M449" s="337"/>
      <c r="N449" s="337"/>
      <c r="O449" s="338"/>
      <c r="P449" s="339">
        <f t="shared" si="101"/>
        <v>0</v>
      </c>
      <c r="Q449" s="364"/>
      <c r="R449" s="364"/>
      <c r="S449" s="365"/>
      <c r="T449" s="366"/>
      <c r="U449" s="367"/>
      <c r="V449" s="364"/>
      <c r="W449" s="364"/>
      <c r="X449" s="364"/>
      <c r="Y449" s="1293">
        <f t="shared" si="102"/>
        <v>0</v>
      </c>
      <c r="Z449" s="340"/>
      <c r="AA449" s="370"/>
      <c r="AB449" s="40"/>
      <c r="AC449" s="253">
        <f t="shared" si="103"/>
        <v>0</v>
      </c>
    </row>
    <row r="450" spans="1:29" x14ac:dyDescent="0.3">
      <c r="A450" s="115"/>
      <c r="B450" s="332"/>
      <c r="C450" s="332"/>
      <c r="D450" s="368" t="s">
        <v>880</v>
      </c>
      <c r="E450" s="1164"/>
      <c r="F450" s="582">
        <f t="shared" si="99"/>
        <v>0</v>
      </c>
      <c r="G450" s="333"/>
      <c r="H450" s="333"/>
      <c r="I450" s="334"/>
      <c r="J450" s="335"/>
      <c r="K450" s="942"/>
      <c r="L450" s="337"/>
      <c r="M450" s="337"/>
      <c r="N450" s="337"/>
      <c r="O450" s="338"/>
      <c r="P450" s="339">
        <f t="shared" si="101"/>
        <v>0</v>
      </c>
      <c r="Q450" s="364"/>
      <c r="R450" s="364"/>
      <c r="S450" s="365"/>
      <c r="T450" s="366"/>
      <c r="U450" s="367"/>
      <c r="V450" s="364"/>
      <c r="W450" s="364"/>
      <c r="X450" s="364"/>
      <c r="Y450" s="1293">
        <f t="shared" si="102"/>
        <v>0</v>
      </c>
      <c r="Z450" s="340"/>
      <c r="AA450" s="370"/>
      <c r="AB450" s="40"/>
      <c r="AC450" s="253">
        <f t="shared" si="103"/>
        <v>0</v>
      </c>
    </row>
    <row r="451" spans="1:29" x14ac:dyDescent="0.3">
      <c r="A451" s="115"/>
      <c r="B451" s="332"/>
      <c r="C451" s="332"/>
      <c r="D451" s="368" t="s">
        <v>881</v>
      </c>
      <c r="E451" s="1164"/>
      <c r="F451" s="582"/>
      <c r="G451" s="333"/>
      <c r="H451" s="333"/>
      <c r="I451" s="334"/>
      <c r="J451" s="335"/>
      <c r="K451" s="942"/>
      <c r="L451" s="337"/>
      <c r="M451" s="337"/>
      <c r="N451" s="337"/>
      <c r="O451" s="338"/>
      <c r="P451" s="339">
        <f t="shared" si="101"/>
        <v>0</v>
      </c>
      <c r="Q451" s="364"/>
      <c r="R451" s="364"/>
      <c r="S451" s="365"/>
      <c r="T451" s="366"/>
      <c r="U451" s="367"/>
      <c r="V451" s="364"/>
      <c r="W451" s="364"/>
      <c r="X451" s="364"/>
      <c r="Y451" s="1293">
        <f t="shared" si="102"/>
        <v>0</v>
      </c>
      <c r="Z451" s="340"/>
      <c r="AA451" s="370"/>
      <c r="AB451" s="40"/>
      <c r="AC451" s="253">
        <f t="shared" si="103"/>
        <v>0</v>
      </c>
    </row>
    <row r="452" spans="1:29" x14ac:dyDescent="0.3">
      <c r="A452" s="115"/>
      <c r="B452" s="332"/>
      <c r="C452" s="332"/>
      <c r="D452" s="563" t="s">
        <v>1170</v>
      </c>
      <c r="E452" s="1164"/>
      <c r="F452" s="582">
        <f t="shared" si="99"/>
        <v>0</v>
      </c>
      <c r="G452" s="333"/>
      <c r="H452" s="333"/>
      <c r="I452" s="334"/>
      <c r="J452" s="335"/>
      <c r="K452" s="942"/>
      <c r="L452" s="337"/>
      <c r="M452" s="337"/>
      <c r="N452" s="337"/>
      <c r="O452" s="338"/>
      <c r="P452" s="339">
        <f t="shared" si="101"/>
        <v>0</v>
      </c>
      <c r="Q452" s="364"/>
      <c r="R452" s="364"/>
      <c r="S452" s="365"/>
      <c r="T452" s="366"/>
      <c r="U452" s="367"/>
      <c r="V452" s="364"/>
      <c r="W452" s="364"/>
      <c r="X452" s="364"/>
      <c r="Y452" s="1293">
        <f t="shared" si="102"/>
        <v>0</v>
      </c>
      <c r="Z452" s="340"/>
      <c r="AA452" s="370"/>
      <c r="AB452" s="40"/>
      <c r="AC452" s="253">
        <f t="shared" si="103"/>
        <v>0</v>
      </c>
    </row>
    <row r="453" spans="1:29" x14ac:dyDescent="0.3">
      <c r="A453" s="115"/>
      <c r="B453" s="332"/>
      <c r="C453" s="332"/>
      <c r="D453" s="563" t="s">
        <v>1171</v>
      </c>
      <c r="E453" s="1164"/>
      <c r="F453" s="582">
        <f t="shared" si="99"/>
        <v>0</v>
      </c>
      <c r="G453" s="333"/>
      <c r="H453" s="333"/>
      <c r="I453" s="334"/>
      <c r="J453" s="335"/>
      <c r="K453" s="942"/>
      <c r="L453" s="337"/>
      <c r="M453" s="337"/>
      <c r="N453" s="337"/>
      <c r="O453" s="338"/>
      <c r="P453" s="339">
        <f t="shared" si="101"/>
        <v>0</v>
      </c>
      <c r="Q453" s="364"/>
      <c r="R453" s="364"/>
      <c r="S453" s="365"/>
      <c r="T453" s="366"/>
      <c r="U453" s="367"/>
      <c r="V453" s="364"/>
      <c r="W453" s="364"/>
      <c r="X453" s="364"/>
      <c r="Y453" s="1293">
        <f t="shared" si="102"/>
        <v>0</v>
      </c>
      <c r="Z453" s="340"/>
      <c r="AA453" s="370"/>
      <c r="AB453" s="40"/>
      <c r="AC453" s="253">
        <f t="shared" si="103"/>
        <v>0</v>
      </c>
    </row>
    <row r="454" spans="1:29" x14ac:dyDescent="0.3">
      <c r="A454" s="115"/>
      <c r="B454" s="332"/>
      <c r="C454" s="332"/>
      <c r="D454" s="332"/>
      <c r="E454" s="1168" t="s">
        <v>55</v>
      </c>
      <c r="F454" s="582">
        <f t="shared" si="99"/>
        <v>20</v>
      </c>
      <c r="G454" s="333">
        <v>5</v>
      </c>
      <c r="H454" s="333">
        <v>5</v>
      </c>
      <c r="I454" s="334">
        <v>5</v>
      </c>
      <c r="J454" s="335">
        <v>5</v>
      </c>
      <c r="K454" s="633">
        <v>5</v>
      </c>
      <c r="L454" s="337">
        <v>7</v>
      </c>
      <c r="M454" s="337"/>
      <c r="N454" s="337"/>
      <c r="O454" s="338">
        <f t="shared" ref="O454:O474" si="104">SUM(K454:N454)</f>
        <v>12</v>
      </c>
      <c r="P454" s="339">
        <f t="shared" si="101"/>
        <v>100000</v>
      </c>
      <c r="Q454" s="364"/>
      <c r="R454" s="364"/>
      <c r="S454" s="365">
        <v>50000</v>
      </c>
      <c r="T454" s="366">
        <v>50000</v>
      </c>
      <c r="U454" s="367"/>
      <c r="V454" s="364"/>
      <c r="W454" s="364"/>
      <c r="X454" s="364"/>
      <c r="Y454" s="1293">
        <f t="shared" si="102"/>
        <v>0</v>
      </c>
      <c r="Z454" s="340"/>
      <c r="AA454" s="370"/>
      <c r="AB454" s="40"/>
      <c r="AC454" s="253">
        <f t="shared" si="103"/>
        <v>100000</v>
      </c>
    </row>
    <row r="455" spans="1:29" x14ac:dyDescent="0.3">
      <c r="A455" s="115"/>
      <c r="B455" s="332"/>
      <c r="C455" s="332"/>
      <c r="D455" s="332"/>
      <c r="E455" s="1176" t="s">
        <v>24</v>
      </c>
      <c r="F455" s="582">
        <f t="shared" si="99"/>
        <v>0</v>
      </c>
      <c r="G455" s="333"/>
      <c r="H455" s="333"/>
      <c r="I455" s="334"/>
      <c r="J455" s="335"/>
      <c r="K455" s="942"/>
      <c r="L455" s="337"/>
      <c r="M455" s="337"/>
      <c r="N455" s="337"/>
      <c r="O455" s="338"/>
      <c r="P455" s="339">
        <f t="shared" si="101"/>
        <v>0</v>
      </c>
      <c r="Q455" s="364"/>
      <c r="R455" s="364"/>
      <c r="S455" s="365"/>
      <c r="T455" s="366"/>
      <c r="U455" s="367"/>
      <c r="V455" s="364"/>
      <c r="W455" s="364"/>
      <c r="X455" s="364"/>
      <c r="Y455" s="1293">
        <f t="shared" si="102"/>
        <v>0</v>
      </c>
      <c r="Z455" s="340"/>
      <c r="AA455" s="370"/>
      <c r="AB455" s="40"/>
      <c r="AC455" s="253">
        <f t="shared" si="103"/>
        <v>0</v>
      </c>
    </row>
    <row r="456" spans="1:29" x14ac:dyDescent="0.3">
      <c r="A456" s="115"/>
      <c r="B456" s="332"/>
      <c r="C456" s="332"/>
      <c r="D456" s="332"/>
      <c r="E456" s="1176" t="s">
        <v>25</v>
      </c>
      <c r="F456" s="582">
        <f t="shared" si="99"/>
        <v>0</v>
      </c>
      <c r="G456" s="333"/>
      <c r="H456" s="333"/>
      <c r="I456" s="334"/>
      <c r="J456" s="335"/>
      <c r="K456" s="942"/>
      <c r="L456" s="337"/>
      <c r="M456" s="337"/>
      <c r="N456" s="337"/>
      <c r="O456" s="338"/>
      <c r="P456" s="339">
        <f t="shared" si="101"/>
        <v>0</v>
      </c>
      <c r="Q456" s="364"/>
      <c r="R456" s="364"/>
      <c r="S456" s="365"/>
      <c r="T456" s="366"/>
      <c r="U456" s="367"/>
      <c r="V456" s="364"/>
      <c r="W456" s="364"/>
      <c r="X456" s="364"/>
      <c r="Y456" s="1293">
        <f t="shared" si="102"/>
        <v>0</v>
      </c>
      <c r="Z456" s="340"/>
      <c r="AA456" s="370"/>
      <c r="AB456" s="40"/>
      <c r="AC456" s="253">
        <f t="shared" si="103"/>
        <v>0</v>
      </c>
    </row>
    <row r="457" spans="1:29" x14ac:dyDescent="0.3">
      <c r="A457" s="115"/>
      <c r="B457" s="332"/>
      <c r="C457" s="332"/>
      <c r="D457" s="332"/>
      <c r="E457" s="1176" t="s">
        <v>26</v>
      </c>
      <c r="F457" s="582">
        <f t="shared" si="99"/>
        <v>0</v>
      </c>
      <c r="G457" s="333"/>
      <c r="H457" s="333"/>
      <c r="I457" s="334"/>
      <c r="J457" s="335"/>
      <c r="K457" s="942"/>
      <c r="L457" s="337"/>
      <c r="M457" s="337"/>
      <c r="N457" s="337"/>
      <c r="O457" s="338"/>
      <c r="P457" s="339">
        <f t="shared" si="101"/>
        <v>0</v>
      </c>
      <c r="Q457" s="364"/>
      <c r="R457" s="364"/>
      <c r="S457" s="365"/>
      <c r="T457" s="366"/>
      <c r="U457" s="367"/>
      <c r="V457" s="364"/>
      <c r="W457" s="364"/>
      <c r="X457" s="364"/>
      <c r="Y457" s="1293">
        <f t="shared" si="102"/>
        <v>0</v>
      </c>
      <c r="Z457" s="340"/>
      <c r="AA457" s="439"/>
      <c r="AB457" s="40"/>
      <c r="AC457" s="253">
        <f t="shared" si="103"/>
        <v>0</v>
      </c>
    </row>
    <row r="458" spans="1:29" x14ac:dyDescent="0.3">
      <c r="A458" s="115"/>
      <c r="B458" s="332"/>
      <c r="C458" s="332"/>
      <c r="D458" s="332"/>
      <c r="E458" s="1176" t="s">
        <v>27</v>
      </c>
      <c r="F458" s="582">
        <f t="shared" si="99"/>
        <v>0</v>
      </c>
      <c r="G458" s="333"/>
      <c r="H458" s="333"/>
      <c r="I458" s="334"/>
      <c r="J458" s="335"/>
      <c r="K458" s="942"/>
      <c r="L458" s="337"/>
      <c r="M458" s="337"/>
      <c r="N458" s="337"/>
      <c r="O458" s="338"/>
      <c r="P458" s="339">
        <f t="shared" si="101"/>
        <v>0</v>
      </c>
      <c r="Q458" s="364"/>
      <c r="R458" s="364"/>
      <c r="S458" s="365"/>
      <c r="T458" s="366"/>
      <c r="U458" s="367"/>
      <c r="V458" s="364"/>
      <c r="W458" s="364"/>
      <c r="X458" s="364"/>
      <c r="Y458" s="1293">
        <f t="shared" si="102"/>
        <v>0</v>
      </c>
      <c r="Z458" s="340"/>
      <c r="AA458" s="439"/>
      <c r="AB458" s="40"/>
      <c r="AC458" s="253">
        <f t="shared" si="103"/>
        <v>0</v>
      </c>
    </row>
    <row r="459" spans="1:29" x14ac:dyDescent="0.3">
      <c r="A459" s="115"/>
      <c r="B459" s="332"/>
      <c r="C459" s="332"/>
      <c r="D459" s="332"/>
      <c r="E459" s="1176"/>
      <c r="F459" s="582">
        <f t="shared" si="99"/>
        <v>0</v>
      </c>
      <c r="G459" s="333"/>
      <c r="H459" s="333"/>
      <c r="I459" s="334"/>
      <c r="J459" s="335"/>
      <c r="K459" s="942"/>
      <c r="L459" s="337"/>
      <c r="M459" s="337"/>
      <c r="N459" s="337"/>
      <c r="O459" s="338"/>
      <c r="P459" s="339">
        <f t="shared" si="101"/>
        <v>0</v>
      </c>
      <c r="Q459" s="364"/>
      <c r="R459" s="364"/>
      <c r="S459" s="365"/>
      <c r="T459" s="366"/>
      <c r="U459" s="367"/>
      <c r="V459" s="364"/>
      <c r="W459" s="364"/>
      <c r="X459" s="364"/>
      <c r="Y459" s="1293">
        <f t="shared" si="102"/>
        <v>0</v>
      </c>
      <c r="Z459" s="340"/>
      <c r="AA459" s="439"/>
      <c r="AB459" s="40"/>
      <c r="AC459" s="253">
        <f t="shared" si="103"/>
        <v>0</v>
      </c>
    </row>
    <row r="460" spans="1:29" ht="15.6" customHeight="1" x14ac:dyDescent="0.3">
      <c r="A460" s="115"/>
      <c r="B460" s="332"/>
      <c r="C460" s="442" t="s">
        <v>1172</v>
      </c>
      <c r="D460" s="332"/>
      <c r="E460" s="1168"/>
      <c r="F460" s="582">
        <f t="shared" si="99"/>
        <v>0</v>
      </c>
      <c r="G460" s="333"/>
      <c r="H460" s="333"/>
      <c r="I460" s="334"/>
      <c r="J460" s="335"/>
      <c r="K460" s="942"/>
      <c r="L460" s="337"/>
      <c r="M460" s="337"/>
      <c r="N460" s="337"/>
      <c r="O460" s="338"/>
      <c r="P460" s="339">
        <f t="shared" si="101"/>
        <v>0</v>
      </c>
      <c r="Q460" s="364"/>
      <c r="R460" s="364"/>
      <c r="S460" s="365"/>
      <c r="T460" s="366"/>
      <c r="U460" s="367"/>
      <c r="V460" s="364"/>
      <c r="W460" s="364"/>
      <c r="X460" s="364"/>
      <c r="Y460" s="1293">
        <f t="shared" si="102"/>
        <v>0</v>
      </c>
      <c r="Z460" s="340"/>
      <c r="AA460" s="348"/>
      <c r="AB460" s="40"/>
      <c r="AC460" s="253">
        <f t="shared" si="103"/>
        <v>0</v>
      </c>
    </row>
    <row r="461" spans="1:29" ht="15.6" customHeight="1" x14ac:dyDescent="0.3">
      <c r="A461" s="115"/>
      <c r="B461" s="332"/>
      <c r="C461" s="332"/>
      <c r="D461" s="332"/>
      <c r="E461" s="1168" t="s">
        <v>941</v>
      </c>
      <c r="F461" s="582">
        <v>1</v>
      </c>
      <c r="G461" s="333"/>
      <c r="H461" s="333"/>
      <c r="I461" s="333">
        <v>1</v>
      </c>
      <c r="J461" s="335">
        <v>-1</v>
      </c>
      <c r="K461" s="942">
        <v>4</v>
      </c>
      <c r="L461" s="337"/>
      <c r="M461" s="337"/>
      <c r="N461" s="337"/>
      <c r="O461" s="338">
        <f t="shared" si="104"/>
        <v>4</v>
      </c>
      <c r="P461" s="339">
        <f t="shared" si="101"/>
        <v>32660</v>
      </c>
      <c r="Q461" s="364"/>
      <c r="R461" s="364"/>
      <c r="S461" s="365">
        <v>15000</v>
      </c>
      <c r="T461" s="366">
        <v>17660</v>
      </c>
      <c r="U461" s="367"/>
      <c r="V461" s="364"/>
      <c r="W461" s="364"/>
      <c r="X461" s="364"/>
      <c r="Y461" s="1293">
        <f t="shared" si="102"/>
        <v>0</v>
      </c>
      <c r="Z461" s="340"/>
      <c r="AA461" s="348"/>
      <c r="AB461" s="40"/>
      <c r="AC461" s="253">
        <f t="shared" si="103"/>
        <v>32660</v>
      </c>
    </row>
    <row r="462" spans="1:29" ht="15.6" customHeight="1" x14ac:dyDescent="0.3">
      <c r="A462" s="115"/>
      <c r="B462" s="332"/>
      <c r="C462" s="332"/>
      <c r="D462" s="332"/>
      <c r="E462" s="1168"/>
      <c r="F462" s="582">
        <f t="shared" si="99"/>
        <v>0</v>
      </c>
      <c r="G462" s="333"/>
      <c r="H462" s="333"/>
      <c r="I462" s="334"/>
      <c r="J462" s="335"/>
      <c r="K462" s="942"/>
      <c r="L462" s="337"/>
      <c r="M462" s="337"/>
      <c r="N462" s="337"/>
      <c r="O462" s="338"/>
      <c r="P462" s="339">
        <f t="shared" si="101"/>
        <v>0</v>
      </c>
      <c r="Q462" s="364"/>
      <c r="R462" s="364"/>
      <c r="S462" s="365"/>
      <c r="T462" s="366"/>
      <c r="U462" s="367"/>
      <c r="V462" s="364"/>
      <c r="W462" s="364"/>
      <c r="X462" s="364"/>
      <c r="Y462" s="1293">
        <f t="shared" si="102"/>
        <v>0</v>
      </c>
      <c r="Z462" s="340"/>
      <c r="AA462" s="439"/>
      <c r="AB462" s="20"/>
      <c r="AC462" s="253">
        <f t="shared" si="103"/>
        <v>0</v>
      </c>
    </row>
    <row r="463" spans="1:29" ht="15.6" customHeight="1" x14ac:dyDescent="0.3">
      <c r="A463" s="115"/>
      <c r="B463" s="332"/>
      <c r="C463" s="442" t="s">
        <v>1173</v>
      </c>
      <c r="D463" s="441"/>
      <c r="E463" s="1188"/>
      <c r="F463" s="582">
        <f t="shared" si="99"/>
        <v>0</v>
      </c>
      <c r="G463" s="333"/>
      <c r="H463" s="333"/>
      <c r="I463" s="334"/>
      <c r="J463" s="335"/>
      <c r="K463" s="942"/>
      <c r="L463" s="337"/>
      <c r="M463" s="337"/>
      <c r="N463" s="337"/>
      <c r="O463" s="338">
        <f t="shared" si="104"/>
        <v>0</v>
      </c>
      <c r="P463" s="339">
        <f t="shared" si="101"/>
        <v>0</v>
      </c>
      <c r="Q463" s="364"/>
      <c r="R463" s="364"/>
      <c r="S463" s="365"/>
      <c r="T463" s="366"/>
      <c r="U463" s="367"/>
      <c r="V463" s="364"/>
      <c r="W463" s="364"/>
      <c r="X463" s="364"/>
      <c r="Y463" s="1293">
        <f t="shared" si="102"/>
        <v>0</v>
      </c>
      <c r="Z463" s="340"/>
      <c r="AA463" s="370"/>
      <c r="AB463" s="14"/>
      <c r="AC463" s="253">
        <f t="shared" si="103"/>
        <v>0</v>
      </c>
    </row>
    <row r="464" spans="1:29" ht="15.6" customHeight="1" x14ac:dyDescent="0.3">
      <c r="A464" s="115"/>
      <c r="B464" s="332"/>
      <c r="C464" s="332"/>
      <c r="D464" s="332"/>
      <c r="E464" s="1168" t="s">
        <v>55</v>
      </c>
      <c r="F464" s="582">
        <v>1</v>
      </c>
      <c r="G464" s="333"/>
      <c r="H464" s="333"/>
      <c r="I464" s="334">
        <v>1</v>
      </c>
      <c r="J464" s="335">
        <v>-1</v>
      </c>
      <c r="K464" s="942">
        <v>1</v>
      </c>
      <c r="L464" s="337"/>
      <c r="M464" s="337"/>
      <c r="N464" s="337"/>
      <c r="O464" s="338">
        <f t="shared" si="104"/>
        <v>1</v>
      </c>
      <c r="P464" s="339">
        <f t="shared" si="101"/>
        <v>100000</v>
      </c>
      <c r="Q464" s="364"/>
      <c r="R464" s="364"/>
      <c r="S464" s="365">
        <v>50000</v>
      </c>
      <c r="T464" s="366">
        <v>50000</v>
      </c>
      <c r="U464" s="367"/>
      <c r="V464" s="364"/>
      <c r="W464" s="364"/>
      <c r="X464" s="364"/>
      <c r="Y464" s="1293">
        <f t="shared" si="102"/>
        <v>0</v>
      </c>
      <c r="Z464" s="340"/>
      <c r="AA464" s="439"/>
      <c r="AB464" s="14"/>
      <c r="AC464" s="253">
        <f t="shared" si="103"/>
        <v>100000</v>
      </c>
    </row>
    <row r="465" spans="1:29" ht="15.6" customHeight="1" x14ac:dyDescent="0.3">
      <c r="A465" s="115"/>
      <c r="B465" s="332"/>
      <c r="C465" s="332"/>
      <c r="D465" s="332"/>
      <c r="E465" s="1168"/>
      <c r="F465" s="582">
        <f t="shared" si="99"/>
        <v>0</v>
      </c>
      <c r="G465" s="333"/>
      <c r="H465" s="333"/>
      <c r="I465" s="334"/>
      <c r="J465" s="335"/>
      <c r="K465" s="942"/>
      <c r="L465" s="337"/>
      <c r="M465" s="337"/>
      <c r="N465" s="337"/>
      <c r="O465" s="338"/>
      <c r="P465" s="339"/>
      <c r="Q465" s="364"/>
      <c r="R465" s="364"/>
      <c r="S465" s="365"/>
      <c r="T465" s="366"/>
      <c r="U465" s="367"/>
      <c r="V465" s="364"/>
      <c r="W465" s="364"/>
      <c r="X465" s="364"/>
      <c r="Y465" s="1293"/>
      <c r="Z465" s="340"/>
      <c r="AA465" s="439"/>
      <c r="AB465" s="14"/>
      <c r="AC465" s="253"/>
    </row>
    <row r="466" spans="1:29" ht="15.6" customHeight="1" x14ac:dyDescent="0.3">
      <c r="A466" s="115"/>
      <c r="B466" s="332"/>
      <c r="C466" s="269"/>
      <c r="D466" s="442" t="s">
        <v>1174</v>
      </c>
      <c r="E466" s="1188"/>
      <c r="F466" s="582">
        <f t="shared" si="99"/>
        <v>0</v>
      </c>
      <c r="G466" s="333"/>
      <c r="H466" s="333"/>
      <c r="I466" s="334"/>
      <c r="J466" s="335"/>
      <c r="K466" s="942"/>
      <c r="L466" s="337"/>
      <c r="M466" s="337"/>
      <c r="N466" s="337"/>
      <c r="O466" s="338"/>
      <c r="P466" s="339">
        <f t="shared" si="101"/>
        <v>0</v>
      </c>
      <c r="Q466" s="364"/>
      <c r="R466" s="364"/>
      <c r="S466" s="365"/>
      <c r="T466" s="366"/>
      <c r="U466" s="367"/>
      <c r="V466" s="364"/>
      <c r="W466" s="364"/>
      <c r="X466" s="364"/>
      <c r="Y466" s="1293">
        <f t="shared" si="102"/>
        <v>0</v>
      </c>
      <c r="Z466" s="340"/>
      <c r="AA466" s="370"/>
      <c r="AB466" s="14"/>
      <c r="AC466" s="253">
        <f t="shared" ref="AC466:AC468" si="105">P466+Y466</f>
        <v>0</v>
      </c>
    </row>
    <row r="467" spans="1:29" ht="15.6" customHeight="1" x14ac:dyDescent="0.3">
      <c r="A467" s="115"/>
      <c r="B467" s="332"/>
      <c r="C467" s="269"/>
      <c r="D467" s="442" t="s">
        <v>1175</v>
      </c>
      <c r="E467" s="1188"/>
      <c r="F467" s="582">
        <f t="shared" si="99"/>
        <v>0</v>
      </c>
      <c r="G467" s="333"/>
      <c r="H467" s="333"/>
      <c r="I467" s="334"/>
      <c r="J467" s="335"/>
      <c r="K467" s="942"/>
      <c r="L467" s="337"/>
      <c r="M467" s="337"/>
      <c r="N467" s="337"/>
      <c r="O467" s="338"/>
      <c r="P467" s="339">
        <f t="shared" si="101"/>
        <v>0</v>
      </c>
      <c r="Q467" s="364"/>
      <c r="R467" s="364"/>
      <c r="S467" s="365"/>
      <c r="T467" s="366"/>
      <c r="U467" s="367"/>
      <c r="V467" s="364"/>
      <c r="W467" s="364"/>
      <c r="X467" s="364"/>
      <c r="Y467" s="1293">
        <f t="shared" si="102"/>
        <v>0</v>
      </c>
      <c r="Z467" s="340"/>
      <c r="AA467" s="370"/>
      <c r="AB467" s="14"/>
      <c r="AC467" s="253">
        <f t="shared" si="105"/>
        <v>0</v>
      </c>
    </row>
    <row r="468" spans="1:29" ht="15.6" customHeight="1" x14ac:dyDescent="0.3">
      <c r="A468" s="115"/>
      <c r="B468" s="332"/>
      <c r="C468" s="332"/>
      <c r="D468" s="332"/>
      <c r="E468" s="1168" t="s">
        <v>213</v>
      </c>
      <c r="F468" s="582">
        <f t="shared" si="99"/>
        <v>1</v>
      </c>
      <c r="G468" s="333"/>
      <c r="H468" s="333"/>
      <c r="I468" s="334"/>
      <c r="J468" s="335">
        <v>1</v>
      </c>
      <c r="K468" s="942">
        <v>1</v>
      </c>
      <c r="L468" s="337"/>
      <c r="M468" s="337"/>
      <c r="N468" s="337"/>
      <c r="O468" s="338">
        <f t="shared" ref="O468" si="106">SUM(K468:N468)</f>
        <v>1</v>
      </c>
      <c r="P468" s="339">
        <f t="shared" si="101"/>
        <v>500000</v>
      </c>
      <c r="Q468" s="364"/>
      <c r="R468" s="364"/>
      <c r="S468" s="365"/>
      <c r="T468" s="366">
        <v>500000</v>
      </c>
      <c r="U468" s="367"/>
      <c r="V468" s="364"/>
      <c r="W468" s="364"/>
      <c r="X468" s="364"/>
      <c r="Y468" s="1293">
        <f t="shared" si="102"/>
        <v>0</v>
      </c>
      <c r="Z468" s="340"/>
      <c r="AA468" s="439"/>
      <c r="AB468" s="14"/>
      <c r="AC468" s="253">
        <f t="shared" si="105"/>
        <v>500000</v>
      </c>
    </row>
    <row r="469" spans="1:29" s="35" customFormat="1" ht="16.2" thickBot="1" x14ac:dyDescent="0.35">
      <c r="A469" s="121"/>
      <c r="B469" s="377"/>
      <c r="C469" s="377"/>
      <c r="D469" s="377"/>
      <c r="E469" s="1487"/>
      <c r="F469" s="885">
        <f t="shared" si="99"/>
        <v>0</v>
      </c>
      <c r="G469" s="378"/>
      <c r="H469" s="378"/>
      <c r="I469" s="379"/>
      <c r="J469" s="380"/>
      <c r="K469" s="944"/>
      <c r="L469" s="381"/>
      <c r="M469" s="381"/>
      <c r="N469" s="381"/>
      <c r="O469" s="382"/>
      <c r="P469" s="481">
        <f t="shared" ref="P469:P512" si="107">SUM(Q469:T469)</f>
        <v>0</v>
      </c>
      <c r="Q469" s="383"/>
      <c r="R469" s="383"/>
      <c r="S469" s="384"/>
      <c r="T469" s="385"/>
      <c r="U469" s="386"/>
      <c r="V469" s="383"/>
      <c r="W469" s="383"/>
      <c r="X469" s="383"/>
      <c r="Y469" s="1305">
        <f t="shared" ref="Y469:Y512" si="108">SUM(U469:X469)</f>
        <v>0</v>
      </c>
      <c r="Z469" s="387"/>
      <c r="AA469" s="564"/>
      <c r="AB469" s="26"/>
      <c r="AC469" s="253">
        <f t="shared" si="103"/>
        <v>0</v>
      </c>
    </row>
    <row r="470" spans="1:29" x14ac:dyDescent="0.3">
      <c r="A470" s="122"/>
      <c r="B470" s="1490" t="s">
        <v>398</v>
      </c>
      <c r="C470" s="388"/>
      <c r="D470" s="388"/>
      <c r="E470" s="1361"/>
      <c r="F470" s="886">
        <f t="shared" si="99"/>
        <v>0</v>
      </c>
      <c r="G470" s="389"/>
      <c r="H470" s="389"/>
      <c r="I470" s="390"/>
      <c r="J470" s="391"/>
      <c r="K470" s="945"/>
      <c r="L470" s="447"/>
      <c r="M470" s="447"/>
      <c r="N470" s="447"/>
      <c r="O470" s="394"/>
      <c r="P470" s="483">
        <f t="shared" si="107"/>
        <v>0</v>
      </c>
      <c r="Q470" s="395"/>
      <c r="R470" s="395"/>
      <c r="S470" s="478"/>
      <c r="T470" s="479"/>
      <c r="U470" s="398"/>
      <c r="V470" s="395"/>
      <c r="W470" s="395"/>
      <c r="X470" s="395"/>
      <c r="Y470" s="1306">
        <f t="shared" si="108"/>
        <v>0</v>
      </c>
      <c r="Z470" s="448" t="s">
        <v>116</v>
      </c>
      <c r="AA470" s="449"/>
      <c r="AB470" s="20"/>
      <c r="AC470" s="253">
        <f t="shared" ref="AC470:AC517" si="109">P470+Y470</f>
        <v>0</v>
      </c>
    </row>
    <row r="471" spans="1:29" s="34" customFormat="1" x14ac:dyDescent="0.3">
      <c r="A471" s="118"/>
      <c r="B471" s="368"/>
      <c r="C471" s="331" t="s">
        <v>264</v>
      </c>
      <c r="D471" s="368"/>
      <c r="E471" s="1166"/>
      <c r="F471" s="582">
        <f t="shared" si="99"/>
        <v>0</v>
      </c>
      <c r="G471" s="583"/>
      <c r="H471" s="583"/>
      <c r="I471" s="584"/>
      <c r="J471" s="585"/>
      <c r="K471" s="336"/>
      <c r="L471" s="429"/>
      <c r="M471" s="429"/>
      <c r="N471" s="429"/>
      <c r="O471" s="338"/>
      <c r="P471" s="339">
        <f t="shared" ref="P471:R471" si="110">SUM(P472:P548)</f>
        <v>85100</v>
      </c>
      <c r="Q471" s="401">
        <f t="shared" si="110"/>
        <v>11600</v>
      </c>
      <c r="R471" s="401">
        <f t="shared" si="110"/>
        <v>8500</v>
      </c>
      <c r="S471" s="401">
        <f>SUM(S472:S548)</f>
        <v>30000</v>
      </c>
      <c r="T471" s="402">
        <f t="shared" ref="T471:Y471" si="111">SUM(T472:T548)</f>
        <v>35000</v>
      </c>
      <c r="U471" s="339">
        <f t="shared" si="111"/>
        <v>11600</v>
      </c>
      <c r="V471" s="401">
        <f t="shared" si="111"/>
        <v>8500</v>
      </c>
      <c r="W471" s="401">
        <f t="shared" si="111"/>
        <v>0</v>
      </c>
      <c r="X471" s="401">
        <f t="shared" si="111"/>
        <v>0</v>
      </c>
      <c r="Y471" s="402">
        <f t="shared" si="111"/>
        <v>20100</v>
      </c>
      <c r="Z471" s="438"/>
      <c r="AA471" s="430"/>
      <c r="AB471" s="20"/>
      <c r="AC471" s="260">
        <f t="shared" si="109"/>
        <v>105200</v>
      </c>
    </row>
    <row r="472" spans="1:29" x14ac:dyDescent="0.3">
      <c r="A472" s="115"/>
      <c r="B472" s="332"/>
      <c r="C472" s="332"/>
      <c r="D472" s="332"/>
      <c r="E472" s="1166"/>
      <c r="F472" s="582">
        <f t="shared" si="99"/>
        <v>0</v>
      </c>
      <c r="G472" s="333"/>
      <c r="H472" s="333"/>
      <c r="I472" s="334"/>
      <c r="J472" s="335"/>
      <c r="K472" s="942"/>
      <c r="L472" s="337"/>
      <c r="M472" s="337"/>
      <c r="N472" s="337"/>
      <c r="O472" s="338"/>
      <c r="P472" s="339">
        <f t="shared" si="107"/>
        <v>0</v>
      </c>
      <c r="Q472" s="364"/>
      <c r="R472" s="364"/>
      <c r="S472" s="365"/>
      <c r="T472" s="366"/>
      <c r="U472" s="367"/>
      <c r="V472" s="364"/>
      <c r="W472" s="364"/>
      <c r="X472" s="364"/>
      <c r="Y472" s="1293">
        <f t="shared" si="108"/>
        <v>0</v>
      </c>
      <c r="Z472" s="340"/>
      <c r="AA472" s="348"/>
      <c r="AB472" s="20"/>
      <c r="AC472" s="253">
        <f t="shared" si="109"/>
        <v>0</v>
      </c>
    </row>
    <row r="473" spans="1:29" x14ac:dyDescent="0.3">
      <c r="A473" s="115"/>
      <c r="B473" s="332"/>
      <c r="C473" s="374" t="s">
        <v>399</v>
      </c>
      <c r="D473" s="332"/>
      <c r="E473" s="1164"/>
      <c r="F473" s="582">
        <f t="shared" si="99"/>
        <v>0</v>
      </c>
      <c r="G473" s="333"/>
      <c r="H473" s="333"/>
      <c r="I473" s="334"/>
      <c r="J473" s="335"/>
      <c r="K473" s="942"/>
      <c r="L473" s="337"/>
      <c r="M473" s="337"/>
      <c r="N473" s="337"/>
      <c r="O473" s="338"/>
      <c r="P473" s="339">
        <f t="shared" si="107"/>
        <v>0</v>
      </c>
      <c r="Q473" s="364"/>
      <c r="R473" s="364"/>
      <c r="S473" s="365"/>
      <c r="T473" s="366"/>
      <c r="U473" s="367"/>
      <c r="V473" s="364"/>
      <c r="W473" s="364"/>
      <c r="X473" s="364"/>
      <c r="Y473" s="1293">
        <f t="shared" si="108"/>
        <v>0</v>
      </c>
      <c r="Z473" s="340"/>
      <c r="AA473" s="348"/>
      <c r="AB473" s="20"/>
      <c r="AC473" s="253">
        <f t="shared" si="109"/>
        <v>0</v>
      </c>
    </row>
    <row r="474" spans="1:29" x14ac:dyDescent="0.3">
      <c r="A474" s="115"/>
      <c r="B474" s="332"/>
      <c r="C474" s="332"/>
      <c r="D474" s="332"/>
      <c r="E474" s="1168" t="s">
        <v>77</v>
      </c>
      <c r="F474" s="582">
        <f t="shared" si="99"/>
        <v>4</v>
      </c>
      <c r="G474" s="333">
        <v>1</v>
      </c>
      <c r="H474" s="333">
        <v>1</v>
      </c>
      <c r="I474" s="334">
        <v>1</v>
      </c>
      <c r="J474" s="335">
        <v>1</v>
      </c>
      <c r="K474" s="633">
        <v>1</v>
      </c>
      <c r="L474" s="337">
        <v>1</v>
      </c>
      <c r="M474" s="337"/>
      <c r="N474" s="337"/>
      <c r="O474" s="338">
        <f t="shared" si="104"/>
        <v>2</v>
      </c>
      <c r="P474" s="339">
        <f t="shared" si="107"/>
        <v>85100</v>
      </c>
      <c r="Q474" s="367">
        <v>11600</v>
      </c>
      <c r="R474" s="364">
        <v>8500</v>
      </c>
      <c r="S474" s="365">
        <v>30000</v>
      </c>
      <c r="T474" s="366">
        <v>35000</v>
      </c>
      <c r="U474" s="367">
        <v>11600</v>
      </c>
      <c r="V474" s="364">
        <v>8500</v>
      </c>
      <c r="W474" s="364"/>
      <c r="X474" s="364"/>
      <c r="Y474" s="1293">
        <f t="shared" si="108"/>
        <v>20100</v>
      </c>
      <c r="Z474" s="340" t="s">
        <v>31</v>
      </c>
      <c r="AA474" s="370"/>
      <c r="AB474" s="20"/>
      <c r="AC474" s="253">
        <f t="shared" si="109"/>
        <v>105200</v>
      </c>
    </row>
    <row r="475" spans="1:29" x14ac:dyDescent="0.3">
      <c r="A475" s="115"/>
      <c r="B475" s="332"/>
      <c r="C475" s="332"/>
      <c r="D475" s="332"/>
      <c r="E475" s="1168"/>
      <c r="F475" s="582">
        <f t="shared" si="99"/>
        <v>0</v>
      </c>
      <c r="G475" s="333"/>
      <c r="H475" s="333"/>
      <c r="I475" s="334"/>
      <c r="J475" s="335"/>
      <c r="K475" s="942"/>
      <c r="L475" s="337"/>
      <c r="M475" s="337"/>
      <c r="N475" s="337"/>
      <c r="O475" s="338"/>
      <c r="P475" s="339">
        <f t="shared" si="107"/>
        <v>0</v>
      </c>
      <c r="Q475" s="364"/>
      <c r="R475" s="364"/>
      <c r="S475" s="365"/>
      <c r="T475" s="366"/>
      <c r="U475" s="367"/>
      <c r="V475" s="364"/>
      <c r="W475" s="364"/>
      <c r="X475" s="364"/>
      <c r="Y475" s="1293">
        <f t="shared" si="108"/>
        <v>0</v>
      </c>
      <c r="Z475" s="340"/>
      <c r="AA475" s="370"/>
      <c r="AB475" s="20"/>
      <c r="AC475" s="253">
        <f t="shared" si="109"/>
        <v>0</v>
      </c>
    </row>
    <row r="476" spans="1:29" x14ac:dyDescent="0.3">
      <c r="A476" s="115"/>
      <c r="B476" s="332"/>
      <c r="C476" s="374" t="s">
        <v>942</v>
      </c>
      <c r="D476" s="441"/>
      <c r="E476" s="1178"/>
      <c r="F476" s="582">
        <f t="shared" si="99"/>
        <v>0</v>
      </c>
      <c r="G476" s="333"/>
      <c r="H476" s="333"/>
      <c r="I476" s="333"/>
      <c r="J476" s="422"/>
      <c r="K476" s="942"/>
      <c r="L476" s="337"/>
      <c r="M476" s="337"/>
      <c r="N476" s="337"/>
      <c r="O476" s="338"/>
      <c r="P476" s="339">
        <f t="shared" si="107"/>
        <v>0</v>
      </c>
      <c r="Q476" s="364"/>
      <c r="R476" s="364"/>
      <c r="S476" s="365"/>
      <c r="T476" s="366"/>
      <c r="U476" s="367"/>
      <c r="V476" s="364"/>
      <c r="W476" s="364"/>
      <c r="X476" s="364"/>
      <c r="Y476" s="1293">
        <f t="shared" si="108"/>
        <v>0</v>
      </c>
      <c r="Z476" s="340"/>
      <c r="AA476" s="373"/>
      <c r="AB476" s="20"/>
      <c r="AC476" s="253">
        <f t="shared" si="109"/>
        <v>0</v>
      </c>
    </row>
    <row r="477" spans="1:29" x14ac:dyDescent="0.3">
      <c r="A477" s="115"/>
      <c r="B477" s="332"/>
      <c r="C477" s="441"/>
      <c r="D477" s="441"/>
      <c r="E477" s="1191" t="s">
        <v>943</v>
      </c>
      <c r="F477" s="582">
        <v>1</v>
      </c>
      <c r="G477" s="333"/>
      <c r="H477" s="333"/>
      <c r="I477" s="334">
        <v>1</v>
      </c>
      <c r="J477" s="335">
        <v>-1</v>
      </c>
      <c r="K477" s="942"/>
      <c r="L477" s="337"/>
      <c r="M477" s="337"/>
      <c r="N477" s="337"/>
      <c r="O477" s="338"/>
      <c r="P477" s="339">
        <f t="shared" si="107"/>
        <v>0</v>
      </c>
      <c r="Q477" s="364"/>
      <c r="R477" s="364"/>
      <c r="S477" s="365"/>
      <c r="T477" s="366"/>
      <c r="U477" s="367"/>
      <c r="V477" s="364"/>
      <c r="W477" s="364"/>
      <c r="X477" s="364"/>
      <c r="Y477" s="1293">
        <f t="shared" si="108"/>
        <v>0</v>
      </c>
      <c r="Z477" s="340"/>
      <c r="AA477" s="373"/>
      <c r="AB477" s="20"/>
      <c r="AC477" s="253">
        <f t="shared" si="109"/>
        <v>0</v>
      </c>
    </row>
    <row r="478" spans="1:29" x14ac:dyDescent="0.3">
      <c r="A478" s="115"/>
      <c r="B478" s="332"/>
      <c r="C478" s="441"/>
      <c r="D478" s="441"/>
      <c r="E478" s="1169" t="s">
        <v>449</v>
      </c>
      <c r="F478" s="582">
        <f t="shared" si="99"/>
        <v>0</v>
      </c>
      <c r="G478" s="333"/>
      <c r="H478" s="333"/>
      <c r="I478" s="334"/>
      <c r="J478" s="335"/>
      <c r="K478" s="942"/>
      <c r="L478" s="337"/>
      <c r="M478" s="337"/>
      <c r="N478" s="337"/>
      <c r="O478" s="338"/>
      <c r="P478" s="339">
        <f t="shared" si="107"/>
        <v>0</v>
      </c>
      <c r="Q478" s="364"/>
      <c r="R478" s="364"/>
      <c r="S478" s="365"/>
      <c r="T478" s="366"/>
      <c r="U478" s="367"/>
      <c r="V478" s="364"/>
      <c r="W478" s="364"/>
      <c r="X478" s="364"/>
      <c r="Y478" s="1293">
        <f t="shared" si="108"/>
        <v>0</v>
      </c>
      <c r="Z478" s="340"/>
      <c r="AA478" s="373"/>
      <c r="AB478" s="20"/>
      <c r="AC478" s="253">
        <f t="shared" si="109"/>
        <v>0</v>
      </c>
    </row>
    <row r="479" spans="1:29" ht="15.6" hidden="1" customHeight="1" x14ac:dyDescent="0.3">
      <c r="A479" s="115"/>
      <c r="B479" s="332"/>
      <c r="C479" s="441"/>
      <c r="D479" s="441"/>
      <c r="E479" s="1168" t="s">
        <v>411</v>
      </c>
      <c r="F479" s="582">
        <f t="shared" si="99"/>
        <v>0</v>
      </c>
      <c r="G479" s="333"/>
      <c r="H479" s="333"/>
      <c r="I479" s="334"/>
      <c r="J479" s="335"/>
      <c r="K479" s="942"/>
      <c r="L479" s="337"/>
      <c r="M479" s="337"/>
      <c r="N479" s="337"/>
      <c r="O479" s="338"/>
      <c r="P479" s="339">
        <f t="shared" si="107"/>
        <v>0</v>
      </c>
      <c r="Q479" s="364"/>
      <c r="R479" s="364"/>
      <c r="S479" s="365"/>
      <c r="T479" s="366"/>
      <c r="U479" s="367"/>
      <c r="V479" s="364"/>
      <c r="W479" s="364"/>
      <c r="X479" s="364"/>
      <c r="Y479" s="1293">
        <f t="shared" si="108"/>
        <v>0</v>
      </c>
      <c r="Z479" s="340"/>
      <c r="AA479" s="370" t="s">
        <v>450</v>
      </c>
      <c r="AB479" s="20"/>
      <c r="AC479" s="253">
        <f t="shared" si="109"/>
        <v>0</v>
      </c>
    </row>
    <row r="480" spans="1:29" ht="15.6" hidden="1" customHeight="1" x14ac:dyDescent="0.3">
      <c r="A480" s="115"/>
      <c r="B480" s="332"/>
      <c r="C480" s="332"/>
      <c r="D480" s="332"/>
      <c r="E480" s="1168"/>
      <c r="F480" s="582">
        <f t="shared" si="99"/>
        <v>0</v>
      </c>
      <c r="G480" s="333"/>
      <c r="H480" s="333"/>
      <c r="I480" s="334"/>
      <c r="J480" s="335"/>
      <c r="K480" s="942"/>
      <c r="L480" s="337"/>
      <c r="M480" s="337"/>
      <c r="N480" s="337"/>
      <c r="O480" s="338"/>
      <c r="P480" s="339">
        <f t="shared" si="107"/>
        <v>0</v>
      </c>
      <c r="Q480" s="364"/>
      <c r="R480" s="364"/>
      <c r="S480" s="365"/>
      <c r="T480" s="366"/>
      <c r="U480" s="367"/>
      <c r="V480" s="364"/>
      <c r="W480" s="364"/>
      <c r="X480" s="364"/>
      <c r="Y480" s="1293">
        <f t="shared" si="108"/>
        <v>0</v>
      </c>
      <c r="Z480" s="340"/>
      <c r="AA480" s="370" t="s">
        <v>451</v>
      </c>
      <c r="AB480" s="20"/>
      <c r="AC480" s="253">
        <f t="shared" si="109"/>
        <v>0</v>
      </c>
    </row>
    <row r="481" spans="1:29" ht="15.6" hidden="1" customHeight="1" x14ac:dyDescent="0.3">
      <c r="A481" s="115"/>
      <c r="B481" s="332"/>
      <c r="C481" s="332"/>
      <c r="D481" s="332"/>
      <c r="E481" s="1168"/>
      <c r="F481" s="582">
        <f t="shared" si="99"/>
        <v>0</v>
      </c>
      <c r="G481" s="333"/>
      <c r="H481" s="333"/>
      <c r="I481" s="334"/>
      <c r="J481" s="335"/>
      <c r="K481" s="942"/>
      <c r="L481" s="337"/>
      <c r="M481" s="337"/>
      <c r="N481" s="337"/>
      <c r="O481" s="338"/>
      <c r="P481" s="339">
        <f t="shared" si="107"/>
        <v>0</v>
      </c>
      <c r="Q481" s="364"/>
      <c r="R481" s="364"/>
      <c r="S481" s="365"/>
      <c r="T481" s="366"/>
      <c r="U481" s="367"/>
      <c r="V481" s="364"/>
      <c r="W481" s="364"/>
      <c r="X481" s="364"/>
      <c r="Y481" s="1293">
        <f t="shared" si="108"/>
        <v>0</v>
      </c>
      <c r="Z481" s="340"/>
      <c r="AA481" s="370" t="s">
        <v>452</v>
      </c>
      <c r="AB481" s="20"/>
      <c r="AC481" s="253">
        <f t="shared" si="109"/>
        <v>0</v>
      </c>
    </row>
    <row r="482" spans="1:29" ht="15.6" hidden="1" customHeight="1" x14ac:dyDescent="0.3">
      <c r="A482" s="115"/>
      <c r="B482" s="332"/>
      <c r="C482" s="332"/>
      <c r="D482" s="332"/>
      <c r="E482" s="1168"/>
      <c r="F482" s="582">
        <f t="shared" si="99"/>
        <v>0</v>
      </c>
      <c r="G482" s="333"/>
      <c r="H482" s="333"/>
      <c r="I482" s="334"/>
      <c r="J482" s="335"/>
      <c r="K482" s="942"/>
      <c r="L482" s="337"/>
      <c r="M482" s="337"/>
      <c r="N482" s="337"/>
      <c r="O482" s="338"/>
      <c r="P482" s="339">
        <f t="shared" si="107"/>
        <v>0</v>
      </c>
      <c r="Q482" s="364"/>
      <c r="R482" s="364"/>
      <c r="S482" s="365"/>
      <c r="T482" s="366"/>
      <c r="U482" s="367"/>
      <c r="V482" s="364"/>
      <c r="W482" s="364"/>
      <c r="X482" s="364"/>
      <c r="Y482" s="1293">
        <f t="shared" si="108"/>
        <v>0</v>
      </c>
      <c r="Z482" s="340"/>
      <c r="AA482" s="370"/>
      <c r="AB482" s="20"/>
      <c r="AC482" s="253">
        <f t="shared" si="109"/>
        <v>0</v>
      </c>
    </row>
    <row r="483" spans="1:29" ht="15" hidden="1" customHeight="1" x14ac:dyDescent="0.3">
      <c r="A483" s="115"/>
      <c r="B483" s="332"/>
      <c r="C483" s="332"/>
      <c r="D483" s="332"/>
      <c r="E483" s="1168" t="s">
        <v>231</v>
      </c>
      <c r="F483" s="582">
        <f t="shared" si="99"/>
        <v>0</v>
      </c>
      <c r="G483" s="333"/>
      <c r="H483" s="333"/>
      <c r="I483" s="334"/>
      <c r="J483" s="335"/>
      <c r="K483" s="633"/>
      <c r="L483" s="337"/>
      <c r="M483" s="337"/>
      <c r="N483" s="337"/>
      <c r="O483" s="338"/>
      <c r="P483" s="339">
        <f t="shared" si="107"/>
        <v>0</v>
      </c>
      <c r="Q483" s="364"/>
      <c r="R483" s="364"/>
      <c r="S483" s="365"/>
      <c r="T483" s="366"/>
      <c r="U483" s="367"/>
      <c r="V483" s="364"/>
      <c r="W483" s="364"/>
      <c r="X483" s="364"/>
      <c r="Y483" s="1293">
        <f t="shared" si="108"/>
        <v>0</v>
      </c>
      <c r="Z483" s="340"/>
      <c r="AA483" s="370" t="s">
        <v>596</v>
      </c>
      <c r="AB483" s="20"/>
      <c r="AC483" s="253">
        <f t="shared" si="109"/>
        <v>0</v>
      </c>
    </row>
    <row r="484" spans="1:29" hidden="1" x14ac:dyDescent="0.3">
      <c r="A484" s="115"/>
      <c r="B484" s="332"/>
      <c r="C484" s="332"/>
      <c r="D484" s="332"/>
      <c r="E484" s="1168"/>
      <c r="F484" s="582">
        <f t="shared" si="99"/>
        <v>0</v>
      </c>
      <c r="G484" s="333"/>
      <c r="H484" s="333"/>
      <c r="I484" s="334"/>
      <c r="J484" s="335"/>
      <c r="K484" s="942"/>
      <c r="L484" s="337"/>
      <c r="M484" s="337"/>
      <c r="N484" s="337"/>
      <c r="O484" s="338"/>
      <c r="P484" s="339">
        <f t="shared" si="107"/>
        <v>0</v>
      </c>
      <c r="Q484" s="364"/>
      <c r="R484" s="364"/>
      <c r="S484" s="365"/>
      <c r="T484" s="366"/>
      <c r="U484" s="367"/>
      <c r="V484" s="364"/>
      <c r="W484" s="364"/>
      <c r="X484" s="364"/>
      <c r="Y484" s="1293">
        <f t="shared" si="108"/>
        <v>0</v>
      </c>
      <c r="Z484" s="340"/>
      <c r="AA484" s="370" t="s">
        <v>597</v>
      </c>
      <c r="AB484" s="20"/>
      <c r="AC484" s="253">
        <f t="shared" si="109"/>
        <v>0</v>
      </c>
    </row>
    <row r="485" spans="1:29" ht="15.6" hidden="1" customHeight="1" x14ac:dyDescent="0.3">
      <c r="A485" s="115"/>
      <c r="B485" s="332"/>
      <c r="C485" s="332"/>
      <c r="D485" s="332"/>
      <c r="E485" s="1168"/>
      <c r="F485" s="582">
        <f t="shared" si="99"/>
        <v>0</v>
      </c>
      <c r="G485" s="333"/>
      <c r="H485" s="333"/>
      <c r="I485" s="334"/>
      <c r="J485" s="335"/>
      <c r="K485" s="942"/>
      <c r="L485" s="337"/>
      <c r="M485" s="337"/>
      <c r="N485" s="337"/>
      <c r="O485" s="338"/>
      <c r="P485" s="339">
        <f t="shared" si="107"/>
        <v>0</v>
      </c>
      <c r="Q485" s="364"/>
      <c r="R485" s="364"/>
      <c r="S485" s="365"/>
      <c r="T485" s="366"/>
      <c r="U485" s="367"/>
      <c r="V485" s="364"/>
      <c r="W485" s="364"/>
      <c r="X485" s="364"/>
      <c r="Y485" s="1293">
        <f t="shared" si="108"/>
        <v>0</v>
      </c>
      <c r="Z485" s="340"/>
      <c r="AA485" s="572" t="s">
        <v>450</v>
      </c>
      <c r="AB485" s="20"/>
      <c r="AC485" s="253">
        <f t="shared" si="109"/>
        <v>0</v>
      </c>
    </row>
    <row r="486" spans="1:29" ht="15.6" hidden="1" customHeight="1" x14ac:dyDescent="0.3">
      <c r="A486" s="115"/>
      <c r="B486" s="332"/>
      <c r="C486" s="332"/>
      <c r="D486" s="332"/>
      <c r="E486" s="1168"/>
      <c r="F486" s="582">
        <f t="shared" si="99"/>
        <v>0</v>
      </c>
      <c r="G486" s="333"/>
      <c r="H486" s="333"/>
      <c r="I486" s="334"/>
      <c r="J486" s="335"/>
      <c r="K486" s="942"/>
      <c r="L486" s="337"/>
      <c r="M486" s="337"/>
      <c r="N486" s="337"/>
      <c r="O486" s="338"/>
      <c r="P486" s="339">
        <f t="shared" si="107"/>
        <v>0</v>
      </c>
      <c r="Q486" s="364"/>
      <c r="R486" s="364"/>
      <c r="S486" s="365"/>
      <c r="T486" s="366"/>
      <c r="U486" s="367"/>
      <c r="V486" s="364"/>
      <c r="W486" s="364"/>
      <c r="X486" s="364"/>
      <c r="Y486" s="1293">
        <f t="shared" si="108"/>
        <v>0</v>
      </c>
      <c r="Z486" s="340"/>
      <c r="AA486" s="370" t="s">
        <v>453</v>
      </c>
      <c r="AB486" s="20"/>
      <c r="AC486" s="253">
        <f t="shared" si="109"/>
        <v>0</v>
      </c>
    </row>
    <row r="487" spans="1:29" ht="15.6" hidden="1" customHeight="1" x14ac:dyDescent="0.3">
      <c r="A487" s="115"/>
      <c r="B487" s="332"/>
      <c r="C487" s="332"/>
      <c r="D487" s="332"/>
      <c r="E487" s="1168"/>
      <c r="F487" s="582">
        <f t="shared" si="99"/>
        <v>0</v>
      </c>
      <c r="G487" s="333"/>
      <c r="H487" s="333"/>
      <c r="I487" s="334"/>
      <c r="J487" s="335"/>
      <c r="K487" s="942"/>
      <c r="L487" s="337"/>
      <c r="M487" s="337"/>
      <c r="N487" s="337"/>
      <c r="O487" s="338"/>
      <c r="P487" s="339">
        <f t="shared" si="107"/>
        <v>0</v>
      </c>
      <c r="Q487" s="364"/>
      <c r="R487" s="364"/>
      <c r="S487" s="365"/>
      <c r="T487" s="366"/>
      <c r="U487" s="367"/>
      <c r="V487" s="364"/>
      <c r="W487" s="364"/>
      <c r="X487" s="364"/>
      <c r="Y487" s="1293">
        <f t="shared" si="108"/>
        <v>0</v>
      </c>
      <c r="Z487" s="340"/>
      <c r="AA487" s="370" t="s">
        <v>882</v>
      </c>
      <c r="AB487" s="20"/>
      <c r="AC487" s="253">
        <f t="shared" si="109"/>
        <v>0</v>
      </c>
    </row>
    <row r="488" spans="1:29" ht="15.6" hidden="1" customHeight="1" x14ac:dyDescent="0.3">
      <c r="A488" s="115"/>
      <c r="B488" s="332"/>
      <c r="C488" s="332"/>
      <c r="D488" s="332"/>
      <c r="E488" s="1168"/>
      <c r="F488" s="582">
        <f t="shared" si="99"/>
        <v>0</v>
      </c>
      <c r="G488" s="333"/>
      <c r="H488" s="333"/>
      <c r="I488" s="334"/>
      <c r="J488" s="335"/>
      <c r="K488" s="942"/>
      <c r="L488" s="337"/>
      <c r="M488" s="337"/>
      <c r="N488" s="337"/>
      <c r="O488" s="338"/>
      <c r="P488" s="339">
        <f t="shared" si="107"/>
        <v>0</v>
      </c>
      <c r="Q488" s="364"/>
      <c r="R488" s="364"/>
      <c r="S488" s="365"/>
      <c r="T488" s="366"/>
      <c r="U488" s="367"/>
      <c r="V488" s="364"/>
      <c r="W488" s="364"/>
      <c r="X488" s="364"/>
      <c r="Y488" s="1293">
        <f t="shared" si="108"/>
        <v>0</v>
      </c>
      <c r="Z488" s="340"/>
      <c r="AA488" s="370" t="s">
        <v>883</v>
      </c>
      <c r="AB488" s="20"/>
      <c r="AC488" s="253">
        <f t="shared" si="109"/>
        <v>0</v>
      </c>
    </row>
    <row r="489" spans="1:29" ht="15.6" hidden="1" customHeight="1" x14ac:dyDescent="0.3">
      <c r="A489" s="115"/>
      <c r="B489" s="332"/>
      <c r="C489" s="332"/>
      <c r="D489" s="332"/>
      <c r="E489" s="1168"/>
      <c r="F489" s="582">
        <f t="shared" ref="F489:F552" si="112">SUM(G489:J489)</f>
        <v>0</v>
      </c>
      <c r="G489" s="333"/>
      <c r="H489" s="333"/>
      <c r="I489" s="334"/>
      <c r="J489" s="335"/>
      <c r="K489" s="942"/>
      <c r="L489" s="337"/>
      <c r="M489" s="337"/>
      <c r="N489" s="337"/>
      <c r="O489" s="338"/>
      <c r="P489" s="339">
        <f t="shared" si="107"/>
        <v>0</v>
      </c>
      <c r="Q489" s="364"/>
      <c r="R489" s="364"/>
      <c r="S489" s="365"/>
      <c r="T489" s="366"/>
      <c r="U489" s="367"/>
      <c r="V489" s="364"/>
      <c r="W489" s="364"/>
      <c r="X489" s="364"/>
      <c r="Y489" s="1293">
        <f t="shared" si="108"/>
        <v>0</v>
      </c>
      <c r="Z489" s="340"/>
      <c r="AA489" s="373"/>
      <c r="AB489" s="20"/>
      <c r="AC489" s="253">
        <f t="shared" si="109"/>
        <v>0</v>
      </c>
    </row>
    <row r="490" spans="1:29" hidden="1" x14ac:dyDescent="0.3">
      <c r="A490" s="115"/>
      <c r="B490" s="332"/>
      <c r="C490" s="332"/>
      <c r="D490" s="332"/>
      <c r="E490" s="1168" t="s">
        <v>232</v>
      </c>
      <c r="F490" s="582">
        <f t="shared" si="112"/>
        <v>0</v>
      </c>
      <c r="G490" s="333"/>
      <c r="H490" s="333"/>
      <c r="I490" s="334"/>
      <c r="J490" s="335"/>
      <c r="K490" s="633"/>
      <c r="L490" s="337"/>
      <c r="M490" s="337"/>
      <c r="N490" s="337"/>
      <c r="O490" s="338"/>
      <c r="P490" s="339">
        <f t="shared" si="107"/>
        <v>0</v>
      </c>
      <c r="Q490" s="364"/>
      <c r="R490" s="364"/>
      <c r="S490" s="365"/>
      <c r="T490" s="366"/>
      <c r="U490" s="367"/>
      <c r="V490" s="364"/>
      <c r="W490" s="364"/>
      <c r="X490" s="364"/>
      <c r="Y490" s="1293">
        <f t="shared" si="108"/>
        <v>0</v>
      </c>
      <c r="Z490" s="340"/>
      <c r="AA490" s="422" t="s">
        <v>598</v>
      </c>
      <c r="AB490" s="20"/>
      <c r="AC490" s="253">
        <f t="shared" si="109"/>
        <v>0</v>
      </c>
    </row>
    <row r="491" spans="1:29" hidden="1" x14ac:dyDescent="0.3">
      <c r="A491" s="115"/>
      <c r="B491" s="332"/>
      <c r="C491" s="332"/>
      <c r="D491" s="332"/>
      <c r="E491" s="1168"/>
      <c r="F491" s="582">
        <f t="shared" si="112"/>
        <v>0</v>
      </c>
      <c r="G491" s="333"/>
      <c r="H491" s="333"/>
      <c r="I491" s="334"/>
      <c r="J491" s="335"/>
      <c r="K491" s="633"/>
      <c r="L491" s="337"/>
      <c r="M491" s="337"/>
      <c r="N491" s="337"/>
      <c r="O491" s="338"/>
      <c r="P491" s="339">
        <f t="shared" si="107"/>
        <v>0</v>
      </c>
      <c r="Q491" s="364"/>
      <c r="R491" s="364"/>
      <c r="S491" s="365"/>
      <c r="T491" s="366"/>
      <c r="U491" s="367"/>
      <c r="V491" s="364"/>
      <c r="W491" s="364"/>
      <c r="X491" s="364"/>
      <c r="Y491" s="1293">
        <f t="shared" si="108"/>
        <v>0</v>
      </c>
      <c r="Z491" s="340"/>
      <c r="AA491" s="422" t="s">
        <v>599</v>
      </c>
      <c r="AB491" s="20"/>
      <c r="AC491" s="253">
        <f t="shared" si="109"/>
        <v>0</v>
      </c>
    </row>
    <row r="492" spans="1:29" hidden="1" x14ac:dyDescent="0.3">
      <c r="A492" s="115"/>
      <c r="B492" s="332"/>
      <c r="C492" s="332"/>
      <c r="D492" s="332"/>
      <c r="E492" s="1168"/>
      <c r="F492" s="582">
        <f t="shared" si="112"/>
        <v>0</v>
      </c>
      <c r="G492" s="333"/>
      <c r="H492" s="333"/>
      <c r="I492" s="334"/>
      <c r="J492" s="335"/>
      <c r="K492" s="942"/>
      <c r="L492" s="337"/>
      <c r="M492" s="337"/>
      <c r="N492" s="337"/>
      <c r="O492" s="338"/>
      <c r="P492" s="339">
        <f t="shared" si="107"/>
        <v>0</v>
      </c>
      <c r="Q492" s="364"/>
      <c r="R492" s="364"/>
      <c r="S492" s="365"/>
      <c r="T492" s="366"/>
      <c r="U492" s="367"/>
      <c r="V492" s="364"/>
      <c r="W492" s="364"/>
      <c r="X492" s="364"/>
      <c r="Y492" s="1293">
        <f t="shared" si="108"/>
        <v>0</v>
      </c>
      <c r="Z492" s="340"/>
      <c r="AA492" s="422" t="s">
        <v>454</v>
      </c>
      <c r="AB492" s="20"/>
      <c r="AC492" s="253">
        <f t="shared" si="109"/>
        <v>0</v>
      </c>
    </row>
    <row r="493" spans="1:29" ht="15.6" hidden="1" customHeight="1" x14ac:dyDescent="0.3">
      <c r="A493" s="115"/>
      <c r="B493" s="332"/>
      <c r="C493" s="332"/>
      <c r="D493" s="332"/>
      <c r="E493" s="1168"/>
      <c r="F493" s="582">
        <f t="shared" si="112"/>
        <v>0</v>
      </c>
      <c r="G493" s="333"/>
      <c r="H493" s="333"/>
      <c r="I493" s="334"/>
      <c r="J493" s="335"/>
      <c r="K493" s="942"/>
      <c r="L493" s="337"/>
      <c r="M493" s="337"/>
      <c r="N493" s="337"/>
      <c r="O493" s="338"/>
      <c r="P493" s="339">
        <f t="shared" si="107"/>
        <v>0</v>
      </c>
      <c r="Q493" s="364"/>
      <c r="R493" s="364"/>
      <c r="S493" s="365"/>
      <c r="T493" s="366"/>
      <c r="U493" s="367"/>
      <c r="V493" s="364"/>
      <c r="W493" s="364"/>
      <c r="X493" s="364"/>
      <c r="Y493" s="1293">
        <f t="shared" si="108"/>
        <v>0</v>
      </c>
      <c r="Z493" s="340"/>
      <c r="AA493" s="370" t="s">
        <v>450</v>
      </c>
      <c r="AB493" s="20"/>
      <c r="AC493" s="253">
        <f t="shared" si="109"/>
        <v>0</v>
      </c>
    </row>
    <row r="494" spans="1:29" ht="15.6" hidden="1" customHeight="1" x14ac:dyDescent="0.3">
      <c r="A494" s="115"/>
      <c r="B494" s="332"/>
      <c r="C494" s="332"/>
      <c r="D494" s="332"/>
      <c r="E494" s="1168"/>
      <c r="F494" s="582">
        <f t="shared" si="112"/>
        <v>0</v>
      </c>
      <c r="G494" s="333"/>
      <c r="H494" s="333"/>
      <c r="I494" s="334"/>
      <c r="J494" s="335"/>
      <c r="K494" s="942"/>
      <c r="L494" s="337"/>
      <c r="M494" s="337"/>
      <c r="N494" s="337"/>
      <c r="O494" s="338"/>
      <c r="P494" s="339">
        <f t="shared" si="107"/>
        <v>0</v>
      </c>
      <c r="Q494" s="364"/>
      <c r="R494" s="364"/>
      <c r="S494" s="365"/>
      <c r="T494" s="366"/>
      <c r="U494" s="367"/>
      <c r="V494" s="364"/>
      <c r="W494" s="364"/>
      <c r="X494" s="364"/>
      <c r="Y494" s="1293">
        <f t="shared" si="108"/>
        <v>0</v>
      </c>
      <c r="Z494" s="340"/>
      <c r="AA494" s="370" t="s">
        <v>455</v>
      </c>
      <c r="AB494" s="20"/>
      <c r="AC494" s="253">
        <f t="shared" si="109"/>
        <v>0</v>
      </c>
    </row>
    <row r="495" spans="1:29" ht="15.6" hidden="1" customHeight="1" x14ac:dyDescent="0.3">
      <c r="A495" s="115"/>
      <c r="B495" s="332"/>
      <c r="C495" s="332"/>
      <c r="D495" s="332"/>
      <c r="E495" s="1168"/>
      <c r="F495" s="582">
        <f t="shared" si="112"/>
        <v>0</v>
      </c>
      <c r="G495" s="333"/>
      <c r="H495" s="333"/>
      <c r="I495" s="334"/>
      <c r="J495" s="335"/>
      <c r="K495" s="942"/>
      <c r="L495" s="337"/>
      <c r="M495" s="337"/>
      <c r="N495" s="337"/>
      <c r="O495" s="338"/>
      <c r="P495" s="339">
        <f t="shared" si="107"/>
        <v>0</v>
      </c>
      <c r="Q495" s="364"/>
      <c r="R495" s="364"/>
      <c r="S495" s="365"/>
      <c r="T495" s="366"/>
      <c r="U495" s="367"/>
      <c r="V495" s="364"/>
      <c r="W495" s="364"/>
      <c r="X495" s="364"/>
      <c r="Y495" s="1293">
        <f t="shared" si="108"/>
        <v>0</v>
      </c>
      <c r="Z495" s="340"/>
      <c r="AA495" s="370" t="s">
        <v>456</v>
      </c>
      <c r="AB495" s="20"/>
      <c r="AC495" s="253">
        <f t="shared" si="109"/>
        <v>0</v>
      </c>
    </row>
    <row r="496" spans="1:29" ht="15.6" hidden="1" customHeight="1" x14ac:dyDescent="0.3">
      <c r="A496" s="115"/>
      <c r="B496" s="332"/>
      <c r="C496" s="332"/>
      <c r="D496" s="332"/>
      <c r="E496" s="1168"/>
      <c r="F496" s="582">
        <f t="shared" si="112"/>
        <v>0</v>
      </c>
      <c r="G496" s="333"/>
      <c r="H496" s="333"/>
      <c r="I496" s="334"/>
      <c r="J496" s="335"/>
      <c r="K496" s="942"/>
      <c r="L496" s="337"/>
      <c r="M496" s="337"/>
      <c r="N496" s="337"/>
      <c r="O496" s="338"/>
      <c r="P496" s="339">
        <f t="shared" si="107"/>
        <v>0</v>
      </c>
      <c r="Q496" s="364"/>
      <c r="R496" s="364"/>
      <c r="S496" s="365"/>
      <c r="T496" s="366"/>
      <c r="U496" s="367"/>
      <c r="V496" s="364"/>
      <c r="W496" s="364"/>
      <c r="X496" s="364"/>
      <c r="Y496" s="1293">
        <f t="shared" si="108"/>
        <v>0</v>
      </c>
      <c r="Z496" s="340"/>
      <c r="AA496" s="431" t="s">
        <v>457</v>
      </c>
      <c r="AB496" s="20"/>
      <c r="AC496" s="253">
        <f t="shared" si="109"/>
        <v>0</v>
      </c>
    </row>
    <row r="497" spans="1:29" ht="15.6" hidden="1" customHeight="1" x14ac:dyDescent="0.3">
      <c r="A497" s="115"/>
      <c r="B497" s="332"/>
      <c r="C497" s="332"/>
      <c r="D497" s="332"/>
      <c r="E497" s="1168"/>
      <c r="F497" s="582">
        <f t="shared" si="112"/>
        <v>0</v>
      </c>
      <c r="G497" s="333"/>
      <c r="H497" s="333"/>
      <c r="I497" s="334"/>
      <c r="J497" s="335"/>
      <c r="K497" s="942"/>
      <c r="L497" s="337"/>
      <c r="M497" s="337"/>
      <c r="N497" s="337"/>
      <c r="O497" s="338"/>
      <c r="P497" s="339">
        <f t="shared" si="107"/>
        <v>0</v>
      </c>
      <c r="Q497" s="364"/>
      <c r="R497" s="364"/>
      <c r="S497" s="365"/>
      <c r="T497" s="366"/>
      <c r="U497" s="367"/>
      <c r="V497" s="364"/>
      <c r="W497" s="364"/>
      <c r="X497" s="364"/>
      <c r="Y497" s="1293">
        <f t="shared" si="108"/>
        <v>0</v>
      </c>
      <c r="Z497" s="340"/>
      <c r="AA497" s="431"/>
      <c r="AB497" s="20"/>
      <c r="AC497" s="253">
        <f t="shared" si="109"/>
        <v>0</v>
      </c>
    </row>
    <row r="498" spans="1:29" hidden="1" x14ac:dyDescent="0.3">
      <c r="A498" s="115"/>
      <c r="B498" s="332"/>
      <c r="C498" s="332"/>
      <c r="D498" s="332"/>
      <c r="E498" s="1168" t="s">
        <v>233</v>
      </c>
      <c r="F498" s="582">
        <f t="shared" si="112"/>
        <v>0</v>
      </c>
      <c r="G498" s="333"/>
      <c r="H498" s="333"/>
      <c r="I498" s="334"/>
      <c r="J498" s="335"/>
      <c r="K498" s="633"/>
      <c r="L498" s="337"/>
      <c r="M498" s="337"/>
      <c r="N498" s="337"/>
      <c r="O498" s="338"/>
      <c r="P498" s="339">
        <f t="shared" si="107"/>
        <v>0</v>
      </c>
      <c r="Q498" s="364"/>
      <c r="R498" s="364"/>
      <c r="S498" s="365"/>
      <c r="T498" s="366"/>
      <c r="U498" s="367"/>
      <c r="V498" s="364"/>
      <c r="W498" s="364"/>
      <c r="X498" s="364"/>
      <c r="Y498" s="1293">
        <f t="shared" si="108"/>
        <v>0</v>
      </c>
      <c r="Z498" s="340"/>
      <c r="AA498" s="370" t="s">
        <v>459</v>
      </c>
      <c r="AB498" s="20"/>
      <c r="AC498" s="253">
        <f t="shared" si="109"/>
        <v>0</v>
      </c>
    </row>
    <row r="499" spans="1:29" ht="15.6" hidden="1" customHeight="1" x14ac:dyDescent="0.3">
      <c r="A499" s="115"/>
      <c r="B499" s="332"/>
      <c r="C499" s="332"/>
      <c r="D499" s="332"/>
      <c r="E499" s="1168"/>
      <c r="F499" s="582">
        <f t="shared" si="112"/>
        <v>0</v>
      </c>
      <c r="G499" s="333"/>
      <c r="H499" s="333"/>
      <c r="I499" s="334"/>
      <c r="J499" s="335"/>
      <c r="K499" s="942"/>
      <c r="L499" s="337"/>
      <c r="M499" s="337"/>
      <c r="N499" s="337"/>
      <c r="O499" s="338"/>
      <c r="P499" s="339">
        <f t="shared" si="107"/>
        <v>0</v>
      </c>
      <c r="Q499" s="364"/>
      <c r="R499" s="364"/>
      <c r="S499" s="365"/>
      <c r="T499" s="366"/>
      <c r="U499" s="367"/>
      <c r="V499" s="364"/>
      <c r="W499" s="364"/>
      <c r="X499" s="364"/>
      <c r="Y499" s="1293">
        <f t="shared" si="108"/>
        <v>0</v>
      </c>
      <c r="Z499" s="340"/>
      <c r="AA499" s="370" t="s">
        <v>458</v>
      </c>
      <c r="AB499" s="20"/>
      <c r="AC499" s="253">
        <f t="shared" si="109"/>
        <v>0</v>
      </c>
    </row>
    <row r="500" spans="1:29" ht="15.6" hidden="1" customHeight="1" x14ac:dyDescent="0.3">
      <c r="A500" s="115"/>
      <c r="B500" s="332"/>
      <c r="C500" s="332"/>
      <c r="D500" s="332"/>
      <c r="E500" s="1168"/>
      <c r="F500" s="582">
        <f t="shared" si="112"/>
        <v>0</v>
      </c>
      <c r="G500" s="333"/>
      <c r="H500" s="333"/>
      <c r="I500" s="334"/>
      <c r="J500" s="335"/>
      <c r="K500" s="942"/>
      <c r="L500" s="337"/>
      <c r="M500" s="337"/>
      <c r="N500" s="337"/>
      <c r="O500" s="338"/>
      <c r="P500" s="339">
        <f t="shared" si="107"/>
        <v>0</v>
      </c>
      <c r="Q500" s="364"/>
      <c r="R500" s="364"/>
      <c r="S500" s="365"/>
      <c r="T500" s="366"/>
      <c r="U500" s="367"/>
      <c r="V500" s="364"/>
      <c r="W500" s="364"/>
      <c r="X500" s="364"/>
      <c r="Y500" s="1293">
        <f t="shared" si="108"/>
        <v>0</v>
      </c>
      <c r="Z500" s="340"/>
      <c r="AA500" s="431"/>
      <c r="AB500" s="20"/>
      <c r="AC500" s="253">
        <f t="shared" si="109"/>
        <v>0</v>
      </c>
    </row>
    <row r="501" spans="1:29" ht="15.6" hidden="1" customHeight="1" x14ac:dyDescent="0.3">
      <c r="A501" s="115"/>
      <c r="B501" s="332"/>
      <c r="C501" s="332"/>
      <c r="D501" s="332"/>
      <c r="E501" s="1168" t="s">
        <v>412</v>
      </c>
      <c r="F501" s="582">
        <f t="shared" si="112"/>
        <v>0</v>
      </c>
      <c r="G501" s="333"/>
      <c r="H501" s="333"/>
      <c r="I501" s="334"/>
      <c r="J501" s="335"/>
      <c r="K501" s="942"/>
      <c r="L501" s="337"/>
      <c r="M501" s="337"/>
      <c r="N501" s="337"/>
      <c r="O501" s="338"/>
      <c r="P501" s="339">
        <f t="shared" si="107"/>
        <v>0</v>
      </c>
      <c r="Q501" s="364"/>
      <c r="R501" s="364"/>
      <c r="S501" s="365"/>
      <c r="T501" s="366"/>
      <c r="U501" s="367"/>
      <c r="V501" s="364"/>
      <c r="W501" s="364"/>
      <c r="X501" s="364"/>
      <c r="Y501" s="1293">
        <f t="shared" si="108"/>
        <v>0</v>
      </c>
      <c r="Z501" s="340"/>
      <c r="AA501" s="370" t="s">
        <v>450</v>
      </c>
      <c r="AB501" s="20"/>
      <c r="AC501" s="253">
        <f t="shared" si="109"/>
        <v>0</v>
      </c>
    </row>
    <row r="502" spans="1:29" ht="15.6" hidden="1" customHeight="1" x14ac:dyDescent="0.3">
      <c r="A502" s="115"/>
      <c r="B502" s="332"/>
      <c r="C502" s="332"/>
      <c r="D502" s="332"/>
      <c r="E502" s="1168"/>
      <c r="F502" s="582">
        <f t="shared" si="112"/>
        <v>0</v>
      </c>
      <c r="G502" s="333"/>
      <c r="H502" s="333"/>
      <c r="I502" s="334"/>
      <c r="J502" s="335"/>
      <c r="K502" s="942"/>
      <c r="L502" s="337"/>
      <c r="M502" s="337"/>
      <c r="N502" s="337"/>
      <c r="O502" s="338"/>
      <c r="P502" s="339">
        <f t="shared" si="107"/>
        <v>0</v>
      </c>
      <c r="Q502" s="364"/>
      <c r="R502" s="364"/>
      <c r="S502" s="365"/>
      <c r="T502" s="366"/>
      <c r="U502" s="367"/>
      <c r="V502" s="364"/>
      <c r="W502" s="364"/>
      <c r="X502" s="364"/>
      <c r="Y502" s="1293">
        <f t="shared" si="108"/>
        <v>0</v>
      </c>
      <c r="Z502" s="340"/>
      <c r="AA502" s="370" t="s">
        <v>460</v>
      </c>
      <c r="AB502" s="20"/>
      <c r="AC502" s="253">
        <f t="shared" si="109"/>
        <v>0</v>
      </c>
    </row>
    <row r="503" spans="1:29" ht="15.6" hidden="1" customHeight="1" x14ac:dyDescent="0.3">
      <c r="A503" s="115"/>
      <c r="B503" s="332"/>
      <c r="C503" s="332"/>
      <c r="D503" s="332"/>
      <c r="E503" s="1168"/>
      <c r="F503" s="582">
        <f t="shared" si="112"/>
        <v>0</v>
      </c>
      <c r="G503" s="333"/>
      <c r="H503" s="333"/>
      <c r="I503" s="334"/>
      <c r="J503" s="335"/>
      <c r="K503" s="942"/>
      <c r="L503" s="337"/>
      <c r="M503" s="337"/>
      <c r="N503" s="337"/>
      <c r="O503" s="338"/>
      <c r="P503" s="339">
        <f t="shared" si="107"/>
        <v>0</v>
      </c>
      <c r="Q503" s="364"/>
      <c r="R503" s="364"/>
      <c r="S503" s="365"/>
      <c r="T503" s="366"/>
      <c r="U503" s="367"/>
      <c r="V503" s="364"/>
      <c r="W503" s="364"/>
      <c r="X503" s="364"/>
      <c r="Y503" s="1293">
        <f t="shared" si="108"/>
        <v>0</v>
      </c>
      <c r="Z503" s="340"/>
      <c r="AA503" s="370" t="s">
        <v>461</v>
      </c>
      <c r="AB503" s="20"/>
      <c r="AC503" s="253">
        <f t="shared" si="109"/>
        <v>0</v>
      </c>
    </row>
    <row r="504" spans="1:29" x14ac:dyDescent="0.3">
      <c r="A504" s="115"/>
      <c r="B504" s="332"/>
      <c r="C504" s="332"/>
      <c r="D504" s="332"/>
      <c r="E504" s="1168"/>
      <c r="F504" s="582">
        <f t="shared" si="112"/>
        <v>0</v>
      </c>
      <c r="G504" s="333"/>
      <c r="H504" s="333"/>
      <c r="I504" s="334"/>
      <c r="J504" s="335"/>
      <c r="K504" s="942"/>
      <c r="L504" s="337"/>
      <c r="M504" s="337"/>
      <c r="N504" s="337"/>
      <c r="O504" s="338"/>
      <c r="P504" s="339">
        <f t="shared" si="107"/>
        <v>0</v>
      </c>
      <c r="Q504" s="364"/>
      <c r="R504" s="364"/>
      <c r="S504" s="365"/>
      <c r="T504" s="366"/>
      <c r="U504" s="367"/>
      <c r="V504" s="364"/>
      <c r="W504" s="364"/>
      <c r="X504" s="364"/>
      <c r="Y504" s="1293">
        <f t="shared" si="108"/>
        <v>0</v>
      </c>
      <c r="Z504" s="340"/>
      <c r="AA504" s="431"/>
      <c r="AB504" s="20"/>
      <c r="AC504" s="253">
        <f t="shared" si="109"/>
        <v>0</v>
      </c>
    </row>
    <row r="505" spans="1:29" x14ac:dyDescent="0.3">
      <c r="A505" s="115"/>
      <c r="B505" s="332"/>
      <c r="C505" s="332"/>
      <c r="D505" s="332"/>
      <c r="E505" s="1191" t="s">
        <v>944</v>
      </c>
      <c r="F505" s="582">
        <v>1</v>
      </c>
      <c r="G505" s="333"/>
      <c r="H505" s="333"/>
      <c r="I505" s="334">
        <v>1</v>
      </c>
      <c r="J505" s="335">
        <v>-1</v>
      </c>
      <c r="K505" s="942"/>
      <c r="L505" s="337"/>
      <c r="M505" s="337"/>
      <c r="N505" s="337"/>
      <c r="O505" s="338"/>
      <c r="P505" s="339">
        <f t="shared" si="107"/>
        <v>0</v>
      </c>
      <c r="Q505" s="364"/>
      <c r="R505" s="364"/>
      <c r="S505" s="365"/>
      <c r="T505" s="366"/>
      <c r="U505" s="367"/>
      <c r="V505" s="364"/>
      <c r="W505" s="364"/>
      <c r="X505" s="364"/>
      <c r="Y505" s="1293">
        <f t="shared" si="108"/>
        <v>0</v>
      </c>
      <c r="Z505" s="340"/>
      <c r="AA505" s="431"/>
      <c r="AB505" s="20"/>
      <c r="AC505" s="253">
        <f t="shared" si="109"/>
        <v>0</v>
      </c>
    </row>
    <row r="506" spans="1:29" x14ac:dyDescent="0.3">
      <c r="A506" s="115"/>
      <c r="B506" s="332"/>
      <c r="C506" s="332"/>
      <c r="D506" s="332"/>
      <c r="E506" s="1169" t="s">
        <v>449</v>
      </c>
      <c r="F506" s="582">
        <f t="shared" si="112"/>
        <v>0</v>
      </c>
      <c r="G506" s="333"/>
      <c r="H506" s="333"/>
      <c r="I506" s="334"/>
      <c r="J506" s="335"/>
      <c r="K506" s="942"/>
      <c r="L506" s="337"/>
      <c r="M506" s="337"/>
      <c r="N506" s="337"/>
      <c r="O506" s="338"/>
      <c r="P506" s="339">
        <f t="shared" si="107"/>
        <v>0</v>
      </c>
      <c r="Q506" s="364"/>
      <c r="R506" s="364"/>
      <c r="S506" s="365"/>
      <c r="T506" s="366"/>
      <c r="U506" s="367"/>
      <c r="V506" s="364"/>
      <c r="W506" s="364"/>
      <c r="X506" s="364"/>
      <c r="Y506" s="1293">
        <f t="shared" si="108"/>
        <v>0</v>
      </c>
      <c r="Z506" s="340"/>
      <c r="AA506" s="431"/>
      <c r="AB506" s="20"/>
      <c r="AC506" s="253">
        <f t="shared" si="109"/>
        <v>0</v>
      </c>
    </row>
    <row r="507" spans="1:29" ht="15.6" hidden="1" customHeight="1" x14ac:dyDescent="0.3">
      <c r="A507" s="115"/>
      <c r="B507" s="332"/>
      <c r="C507" s="332"/>
      <c r="D507" s="332"/>
      <c r="E507" s="1168" t="s">
        <v>411</v>
      </c>
      <c r="F507" s="582">
        <f t="shared" si="112"/>
        <v>0</v>
      </c>
      <c r="G507" s="333"/>
      <c r="H507" s="333"/>
      <c r="I507" s="334"/>
      <c r="J507" s="335"/>
      <c r="K507" s="942"/>
      <c r="L507" s="337"/>
      <c r="M507" s="337"/>
      <c r="N507" s="337"/>
      <c r="O507" s="338"/>
      <c r="P507" s="339">
        <f t="shared" si="107"/>
        <v>0</v>
      </c>
      <c r="Q507" s="364"/>
      <c r="R507" s="364"/>
      <c r="S507" s="365"/>
      <c r="T507" s="366"/>
      <c r="U507" s="367"/>
      <c r="V507" s="364"/>
      <c r="W507" s="364"/>
      <c r="X507" s="364"/>
      <c r="Y507" s="1293">
        <f t="shared" si="108"/>
        <v>0</v>
      </c>
      <c r="Z507" s="340"/>
      <c r="AA507" s="573" t="s">
        <v>450</v>
      </c>
      <c r="AB507" s="20"/>
      <c r="AC507" s="253">
        <f t="shared" si="109"/>
        <v>0</v>
      </c>
    </row>
    <row r="508" spans="1:29" ht="15.6" hidden="1" customHeight="1" x14ac:dyDescent="0.3">
      <c r="A508" s="115"/>
      <c r="B508" s="332"/>
      <c r="C508" s="332"/>
      <c r="D508" s="332"/>
      <c r="E508" s="1168"/>
      <c r="F508" s="582">
        <f t="shared" si="112"/>
        <v>0</v>
      </c>
      <c r="G508" s="333"/>
      <c r="H508" s="333"/>
      <c r="I508" s="334"/>
      <c r="J508" s="335"/>
      <c r="K508" s="942"/>
      <c r="L508" s="337"/>
      <c r="M508" s="337"/>
      <c r="N508" s="337"/>
      <c r="O508" s="338"/>
      <c r="P508" s="339">
        <f t="shared" si="107"/>
        <v>0</v>
      </c>
      <c r="Q508" s="364"/>
      <c r="R508" s="364"/>
      <c r="S508" s="365"/>
      <c r="T508" s="366"/>
      <c r="U508" s="367"/>
      <c r="V508" s="364"/>
      <c r="W508" s="364"/>
      <c r="X508" s="364"/>
      <c r="Y508" s="1293">
        <f t="shared" si="108"/>
        <v>0</v>
      </c>
      <c r="Z508" s="340"/>
      <c r="AA508" s="370" t="s">
        <v>462</v>
      </c>
      <c r="AB508" s="20"/>
      <c r="AC508" s="253">
        <f t="shared" si="109"/>
        <v>0</v>
      </c>
    </row>
    <row r="509" spans="1:29" ht="15.6" hidden="1" customHeight="1" x14ac:dyDescent="0.3">
      <c r="A509" s="115"/>
      <c r="B509" s="332"/>
      <c r="C509" s="332"/>
      <c r="D509" s="332"/>
      <c r="E509" s="1168"/>
      <c r="F509" s="582">
        <f t="shared" si="112"/>
        <v>0</v>
      </c>
      <c r="G509" s="333"/>
      <c r="H509" s="333"/>
      <c r="I509" s="334"/>
      <c r="J509" s="335"/>
      <c r="K509" s="942"/>
      <c r="L509" s="337"/>
      <c r="M509" s="337"/>
      <c r="N509" s="337"/>
      <c r="O509" s="338"/>
      <c r="P509" s="339">
        <f t="shared" si="107"/>
        <v>0</v>
      </c>
      <c r="Q509" s="364"/>
      <c r="R509" s="364"/>
      <c r="S509" s="365"/>
      <c r="T509" s="366"/>
      <c r="U509" s="367"/>
      <c r="V509" s="364"/>
      <c r="W509" s="364"/>
      <c r="X509" s="364"/>
      <c r="Y509" s="1293">
        <f t="shared" si="108"/>
        <v>0</v>
      </c>
      <c r="Z509" s="340"/>
      <c r="AA509" s="370" t="s">
        <v>463</v>
      </c>
      <c r="AB509" s="20"/>
      <c r="AC509" s="253">
        <f t="shared" si="109"/>
        <v>0</v>
      </c>
    </row>
    <row r="510" spans="1:29" ht="15.6" hidden="1" customHeight="1" x14ac:dyDescent="0.3">
      <c r="A510" s="115"/>
      <c r="B510" s="332"/>
      <c r="C510" s="332"/>
      <c r="D510" s="332"/>
      <c r="E510" s="1168"/>
      <c r="F510" s="582">
        <f t="shared" si="112"/>
        <v>0</v>
      </c>
      <c r="G510" s="333"/>
      <c r="H510" s="333"/>
      <c r="I510" s="334"/>
      <c r="J510" s="335"/>
      <c r="K510" s="942"/>
      <c r="L510" s="337"/>
      <c r="M510" s="337"/>
      <c r="N510" s="337"/>
      <c r="O510" s="338"/>
      <c r="P510" s="339">
        <f t="shared" si="107"/>
        <v>0</v>
      </c>
      <c r="Q510" s="364"/>
      <c r="R510" s="364"/>
      <c r="S510" s="365"/>
      <c r="T510" s="366"/>
      <c r="U510" s="367"/>
      <c r="V510" s="364"/>
      <c r="W510" s="364"/>
      <c r="X510" s="364"/>
      <c r="Y510" s="1293">
        <f t="shared" si="108"/>
        <v>0</v>
      </c>
      <c r="Z510" s="340"/>
      <c r="AA510" s="370" t="s">
        <v>464</v>
      </c>
      <c r="AB510" s="20"/>
      <c r="AC510" s="253">
        <f t="shared" si="109"/>
        <v>0</v>
      </c>
    </row>
    <row r="511" spans="1:29" ht="15.6" hidden="1" customHeight="1" x14ac:dyDescent="0.3">
      <c r="A511" s="115"/>
      <c r="B511" s="332"/>
      <c r="C511" s="332"/>
      <c r="D511" s="332"/>
      <c r="E511" s="1168"/>
      <c r="F511" s="582">
        <f t="shared" si="112"/>
        <v>0</v>
      </c>
      <c r="G511" s="333"/>
      <c r="H511" s="333"/>
      <c r="I511" s="334"/>
      <c r="J511" s="335"/>
      <c r="K511" s="942"/>
      <c r="L511" s="337"/>
      <c r="M511" s="337"/>
      <c r="N511" s="337"/>
      <c r="O511" s="338"/>
      <c r="P511" s="339">
        <f t="shared" si="107"/>
        <v>0</v>
      </c>
      <c r="Q511" s="364"/>
      <c r="R511" s="364"/>
      <c r="S511" s="365"/>
      <c r="T511" s="366"/>
      <c r="U511" s="367"/>
      <c r="V511" s="364"/>
      <c r="W511" s="364"/>
      <c r="X511" s="364"/>
      <c r="Y511" s="1293">
        <f t="shared" si="108"/>
        <v>0</v>
      </c>
      <c r="Z511" s="340"/>
      <c r="AA511" s="370" t="s">
        <v>465</v>
      </c>
      <c r="AB511" s="20"/>
      <c r="AC511" s="253">
        <f t="shared" si="109"/>
        <v>0</v>
      </c>
    </row>
    <row r="512" spans="1:29" ht="15.6" hidden="1" customHeight="1" x14ac:dyDescent="0.3">
      <c r="A512" s="115"/>
      <c r="B512" s="332"/>
      <c r="C512" s="332"/>
      <c r="D512" s="332"/>
      <c r="E512" s="1168"/>
      <c r="F512" s="582">
        <f t="shared" si="112"/>
        <v>0</v>
      </c>
      <c r="G512" s="333"/>
      <c r="H512" s="333"/>
      <c r="I512" s="334"/>
      <c r="J512" s="335"/>
      <c r="K512" s="942"/>
      <c r="L512" s="337"/>
      <c r="M512" s="337"/>
      <c r="N512" s="337"/>
      <c r="O512" s="338"/>
      <c r="P512" s="339">
        <f t="shared" si="107"/>
        <v>0</v>
      </c>
      <c r="Q512" s="364"/>
      <c r="R512" s="364"/>
      <c r="S512" s="365"/>
      <c r="T512" s="366"/>
      <c r="U512" s="367"/>
      <c r="V512" s="364"/>
      <c r="W512" s="364"/>
      <c r="X512" s="364"/>
      <c r="Y512" s="1293">
        <f t="shared" si="108"/>
        <v>0</v>
      </c>
      <c r="Z512" s="340"/>
      <c r="AA512" s="370" t="s">
        <v>466</v>
      </c>
      <c r="AB512" s="20"/>
      <c r="AC512" s="253">
        <f t="shared" si="109"/>
        <v>0</v>
      </c>
    </row>
    <row r="513" spans="1:29" ht="15.6" hidden="1" customHeight="1" x14ac:dyDescent="0.3">
      <c r="A513" s="115"/>
      <c r="B513" s="332"/>
      <c r="C513" s="332"/>
      <c r="D513" s="332"/>
      <c r="E513" s="1168"/>
      <c r="F513" s="582">
        <f t="shared" si="112"/>
        <v>0</v>
      </c>
      <c r="G513" s="333"/>
      <c r="H513" s="333"/>
      <c r="I513" s="334"/>
      <c r="J513" s="335"/>
      <c r="K513" s="942"/>
      <c r="L513" s="337"/>
      <c r="M513" s="337"/>
      <c r="N513" s="337"/>
      <c r="O513" s="338"/>
      <c r="P513" s="339">
        <f t="shared" ref="P513:P562" si="113">SUM(Q513:T513)</f>
        <v>0</v>
      </c>
      <c r="Q513" s="364"/>
      <c r="R513" s="364"/>
      <c r="S513" s="365"/>
      <c r="T513" s="366"/>
      <c r="U513" s="367"/>
      <c r="V513" s="364"/>
      <c r="W513" s="364"/>
      <c r="X513" s="364"/>
      <c r="Y513" s="1293">
        <f t="shared" ref="Y513:Y562" si="114">SUM(U513:X513)</f>
        <v>0</v>
      </c>
      <c r="Z513" s="340"/>
      <c r="AA513" s="431"/>
      <c r="AB513" s="20"/>
      <c r="AC513" s="253">
        <f t="shared" si="109"/>
        <v>0</v>
      </c>
    </row>
    <row r="514" spans="1:29" hidden="1" x14ac:dyDescent="0.3">
      <c r="A514" s="115"/>
      <c r="B514" s="332"/>
      <c r="C514" s="332"/>
      <c r="D514" s="332"/>
      <c r="E514" s="1168" t="s">
        <v>231</v>
      </c>
      <c r="F514" s="582">
        <f t="shared" si="112"/>
        <v>0</v>
      </c>
      <c r="G514" s="333"/>
      <c r="H514" s="333"/>
      <c r="I514" s="334"/>
      <c r="J514" s="335"/>
      <c r="K514" s="633"/>
      <c r="L514" s="337"/>
      <c r="M514" s="337"/>
      <c r="N514" s="337"/>
      <c r="O514" s="338"/>
      <c r="P514" s="339">
        <f t="shared" si="113"/>
        <v>0</v>
      </c>
      <c r="Q514" s="364"/>
      <c r="R514" s="364"/>
      <c r="S514" s="365"/>
      <c r="T514" s="366"/>
      <c r="U514" s="367"/>
      <c r="V514" s="364"/>
      <c r="W514" s="364"/>
      <c r="X514" s="364"/>
      <c r="Y514" s="1293">
        <f t="shared" si="114"/>
        <v>0</v>
      </c>
      <c r="Z514" s="340"/>
      <c r="AA514" s="370" t="s">
        <v>600</v>
      </c>
      <c r="AB514" s="20"/>
      <c r="AC514" s="253">
        <f t="shared" si="109"/>
        <v>0</v>
      </c>
    </row>
    <row r="515" spans="1:29" hidden="1" x14ac:dyDescent="0.3">
      <c r="A515" s="115"/>
      <c r="B515" s="332"/>
      <c r="C515" s="332"/>
      <c r="D515" s="332"/>
      <c r="E515" s="1168"/>
      <c r="F515" s="582">
        <f t="shared" si="112"/>
        <v>0</v>
      </c>
      <c r="G515" s="333"/>
      <c r="H515" s="333"/>
      <c r="I515" s="334"/>
      <c r="J515" s="335"/>
      <c r="K515" s="942"/>
      <c r="L515" s="337"/>
      <c r="M515" s="337"/>
      <c r="N515" s="337"/>
      <c r="O515" s="338"/>
      <c r="P515" s="339">
        <f t="shared" si="113"/>
        <v>0</v>
      </c>
      <c r="Q515" s="364"/>
      <c r="R515" s="364"/>
      <c r="S515" s="365"/>
      <c r="T515" s="366"/>
      <c r="U515" s="367"/>
      <c r="V515" s="364"/>
      <c r="W515" s="364"/>
      <c r="X515" s="364"/>
      <c r="Y515" s="1293">
        <f t="shared" si="114"/>
        <v>0</v>
      </c>
      <c r="Z515" s="340"/>
      <c r="AA515" s="370" t="s">
        <v>601</v>
      </c>
      <c r="AB515" s="20"/>
      <c r="AC515" s="253">
        <f t="shared" si="109"/>
        <v>0</v>
      </c>
    </row>
    <row r="516" spans="1:29" hidden="1" x14ac:dyDescent="0.3">
      <c r="A516" s="115"/>
      <c r="B516" s="332"/>
      <c r="C516" s="332"/>
      <c r="D516" s="332"/>
      <c r="E516" s="1168"/>
      <c r="F516" s="582">
        <f t="shared" si="112"/>
        <v>0</v>
      </c>
      <c r="G516" s="333"/>
      <c r="H516" s="333"/>
      <c r="I516" s="334"/>
      <c r="J516" s="335"/>
      <c r="K516" s="942"/>
      <c r="L516" s="337"/>
      <c r="M516" s="337"/>
      <c r="N516" s="337"/>
      <c r="O516" s="338"/>
      <c r="P516" s="339">
        <f t="shared" si="113"/>
        <v>0</v>
      </c>
      <c r="Q516" s="364"/>
      <c r="R516" s="364"/>
      <c r="S516" s="365"/>
      <c r="T516" s="366"/>
      <c r="U516" s="367"/>
      <c r="V516" s="364"/>
      <c r="W516" s="364"/>
      <c r="X516" s="364"/>
      <c r="Y516" s="1293">
        <f t="shared" si="114"/>
        <v>0</v>
      </c>
      <c r="Z516" s="340"/>
      <c r="AA516" s="370" t="s">
        <v>602</v>
      </c>
      <c r="AB516" s="20"/>
      <c r="AC516" s="253">
        <f t="shared" si="109"/>
        <v>0</v>
      </c>
    </row>
    <row r="517" spans="1:29" ht="15.6" hidden="1" customHeight="1" x14ac:dyDescent="0.3">
      <c r="A517" s="115"/>
      <c r="B517" s="332"/>
      <c r="C517" s="332"/>
      <c r="D517" s="332"/>
      <c r="E517" s="1168" t="s">
        <v>231</v>
      </c>
      <c r="F517" s="582">
        <f t="shared" si="112"/>
        <v>0</v>
      </c>
      <c r="G517" s="333"/>
      <c r="H517" s="333"/>
      <c r="I517" s="334"/>
      <c r="J517" s="335"/>
      <c r="K517" s="942"/>
      <c r="L517" s="337"/>
      <c r="M517" s="337"/>
      <c r="N517" s="337"/>
      <c r="O517" s="338"/>
      <c r="P517" s="339">
        <f t="shared" si="113"/>
        <v>0</v>
      </c>
      <c r="Q517" s="364"/>
      <c r="R517" s="364"/>
      <c r="S517" s="365"/>
      <c r="T517" s="366"/>
      <c r="U517" s="367"/>
      <c r="V517" s="364"/>
      <c r="W517" s="364"/>
      <c r="X517" s="364"/>
      <c r="Y517" s="1293">
        <f t="shared" si="114"/>
        <v>0</v>
      </c>
      <c r="Z517" s="340"/>
      <c r="AA517" s="370" t="s">
        <v>450</v>
      </c>
      <c r="AB517" s="20"/>
      <c r="AC517" s="253">
        <f t="shared" si="109"/>
        <v>0</v>
      </c>
    </row>
    <row r="518" spans="1:29" ht="15.6" hidden="1" customHeight="1" x14ac:dyDescent="0.3">
      <c r="A518" s="115"/>
      <c r="B518" s="332"/>
      <c r="C518" s="332"/>
      <c r="D518" s="332"/>
      <c r="E518" s="1168"/>
      <c r="F518" s="582">
        <f t="shared" si="112"/>
        <v>0</v>
      </c>
      <c r="G518" s="333"/>
      <c r="H518" s="333"/>
      <c r="I518" s="334"/>
      <c r="J518" s="335"/>
      <c r="K518" s="942"/>
      <c r="L518" s="337"/>
      <c r="M518" s="337"/>
      <c r="N518" s="337"/>
      <c r="O518" s="338"/>
      <c r="P518" s="339">
        <f t="shared" si="113"/>
        <v>0</v>
      </c>
      <c r="Q518" s="364"/>
      <c r="R518" s="364"/>
      <c r="S518" s="365"/>
      <c r="T518" s="366"/>
      <c r="U518" s="367"/>
      <c r="V518" s="364"/>
      <c r="W518" s="364"/>
      <c r="X518" s="364"/>
      <c r="Y518" s="1293">
        <f t="shared" si="114"/>
        <v>0</v>
      </c>
      <c r="Z518" s="340"/>
      <c r="AA518" s="370" t="s">
        <v>467</v>
      </c>
      <c r="AB518" s="20"/>
      <c r="AC518" s="253">
        <f t="shared" ref="AC518:AC562" si="115">P518+Y518</f>
        <v>0</v>
      </c>
    </row>
    <row r="519" spans="1:29" ht="15.6" hidden="1" customHeight="1" x14ac:dyDescent="0.3">
      <c r="A519" s="115"/>
      <c r="B519" s="332"/>
      <c r="C519" s="332"/>
      <c r="D519" s="332"/>
      <c r="E519" s="1168"/>
      <c r="F519" s="582">
        <f t="shared" si="112"/>
        <v>0</v>
      </c>
      <c r="G519" s="333"/>
      <c r="H519" s="333"/>
      <c r="I519" s="334"/>
      <c r="J519" s="335"/>
      <c r="K519" s="942"/>
      <c r="L519" s="337"/>
      <c r="M519" s="337"/>
      <c r="N519" s="337"/>
      <c r="O519" s="338"/>
      <c r="P519" s="339">
        <f t="shared" si="113"/>
        <v>0</v>
      </c>
      <c r="Q519" s="364"/>
      <c r="R519" s="364"/>
      <c r="S519" s="365"/>
      <c r="T519" s="366"/>
      <c r="U519" s="367"/>
      <c r="V519" s="364"/>
      <c r="W519" s="364"/>
      <c r="X519" s="364"/>
      <c r="Y519" s="1293">
        <f t="shared" si="114"/>
        <v>0</v>
      </c>
      <c r="Z519" s="340"/>
      <c r="AA519" s="370" t="s">
        <v>468</v>
      </c>
      <c r="AB519" s="20"/>
      <c r="AC519" s="253">
        <f t="shared" si="115"/>
        <v>0</v>
      </c>
    </row>
    <row r="520" spans="1:29" ht="15.6" hidden="1" customHeight="1" x14ac:dyDescent="0.3">
      <c r="A520" s="115"/>
      <c r="B520" s="332"/>
      <c r="C520" s="332"/>
      <c r="D520" s="332"/>
      <c r="E520" s="1168"/>
      <c r="F520" s="582">
        <f t="shared" si="112"/>
        <v>0</v>
      </c>
      <c r="G520" s="333"/>
      <c r="H520" s="333"/>
      <c r="I520" s="334"/>
      <c r="J520" s="335"/>
      <c r="K520" s="942"/>
      <c r="L520" s="337"/>
      <c r="M520" s="337"/>
      <c r="N520" s="337"/>
      <c r="O520" s="338"/>
      <c r="P520" s="339">
        <f t="shared" si="113"/>
        <v>0</v>
      </c>
      <c r="Q520" s="364"/>
      <c r="R520" s="364"/>
      <c r="S520" s="365"/>
      <c r="T520" s="366"/>
      <c r="U520" s="367"/>
      <c r="V520" s="364"/>
      <c r="W520" s="364"/>
      <c r="X520" s="364"/>
      <c r="Y520" s="1293">
        <f t="shared" si="114"/>
        <v>0</v>
      </c>
      <c r="Z520" s="340"/>
      <c r="AA520" s="370" t="s">
        <v>469</v>
      </c>
      <c r="AB520" s="20"/>
      <c r="AC520" s="253">
        <f t="shared" si="115"/>
        <v>0</v>
      </c>
    </row>
    <row r="521" spans="1:29" ht="15.6" hidden="1" customHeight="1" x14ac:dyDescent="0.3">
      <c r="A521" s="115"/>
      <c r="B521" s="332"/>
      <c r="C521" s="332"/>
      <c r="D521" s="332"/>
      <c r="E521" s="1168"/>
      <c r="F521" s="582">
        <f t="shared" si="112"/>
        <v>0</v>
      </c>
      <c r="G521" s="333"/>
      <c r="H521" s="333"/>
      <c r="I521" s="334"/>
      <c r="J521" s="335"/>
      <c r="K521" s="942"/>
      <c r="L521" s="337"/>
      <c r="M521" s="337"/>
      <c r="N521" s="337"/>
      <c r="O521" s="338"/>
      <c r="P521" s="339">
        <f t="shared" si="113"/>
        <v>0</v>
      </c>
      <c r="Q521" s="364"/>
      <c r="R521" s="364"/>
      <c r="S521" s="365"/>
      <c r="T521" s="366"/>
      <c r="U521" s="367"/>
      <c r="V521" s="364"/>
      <c r="W521" s="364"/>
      <c r="X521" s="364"/>
      <c r="Y521" s="1293">
        <f t="shared" si="114"/>
        <v>0</v>
      </c>
      <c r="Z521" s="340"/>
      <c r="AA521" s="431"/>
      <c r="AB521" s="20"/>
      <c r="AC521" s="253">
        <f t="shared" si="115"/>
        <v>0</v>
      </c>
    </row>
    <row r="522" spans="1:29" hidden="1" x14ac:dyDescent="0.3">
      <c r="A522" s="115"/>
      <c r="B522" s="332"/>
      <c r="C522" s="332"/>
      <c r="D522" s="332"/>
      <c r="E522" s="1168" t="s">
        <v>232</v>
      </c>
      <c r="F522" s="582">
        <f t="shared" si="112"/>
        <v>0</v>
      </c>
      <c r="G522" s="333"/>
      <c r="H522" s="333"/>
      <c r="I522" s="334"/>
      <c r="J522" s="335"/>
      <c r="K522" s="633"/>
      <c r="L522" s="337"/>
      <c r="M522" s="337"/>
      <c r="N522" s="337"/>
      <c r="O522" s="338"/>
      <c r="P522" s="339">
        <f t="shared" si="113"/>
        <v>0</v>
      </c>
      <c r="Q522" s="364"/>
      <c r="R522" s="364"/>
      <c r="S522" s="365"/>
      <c r="T522" s="366"/>
      <c r="U522" s="367"/>
      <c r="V522" s="364"/>
      <c r="W522" s="364"/>
      <c r="X522" s="364"/>
      <c r="Y522" s="1293">
        <f t="shared" si="114"/>
        <v>0</v>
      </c>
      <c r="Z522" s="340"/>
      <c r="AA522" s="370" t="s">
        <v>470</v>
      </c>
      <c r="AB522" s="20"/>
      <c r="AC522" s="253">
        <f t="shared" si="115"/>
        <v>0</v>
      </c>
    </row>
    <row r="523" spans="1:29" ht="15.6" hidden="1" customHeight="1" x14ac:dyDescent="0.3">
      <c r="A523" s="115"/>
      <c r="B523" s="332"/>
      <c r="C523" s="332"/>
      <c r="D523" s="332"/>
      <c r="E523" s="1168" t="s">
        <v>232</v>
      </c>
      <c r="F523" s="582">
        <f t="shared" si="112"/>
        <v>0</v>
      </c>
      <c r="G523" s="333"/>
      <c r="H523" s="333"/>
      <c r="I523" s="334"/>
      <c r="J523" s="335"/>
      <c r="K523" s="942"/>
      <c r="L523" s="337"/>
      <c r="M523" s="337"/>
      <c r="N523" s="337"/>
      <c r="O523" s="338"/>
      <c r="P523" s="339">
        <f t="shared" si="113"/>
        <v>0</v>
      </c>
      <c r="Q523" s="364"/>
      <c r="R523" s="364"/>
      <c r="S523" s="365"/>
      <c r="T523" s="366"/>
      <c r="U523" s="367"/>
      <c r="V523" s="364"/>
      <c r="W523" s="364"/>
      <c r="X523" s="364"/>
      <c r="Y523" s="1293">
        <f t="shared" si="114"/>
        <v>0</v>
      </c>
      <c r="Z523" s="340"/>
      <c r="AA523" s="370" t="s">
        <v>450</v>
      </c>
      <c r="AB523" s="20"/>
      <c r="AC523" s="253">
        <f t="shared" si="115"/>
        <v>0</v>
      </c>
    </row>
    <row r="524" spans="1:29" ht="15.6" hidden="1" customHeight="1" x14ac:dyDescent="0.3">
      <c r="A524" s="115"/>
      <c r="B524" s="332"/>
      <c r="C524" s="332"/>
      <c r="D524" s="332"/>
      <c r="E524" s="1168"/>
      <c r="F524" s="582">
        <f t="shared" si="112"/>
        <v>0</v>
      </c>
      <c r="G524" s="333"/>
      <c r="H524" s="333"/>
      <c r="I524" s="334"/>
      <c r="J524" s="335"/>
      <c r="K524" s="942"/>
      <c r="L524" s="337"/>
      <c r="M524" s="337"/>
      <c r="N524" s="337"/>
      <c r="O524" s="338"/>
      <c r="P524" s="339">
        <f t="shared" si="113"/>
        <v>0</v>
      </c>
      <c r="Q524" s="364"/>
      <c r="R524" s="364"/>
      <c r="S524" s="365"/>
      <c r="T524" s="366"/>
      <c r="U524" s="367"/>
      <c r="V524" s="364"/>
      <c r="W524" s="364"/>
      <c r="X524" s="364"/>
      <c r="Y524" s="1293">
        <f t="shared" si="114"/>
        <v>0</v>
      </c>
      <c r="Z524" s="340"/>
      <c r="AA524" s="370" t="s">
        <v>471</v>
      </c>
      <c r="AB524" s="20"/>
      <c r="AC524" s="253">
        <f t="shared" si="115"/>
        <v>0</v>
      </c>
    </row>
    <row r="525" spans="1:29" ht="15.6" hidden="1" customHeight="1" x14ac:dyDescent="0.3">
      <c r="A525" s="115"/>
      <c r="B525" s="332"/>
      <c r="C525" s="332"/>
      <c r="D525" s="332"/>
      <c r="E525" s="1168"/>
      <c r="F525" s="582">
        <f t="shared" si="112"/>
        <v>0</v>
      </c>
      <c r="G525" s="333"/>
      <c r="H525" s="333"/>
      <c r="I525" s="334"/>
      <c r="J525" s="335"/>
      <c r="K525" s="942"/>
      <c r="L525" s="337"/>
      <c r="M525" s="337"/>
      <c r="N525" s="337"/>
      <c r="O525" s="338"/>
      <c r="P525" s="339">
        <f t="shared" si="113"/>
        <v>0</v>
      </c>
      <c r="Q525" s="364"/>
      <c r="R525" s="364"/>
      <c r="S525" s="365"/>
      <c r="T525" s="366"/>
      <c r="U525" s="367"/>
      <c r="V525" s="364"/>
      <c r="W525" s="364"/>
      <c r="X525" s="364"/>
      <c r="Y525" s="1293">
        <f t="shared" si="114"/>
        <v>0</v>
      </c>
      <c r="Z525" s="340"/>
      <c r="AA525" s="370" t="s">
        <v>472</v>
      </c>
      <c r="AB525" s="20"/>
      <c r="AC525" s="253">
        <f t="shared" si="115"/>
        <v>0</v>
      </c>
    </row>
    <row r="526" spans="1:29" ht="15.6" hidden="1" customHeight="1" x14ac:dyDescent="0.3">
      <c r="A526" s="115"/>
      <c r="B526" s="332"/>
      <c r="C526" s="332"/>
      <c r="D526" s="332"/>
      <c r="E526" s="1168"/>
      <c r="F526" s="582">
        <f t="shared" si="112"/>
        <v>0</v>
      </c>
      <c r="G526" s="333"/>
      <c r="H526" s="333"/>
      <c r="I526" s="334"/>
      <c r="J526" s="335"/>
      <c r="K526" s="942"/>
      <c r="L526" s="337"/>
      <c r="M526" s="337"/>
      <c r="N526" s="337"/>
      <c r="O526" s="338"/>
      <c r="P526" s="339">
        <f t="shared" si="113"/>
        <v>0</v>
      </c>
      <c r="Q526" s="364"/>
      <c r="R526" s="364"/>
      <c r="S526" s="365"/>
      <c r="T526" s="366"/>
      <c r="U526" s="367"/>
      <c r="V526" s="364"/>
      <c r="W526" s="364"/>
      <c r="X526" s="364"/>
      <c r="Y526" s="1293">
        <f t="shared" si="114"/>
        <v>0</v>
      </c>
      <c r="Z526" s="340"/>
      <c r="AA526" s="370" t="s">
        <v>473</v>
      </c>
      <c r="AB526" s="20"/>
      <c r="AC526" s="253">
        <f t="shared" si="115"/>
        <v>0</v>
      </c>
    </row>
    <row r="527" spans="1:29" ht="15.6" hidden="1" customHeight="1" x14ac:dyDescent="0.3">
      <c r="A527" s="115"/>
      <c r="B527" s="332"/>
      <c r="C527" s="332"/>
      <c r="D527" s="332"/>
      <c r="E527" s="1168"/>
      <c r="F527" s="582">
        <f t="shared" si="112"/>
        <v>0</v>
      </c>
      <c r="G527" s="333"/>
      <c r="H527" s="333"/>
      <c r="I527" s="334"/>
      <c r="J527" s="335"/>
      <c r="K527" s="942"/>
      <c r="L527" s="337"/>
      <c r="M527" s="337"/>
      <c r="N527" s="337"/>
      <c r="O527" s="338"/>
      <c r="P527" s="339">
        <f t="shared" si="113"/>
        <v>0</v>
      </c>
      <c r="Q527" s="364"/>
      <c r="R527" s="364"/>
      <c r="S527" s="365"/>
      <c r="T527" s="366"/>
      <c r="U527" s="367"/>
      <c r="V527" s="364"/>
      <c r="W527" s="364"/>
      <c r="X527" s="364"/>
      <c r="Y527" s="1293">
        <f t="shared" si="114"/>
        <v>0</v>
      </c>
      <c r="Z527" s="340"/>
      <c r="AA527" s="370" t="s">
        <v>474</v>
      </c>
      <c r="AB527" s="20"/>
      <c r="AC527" s="253">
        <f t="shared" si="115"/>
        <v>0</v>
      </c>
    </row>
    <row r="528" spans="1:29" ht="15.6" hidden="1" customHeight="1" x14ac:dyDescent="0.3">
      <c r="A528" s="115"/>
      <c r="B528" s="332"/>
      <c r="C528" s="332"/>
      <c r="D528" s="332"/>
      <c r="E528" s="1168"/>
      <c r="F528" s="582">
        <f t="shared" si="112"/>
        <v>0</v>
      </c>
      <c r="G528" s="333"/>
      <c r="H528" s="333"/>
      <c r="I528" s="334"/>
      <c r="J528" s="335"/>
      <c r="K528" s="942"/>
      <c r="L528" s="337"/>
      <c r="M528" s="337"/>
      <c r="N528" s="337"/>
      <c r="O528" s="338"/>
      <c r="P528" s="339">
        <f t="shared" si="113"/>
        <v>0</v>
      </c>
      <c r="Q528" s="364"/>
      <c r="R528" s="364"/>
      <c r="S528" s="365"/>
      <c r="T528" s="366"/>
      <c r="U528" s="367"/>
      <c r="V528" s="364"/>
      <c r="W528" s="364"/>
      <c r="X528" s="364"/>
      <c r="Y528" s="1293">
        <f t="shared" si="114"/>
        <v>0</v>
      </c>
      <c r="Z528" s="340"/>
      <c r="AA528" s="431"/>
      <c r="AB528" s="20"/>
      <c r="AC528" s="253">
        <f t="shared" si="115"/>
        <v>0</v>
      </c>
    </row>
    <row r="529" spans="1:29" hidden="1" x14ac:dyDescent="0.3">
      <c r="A529" s="115"/>
      <c r="B529" s="332"/>
      <c r="C529" s="332"/>
      <c r="D529" s="332"/>
      <c r="E529" s="1168" t="s">
        <v>233</v>
      </c>
      <c r="F529" s="582">
        <f t="shared" si="112"/>
        <v>0</v>
      </c>
      <c r="G529" s="333"/>
      <c r="H529" s="333"/>
      <c r="I529" s="334"/>
      <c r="J529" s="335"/>
      <c r="K529" s="633"/>
      <c r="L529" s="337"/>
      <c r="M529" s="337"/>
      <c r="N529" s="337"/>
      <c r="O529" s="338"/>
      <c r="P529" s="339">
        <f t="shared" si="113"/>
        <v>0</v>
      </c>
      <c r="Q529" s="364"/>
      <c r="R529" s="364"/>
      <c r="S529" s="365"/>
      <c r="T529" s="366"/>
      <c r="U529" s="367"/>
      <c r="V529" s="364"/>
      <c r="W529" s="364"/>
      <c r="X529" s="364"/>
      <c r="Y529" s="1293">
        <f t="shared" si="114"/>
        <v>0</v>
      </c>
      <c r="Z529" s="340"/>
      <c r="AA529" s="370" t="s">
        <v>603</v>
      </c>
      <c r="AB529" s="20"/>
      <c r="AC529" s="253">
        <f t="shared" si="115"/>
        <v>0</v>
      </c>
    </row>
    <row r="530" spans="1:29" hidden="1" x14ac:dyDescent="0.3">
      <c r="A530" s="115"/>
      <c r="B530" s="332"/>
      <c r="C530" s="332"/>
      <c r="D530" s="332"/>
      <c r="E530" s="1168"/>
      <c r="F530" s="582">
        <f t="shared" si="112"/>
        <v>0</v>
      </c>
      <c r="G530" s="333"/>
      <c r="H530" s="333"/>
      <c r="I530" s="334"/>
      <c r="J530" s="335"/>
      <c r="K530" s="942"/>
      <c r="L530" s="337"/>
      <c r="M530" s="337"/>
      <c r="N530" s="337"/>
      <c r="O530" s="338"/>
      <c r="P530" s="339">
        <f t="shared" si="113"/>
        <v>0</v>
      </c>
      <c r="Q530" s="364"/>
      <c r="R530" s="364"/>
      <c r="S530" s="365"/>
      <c r="T530" s="366"/>
      <c r="U530" s="367"/>
      <c r="V530" s="364"/>
      <c r="W530" s="364"/>
      <c r="X530" s="364"/>
      <c r="Y530" s="1293">
        <f t="shared" si="114"/>
        <v>0</v>
      </c>
      <c r="Z530" s="340"/>
      <c r="AA530" s="370" t="s">
        <v>604</v>
      </c>
      <c r="AB530" s="20"/>
      <c r="AC530" s="253">
        <f t="shared" si="115"/>
        <v>0</v>
      </c>
    </row>
    <row r="531" spans="1:29" ht="15.6" hidden="1" customHeight="1" x14ac:dyDescent="0.3">
      <c r="A531" s="115"/>
      <c r="B531" s="332"/>
      <c r="C531" s="332"/>
      <c r="D531" s="332"/>
      <c r="E531" s="1168" t="s">
        <v>233</v>
      </c>
      <c r="F531" s="582">
        <f t="shared" si="112"/>
        <v>0</v>
      </c>
      <c r="G531" s="333"/>
      <c r="H531" s="333"/>
      <c r="I531" s="334"/>
      <c r="J531" s="335"/>
      <c r="K531" s="942"/>
      <c r="L531" s="337"/>
      <c r="M531" s="337"/>
      <c r="N531" s="337"/>
      <c r="O531" s="338"/>
      <c r="P531" s="339">
        <f t="shared" si="113"/>
        <v>0</v>
      </c>
      <c r="Q531" s="364"/>
      <c r="R531" s="364"/>
      <c r="S531" s="365"/>
      <c r="T531" s="366"/>
      <c r="U531" s="367"/>
      <c r="V531" s="364"/>
      <c r="W531" s="364"/>
      <c r="X531" s="364"/>
      <c r="Y531" s="1293">
        <f t="shared" si="114"/>
        <v>0</v>
      </c>
      <c r="Z531" s="340"/>
      <c r="AA531" s="370" t="s">
        <v>450</v>
      </c>
      <c r="AB531" s="20"/>
      <c r="AC531" s="253">
        <f t="shared" si="115"/>
        <v>0</v>
      </c>
    </row>
    <row r="532" spans="1:29" ht="15.6" hidden="1" customHeight="1" x14ac:dyDescent="0.3">
      <c r="A532" s="115"/>
      <c r="B532" s="332"/>
      <c r="C532" s="332"/>
      <c r="D532" s="332"/>
      <c r="E532" s="1168"/>
      <c r="F532" s="582">
        <f t="shared" si="112"/>
        <v>0</v>
      </c>
      <c r="G532" s="333"/>
      <c r="H532" s="333"/>
      <c r="I532" s="334"/>
      <c r="J532" s="335"/>
      <c r="K532" s="942"/>
      <c r="L532" s="337"/>
      <c r="M532" s="337"/>
      <c r="N532" s="337"/>
      <c r="O532" s="338"/>
      <c r="P532" s="339">
        <f t="shared" si="113"/>
        <v>0</v>
      </c>
      <c r="Q532" s="364"/>
      <c r="R532" s="364"/>
      <c r="S532" s="365"/>
      <c r="T532" s="366"/>
      <c r="U532" s="367"/>
      <c r="V532" s="364"/>
      <c r="W532" s="364"/>
      <c r="X532" s="364"/>
      <c r="Y532" s="1293">
        <f t="shared" si="114"/>
        <v>0</v>
      </c>
      <c r="Z532" s="340"/>
      <c r="AA532" s="370" t="s">
        <v>475</v>
      </c>
      <c r="AB532" s="20"/>
      <c r="AC532" s="253">
        <f t="shared" si="115"/>
        <v>0</v>
      </c>
    </row>
    <row r="533" spans="1:29" ht="15.6" hidden="1" customHeight="1" x14ac:dyDescent="0.3">
      <c r="A533" s="115"/>
      <c r="B533" s="332"/>
      <c r="C533" s="332"/>
      <c r="D533" s="332"/>
      <c r="E533" s="1168"/>
      <c r="F533" s="582">
        <f t="shared" si="112"/>
        <v>0</v>
      </c>
      <c r="G533" s="333"/>
      <c r="H533" s="333"/>
      <c r="I533" s="334"/>
      <c r="J533" s="335"/>
      <c r="K533" s="942"/>
      <c r="L533" s="337"/>
      <c r="M533" s="337"/>
      <c r="N533" s="337"/>
      <c r="O533" s="338"/>
      <c r="P533" s="339">
        <f t="shared" si="113"/>
        <v>0</v>
      </c>
      <c r="Q533" s="364"/>
      <c r="R533" s="364"/>
      <c r="S533" s="365"/>
      <c r="T533" s="366"/>
      <c r="U533" s="367"/>
      <c r="V533" s="364"/>
      <c r="W533" s="364"/>
      <c r="X533" s="364"/>
      <c r="Y533" s="1293">
        <f t="shared" si="114"/>
        <v>0</v>
      </c>
      <c r="Z533" s="340"/>
      <c r="AA533" s="370" t="s">
        <v>476</v>
      </c>
      <c r="AB533" s="20"/>
      <c r="AC533" s="253">
        <f t="shared" si="115"/>
        <v>0</v>
      </c>
    </row>
    <row r="534" spans="1:29" ht="15.6" hidden="1" customHeight="1" x14ac:dyDescent="0.3">
      <c r="A534" s="115"/>
      <c r="B534" s="332"/>
      <c r="C534" s="332"/>
      <c r="D534" s="332"/>
      <c r="E534" s="1192"/>
      <c r="F534" s="582">
        <f t="shared" si="112"/>
        <v>0</v>
      </c>
      <c r="G534" s="333"/>
      <c r="H534" s="333"/>
      <c r="I534" s="334"/>
      <c r="J534" s="335"/>
      <c r="K534" s="942"/>
      <c r="L534" s="337"/>
      <c r="M534" s="337"/>
      <c r="N534" s="337"/>
      <c r="O534" s="338"/>
      <c r="P534" s="339">
        <f t="shared" si="113"/>
        <v>0</v>
      </c>
      <c r="Q534" s="364"/>
      <c r="R534" s="364"/>
      <c r="S534" s="365"/>
      <c r="T534" s="366"/>
      <c r="U534" s="367"/>
      <c r="V534" s="364"/>
      <c r="W534" s="364"/>
      <c r="X534" s="364"/>
      <c r="Y534" s="1293">
        <f t="shared" si="114"/>
        <v>0</v>
      </c>
      <c r="Z534" s="340"/>
      <c r="AA534" s="370" t="s">
        <v>477</v>
      </c>
      <c r="AB534" s="20"/>
      <c r="AC534" s="253">
        <f t="shared" si="115"/>
        <v>0</v>
      </c>
    </row>
    <row r="535" spans="1:29" ht="15.6" hidden="1" customHeight="1" x14ac:dyDescent="0.3">
      <c r="A535" s="115"/>
      <c r="B535" s="332"/>
      <c r="C535" s="332"/>
      <c r="D535" s="332"/>
      <c r="E535" s="1192"/>
      <c r="F535" s="582">
        <f t="shared" si="112"/>
        <v>0</v>
      </c>
      <c r="G535" s="333"/>
      <c r="H535" s="333"/>
      <c r="I535" s="334"/>
      <c r="J535" s="335"/>
      <c r="K535" s="942"/>
      <c r="L535" s="337"/>
      <c r="M535" s="337"/>
      <c r="N535" s="337"/>
      <c r="O535" s="338"/>
      <c r="P535" s="339">
        <f t="shared" si="113"/>
        <v>0</v>
      </c>
      <c r="Q535" s="364"/>
      <c r="R535" s="364"/>
      <c r="S535" s="365"/>
      <c r="T535" s="366"/>
      <c r="U535" s="367"/>
      <c r="V535" s="364"/>
      <c r="W535" s="364"/>
      <c r="X535" s="364"/>
      <c r="Y535" s="1293">
        <f t="shared" si="114"/>
        <v>0</v>
      </c>
      <c r="Z535" s="340"/>
      <c r="AA535" s="370" t="s">
        <v>478</v>
      </c>
      <c r="AB535" s="20"/>
      <c r="AC535" s="253">
        <f t="shared" si="115"/>
        <v>0</v>
      </c>
    </row>
    <row r="536" spans="1:29" ht="15.6" hidden="1" customHeight="1" x14ac:dyDescent="0.3">
      <c r="A536" s="115"/>
      <c r="B536" s="332"/>
      <c r="C536" s="332"/>
      <c r="D536" s="332"/>
      <c r="E536" s="1192"/>
      <c r="F536" s="582">
        <f t="shared" si="112"/>
        <v>0</v>
      </c>
      <c r="G536" s="333"/>
      <c r="H536" s="333"/>
      <c r="I536" s="334"/>
      <c r="J536" s="335"/>
      <c r="K536" s="942"/>
      <c r="L536" s="337"/>
      <c r="M536" s="337"/>
      <c r="N536" s="337"/>
      <c r="O536" s="338"/>
      <c r="P536" s="339">
        <f t="shared" si="113"/>
        <v>0</v>
      </c>
      <c r="Q536" s="364"/>
      <c r="R536" s="364"/>
      <c r="S536" s="365"/>
      <c r="T536" s="366"/>
      <c r="U536" s="367"/>
      <c r="V536" s="364"/>
      <c r="W536" s="364"/>
      <c r="X536" s="364"/>
      <c r="Y536" s="1293">
        <f t="shared" si="114"/>
        <v>0</v>
      </c>
      <c r="Z536" s="340"/>
      <c r="AA536" s="370"/>
      <c r="AB536" s="20"/>
      <c r="AC536" s="253">
        <f t="shared" si="115"/>
        <v>0</v>
      </c>
    </row>
    <row r="537" spans="1:29" ht="15.6" hidden="1" customHeight="1" x14ac:dyDescent="0.3">
      <c r="A537" s="115"/>
      <c r="B537" s="332"/>
      <c r="C537" s="332"/>
      <c r="D537" s="332"/>
      <c r="E537" s="1168" t="s">
        <v>412</v>
      </c>
      <c r="F537" s="582">
        <f t="shared" si="112"/>
        <v>0</v>
      </c>
      <c r="G537" s="333"/>
      <c r="H537" s="333"/>
      <c r="I537" s="334"/>
      <c r="J537" s="335"/>
      <c r="K537" s="942"/>
      <c r="L537" s="337"/>
      <c r="M537" s="337"/>
      <c r="N537" s="337"/>
      <c r="O537" s="338"/>
      <c r="P537" s="339">
        <f t="shared" si="113"/>
        <v>0</v>
      </c>
      <c r="Q537" s="364"/>
      <c r="R537" s="364"/>
      <c r="S537" s="365"/>
      <c r="T537" s="366"/>
      <c r="U537" s="367"/>
      <c r="V537" s="364"/>
      <c r="W537" s="364"/>
      <c r="X537" s="364"/>
      <c r="Y537" s="1293">
        <f t="shared" si="114"/>
        <v>0</v>
      </c>
      <c r="Z537" s="340"/>
      <c r="AA537" s="370" t="s">
        <v>450</v>
      </c>
      <c r="AB537" s="20"/>
      <c r="AC537" s="253">
        <f t="shared" si="115"/>
        <v>0</v>
      </c>
    </row>
    <row r="538" spans="1:29" ht="15.6" hidden="1" customHeight="1" x14ac:dyDescent="0.3">
      <c r="A538" s="115"/>
      <c r="B538" s="332"/>
      <c r="C538" s="332"/>
      <c r="D538" s="332"/>
      <c r="E538" s="1192"/>
      <c r="F538" s="582">
        <f t="shared" si="112"/>
        <v>0</v>
      </c>
      <c r="G538" s="333"/>
      <c r="H538" s="333"/>
      <c r="I538" s="334"/>
      <c r="J538" s="335"/>
      <c r="K538" s="942"/>
      <c r="L538" s="337"/>
      <c r="M538" s="337"/>
      <c r="N538" s="337"/>
      <c r="O538" s="338"/>
      <c r="P538" s="339">
        <f t="shared" si="113"/>
        <v>0</v>
      </c>
      <c r="Q538" s="364"/>
      <c r="R538" s="364"/>
      <c r="S538" s="365"/>
      <c r="T538" s="366"/>
      <c r="U538" s="367"/>
      <c r="V538" s="364"/>
      <c r="W538" s="364"/>
      <c r="X538" s="364"/>
      <c r="Y538" s="1293">
        <f t="shared" si="114"/>
        <v>0</v>
      </c>
      <c r="Z538" s="340"/>
      <c r="AA538" s="370" t="s">
        <v>479</v>
      </c>
      <c r="AB538" s="20"/>
      <c r="AC538" s="253">
        <f t="shared" si="115"/>
        <v>0</v>
      </c>
    </row>
    <row r="539" spans="1:29" ht="15.6" hidden="1" customHeight="1" x14ac:dyDescent="0.3">
      <c r="A539" s="115"/>
      <c r="B539" s="332"/>
      <c r="C539" s="332"/>
      <c r="D539" s="332"/>
      <c r="E539" s="1192"/>
      <c r="F539" s="582">
        <f t="shared" si="112"/>
        <v>0</v>
      </c>
      <c r="G539" s="333"/>
      <c r="H539" s="333"/>
      <c r="I539" s="334"/>
      <c r="J539" s="335"/>
      <c r="K539" s="942"/>
      <c r="L539" s="337"/>
      <c r="M539" s="337"/>
      <c r="N539" s="337"/>
      <c r="O539" s="338"/>
      <c r="P539" s="339">
        <f t="shared" si="113"/>
        <v>0</v>
      </c>
      <c r="Q539" s="364"/>
      <c r="R539" s="364"/>
      <c r="S539" s="365"/>
      <c r="T539" s="366"/>
      <c r="U539" s="367"/>
      <c r="V539" s="364"/>
      <c r="W539" s="364"/>
      <c r="X539" s="364"/>
      <c r="Y539" s="1293">
        <f t="shared" si="114"/>
        <v>0</v>
      </c>
      <c r="Z539" s="340"/>
      <c r="AA539" s="370" t="s">
        <v>480</v>
      </c>
      <c r="AB539" s="20"/>
      <c r="AC539" s="253">
        <f t="shared" si="115"/>
        <v>0</v>
      </c>
    </row>
    <row r="540" spans="1:29" ht="15.6" hidden="1" customHeight="1" x14ac:dyDescent="0.3">
      <c r="A540" s="115"/>
      <c r="B540" s="332"/>
      <c r="C540" s="332"/>
      <c r="D540" s="332"/>
      <c r="E540" s="1192"/>
      <c r="F540" s="582">
        <f t="shared" si="112"/>
        <v>0</v>
      </c>
      <c r="G540" s="333"/>
      <c r="H540" s="333"/>
      <c r="I540" s="334"/>
      <c r="J540" s="335"/>
      <c r="K540" s="942"/>
      <c r="L540" s="337"/>
      <c r="M540" s="337"/>
      <c r="N540" s="337"/>
      <c r="O540" s="338"/>
      <c r="P540" s="339">
        <f t="shared" si="113"/>
        <v>0</v>
      </c>
      <c r="Q540" s="364"/>
      <c r="R540" s="364"/>
      <c r="S540" s="365"/>
      <c r="T540" s="366"/>
      <c r="U540" s="367"/>
      <c r="V540" s="364"/>
      <c r="W540" s="364"/>
      <c r="X540" s="364"/>
      <c r="Y540" s="1293">
        <f t="shared" si="114"/>
        <v>0</v>
      </c>
      <c r="Z540" s="340"/>
      <c r="AA540" s="370" t="s">
        <v>481</v>
      </c>
      <c r="AB540" s="20"/>
      <c r="AC540" s="253">
        <f t="shared" si="115"/>
        <v>0</v>
      </c>
    </row>
    <row r="541" spans="1:29" ht="15.6" hidden="1" customHeight="1" x14ac:dyDescent="0.3">
      <c r="A541" s="115"/>
      <c r="B541" s="332"/>
      <c r="C541" s="332"/>
      <c r="D541" s="332"/>
      <c r="E541" s="1192"/>
      <c r="F541" s="582">
        <f t="shared" si="112"/>
        <v>0</v>
      </c>
      <c r="G541" s="333"/>
      <c r="H541" s="333"/>
      <c r="I541" s="334"/>
      <c r="J541" s="335"/>
      <c r="K541" s="942"/>
      <c r="L541" s="337"/>
      <c r="M541" s="337"/>
      <c r="N541" s="337"/>
      <c r="O541" s="338"/>
      <c r="P541" s="339">
        <f t="shared" si="113"/>
        <v>0</v>
      </c>
      <c r="Q541" s="364"/>
      <c r="R541" s="364"/>
      <c r="S541" s="365"/>
      <c r="T541" s="366"/>
      <c r="U541" s="367"/>
      <c r="V541" s="364"/>
      <c r="W541" s="364"/>
      <c r="X541" s="364"/>
      <c r="Y541" s="1293">
        <f t="shared" si="114"/>
        <v>0</v>
      </c>
      <c r="Z541" s="340"/>
      <c r="AA541" s="370" t="s">
        <v>482</v>
      </c>
      <c r="AB541" s="20"/>
      <c r="AC541" s="253">
        <f t="shared" si="115"/>
        <v>0</v>
      </c>
    </row>
    <row r="542" spans="1:29" ht="15.6" hidden="1" customHeight="1" x14ac:dyDescent="0.3">
      <c r="A542" s="115"/>
      <c r="B542" s="332"/>
      <c r="C542" s="332"/>
      <c r="D542" s="332"/>
      <c r="E542" s="1192"/>
      <c r="F542" s="582">
        <f t="shared" si="112"/>
        <v>0</v>
      </c>
      <c r="G542" s="333"/>
      <c r="H542" s="333"/>
      <c r="I542" s="334"/>
      <c r="J542" s="335"/>
      <c r="K542" s="942"/>
      <c r="L542" s="337"/>
      <c r="M542" s="337"/>
      <c r="N542" s="337"/>
      <c r="O542" s="338"/>
      <c r="P542" s="339">
        <f t="shared" si="113"/>
        <v>0</v>
      </c>
      <c r="Q542" s="364"/>
      <c r="R542" s="364"/>
      <c r="S542" s="365"/>
      <c r="T542" s="366"/>
      <c r="U542" s="367"/>
      <c r="V542" s="364"/>
      <c r="W542" s="364"/>
      <c r="X542" s="364"/>
      <c r="Y542" s="1293">
        <f t="shared" si="114"/>
        <v>0</v>
      </c>
      <c r="Z542" s="340"/>
      <c r="AA542" s="370" t="s">
        <v>483</v>
      </c>
      <c r="AB542" s="20"/>
      <c r="AC542" s="253">
        <f t="shared" si="115"/>
        <v>0</v>
      </c>
    </row>
    <row r="543" spans="1:29" ht="15.6" hidden="1" customHeight="1" x14ac:dyDescent="0.3">
      <c r="A543" s="115"/>
      <c r="B543" s="332"/>
      <c r="C543" s="332"/>
      <c r="D543" s="332"/>
      <c r="E543" s="1192"/>
      <c r="F543" s="582">
        <f t="shared" si="112"/>
        <v>0</v>
      </c>
      <c r="G543" s="333"/>
      <c r="H543" s="333"/>
      <c r="I543" s="334"/>
      <c r="J543" s="335"/>
      <c r="K543" s="942"/>
      <c r="L543" s="337"/>
      <c r="M543" s="337"/>
      <c r="N543" s="337"/>
      <c r="O543" s="338"/>
      <c r="P543" s="339">
        <f t="shared" si="113"/>
        <v>0</v>
      </c>
      <c r="Q543" s="364"/>
      <c r="R543" s="364"/>
      <c r="S543" s="365"/>
      <c r="T543" s="366"/>
      <c r="U543" s="367"/>
      <c r="V543" s="364"/>
      <c r="W543" s="364"/>
      <c r="X543" s="364"/>
      <c r="Y543" s="1293">
        <f t="shared" si="114"/>
        <v>0</v>
      </c>
      <c r="Z543" s="340"/>
      <c r="AA543" s="370" t="s">
        <v>484</v>
      </c>
      <c r="AB543" s="20"/>
      <c r="AC543" s="253">
        <f t="shared" si="115"/>
        <v>0</v>
      </c>
    </row>
    <row r="544" spans="1:29" ht="15.6" hidden="1" customHeight="1" x14ac:dyDescent="0.3">
      <c r="A544" s="115"/>
      <c r="B544" s="332"/>
      <c r="C544" s="332"/>
      <c r="D544" s="332"/>
      <c r="E544" s="1192"/>
      <c r="F544" s="582">
        <f t="shared" si="112"/>
        <v>0</v>
      </c>
      <c r="G544" s="333"/>
      <c r="H544" s="333"/>
      <c r="I544" s="334"/>
      <c r="J544" s="335"/>
      <c r="K544" s="942"/>
      <c r="L544" s="337"/>
      <c r="M544" s="337"/>
      <c r="N544" s="337"/>
      <c r="O544" s="338"/>
      <c r="P544" s="339">
        <f t="shared" si="113"/>
        <v>0</v>
      </c>
      <c r="Q544" s="364"/>
      <c r="R544" s="364"/>
      <c r="S544" s="365"/>
      <c r="T544" s="366"/>
      <c r="U544" s="367"/>
      <c r="V544" s="364"/>
      <c r="W544" s="364"/>
      <c r="X544" s="364"/>
      <c r="Y544" s="1293">
        <f t="shared" si="114"/>
        <v>0</v>
      </c>
      <c r="Z544" s="340"/>
      <c r="AA544" s="370" t="s">
        <v>485</v>
      </c>
      <c r="AB544" s="20"/>
      <c r="AC544" s="253">
        <f t="shared" si="115"/>
        <v>0</v>
      </c>
    </row>
    <row r="545" spans="1:29" ht="15.6" customHeight="1" x14ac:dyDescent="0.3">
      <c r="A545" s="115"/>
      <c r="B545" s="332"/>
      <c r="C545" s="332"/>
      <c r="D545" s="332"/>
      <c r="E545" s="1192"/>
      <c r="F545" s="582">
        <f t="shared" si="112"/>
        <v>0</v>
      </c>
      <c r="G545" s="333"/>
      <c r="H545" s="333"/>
      <c r="I545" s="334"/>
      <c r="J545" s="335"/>
      <c r="K545" s="942"/>
      <c r="L545" s="337"/>
      <c r="M545" s="337"/>
      <c r="N545" s="337"/>
      <c r="O545" s="338"/>
      <c r="P545" s="339">
        <f t="shared" si="113"/>
        <v>0</v>
      </c>
      <c r="Q545" s="364"/>
      <c r="R545" s="364"/>
      <c r="S545" s="365"/>
      <c r="T545" s="366"/>
      <c r="U545" s="367"/>
      <c r="V545" s="364"/>
      <c r="W545" s="364"/>
      <c r="X545" s="364"/>
      <c r="Y545" s="1293">
        <f t="shared" si="114"/>
        <v>0</v>
      </c>
      <c r="Z545" s="340"/>
      <c r="AA545" s="370"/>
      <c r="AB545" s="20"/>
      <c r="AC545" s="253">
        <f t="shared" si="115"/>
        <v>0</v>
      </c>
    </row>
    <row r="546" spans="1:29" ht="15.6" customHeight="1" x14ac:dyDescent="0.3">
      <c r="A546" s="115"/>
      <c r="B546" s="332"/>
      <c r="C546" s="374" t="s">
        <v>945</v>
      </c>
      <c r="D546" s="441"/>
      <c r="E546" s="1178"/>
      <c r="F546" s="582">
        <f t="shared" si="112"/>
        <v>0</v>
      </c>
      <c r="G546" s="333"/>
      <c r="H546" s="333"/>
      <c r="I546" s="334"/>
      <c r="J546" s="335"/>
      <c r="K546" s="942"/>
      <c r="L546" s="337"/>
      <c r="M546" s="337"/>
      <c r="N546" s="337"/>
      <c r="O546" s="338"/>
      <c r="P546" s="339">
        <f t="shared" si="113"/>
        <v>0</v>
      </c>
      <c r="Q546" s="364"/>
      <c r="R546" s="364"/>
      <c r="S546" s="365"/>
      <c r="T546" s="366"/>
      <c r="U546" s="367"/>
      <c r="V546" s="364"/>
      <c r="W546" s="364"/>
      <c r="X546" s="364"/>
      <c r="Y546" s="1293">
        <f t="shared" si="114"/>
        <v>0</v>
      </c>
      <c r="Z546" s="340"/>
      <c r="AA546" s="370"/>
      <c r="AB546" s="20"/>
      <c r="AC546" s="253">
        <f t="shared" si="115"/>
        <v>0</v>
      </c>
    </row>
    <row r="547" spans="1:29" ht="15.6" customHeight="1" x14ac:dyDescent="0.3">
      <c r="A547" s="115"/>
      <c r="B547" s="332"/>
      <c r="C547" s="441"/>
      <c r="D547" s="441"/>
      <c r="E547" s="1168" t="s">
        <v>486</v>
      </c>
      <c r="F547" s="582">
        <f t="shared" si="112"/>
        <v>0</v>
      </c>
      <c r="G547" s="333"/>
      <c r="H547" s="333"/>
      <c r="I547" s="334">
        <v>1</v>
      </c>
      <c r="J547" s="335">
        <v>-1</v>
      </c>
      <c r="K547" s="633"/>
      <c r="L547" s="337">
        <v>3</v>
      </c>
      <c r="M547" s="337"/>
      <c r="N547" s="337"/>
      <c r="O547" s="338">
        <f t="shared" ref="O547" si="116">SUM(K547:N547)</f>
        <v>3</v>
      </c>
      <c r="P547" s="339">
        <f t="shared" si="113"/>
        <v>0</v>
      </c>
      <c r="Q547" s="364"/>
      <c r="R547" s="364"/>
      <c r="S547" s="365"/>
      <c r="T547" s="366"/>
      <c r="U547" s="367"/>
      <c r="V547" s="364"/>
      <c r="W547" s="364"/>
      <c r="X547" s="364"/>
      <c r="Y547" s="1293">
        <f t="shared" si="114"/>
        <v>0</v>
      </c>
      <c r="Z547" s="340"/>
      <c r="AA547" s="370"/>
      <c r="AB547" s="20"/>
      <c r="AC547" s="253">
        <f t="shared" si="115"/>
        <v>0</v>
      </c>
    </row>
    <row r="548" spans="1:29" ht="16.2" thickBot="1" x14ac:dyDescent="0.35">
      <c r="A548" s="119"/>
      <c r="B548" s="306"/>
      <c r="C548" s="306"/>
      <c r="D548" s="306"/>
      <c r="E548" s="1491"/>
      <c r="F548" s="881">
        <f t="shared" si="112"/>
        <v>0</v>
      </c>
      <c r="G548" s="307"/>
      <c r="H548" s="307"/>
      <c r="I548" s="308"/>
      <c r="J548" s="309"/>
      <c r="K548" s="941"/>
      <c r="L548" s="310"/>
      <c r="M548" s="310"/>
      <c r="N548" s="310"/>
      <c r="O548" s="311"/>
      <c r="P548" s="484">
        <f t="shared" si="113"/>
        <v>0</v>
      </c>
      <c r="Q548" s="349"/>
      <c r="R548" s="349"/>
      <c r="S548" s="314"/>
      <c r="T548" s="315"/>
      <c r="U548" s="350"/>
      <c r="V548" s="349"/>
      <c r="W548" s="349"/>
      <c r="X548" s="349"/>
      <c r="Y548" s="1307">
        <f t="shared" si="114"/>
        <v>0</v>
      </c>
      <c r="Z548" s="317"/>
      <c r="AA548" s="427"/>
      <c r="AB548" s="20"/>
      <c r="AC548" s="253">
        <f t="shared" si="115"/>
        <v>0</v>
      </c>
    </row>
    <row r="549" spans="1:29" x14ac:dyDescent="0.3">
      <c r="A549" s="120"/>
      <c r="B549" s="527" t="s">
        <v>400</v>
      </c>
      <c r="C549" s="352"/>
      <c r="D549" s="352"/>
      <c r="E549" s="1367"/>
      <c r="F549" s="883">
        <f t="shared" si="112"/>
        <v>0</v>
      </c>
      <c r="G549" s="353"/>
      <c r="H549" s="353"/>
      <c r="I549" s="354"/>
      <c r="J549" s="355"/>
      <c r="K549" s="943"/>
      <c r="L549" s="357"/>
      <c r="M549" s="357"/>
      <c r="N549" s="357"/>
      <c r="O549" s="358"/>
      <c r="P549" s="488">
        <f t="shared" si="113"/>
        <v>0</v>
      </c>
      <c r="Q549" s="359"/>
      <c r="R549" s="359"/>
      <c r="S549" s="360"/>
      <c r="T549" s="361"/>
      <c r="U549" s="362"/>
      <c r="V549" s="359"/>
      <c r="W549" s="359"/>
      <c r="X549" s="359"/>
      <c r="Y549" s="1308">
        <f t="shared" si="114"/>
        <v>0</v>
      </c>
      <c r="Z549" s="512" t="s">
        <v>116</v>
      </c>
      <c r="AA549" s="467"/>
      <c r="AB549" s="20"/>
      <c r="AC549" s="253">
        <f t="shared" si="115"/>
        <v>0</v>
      </c>
    </row>
    <row r="550" spans="1:29" s="34" customFormat="1" x14ac:dyDescent="0.3">
      <c r="A550" s="117"/>
      <c r="B550" s="442"/>
      <c r="C550" s="574" t="s">
        <v>264</v>
      </c>
      <c r="D550" s="442"/>
      <c r="E550" s="1181"/>
      <c r="F550" s="582">
        <f t="shared" si="112"/>
        <v>0</v>
      </c>
      <c r="G550" s="583"/>
      <c r="H550" s="583"/>
      <c r="I550" s="584"/>
      <c r="J550" s="585"/>
      <c r="K550" s="424"/>
      <c r="L550" s="586"/>
      <c r="M550" s="586"/>
      <c r="N550" s="586"/>
      <c r="O550" s="338"/>
      <c r="P550" s="576">
        <f t="shared" ref="P550:R550" si="117">P554</f>
        <v>50000</v>
      </c>
      <c r="Q550" s="575">
        <f t="shared" si="117"/>
        <v>0</v>
      </c>
      <c r="R550" s="575">
        <f t="shared" si="117"/>
        <v>15000</v>
      </c>
      <c r="S550" s="575">
        <f>S554</f>
        <v>0</v>
      </c>
      <c r="T550" s="1292">
        <f t="shared" ref="T550:Y550" si="118">T554</f>
        <v>35000</v>
      </c>
      <c r="U550" s="576">
        <f t="shared" si="118"/>
        <v>0</v>
      </c>
      <c r="V550" s="575">
        <f t="shared" si="118"/>
        <v>15000</v>
      </c>
      <c r="W550" s="575">
        <f t="shared" si="118"/>
        <v>0</v>
      </c>
      <c r="X550" s="575">
        <f t="shared" si="118"/>
        <v>0</v>
      </c>
      <c r="Y550" s="1292">
        <f t="shared" si="118"/>
        <v>15000</v>
      </c>
      <c r="Z550" s="576"/>
      <c r="AA550" s="346"/>
      <c r="AB550" s="13"/>
      <c r="AC550" s="260">
        <f t="shared" si="115"/>
        <v>65000</v>
      </c>
    </row>
    <row r="551" spans="1:29" s="34" customFormat="1" hidden="1" x14ac:dyDescent="0.3">
      <c r="A551" s="117"/>
      <c r="B551" s="442"/>
      <c r="C551" s="574" t="s">
        <v>698</v>
      </c>
      <c r="D551" s="442"/>
      <c r="E551" s="1181"/>
      <c r="F551" s="582">
        <f t="shared" si="112"/>
        <v>0</v>
      </c>
      <c r="G551" s="583"/>
      <c r="H551" s="583"/>
      <c r="I551" s="584"/>
      <c r="J551" s="585"/>
      <c r="K551" s="424"/>
      <c r="L551" s="429"/>
      <c r="M551" s="429"/>
      <c r="N551" s="429"/>
      <c r="O551" s="338"/>
      <c r="P551" s="576" t="e">
        <f>#REF!</f>
        <v>#REF!</v>
      </c>
      <c r="Q551" s="575" t="e">
        <f>#REF!</f>
        <v>#REF!</v>
      </c>
      <c r="R551" s="575" t="e">
        <f>#REF!</f>
        <v>#REF!</v>
      </c>
      <c r="S551" s="575" t="e">
        <f>#REF!</f>
        <v>#REF!</v>
      </c>
      <c r="T551" s="1292" t="e">
        <f>#REF!</f>
        <v>#REF!</v>
      </c>
      <c r="U551" s="576" t="e">
        <f>#REF!</f>
        <v>#REF!</v>
      </c>
      <c r="V551" s="575" t="e">
        <f>#REF!</f>
        <v>#REF!</v>
      </c>
      <c r="W551" s="575" t="e">
        <f>#REF!</f>
        <v>#REF!</v>
      </c>
      <c r="X551" s="575" t="e">
        <f>#REF!</f>
        <v>#REF!</v>
      </c>
      <c r="Y551" s="1292" t="e">
        <f>#REF!</f>
        <v>#REF!</v>
      </c>
      <c r="Z551" s="576">
        <f>SUM(Z557:Z557)</f>
        <v>0</v>
      </c>
      <c r="AA551" s="346"/>
      <c r="AB551" s="13"/>
      <c r="AC551" s="260" t="e">
        <f t="shared" si="115"/>
        <v>#REF!</v>
      </c>
    </row>
    <row r="552" spans="1:29" x14ac:dyDescent="0.3">
      <c r="A552" s="115"/>
      <c r="B552" s="374"/>
      <c r="C552" s="332"/>
      <c r="D552" s="332"/>
      <c r="E552" s="1164"/>
      <c r="F552" s="582">
        <f t="shared" si="112"/>
        <v>0</v>
      </c>
      <c r="G552" s="333"/>
      <c r="H552" s="333"/>
      <c r="I552" s="334"/>
      <c r="J552" s="335"/>
      <c r="K552" s="942"/>
      <c r="L552" s="337"/>
      <c r="M552" s="337"/>
      <c r="N552" s="337"/>
      <c r="O552" s="338"/>
      <c r="P552" s="339">
        <f t="shared" si="113"/>
        <v>0</v>
      </c>
      <c r="Q552" s="364"/>
      <c r="R552" s="364"/>
      <c r="S552" s="365"/>
      <c r="T552" s="366"/>
      <c r="U552" s="367"/>
      <c r="V552" s="364"/>
      <c r="W552" s="364"/>
      <c r="X552" s="364"/>
      <c r="Y552" s="1293">
        <f t="shared" si="114"/>
        <v>0</v>
      </c>
      <c r="Z552" s="340"/>
      <c r="AA552" s="370"/>
      <c r="AB552" s="20"/>
      <c r="AC552" s="253">
        <f t="shared" si="115"/>
        <v>0</v>
      </c>
    </row>
    <row r="553" spans="1:29" x14ac:dyDescent="0.3">
      <c r="A553" s="115"/>
      <c r="B553" s="332"/>
      <c r="C553" s="374" t="s">
        <v>700</v>
      </c>
      <c r="D553" s="332"/>
      <c r="E553" s="1164"/>
      <c r="F553" s="582">
        <f t="shared" ref="F553:F562" si="119">SUM(G553:J553)</f>
        <v>0</v>
      </c>
      <c r="G553" s="333"/>
      <c r="H553" s="333"/>
      <c r="I553" s="334"/>
      <c r="J553" s="335"/>
      <c r="K553" s="942"/>
      <c r="L553" s="337"/>
      <c r="M553" s="337"/>
      <c r="N553" s="337"/>
      <c r="O553" s="338"/>
      <c r="P553" s="339">
        <f t="shared" si="113"/>
        <v>0</v>
      </c>
      <c r="Q553" s="364"/>
      <c r="R553" s="364"/>
      <c r="S553" s="365"/>
      <c r="T553" s="366"/>
      <c r="U553" s="367"/>
      <c r="V553" s="364"/>
      <c r="W553" s="364"/>
      <c r="X553" s="364"/>
      <c r="Y553" s="1293">
        <f t="shared" si="114"/>
        <v>0</v>
      </c>
      <c r="Z553" s="340"/>
      <c r="AA553" s="370"/>
      <c r="AB553" s="20"/>
      <c r="AC553" s="253">
        <f t="shared" si="115"/>
        <v>0</v>
      </c>
    </row>
    <row r="554" spans="1:29" s="68" customFormat="1" x14ac:dyDescent="0.3">
      <c r="A554" s="115"/>
      <c r="B554" s="332"/>
      <c r="C554" s="332"/>
      <c r="D554" s="332"/>
      <c r="E554" s="1168" t="s">
        <v>77</v>
      </c>
      <c r="F554" s="582">
        <f t="shared" si="119"/>
        <v>2</v>
      </c>
      <c r="G554" s="333"/>
      <c r="H554" s="333">
        <v>1</v>
      </c>
      <c r="I554" s="334"/>
      <c r="J554" s="335">
        <v>1</v>
      </c>
      <c r="K554" s="633"/>
      <c r="L554" s="344">
        <v>1</v>
      </c>
      <c r="M554" s="344"/>
      <c r="N554" s="344"/>
      <c r="O554" s="338">
        <f t="shared" ref="O554" si="120">SUM(K554:N554)</f>
        <v>1</v>
      </c>
      <c r="P554" s="339">
        <f t="shared" si="113"/>
        <v>50000</v>
      </c>
      <c r="Q554" s="364"/>
      <c r="R554" s="364">
        <v>15000</v>
      </c>
      <c r="S554" s="365"/>
      <c r="T554" s="366">
        <v>35000</v>
      </c>
      <c r="U554" s="367"/>
      <c r="V554" s="364">
        <v>15000</v>
      </c>
      <c r="W554" s="364"/>
      <c r="X554" s="364"/>
      <c r="Y554" s="1293">
        <f t="shared" si="114"/>
        <v>15000</v>
      </c>
      <c r="Z554" s="476"/>
      <c r="AA554" s="577" t="s">
        <v>31</v>
      </c>
      <c r="AB554" s="1669"/>
      <c r="AC554" s="253">
        <f t="shared" si="115"/>
        <v>65000</v>
      </c>
    </row>
    <row r="555" spans="1:29" x14ac:dyDescent="0.3">
      <c r="A555" s="115"/>
      <c r="B555" s="332"/>
      <c r="C555" s="332"/>
      <c r="D555" s="332"/>
      <c r="E555" s="1168"/>
      <c r="F555" s="582">
        <f t="shared" si="119"/>
        <v>0</v>
      </c>
      <c r="G555" s="333"/>
      <c r="H555" s="333"/>
      <c r="I555" s="334"/>
      <c r="J555" s="335"/>
      <c r="K555" s="633"/>
      <c r="L555" s="337"/>
      <c r="M555" s="337"/>
      <c r="N555" s="337"/>
      <c r="O555" s="338"/>
      <c r="P555" s="339">
        <f t="shared" si="113"/>
        <v>0</v>
      </c>
      <c r="Q555" s="364"/>
      <c r="R555" s="364"/>
      <c r="S555" s="365"/>
      <c r="T555" s="366"/>
      <c r="U555" s="367"/>
      <c r="V555" s="364"/>
      <c r="W555" s="364"/>
      <c r="X555" s="364"/>
      <c r="Y555" s="1293">
        <f t="shared" si="114"/>
        <v>0</v>
      </c>
      <c r="Z555" s="476"/>
      <c r="AA555" s="577"/>
      <c r="AB555" s="20"/>
      <c r="AC555" s="253">
        <f t="shared" si="115"/>
        <v>0</v>
      </c>
    </row>
    <row r="556" spans="1:29" x14ac:dyDescent="0.3">
      <c r="A556" s="115"/>
      <c r="B556" s="332"/>
      <c r="C556" s="442" t="s">
        <v>838</v>
      </c>
      <c r="D556" s="441"/>
      <c r="E556" s="1168"/>
      <c r="F556" s="582">
        <f t="shared" si="119"/>
        <v>0</v>
      </c>
      <c r="G556" s="333"/>
      <c r="H556" s="333"/>
      <c r="I556" s="334"/>
      <c r="J556" s="335"/>
      <c r="K556" s="633"/>
      <c r="L556" s="337"/>
      <c r="M556" s="337"/>
      <c r="N556" s="337"/>
      <c r="O556" s="338"/>
      <c r="P556" s="339">
        <f t="shared" si="113"/>
        <v>0</v>
      </c>
      <c r="Q556" s="364"/>
      <c r="R556" s="364"/>
      <c r="S556" s="365"/>
      <c r="T556" s="366"/>
      <c r="U556" s="367"/>
      <c r="V556" s="364"/>
      <c r="W556" s="364"/>
      <c r="X556" s="364"/>
      <c r="Y556" s="1293">
        <f t="shared" si="114"/>
        <v>0</v>
      </c>
      <c r="Z556" s="340"/>
      <c r="AA556" s="370"/>
      <c r="AB556" s="20"/>
      <c r="AC556" s="253">
        <f t="shared" si="115"/>
        <v>0</v>
      </c>
    </row>
    <row r="557" spans="1:29" x14ac:dyDescent="0.3">
      <c r="A557" s="115"/>
      <c r="B557" s="332"/>
      <c r="C557" s="441"/>
      <c r="D557" s="441"/>
      <c r="E557" s="1168" t="s">
        <v>431</v>
      </c>
      <c r="F557" s="582">
        <v>1</v>
      </c>
      <c r="G557" s="333"/>
      <c r="H557" s="333"/>
      <c r="I557" s="334">
        <v>1</v>
      </c>
      <c r="J557" s="335">
        <v>-1</v>
      </c>
      <c r="K557" s="633"/>
      <c r="L557" s="337"/>
      <c r="M557" s="337"/>
      <c r="N557" s="337"/>
      <c r="O557" s="338"/>
      <c r="P557" s="339">
        <f t="shared" si="113"/>
        <v>0</v>
      </c>
      <c r="Q557" s="364"/>
      <c r="R557" s="364"/>
      <c r="S557" s="365"/>
      <c r="T557" s="366"/>
      <c r="U557" s="367"/>
      <c r="V557" s="364"/>
      <c r="W557" s="364"/>
      <c r="X557" s="364"/>
      <c r="Y557" s="1293">
        <f t="shared" si="114"/>
        <v>0</v>
      </c>
      <c r="Z557" s="340"/>
      <c r="AA557" s="370"/>
      <c r="AB557" s="20"/>
      <c r="AC557" s="253">
        <f t="shared" si="115"/>
        <v>0</v>
      </c>
    </row>
    <row r="558" spans="1:29" ht="16.2" thickBot="1" x14ac:dyDescent="0.35">
      <c r="A558" s="121"/>
      <c r="B558" s="377"/>
      <c r="C558" s="377"/>
      <c r="D558" s="377"/>
      <c r="E558" s="1492"/>
      <c r="F558" s="885">
        <f t="shared" si="119"/>
        <v>0</v>
      </c>
      <c r="G558" s="378"/>
      <c r="H558" s="378"/>
      <c r="I558" s="379"/>
      <c r="J558" s="380"/>
      <c r="K558" s="944"/>
      <c r="L558" s="425"/>
      <c r="M558" s="425"/>
      <c r="N558" s="425"/>
      <c r="O558" s="382"/>
      <c r="P558" s="481">
        <f t="shared" si="113"/>
        <v>0</v>
      </c>
      <c r="Q558" s="383"/>
      <c r="R558" s="383"/>
      <c r="S558" s="384"/>
      <c r="T558" s="385"/>
      <c r="U558" s="386"/>
      <c r="V558" s="383"/>
      <c r="W558" s="383"/>
      <c r="X558" s="383"/>
      <c r="Y558" s="1305">
        <f t="shared" si="114"/>
        <v>0</v>
      </c>
      <c r="Z558" s="387"/>
      <c r="AA558" s="477"/>
      <c r="AB558" s="20"/>
      <c r="AC558" s="253">
        <f t="shared" si="115"/>
        <v>0</v>
      </c>
    </row>
    <row r="559" spans="1:29" s="34" customFormat="1" x14ac:dyDescent="0.3">
      <c r="A559" s="122"/>
      <c r="B559" s="591" t="s">
        <v>401</v>
      </c>
      <c r="C559" s="388"/>
      <c r="D559" s="388"/>
      <c r="E559" s="1361"/>
      <c r="F559" s="886">
        <f t="shared" si="119"/>
        <v>0</v>
      </c>
      <c r="G559" s="924"/>
      <c r="H559" s="924"/>
      <c r="I559" s="925"/>
      <c r="J559" s="926"/>
      <c r="K559" s="392"/>
      <c r="L559" s="930"/>
      <c r="M559" s="930"/>
      <c r="N559" s="930"/>
      <c r="O559" s="394"/>
      <c r="P559" s="483">
        <f t="shared" si="113"/>
        <v>0</v>
      </c>
      <c r="Q559" s="977"/>
      <c r="R559" s="977"/>
      <c r="S559" s="396"/>
      <c r="T559" s="397"/>
      <c r="U559" s="999"/>
      <c r="V559" s="977"/>
      <c r="W559" s="977"/>
      <c r="X559" s="977"/>
      <c r="Y559" s="1306">
        <f t="shared" si="114"/>
        <v>0</v>
      </c>
      <c r="Z559" s="1011" t="s">
        <v>114</v>
      </c>
      <c r="AA559" s="1012"/>
      <c r="AB559" s="20"/>
      <c r="AC559" s="260">
        <f t="shared" si="115"/>
        <v>0</v>
      </c>
    </row>
    <row r="560" spans="1:29" s="34" customFormat="1" ht="13.95" customHeight="1" x14ac:dyDescent="0.3">
      <c r="A560" s="118"/>
      <c r="B560" s="574"/>
      <c r="C560" s="574" t="s">
        <v>268</v>
      </c>
      <c r="D560" s="574"/>
      <c r="E560" s="1166"/>
      <c r="F560" s="582">
        <f t="shared" si="119"/>
        <v>0</v>
      </c>
      <c r="G560" s="583"/>
      <c r="H560" s="583"/>
      <c r="I560" s="584"/>
      <c r="J560" s="585"/>
      <c r="K560" s="336"/>
      <c r="L560" s="586"/>
      <c r="M560" s="586"/>
      <c r="N560" s="586"/>
      <c r="O560" s="338"/>
      <c r="P560" s="339">
        <v>0</v>
      </c>
      <c r="Q560" s="401">
        <v>0</v>
      </c>
      <c r="R560" s="401">
        <v>0</v>
      </c>
      <c r="S560" s="401">
        <v>0</v>
      </c>
      <c r="T560" s="402">
        <v>0</v>
      </c>
      <c r="U560" s="339">
        <v>0</v>
      </c>
      <c r="V560" s="401">
        <v>0</v>
      </c>
      <c r="W560" s="401" t="e">
        <f>#REF!</f>
        <v>#REF!</v>
      </c>
      <c r="X560" s="401" t="e">
        <f>#REF!</f>
        <v>#REF!</v>
      </c>
      <c r="Y560" s="402">
        <v>0</v>
      </c>
      <c r="Z560" s="438"/>
      <c r="AA560" s="430" t="s">
        <v>1318</v>
      </c>
      <c r="AB560" s="20"/>
      <c r="AC560" s="260">
        <f t="shared" si="115"/>
        <v>0</v>
      </c>
    </row>
    <row r="561" spans="1:36" s="34" customFormat="1" hidden="1" x14ac:dyDescent="0.3">
      <c r="A561" s="118"/>
      <c r="B561" s="574"/>
      <c r="C561" s="574" t="s">
        <v>266</v>
      </c>
      <c r="D561" s="574"/>
      <c r="E561" s="1166"/>
      <c r="F561" s="582">
        <f t="shared" si="119"/>
        <v>0</v>
      </c>
      <c r="G561" s="583"/>
      <c r="H561" s="583"/>
      <c r="I561" s="584"/>
      <c r="J561" s="585"/>
      <c r="K561" s="336"/>
      <c r="L561" s="586"/>
      <c r="M561" s="586"/>
      <c r="N561" s="586"/>
      <c r="O561" s="338"/>
      <c r="P561" s="339" t="e">
        <f>SUM(#REF!)</f>
        <v>#REF!</v>
      </c>
      <c r="Q561" s="401" t="e">
        <f>SUM(#REF!)</f>
        <v>#REF!</v>
      </c>
      <c r="R561" s="401" t="e">
        <f>SUM(#REF!)</f>
        <v>#REF!</v>
      </c>
      <c r="S561" s="401" t="e">
        <f>SUM(#REF!)</f>
        <v>#REF!</v>
      </c>
      <c r="T561" s="402" t="e">
        <f>SUM(#REF!)</f>
        <v>#REF!</v>
      </c>
      <c r="U561" s="339" t="e">
        <f>SUM(#REF!)</f>
        <v>#REF!</v>
      </c>
      <c r="V561" s="401" t="e">
        <f>SUM(#REF!)</f>
        <v>#REF!</v>
      </c>
      <c r="W561" s="401" t="e">
        <f>SUM(#REF!)</f>
        <v>#REF!</v>
      </c>
      <c r="X561" s="401" t="e">
        <f>SUM(#REF!)</f>
        <v>#REF!</v>
      </c>
      <c r="Y561" s="402" t="e">
        <f>SUM(#REF!)</f>
        <v>#REF!</v>
      </c>
      <c r="Z561" s="438"/>
      <c r="AA561" s="430"/>
      <c r="AB561" s="20"/>
      <c r="AC561" s="260" t="e">
        <f t="shared" si="115"/>
        <v>#REF!</v>
      </c>
    </row>
    <row r="562" spans="1:36" x14ac:dyDescent="0.3">
      <c r="A562" s="115"/>
      <c r="B562" s="332"/>
      <c r="C562" s="332"/>
      <c r="D562" s="332"/>
      <c r="E562" s="1166"/>
      <c r="F562" s="582">
        <f t="shared" si="119"/>
        <v>0</v>
      </c>
      <c r="G562" s="333"/>
      <c r="H562" s="333"/>
      <c r="I562" s="334"/>
      <c r="J562" s="335"/>
      <c r="K562" s="942"/>
      <c r="L562" s="337"/>
      <c r="M562" s="337"/>
      <c r="N562" s="337"/>
      <c r="O562" s="338"/>
      <c r="P562" s="339">
        <f t="shared" si="113"/>
        <v>0</v>
      </c>
      <c r="Q562" s="364"/>
      <c r="R562" s="364"/>
      <c r="S562" s="365"/>
      <c r="T562" s="366"/>
      <c r="U562" s="367"/>
      <c r="V562" s="364"/>
      <c r="W562" s="364"/>
      <c r="X562" s="364"/>
      <c r="Y562" s="1293">
        <f t="shared" si="114"/>
        <v>0</v>
      </c>
      <c r="Z562" s="340"/>
      <c r="AA562" s="348"/>
      <c r="AB562" s="20" t="s">
        <v>360</v>
      </c>
      <c r="AC562" s="253">
        <f t="shared" si="115"/>
        <v>0</v>
      </c>
    </row>
    <row r="563" spans="1:36" s="194" customFormat="1" x14ac:dyDescent="0.3">
      <c r="A563" s="182" t="s">
        <v>310</v>
      </c>
      <c r="B563" s="602"/>
      <c r="C563" s="602"/>
      <c r="D563" s="602"/>
      <c r="E563" s="1505"/>
      <c r="F563" s="895">
        <f t="shared" ref="F563:F586" si="121">SUM(G563:J563)</f>
        <v>0</v>
      </c>
      <c r="G563" s="603"/>
      <c r="H563" s="603"/>
      <c r="I563" s="604"/>
      <c r="J563" s="605"/>
      <c r="K563" s="606"/>
      <c r="L563" s="607"/>
      <c r="M563" s="607"/>
      <c r="N563" s="607"/>
      <c r="O563" s="608"/>
      <c r="P563" s="1506">
        <f t="shared" ref="P563:P565" si="122">SUM(Q563:T563)</f>
        <v>0</v>
      </c>
      <c r="Q563" s="609"/>
      <c r="R563" s="609"/>
      <c r="S563" s="610"/>
      <c r="T563" s="990"/>
      <c r="U563" s="612"/>
      <c r="V563" s="610"/>
      <c r="W563" s="610"/>
      <c r="X563" s="613"/>
      <c r="Y563" s="1507">
        <f t="shared" ref="Y563:Y565" si="123">SUM(U563:X563)</f>
        <v>0</v>
      </c>
      <c r="Z563" s="612"/>
      <c r="AA563" s="611"/>
      <c r="AB563" s="1670" t="e">
        <f>#REF!+AA563</f>
        <v>#REF!</v>
      </c>
      <c r="AC563" s="1121">
        <f t="shared" ref="AC563:AC575" si="124">P563+Y563</f>
        <v>0</v>
      </c>
      <c r="AD563" s="183"/>
      <c r="AE563" s="183"/>
      <c r="AF563" s="184">
        <f>+AE563+AD563+AC563+Y563</f>
        <v>0</v>
      </c>
      <c r="AG563" s="1671"/>
      <c r="AH563" s="1672"/>
      <c r="AI563" s="1673"/>
      <c r="AJ563" s="1674"/>
    </row>
    <row r="564" spans="1:36" s="194" customFormat="1" x14ac:dyDescent="0.3">
      <c r="A564" s="193"/>
      <c r="B564" s="614" t="s">
        <v>312</v>
      </c>
      <c r="C564" s="615"/>
      <c r="D564" s="615"/>
      <c r="E564" s="1203"/>
      <c r="F564" s="896">
        <f t="shared" si="121"/>
        <v>0</v>
      </c>
      <c r="G564" s="616"/>
      <c r="H564" s="616"/>
      <c r="I564" s="617"/>
      <c r="J564" s="618"/>
      <c r="K564" s="619"/>
      <c r="L564" s="620"/>
      <c r="M564" s="620"/>
      <c r="N564" s="620"/>
      <c r="O564" s="621"/>
      <c r="P564" s="1001">
        <f t="shared" si="122"/>
        <v>0</v>
      </c>
      <c r="Q564" s="622"/>
      <c r="R564" s="622"/>
      <c r="S564" s="623"/>
      <c r="T564" s="991"/>
      <c r="U564" s="625"/>
      <c r="V564" s="623"/>
      <c r="W564" s="623"/>
      <c r="X564" s="626"/>
      <c r="Y564" s="1313">
        <f t="shared" si="123"/>
        <v>0</v>
      </c>
      <c r="Z564" s="625"/>
      <c r="AA564" s="624"/>
      <c r="AB564" s="1675" t="e">
        <f>#REF!+AA564</f>
        <v>#REF!</v>
      </c>
      <c r="AC564" s="1121">
        <f t="shared" si="124"/>
        <v>0</v>
      </c>
      <c r="AD564" s="183"/>
      <c r="AE564" s="183"/>
      <c r="AF564" s="196">
        <f>+AE564+AD564+AC564+Y564</f>
        <v>0</v>
      </c>
      <c r="AG564" s="1671"/>
      <c r="AH564" s="1672"/>
      <c r="AI564" s="1673"/>
      <c r="AJ564" s="1674"/>
    </row>
    <row r="565" spans="1:36" s="194" customFormat="1" x14ac:dyDescent="0.3">
      <c r="A565" s="199"/>
      <c r="B565" s="614" t="s">
        <v>311</v>
      </c>
      <c r="C565" s="615"/>
      <c r="D565" s="615"/>
      <c r="E565" s="1203"/>
      <c r="F565" s="896">
        <f t="shared" si="121"/>
        <v>0</v>
      </c>
      <c r="G565" s="616"/>
      <c r="H565" s="616"/>
      <c r="I565" s="617"/>
      <c r="J565" s="618"/>
      <c r="K565" s="619"/>
      <c r="L565" s="620"/>
      <c r="M565" s="620"/>
      <c r="N565" s="620"/>
      <c r="O565" s="621"/>
      <c r="P565" s="1001">
        <f t="shared" si="122"/>
        <v>0</v>
      </c>
      <c r="Q565" s="622"/>
      <c r="R565" s="622"/>
      <c r="S565" s="623"/>
      <c r="T565" s="991"/>
      <c r="U565" s="625"/>
      <c r="V565" s="623"/>
      <c r="W565" s="623"/>
      <c r="X565" s="626"/>
      <c r="Y565" s="1313">
        <f t="shared" si="123"/>
        <v>0</v>
      </c>
      <c r="Z565" s="625"/>
      <c r="AA565" s="624"/>
      <c r="AB565" s="1675" t="e">
        <f>#REF!+AA565</f>
        <v>#REF!</v>
      </c>
      <c r="AC565" s="1121">
        <f t="shared" si="124"/>
        <v>0</v>
      </c>
      <c r="AD565" s="195"/>
      <c r="AE565" s="195"/>
      <c r="AF565" s="196">
        <f>+AE565+AD565+AC565+Y565</f>
        <v>0</v>
      </c>
      <c r="AG565" s="1676"/>
      <c r="AH565" s="1677"/>
      <c r="AI565" s="1673"/>
      <c r="AJ565" s="1674"/>
    </row>
    <row r="566" spans="1:36" s="34" customFormat="1" x14ac:dyDescent="0.3">
      <c r="A566" s="118"/>
      <c r="B566" s="331" t="s">
        <v>264</v>
      </c>
      <c r="C566" s="368"/>
      <c r="D566" s="368"/>
      <c r="E566" s="1166"/>
      <c r="F566" s="582">
        <f t="shared" si="121"/>
        <v>0</v>
      </c>
      <c r="G566" s="583"/>
      <c r="H566" s="583"/>
      <c r="I566" s="584"/>
      <c r="J566" s="585"/>
      <c r="K566" s="336"/>
      <c r="L566" s="586"/>
      <c r="M566" s="586"/>
      <c r="N566" s="586"/>
      <c r="O566" s="338"/>
      <c r="P566" s="339">
        <f>P567+P568</f>
        <v>351000</v>
      </c>
      <c r="Q566" s="339">
        <f t="shared" ref="Q566:Y566" si="125">Q567+Q568</f>
        <v>16000</v>
      </c>
      <c r="R566" s="339">
        <f t="shared" si="125"/>
        <v>0</v>
      </c>
      <c r="S566" s="339">
        <f t="shared" si="125"/>
        <v>170000</v>
      </c>
      <c r="T566" s="1286">
        <f t="shared" si="125"/>
        <v>165000</v>
      </c>
      <c r="U566" s="339">
        <f t="shared" si="125"/>
        <v>21627</v>
      </c>
      <c r="V566" s="339">
        <f t="shared" si="125"/>
        <v>0</v>
      </c>
      <c r="W566" s="339">
        <f t="shared" si="125"/>
        <v>0</v>
      </c>
      <c r="X566" s="339">
        <f t="shared" si="125"/>
        <v>0</v>
      </c>
      <c r="Y566" s="1286">
        <f t="shared" si="125"/>
        <v>21627</v>
      </c>
      <c r="Z566" s="438"/>
      <c r="AA566" s="480"/>
      <c r="AB566" s="20"/>
      <c r="AC566" s="260">
        <f t="shared" si="124"/>
        <v>372627</v>
      </c>
    </row>
    <row r="567" spans="1:36" s="1008" customFormat="1" ht="15.6" hidden="1" customHeight="1" x14ac:dyDescent="0.3">
      <c r="A567" s="118"/>
      <c r="B567" s="331"/>
      <c r="C567" s="331" t="s">
        <v>117</v>
      </c>
      <c r="D567" s="331"/>
      <c r="E567" s="1166"/>
      <c r="F567" s="582">
        <f t="shared" si="121"/>
        <v>0</v>
      </c>
      <c r="G567" s="583"/>
      <c r="H567" s="583"/>
      <c r="I567" s="584"/>
      <c r="J567" s="919"/>
      <c r="K567" s="376"/>
      <c r="L567" s="429"/>
      <c r="M567" s="429"/>
      <c r="N567" s="429"/>
      <c r="O567" s="338"/>
      <c r="P567" s="339">
        <f>P577</f>
        <v>91000</v>
      </c>
      <c r="Q567" s="339">
        <f t="shared" ref="Q567:Y567" si="126">Q577</f>
        <v>16000</v>
      </c>
      <c r="R567" s="339">
        <f t="shared" si="126"/>
        <v>0</v>
      </c>
      <c r="S567" s="339">
        <f t="shared" si="126"/>
        <v>40000</v>
      </c>
      <c r="T567" s="1286">
        <f t="shared" si="126"/>
        <v>35000</v>
      </c>
      <c r="U567" s="339">
        <f t="shared" si="126"/>
        <v>21627</v>
      </c>
      <c r="V567" s="339">
        <f t="shared" si="126"/>
        <v>0</v>
      </c>
      <c r="W567" s="339">
        <f t="shared" si="126"/>
        <v>0</v>
      </c>
      <c r="X567" s="339">
        <f t="shared" si="126"/>
        <v>0</v>
      </c>
      <c r="Y567" s="1286">
        <f t="shared" si="126"/>
        <v>21627</v>
      </c>
      <c r="Z567" s="339" t="str">
        <f t="shared" ref="Z567" si="127">Z580</f>
        <v>Regular</v>
      </c>
      <c r="AA567" s="346"/>
      <c r="AB567" s="1007"/>
      <c r="AC567" s="260">
        <f t="shared" si="124"/>
        <v>112627</v>
      </c>
    </row>
    <row r="568" spans="1:36" s="1008" customFormat="1" ht="15.6" hidden="1" customHeight="1" x14ac:dyDescent="0.3">
      <c r="A568" s="118"/>
      <c r="B568" s="331"/>
      <c r="C568" s="331" t="s">
        <v>118</v>
      </c>
      <c r="D568" s="331"/>
      <c r="E568" s="1166"/>
      <c r="F568" s="582">
        <f t="shared" si="121"/>
        <v>0</v>
      </c>
      <c r="G568" s="583"/>
      <c r="H568" s="583"/>
      <c r="I568" s="584"/>
      <c r="J568" s="919"/>
      <c r="K568" s="376"/>
      <c r="L568" s="429"/>
      <c r="M568" s="429"/>
      <c r="N568" s="429"/>
      <c r="O568" s="338"/>
      <c r="P568" s="339">
        <f t="shared" ref="P568:Z568" si="128">P588+P622</f>
        <v>260000</v>
      </c>
      <c r="Q568" s="339">
        <f t="shared" si="128"/>
        <v>0</v>
      </c>
      <c r="R568" s="339">
        <f t="shared" si="128"/>
        <v>0</v>
      </c>
      <c r="S568" s="339">
        <f t="shared" si="128"/>
        <v>130000</v>
      </c>
      <c r="T568" s="1286">
        <f t="shared" si="128"/>
        <v>130000</v>
      </c>
      <c r="U568" s="339">
        <f t="shared" si="128"/>
        <v>0</v>
      </c>
      <c r="V568" s="339">
        <f t="shared" si="128"/>
        <v>0</v>
      </c>
      <c r="W568" s="339">
        <f t="shared" si="128"/>
        <v>0</v>
      </c>
      <c r="X568" s="339">
        <f t="shared" si="128"/>
        <v>0</v>
      </c>
      <c r="Y568" s="1286">
        <f t="shared" si="128"/>
        <v>0</v>
      </c>
      <c r="Z568" s="339">
        <f t="shared" si="128"/>
        <v>0</v>
      </c>
      <c r="AA568" s="346"/>
      <c r="AB568" s="1007"/>
      <c r="AC568" s="260">
        <f t="shared" si="124"/>
        <v>260000</v>
      </c>
    </row>
    <row r="569" spans="1:36" s="34" customFormat="1" x14ac:dyDescent="0.3">
      <c r="A569" s="118"/>
      <c r="B569" s="331" t="s">
        <v>265</v>
      </c>
      <c r="C569" s="368"/>
      <c r="D569" s="368"/>
      <c r="E569" s="1166"/>
      <c r="F569" s="582">
        <f t="shared" si="121"/>
        <v>0</v>
      </c>
      <c r="G569" s="583"/>
      <c r="H569" s="583"/>
      <c r="I569" s="584"/>
      <c r="J569" s="585"/>
      <c r="K569" s="336"/>
      <c r="L569" s="586"/>
      <c r="M569" s="586"/>
      <c r="N569" s="586"/>
      <c r="O569" s="338"/>
      <c r="P569" s="339">
        <f>P589</f>
        <v>100000</v>
      </c>
      <c r="Q569" s="339">
        <f t="shared" ref="Q569:Y569" si="129">Q589</f>
        <v>0</v>
      </c>
      <c r="R569" s="339">
        <f t="shared" si="129"/>
        <v>0</v>
      </c>
      <c r="S569" s="339">
        <f t="shared" si="129"/>
        <v>50000</v>
      </c>
      <c r="T569" s="1286">
        <f t="shared" si="129"/>
        <v>50000</v>
      </c>
      <c r="U569" s="339">
        <f t="shared" si="129"/>
        <v>0</v>
      </c>
      <c r="V569" s="339">
        <f t="shared" si="129"/>
        <v>0</v>
      </c>
      <c r="W569" s="339">
        <f t="shared" si="129"/>
        <v>0</v>
      </c>
      <c r="X569" s="339">
        <f t="shared" si="129"/>
        <v>0</v>
      </c>
      <c r="Y569" s="1286">
        <f t="shared" si="129"/>
        <v>0</v>
      </c>
      <c r="Z569" s="438"/>
      <c r="AA569" s="480"/>
      <c r="AB569" s="20"/>
      <c r="AC569" s="260">
        <f t="shared" si="124"/>
        <v>100000</v>
      </c>
    </row>
    <row r="570" spans="1:36" s="34" customFormat="1" hidden="1" x14ac:dyDescent="0.3">
      <c r="A570" s="118"/>
      <c r="B570" s="331" t="s">
        <v>271</v>
      </c>
      <c r="C570" s="368"/>
      <c r="D570" s="368"/>
      <c r="E570" s="1166"/>
      <c r="F570" s="582">
        <f t="shared" si="121"/>
        <v>0</v>
      </c>
      <c r="G570" s="583"/>
      <c r="H570" s="583"/>
      <c r="I570" s="584"/>
      <c r="J570" s="585"/>
      <c r="K570" s="336"/>
      <c r="L570" s="586"/>
      <c r="M570" s="586"/>
      <c r="N570" s="586"/>
      <c r="O570" s="338"/>
      <c r="P570" s="339" t="e">
        <f>P571</f>
        <v>#REF!</v>
      </c>
      <c r="Q570" s="339" t="e">
        <f t="shared" ref="Q570:Y570" si="130">Q571</f>
        <v>#REF!</v>
      </c>
      <c r="R570" s="339" t="e">
        <f t="shared" si="130"/>
        <v>#REF!</v>
      </c>
      <c r="S570" s="339" t="e">
        <f t="shared" si="130"/>
        <v>#REF!</v>
      </c>
      <c r="T570" s="1286" t="e">
        <f t="shared" si="130"/>
        <v>#REF!</v>
      </c>
      <c r="U570" s="339" t="e">
        <f t="shared" si="130"/>
        <v>#REF!</v>
      </c>
      <c r="V570" s="339" t="e">
        <f t="shared" si="130"/>
        <v>#REF!</v>
      </c>
      <c r="W570" s="339" t="e">
        <f t="shared" si="130"/>
        <v>#REF!</v>
      </c>
      <c r="X570" s="339" t="e">
        <f t="shared" si="130"/>
        <v>#REF!</v>
      </c>
      <c r="Y570" s="1286" t="e">
        <f t="shared" si="130"/>
        <v>#REF!</v>
      </c>
      <c r="Z570" s="438"/>
      <c r="AA570" s="430"/>
      <c r="AB570" s="20"/>
      <c r="AC570" s="260" t="e">
        <f t="shared" si="124"/>
        <v>#REF!</v>
      </c>
    </row>
    <row r="571" spans="1:36" s="1008" customFormat="1" ht="15.6" hidden="1" customHeight="1" x14ac:dyDescent="0.3">
      <c r="A571" s="118"/>
      <c r="B571" s="331"/>
      <c r="C571" s="331" t="s">
        <v>117</v>
      </c>
      <c r="D571" s="331"/>
      <c r="E571" s="1166"/>
      <c r="F571" s="582">
        <f t="shared" si="121"/>
        <v>0</v>
      </c>
      <c r="G571" s="583"/>
      <c r="H571" s="583"/>
      <c r="I571" s="584"/>
      <c r="J571" s="919"/>
      <c r="K571" s="376"/>
      <c r="L571" s="429"/>
      <c r="M571" s="429"/>
      <c r="N571" s="429"/>
      <c r="O571" s="338"/>
      <c r="P571" s="339" t="e">
        <f>#REF!</f>
        <v>#REF!</v>
      </c>
      <c r="Q571" s="339" t="e">
        <f>#REF!</f>
        <v>#REF!</v>
      </c>
      <c r="R571" s="339" t="e">
        <f>#REF!</f>
        <v>#REF!</v>
      </c>
      <c r="S571" s="339" t="e">
        <f>#REF!</f>
        <v>#REF!</v>
      </c>
      <c r="T571" s="1286" t="e">
        <f>#REF!</f>
        <v>#REF!</v>
      </c>
      <c r="U571" s="339" t="e">
        <f>#REF!</f>
        <v>#REF!</v>
      </c>
      <c r="V571" s="339" t="e">
        <f>#REF!</f>
        <v>#REF!</v>
      </c>
      <c r="W571" s="339" t="e">
        <f>#REF!</f>
        <v>#REF!</v>
      </c>
      <c r="X571" s="339" t="e">
        <f>#REF!</f>
        <v>#REF!</v>
      </c>
      <c r="Y571" s="1286" t="e">
        <f>#REF!</f>
        <v>#REF!</v>
      </c>
      <c r="Z571" s="339"/>
      <c r="AA571" s="346"/>
      <c r="AB571" s="1007"/>
      <c r="AC571" s="260" t="e">
        <f t="shared" si="124"/>
        <v>#REF!</v>
      </c>
    </row>
    <row r="572" spans="1:36" s="1008" customFormat="1" ht="15.6" hidden="1" customHeight="1" x14ac:dyDescent="0.3">
      <c r="A572" s="118"/>
      <c r="B572" s="331"/>
      <c r="C572" s="331" t="s">
        <v>118</v>
      </c>
      <c r="D572" s="331"/>
      <c r="E572" s="1166"/>
      <c r="F572" s="582">
        <f t="shared" si="121"/>
        <v>0</v>
      </c>
      <c r="G572" s="583"/>
      <c r="H572" s="583"/>
      <c r="I572" s="584"/>
      <c r="J572" s="919"/>
      <c r="K572" s="376"/>
      <c r="L572" s="429"/>
      <c r="M572" s="429"/>
      <c r="N572" s="429"/>
      <c r="O572" s="338"/>
      <c r="P572" s="339"/>
      <c r="Q572" s="339"/>
      <c r="R572" s="339"/>
      <c r="S572" s="339"/>
      <c r="T572" s="1286"/>
      <c r="U572" s="339"/>
      <c r="V572" s="339"/>
      <c r="W572" s="339"/>
      <c r="X572" s="339"/>
      <c r="Y572" s="1286"/>
      <c r="Z572" s="339"/>
      <c r="AA572" s="346"/>
      <c r="AB572" s="1007"/>
      <c r="AC572" s="260">
        <f t="shared" si="124"/>
        <v>0</v>
      </c>
    </row>
    <row r="573" spans="1:36" s="34" customFormat="1" hidden="1" x14ac:dyDescent="0.3">
      <c r="A573" s="118"/>
      <c r="B573" s="331" t="s">
        <v>189</v>
      </c>
      <c r="C573" s="368"/>
      <c r="D573" s="368"/>
      <c r="E573" s="1166"/>
      <c r="F573" s="582">
        <f t="shared" si="121"/>
        <v>0</v>
      </c>
      <c r="G573" s="583"/>
      <c r="H573" s="583"/>
      <c r="I573" s="584"/>
      <c r="J573" s="585"/>
      <c r="K573" s="336"/>
      <c r="L573" s="586"/>
      <c r="M573" s="586"/>
      <c r="N573" s="586"/>
      <c r="O573" s="338"/>
      <c r="P573" s="339">
        <f t="shared" ref="P573:Y573" si="131">P590+P623</f>
        <v>123103.53</v>
      </c>
      <c r="Q573" s="339">
        <f t="shared" si="131"/>
        <v>61845.53</v>
      </c>
      <c r="R573" s="339">
        <f t="shared" si="131"/>
        <v>61258</v>
      </c>
      <c r="S573" s="339">
        <f t="shared" si="131"/>
        <v>0</v>
      </c>
      <c r="T573" s="1286">
        <f t="shared" si="131"/>
        <v>0</v>
      </c>
      <c r="U573" s="339">
        <f t="shared" si="131"/>
        <v>61845.53</v>
      </c>
      <c r="V573" s="339">
        <f t="shared" si="131"/>
        <v>61258</v>
      </c>
      <c r="W573" s="339">
        <f t="shared" si="131"/>
        <v>0</v>
      </c>
      <c r="X573" s="339">
        <f t="shared" si="131"/>
        <v>0</v>
      </c>
      <c r="Y573" s="1286">
        <f t="shared" si="131"/>
        <v>123103.53</v>
      </c>
      <c r="Z573" s="438"/>
      <c r="AA573" s="601"/>
      <c r="AB573" s="20"/>
      <c r="AC573" s="260">
        <f t="shared" si="124"/>
        <v>246207.06</v>
      </c>
    </row>
    <row r="574" spans="1:36" ht="16.2" thickBot="1" x14ac:dyDescent="0.35">
      <c r="A574" s="121"/>
      <c r="B574" s="377"/>
      <c r="C574" s="377"/>
      <c r="D574" s="377"/>
      <c r="E574" s="1350"/>
      <c r="F574" s="885">
        <f t="shared" si="121"/>
        <v>0</v>
      </c>
      <c r="G574" s="378"/>
      <c r="H574" s="378"/>
      <c r="I574" s="379"/>
      <c r="J574" s="380"/>
      <c r="K574" s="944"/>
      <c r="L574" s="425"/>
      <c r="M574" s="425"/>
      <c r="N574" s="425"/>
      <c r="O574" s="382"/>
      <c r="P574" s="481">
        <f t="shared" ref="P574:P586" si="132">SUM(Q574:T574)</f>
        <v>0</v>
      </c>
      <c r="Q574" s="383"/>
      <c r="R574" s="383"/>
      <c r="S574" s="384"/>
      <c r="T574" s="385"/>
      <c r="U574" s="386"/>
      <c r="V574" s="383"/>
      <c r="W574" s="383"/>
      <c r="X574" s="383"/>
      <c r="Y574" s="1305">
        <f t="shared" ref="Y574:Y586" si="133">SUM(U574:X574)</f>
        <v>0</v>
      </c>
      <c r="Z574" s="387"/>
      <c r="AA574" s="628"/>
      <c r="AB574" s="20"/>
      <c r="AC574" s="253">
        <f t="shared" si="124"/>
        <v>0</v>
      </c>
    </row>
    <row r="575" spans="1:36" x14ac:dyDescent="0.3">
      <c r="A575" s="123"/>
      <c r="B575" s="520" t="s">
        <v>939</v>
      </c>
      <c r="C575" s="446"/>
      <c r="D575" s="446"/>
      <c r="E575" s="1352"/>
      <c r="F575" s="886">
        <f t="shared" si="121"/>
        <v>0</v>
      </c>
      <c r="G575" s="389"/>
      <c r="H575" s="389"/>
      <c r="I575" s="390"/>
      <c r="J575" s="391"/>
      <c r="K575" s="945"/>
      <c r="L575" s="447"/>
      <c r="M575" s="447"/>
      <c r="N575" s="447"/>
      <c r="O575" s="394"/>
      <c r="P575" s="483">
        <f t="shared" si="132"/>
        <v>0</v>
      </c>
      <c r="Q575" s="395"/>
      <c r="R575" s="395"/>
      <c r="S575" s="478"/>
      <c r="T575" s="479"/>
      <c r="U575" s="398"/>
      <c r="V575" s="395"/>
      <c r="W575" s="395"/>
      <c r="X575" s="395"/>
      <c r="Y575" s="1306">
        <f t="shared" si="133"/>
        <v>0</v>
      </c>
      <c r="Z575" s="629" t="s">
        <v>116</v>
      </c>
      <c r="AA575" s="449" t="s">
        <v>1046</v>
      </c>
      <c r="AB575" s="20"/>
      <c r="AC575" s="253">
        <f t="shared" si="124"/>
        <v>0</v>
      </c>
    </row>
    <row r="576" spans="1:36" x14ac:dyDescent="0.3">
      <c r="A576" s="115"/>
      <c r="B576" s="442" t="s">
        <v>940</v>
      </c>
      <c r="C576" s="332"/>
      <c r="D576" s="332"/>
      <c r="E576" s="1164"/>
      <c r="F576" s="582">
        <f t="shared" ref="F576" si="134">SUM(G576:J576)</f>
        <v>0</v>
      </c>
      <c r="G576" s="333"/>
      <c r="H576" s="333"/>
      <c r="I576" s="334"/>
      <c r="J576" s="335"/>
      <c r="K576" s="942"/>
      <c r="L576" s="337"/>
      <c r="M576" s="337"/>
      <c r="N576" s="337"/>
      <c r="O576" s="338"/>
      <c r="P576" s="339">
        <f t="shared" si="132"/>
        <v>0</v>
      </c>
      <c r="Q576" s="364"/>
      <c r="R576" s="364"/>
      <c r="S576" s="365"/>
      <c r="T576" s="366"/>
      <c r="U576" s="367"/>
      <c r="V576" s="364"/>
      <c r="W576" s="364"/>
      <c r="X576" s="364"/>
      <c r="Y576" s="1293">
        <f t="shared" si="133"/>
        <v>0</v>
      </c>
      <c r="Z576" s="592"/>
      <c r="AA576" s="431"/>
      <c r="AB576" s="20"/>
      <c r="AC576" s="253">
        <f t="shared" ref="AC576:AC586" si="135">P576+Y576</f>
        <v>0</v>
      </c>
    </row>
    <row r="577" spans="1:29" s="34" customFormat="1" x14ac:dyDescent="0.3">
      <c r="A577" s="118"/>
      <c r="B577" s="368"/>
      <c r="C577" s="331" t="s">
        <v>264</v>
      </c>
      <c r="D577" s="368"/>
      <c r="E577" s="1166"/>
      <c r="F577" s="582">
        <f t="shared" si="121"/>
        <v>0</v>
      </c>
      <c r="G577" s="583"/>
      <c r="H577" s="583"/>
      <c r="I577" s="584"/>
      <c r="J577" s="585"/>
      <c r="K577" s="336"/>
      <c r="L577" s="429"/>
      <c r="M577" s="429"/>
      <c r="N577" s="429"/>
      <c r="O577" s="338"/>
      <c r="P577" s="339">
        <f t="shared" si="132"/>
        <v>91000</v>
      </c>
      <c r="Q577" s="436">
        <f>SUM(Q578:Q585)</f>
        <v>16000</v>
      </c>
      <c r="R577" s="436">
        <f t="shared" ref="R577:Y577" si="136">SUM(R578:R585)</f>
        <v>0</v>
      </c>
      <c r="S577" s="436">
        <f t="shared" si="136"/>
        <v>40000</v>
      </c>
      <c r="T577" s="1293">
        <f t="shared" si="136"/>
        <v>35000</v>
      </c>
      <c r="U577" s="437">
        <f t="shared" si="136"/>
        <v>21627</v>
      </c>
      <c r="V577" s="436">
        <f t="shared" si="136"/>
        <v>0</v>
      </c>
      <c r="W577" s="436">
        <f t="shared" si="136"/>
        <v>0</v>
      </c>
      <c r="X577" s="436">
        <f t="shared" si="136"/>
        <v>0</v>
      </c>
      <c r="Y577" s="1293">
        <f t="shared" si="136"/>
        <v>21627</v>
      </c>
      <c r="Z577" s="438"/>
      <c r="AA577" s="601"/>
      <c r="AB577" s="20"/>
      <c r="AC577" s="260">
        <f t="shared" si="135"/>
        <v>112627</v>
      </c>
    </row>
    <row r="578" spans="1:29" x14ac:dyDescent="0.3">
      <c r="A578" s="115"/>
      <c r="B578" s="442"/>
      <c r="C578" s="368"/>
      <c r="D578" s="332"/>
      <c r="E578" s="1164"/>
      <c r="F578" s="582">
        <f t="shared" si="121"/>
        <v>0</v>
      </c>
      <c r="G578" s="333"/>
      <c r="H578" s="333"/>
      <c r="I578" s="334"/>
      <c r="J578" s="335"/>
      <c r="K578" s="942"/>
      <c r="L578" s="337"/>
      <c r="M578" s="337"/>
      <c r="N578" s="337"/>
      <c r="O578" s="338"/>
      <c r="P578" s="339">
        <f t="shared" si="132"/>
        <v>0</v>
      </c>
      <c r="Q578" s="364"/>
      <c r="R578" s="364"/>
      <c r="S578" s="365"/>
      <c r="T578" s="366"/>
      <c r="U578" s="367"/>
      <c r="V578" s="364"/>
      <c r="W578" s="364"/>
      <c r="X578" s="364"/>
      <c r="Y578" s="1293">
        <f t="shared" si="133"/>
        <v>0</v>
      </c>
      <c r="Z578" s="340"/>
      <c r="AA578" s="422"/>
      <c r="AB578" s="20"/>
      <c r="AC578" s="253">
        <f t="shared" si="135"/>
        <v>0</v>
      </c>
    </row>
    <row r="579" spans="1:29" s="68" customFormat="1" x14ac:dyDescent="0.3">
      <c r="A579" s="115"/>
      <c r="B579" s="332"/>
      <c r="C579" s="374" t="s">
        <v>65</v>
      </c>
      <c r="D579" s="332"/>
      <c r="E579" s="1164"/>
      <c r="F579" s="582">
        <f t="shared" si="121"/>
        <v>0</v>
      </c>
      <c r="G579" s="333"/>
      <c r="H579" s="333"/>
      <c r="I579" s="334"/>
      <c r="J579" s="335"/>
      <c r="K579" s="942"/>
      <c r="L579" s="344"/>
      <c r="M579" s="344"/>
      <c r="N579" s="344"/>
      <c r="O579" s="338"/>
      <c r="P579" s="339">
        <f t="shared" si="132"/>
        <v>0</v>
      </c>
      <c r="Q579" s="364"/>
      <c r="R579" s="364"/>
      <c r="S579" s="365"/>
      <c r="T579" s="366"/>
      <c r="U579" s="367"/>
      <c r="V579" s="364"/>
      <c r="W579" s="364"/>
      <c r="X579" s="364"/>
      <c r="Y579" s="1293">
        <f t="shared" si="133"/>
        <v>0</v>
      </c>
      <c r="Z579" s="340"/>
      <c r="AA579" s="431"/>
      <c r="AB579" s="1669"/>
      <c r="AC579" s="253">
        <f t="shared" si="135"/>
        <v>0</v>
      </c>
    </row>
    <row r="580" spans="1:29" s="68" customFormat="1" x14ac:dyDescent="0.3">
      <c r="A580" s="115"/>
      <c r="B580" s="332"/>
      <c r="C580" s="332"/>
      <c r="D580" s="332"/>
      <c r="E580" s="1168" t="s">
        <v>17</v>
      </c>
      <c r="F580" s="582">
        <f t="shared" si="121"/>
        <v>4</v>
      </c>
      <c r="G580" s="333">
        <v>1</v>
      </c>
      <c r="H580" s="333">
        <v>1</v>
      </c>
      <c r="I580" s="334">
        <v>1</v>
      </c>
      <c r="J580" s="335">
        <v>1</v>
      </c>
      <c r="K580" s="633">
        <v>1</v>
      </c>
      <c r="L580" s="344">
        <v>1</v>
      </c>
      <c r="M580" s="344"/>
      <c r="N580" s="344"/>
      <c r="O580" s="338">
        <f t="shared" ref="O580:O585" si="137">SUM(K580:N580)</f>
        <v>2</v>
      </c>
      <c r="P580" s="339">
        <f t="shared" si="132"/>
        <v>71000</v>
      </c>
      <c r="Q580" s="364">
        <v>16000</v>
      </c>
      <c r="R580" s="364"/>
      <c r="S580" s="578">
        <v>20000</v>
      </c>
      <c r="T580" s="366">
        <v>35000</v>
      </c>
      <c r="U580" s="367">
        <v>15630</v>
      </c>
      <c r="V580" s="364"/>
      <c r="W580" s="364"/>
      <c r="X580" s="364"/>
      <c r="Y580" s="1293">
        <f t="shared" si="133"/>
        <v>15630</v>
      </c>
      <c r="Z580" s="340" t="s">
        <v>31</v>
      </c>
      <c r="AA580" s="431"/>
      <c r="AB580" s="1669"/>
      <c r="AC580" s="253">
        <f t="shared" si="135"/>
        <v>86630</v>
      </c>
    </row>
    <row r="581" spans="1:29" s="68" customFormat="1" x14ac:dyDescent="0.3">
      <c r="A581" s="115"/>
      <c r="B581" s="332"/>
      <c r="C581" s="332"/>
      <c r="D581" s="332"/>
      <c r="E581" s="1168"/>
      <c r="F581" s="582">
        <f t="shared" si="121"/>
        <v>0</v>
      </c>
      <c r="G581" s="333"/>
      <c r="H581" s="333"/>
      <c r="I581" s="334"/>
      <c r="J581" s="335"/>
      <c r="K581" s="633"/>
      <c r="L581" s="344"/>
      <c r="M581" s="344"/>
      <c r="N581" s="344"/>
      <c r="O581" s="338"/>
      <c r="P581" s="339">
        <f t="shared" si="132"/>
        <v>20000</v>
      </c>
      <c r="Q581" s="364"/>
      <c r="R581" s="364"/>
      <c r="S581" s="365">
        <v>20000</v>
      </c>
      <c r="T581" s="366"/>
      <c r="U581" s="367"/>
      <c r="V581" s="364"/>
      <c r="W581" s="364"/>
      <c r="X581" s="364"/>
      <c r="Y581" s="1293">
        <f t="shared" si="133"/>
        <v>0</v>
      </c>
      <c r="Z581" s="340" t="s">
        <v>31</v>
      </c>
      <c r="AA581" s="370" t="s">
        <v>1204</v>
      </c>
      <c r="AB581" s="1669"/>
      <c r="AC581" s="253">
        <f t="shared" si="135"/>
        <v>20000</v>
      </c>
    </row>
    <row r="582" spans="1:29" s="68" customFormat="1" x14ac:dyDescent="0.3">
      <c r="A582" s="115"/>
      <c r="B582" s="332"/>
      <c r="C582" s="332"/>
      <c r="D582" s="332"/>
      <c r="E582" s="1168"/>
      <c r="F582" s="582">
        <f t="shared" si="121"/>
        <v>0</v>
      </c>
      <c r="G582" s="333"/>
      <c r="H582" s="333"/>
      <c r="I582" s="334"/>
      <c r="J582" s="335"/>
      <c r="K582" s="633"/>
      <c r="L582" s="344"/>
      <c r="M582" s="344"/>
      <c r="N582" s="344"/>
      <c r="O582" s="338"/>
      <c r="P582" s="339">
        <f t="shared" si="132"/>
        <v>0</v>
      </c>
      <c r="Q582" s="364"/>
      <c r="R582" s="364"/>
      <c r="S582" s="365"/>
      <c r="T582" s="366"/>
      <c r="U582" s="367"/>
      <c r="V582" s="364"/>
      <c r="W582" s="364"/>
      <c r="X582" s="364"/>
      <c r="Y582" s="1293">
        <f t="shared" si="133"/>
        <v>0</v>
      </c>
      <c r="Z582" s="340"/>
      <c r="AA582" s="370" t="s">
        <v>1205</v>
      </c>
      <c r="AB582" s="1669"/>
      <c r="AC582" s="253">
        <f t="shared" si="135"/>
        <v>0</v>
      </c>
    </row>
    <row r="583" spans="1:29" x14ac:dyDescent="0.3">
      <c r="A583" s="115"/>
      <c r="B583" s="332"/>
      <c r="C583" s="332"/>
      <c r="D583" s="332"/>
      <c r="E583" s="1168"/>
      <c r="F583" s="582">
        <f t="shared" si="121"/>
        <v>0</v>
      </c>
      <c r="G583" s="333"/>
      <c r="H583" s="333"/>
      <c r="I583" s="334"/>
      <c r="J583" s="335"/>
      <c r="K583" s="633"/>
      <c r="L583" s="337"/>
      <c r="M583" s="337"/>
      <c r="N583" s="337"/>
      <c r="O583" s="338"/>
      <c r="P583" s="339">
        <f t="shared" si="132"/>
        <v>0</v>
      </c>
      <c r="Q583" s="364"/>
      <c r="R583" s="364"/>
      <c r="S583" s="365"/>
      <c r="T583" s="366"/>
      <c r="U583" s="367"/>
      <c r="V583" s="364"/>
      <c r="W583" s="364"/>
      <c r="X583" s="364"/>
      <c r="Y583" s="1293">
        <f t="shared" si="133"/>
        <v>0</v>
      </c>
      <c r="Z583" s="340"/>
      <c r="AA583" s="370"/>
      <c r="AB583" s="20"/>
      <c r="AC583" s="253">
        <f t="shared" si="135"/>
        <v>0</v>
      </c>
    </row>
    <row r="584" spans="1:29" x14ac:dyDescent="0.3">
      <c r="A584" s="115"/>
      <c r="B584" s="332"/>
      <c r="C584" s="442" t="s">
        <v>527</v>
      </c>
      <c r="D584" s="441"/>
      <c r="E584" s="1204"/>
      <c r="F584" s="582">
        <f t="shared" si="121"/>
        <v>0</v>
      </c>
      <c r="G584" s="333"/>
      <c r="H584" s="333"/>
      <c r="I584" s="334"/>
      <c r="J584" s="335"/>
      <c r="K584" s="633"/>
      <c r="L584" s="337"/>
      <c r="M584" s="337"/>
      <c r="N584" s="337"/>
      <c r="O584" s="338"/>
      <c r="P584" s="339">
        <f t="shared" si="132"/>
        <v>0</v>
      </c>
      <c r="Q584" s="364"/>
      <c r="R584" s="364"/>
      <c r="S584" s="365"/>
      <c r="T584" s="366"/>
      <c r="U584" s="367">
        <v>5997</v>
      </c>
      <c r="V584" s="364"/>
      <c r="W584" s="364"/>
      <c r="X584" s="364"/>
      <c r="Y584" s="1293">
        <f t="shared" si="133"/>
        <v>5997</v>
      </c>
      <c r="Z584" s="340"/>
      <c r="AA584" s="630"/>
      <c r="AB584" s="20"/>
      <c r="AC584" s="253">
        <f t="shared" si="135"/>
        <v>5997</v>
      </c>
    </row>
    <row r="585" spans="1:29" x14ac:dyDescent="0.3">
      <c r="A585" s="115"/>
      <c r="B585" s="332"/>
      <c r="C585" s="442"/>
      <c r="D585" s="441"/>
      <c r="E585" s="1168" t="s">
        <v>194</v>
      </c>
      <c r="F585" s="582">
        <v>1</v>
      </c>
      <c r="G585" s="333"/>
      <c r="H585" s="333"/>
      <c r="I585" s="334">
        <v>1</v>
      </c>
      <c r="J585" s="335">
        <v>-1</v>
      </c>
      <c r="K585" s="633">
        <v>8</v>
      </c>
      <c r="L585" s="337">
        <v>1</v>
      </c>
      <c r="M585" s="337"/>
      <c r="N585" s="337"/>
      <c r="O585" s="338">
        <f t="shared" si="137"/>
        <v>9</v>
      </c>
      <c r="P585" s="339">
        <f t="shared" si="132"/>
        <v>0</v>
      </c>
      <c r="Q585" s="364"/>
      <c r="R585" s="364"/>
      <c r="S585" s="365"/>
      <c r="T585" s="366"/>
      <c r="U585" s="367"/>
      <c r="V585" s="364"/>
      <c r="W585" s="364"/>
      <c r="X585" s="364"/>
      <c r="Y585" s="1293">
        <f t="shared" si="133"/>
        <v>0</v>
      </c>
      <c r="Z585" s="340"/>
      <c r="AA585" s="630"/>
      <c r="AB585" s="20"/>
      <c r="AC585" s="253">
        <f t="shared" si="135"/>
        <v>0</v>
      </c>
    </row>
    <row r="586" spans="1:29" ht="16.2" thickBot="1" x14ac:dyDescent="0.35">
      <c r="A586" s="119"/>
      <c r="B586" s="306"/>
      <c r="C586" s="306"/>
      <c r="D586" s="306"/>
      <c r="E586" s="1491"/>
      <c r="F586" s="881">
        <f t="shared" si="121"/>
        <v>0</v>
      </c>
      <c r="G586" s="307"/>
      <c r="H586" s="307"/>
      <c r="I586" s="308"/>
      <c r="J586" s="309"/>
      <c r="K586" s="941"/>
      <c r="L586" s="310"/>
      <c r="M586" s="310"/>
      <c r="N586" s="310"/>
      <c r="O586" s="311"/>
      <c r="P586" s="484">
        <f t="shared" si="132"/>
        <v>0</v>
      </c>
      <c r="Q586" s="349"/>
      <c r="R586" s="349"/>
      <c r="S586" s="314"/>
      <c r="T586" s="315"/>
      <c r="U586" s="350"/>
      <c r="V586" s="349"/>
      <c r="W586" s="349"/>
      <c r="X586" s="349"/>
      <c r="Y586" s="1307">
        <f t="shared" si="133"/>
        <v>0</v>
      </c>
      <c r="Z586" s="317"/>
      <c r="AA586" s="427"/>
      <c r="AB586" s="20"/>
      <c r="AC586" s="253">
        <f t="shared" si="135"/>
        <v>0</v>
      </c>
    </row>
    <row r="587" spans="1:29" x14ac:dyDescent="0.3">
      <c r="A587" s="122"/>
      <c r="B587" s="388" t="s">
        <v>83</v>
      </c>
      <c r="C587" s="388"/>
      <c r="D587" s="388"/>
      <c r="E587" s="1361"/>
      <c r="F587" s="886">
        <f t="shared" ref="F587:F596" si="138">SUM(G587:J587)</f>
        <v>0</v>
      </c>
      <c r="G587" s="389"/>
      <c r="H587" s="389"/>
      <c r="I587" s="390"/>
      <c r="J587" s="391"/>
      <c r="K587" s="945"/>
      <c r="L587" s="447"/>
      <c r="M587" s="447"/>
      <c r="N587" s="447"/>
      <c r="O587" s="394"/>
      <c r="P587" s="483">
        <f t="shared" ref="P587:P597" si="139">SUM(Q587:T587)</f>
        <v>0</v>
      </c>
      <c r="Q587" s="395"/>
      <c r="R587" s="395"/>
      <c r="S587" s="478"/>
      <c r="T587" s="479"/>
      <c r="U587" s="398"/>
      <c r="V587" s="395"/>
      <c r="W587" s="395"/>
      <c r="X587" s="395"/>
      <c r="Y587" s="1306">
        <f t="shared" ref="Y587:Y597" si="140">SUM(U587:X587)</f>
        <v>0</v>
      </c>
      <c r="Z587" s="399"/>
      <c r="AA587" s="400" t="s">
        <v>114</v>
      </c>
      <c r="AB587" s="20"/>
      <c r="AC587" s="253">
        <f t="shared" ref="AC587:AC606" si="141">P587+Y587</f>
        <v>0</v>
      </c>
    </row>
    <row r="588" spans="1:29" s="34" customFormat="1" x14ac:dyDescent="0.3">
      <c r="A588" s="118"/>
      <c r="B588" s="368"/>
      <c r="C588" s="331" t="s">
        <v>264</v>
      </c>
      <c r="D588" s="368"/>
      <c r="E588" s="1166"/>
      <c r="F588" s="582">
        <f t="shared" si="138"/>
        <v>0</v>
      </c>
      <c r="G588" s="583"/>
      <c r="H588" s="583"/>
      <c r="I588" s="584"/>
      <c r="J588" s="585"/>
      <c r="K588" s="336"/>
      <c r="L588" s="429"/>
      <c r="M588" s="429"/>
      <c r="N588" s="429"/>
      <c r="O588" s="338"/>
      <c r="P588" s="1359">
        <f t="shared" ref="P588:Y588" si="142">P602+P619</f>
        <v>160000</v>
      </c>
      <c r="Q588" s="401">
        <f t="shared" si="142"/>
        <v>0</v>
      </c>
      <c r="R588" s="401">
        <f t="shared" si="142"/>
        <v>0</v>
      </c>
      <c r="S588" s="401">
        <f t="shared" si="142"/>
        <v>80000</v>
      </c>
      <c r="T588" s="1262">
        <f t="shared" si="142"/>
        <v>80000</v>
      </c>
      <c r="U588" s="1359">
        <f t="shared" si="142"/>
        <v>0</v>
      </c>
      <c r="V588" s="401">
        <f t="shared" si="142"/>
        <v>0</v>
      </c>
      <c r="W588" s="1260">
        <f t="shared" si="142"/>
        <v>0</v>
      </c>
      <c r="X588" s="339">
        <f t="shared" si="142"/>
        <v>0</v>
      </c>
      <c r="Y588" s="1286">
        <f t="shared" si="142"/>
        <v>0</v>
      </c>
      <c r="Z588" s="339"/>
      <c r="AA588" s="601"/>
      <c r="AB588" s="20"/>
      <c r="AC588" s="260">
        <f t="shared" si="141"/>
        <v>160000</v>
      </c>
    </row>
    <row r="589" spans="1:29" s="34" customFormat="1" x14ac:dyDescent="0.3">
      <c r="A589" s="118"/>
      <c r="B589" s="368"/>
      <c r="C589" s="331" t="s">
        <v>265</v>
      </c>
      <c r="D589" s="368"/>
      <c r="E589" s="1166"/>
      <c r="F589" s="582">
        <f t="shared" si="138"/>
        <v>0</v>
      </c>
      <c r="G589" s="583"/>
      <c r="H589" s="583"/>
      <c r="I589" s="584"/>
      <c r="J589" s="585"/>
      <c r="K589" s="336"/>
      <c r="L589" s="429"/>
      <c r="M589" s="429"/>
      <c r="N589" s="429"/>
      <c r="O589" s="338"/>
      <c r="P589" s="1359">
        <f>P593</f>
        <v>100000</v>
      </c>
      <c r="Q589" s="401">
        <f t="shared" ref="Q589:Y589" si="143">Q593</f>
        <v>0</v>
      </c>
      <c r="R589" s="401">
        <f t="shared" si="143"/>
        <v>0</v>
      </c>
      <c r="S589" s="401">
        <f t="shared" si="143"/>
        <v>50000</v>
      </c>
      <c r="T589" s="1262">
        <f t="shared" si="143"/>
        <v>50000</v>
      </c>
      <c r="U589" s="1359">
        <f t="shared" si="143"/>
        <v>0</v>
      </c>
      <c r="V589" s="401">
        <f t="shared" si="143"/>
        <v>0</v>
      </c>
      <c r="W589" s="1260">
        <f t="shared" si="143"/>
        <v>0</v>
      </c>
      <c r="X589" s="339">
        <f t="shared" si="143"/>
        <v>0</v>
      </c>
      <c r="Y589" s="1286">
        <f t="shared" si="143"/>
        <v>0</v>
      </c>
      <c r="Z589" s="339"/>
      <c r="AA589" s="601"/>
      <c r="AB589" s="20"/>
      <c r="AC589" s="260">
        <f t="shared" si="141"/>
        <v>100000</v>
      </c>
    </row>
    <row r="590" spans="1:29" s="34" customFormat="1" ht="15.6" hidden="1" customHeight="1" x14ac:dyDescent="0.3">
      <c r="A590" s="118"/>
      <c r="B590" s="368"/>
      <c r="C590" s="331" t="s">
        <v>189</v>
      </c>
      <c r="D590" s="368"/>
      <c r="E590" s="1166"/>
      <c r="F590" s="582">
        <f t="shared" si="138"/>
        <v>0</v>
      </c>
      <c r="G590" s="583"/>
      <c r="H590" s="583"/>
      <c r="I590" s="584"/>
      <c r="J590" s="585"/>
      <c r="K590" s="336"/>
      <c r="L590" s="586"/>
      <c r="M590" s="586"/>
      <c r="N590" s="586"/>
      <c r="O590" s="338"/>
      <c r="P590" s="1512">
        <f t="shared" ref="P590:Y590" si="144">P594+P599+P603+P604+P606+P607+P608</f>
        <v>123103.53</v>
      </c>
      <c r="Q590" s="1510">
        <f t="shared" si="144"/>
        <v>61845.53</v>
      </c>
      <c r="R590" s="1510">
        <f t="shared" si="144"/>
        <v>61258</v>
      </c>
      <c r="S590" s="1510">
        <f t="shared" si="144"/>
        <v>0</v>
      </c>
      <c r="T590" s="1513">
        <f t="shared" si="144"/>
        <v>0</v>
      </c>
      <c r="U590" s="1512">
        <f t="shared" si="144"/>
        <v>61845.53</v>
      </c>
      <c r="V590" s="1510">
        <f t="shared" si="144"/>
        <v>61258</v>
      </c>
      <c r="W590" s="1264">
        <f t="shared" si="144"/>
        <v>0</v>
      </c>
      <c r="X590" s="631">
        <f t="shared" si="144"/>
        <v>0</v>
      </c>
      <c r="Y590" s="1294">
        <f t="shared" si="144"/>
        <v>123103.53</v>
      </c>
      <c r="Z590" s="345"/>
      <c r="AA590" s="601"/>
      <c r="AB590" s="20"/>
      <c r="AC590" s="260">
        <f t="shared" si="141"/>
        <v>246207.06</v>
      </c>
    </row>
    <row r="591" spans="1:29" x14ac:dyDescent="0.3">
      <c r="A591" s="118"/>
      <c r="B591" s="368"/>
      <c r="C591" s="331"/>
      <c r="D591" s="368"/>
      <c r="E591" s="1166"/>
      <c r="F591" s="582">
        <f t="shared" si="138"/>
        <v>0</v>
      </c>
      <c r="G591" s="333"/>
      <c r="H591" s="333"/>
      <c r="I591" s="334"/>
      <c r="J591" s="335"/>
      <c r="K591" s="942"/>
      <c r="L591" s="337"/>
      <c r="M591" s="337"/>
      <c r="N591" s="337"/>
      <c r="O591" s="338"/>
      <c r="P591" s="339">
        <f t="shared" si="139"/>
        <v>0</v>
      </c>
      <c r="Q591" s="364"/>
      <c r="R591" s="364"/>
      <c r="S591" s="365"/>
      <c r="T591" s="366"/>
      <c r="U591" s="1514"/>
      <c r="V591" s="364"/>
      <c r="W591" s="660"/>
      <c r="X591" s="364"/>
      <c r="Y591" s="1293">
        <f t="shared" si="140"/>
        <v>0</v>
      </c>
      <c r="Z591" s="438"/>
      <c r="AA591" s="627"/>
      <c r="AB591" s="20"/>
      <c r="AC591" s="253">
        <f t="shared" si="141"/>
        <v>0</v>
      </c>
    </row>
    <row r="592" spans="1:29" x14ac:dyDescent="0.3">
      <c r="A592" s="115"/>
      <c r="B592" s="332"/>
      <c r="C592" s="368" t="s">
        <v>285</v>
      </c>
      <c r="D592" s="332"/>
      <c r="E592" s="1164"/>
      <c r="F592" s="582">
        <f t="shared" si="138"/>
        <v>0</v>
      </c>
      <c r="G592" s="333"/>
      <c r="H592" s="333"/>
      <c r="I592" s="334"/>
      <c r="J592" s="335"/>
      <c r="K592" s="942"/>
      <c r="L592" s="337"/>
      <c r="M592" s="337"/>
      <c r="N592" s="337"/>
      <c r="O592" s="338"/>
      <c r="P592" s="339">
        <f t="shared" si="139"/>
        <v>0</v>
      </c>
      <c r="Q592" s="364"/>
      <c r="R592" s="364"/>
      <c r="S592" s="365"/>
      <c r="T592" s="366"/>
      <c r="U592" s="1514"/>
      <c r="V592" s="364"/>
      <c r="W592" s="660"/>
      <c r="X592" s="364"/>
      <c r="Y592" s="1293">
        <f t="shared" si="140"/>
        <v>0</v>
      </c>
      <c r="Z592" s="340"/>
      <c r="AA592" s="373"/>
      <c r="AB592" s="20"/>
      <c r="AC592" s="253">
        <f t="shared" si="141"/>
        <v>0</v>
      </c>
    </row>
    <row r="593" spans="1:29" x14ac:dyDescent="0.3">
      <c r="A593" s="115"/>
      <c r="B593" s="332"/>
      <c r="C593" s="332"/>
      <c r="D593" s="332"/>
      <c r="E593" s="1168" t="s">
        <v>29</v>
      </c>
      <c r="F593" s="582">
        <f t="shared" si="138"/>
        <v>7</v>
      </c>
      <c r="G593" s="333">
        <v>1</v>
      </c>
      <c r="H593" s="333">
        <v>2</v>
      </c>
      <c r="I593" s="334">
        <v>2</v>
      </c>
      <c r="J593" s="335">
        <v>2</v>
      </c>
      <c r="K593" s="633">
        <v>9</v>
      </c>
      <c r="L593" s="337">
        <v>5</v>
      </c>
      <c r="M593" s="337"/>
      <c r="N593" s="337"/>
      <c r="O593" s="338">
        <f t="shared" ref="O593" si="145">SUM(K593:N593)</f>
        <v>14</v>
      </c>
      <c r="P593" s="339">
        <f t="shared" si="139"/>
        <v>100000</v>
      </c>
      <c r="Q593" s="364"/>
      <c r="R593" s="364"/>
      <c r="S593" s="365">
        <v>50000</v>
      </c>
      <c r="T593" s="366">
        <v>50000</v>
      </c>
      <c r="U593" s="1514"/>
      <c r="V593" s="364"/>
      <c r="W593" s="660"/>
      <c r="X593" s="364"/>
      <c r="Y593" s="1293">
        <f t="shared" si="140"/>
        <v>0</v>
      </c>
      <c r="Z593" s="340" t="s">
        <v>54</v>
      </c>
      <c r="AA593" s="370" t="s">
        <v>657</v>
      </c>
      <c r="AB593" s="20"/>
      <c r="AC593" s="253">
        <f t="shared" si="141"/>
        <v>100000</v>
      </c>
    </row>
    <row r="594" spans="1:29" ht="15.6" customHeight="1" x14ac:dyDescent="0.3">
      <c r="A594" s="115"/>
      <c r="B594" s="332"/>
      <c r="C594" s="332"/>
      <c r="D594" s="332"/>
      <c r="E594" s="1166"/>
      <c r="F594" s="582"/>
      <c r="G594" s="333"/>
      <c r="H594" s="333"/>
      <c r="I594" s="334"/>
      <c r="J594" s="335"/>
      <c r="K594" s="942"/>
      <c r="L594" s="344"/>
      <c r="M594" s="344"/>
      <c r="N594" s="344"/>
      <c r="O594" s="338"/>
      <c r="P594" s="339">
        <f t="shared" si="139"/>
        <v>16732</v>
      </c>
      <c r="Q594" s="364"/>
      <c r="R594" s="364">
        <v>16732</v>
      </c>
      <c r="S594" s="365"/>
      <c r="T594" s="366"/>
      <c r="U594" s="1514"/>
      <c r="V594" s="364">
        <v>16732</v>
      </c>
      <c r="W594" s="660"/>
      <c r="X594" s="364"/>
      <c r="Y594" s="1293">
        <f t="shared" si="140"/>
        <v>16732</v>
      </c>
      <c r="Z594" s="340" t="s">
        <v>189</v>
      </c>
      <c r="AA594" s="370"/>
      <c r="AB594" s="20"/>
      <c r="AC594" s="253">
        <f t="shared" si="141"/>
        <v>33464</v>
      </c>
    </row>
    <row r="595" spans="1:29" x14ac:dyDescent="0.3">
      <c r="A595" s="115"/>
      <c r="B595" s="332"/>
      <c r="C595" s="332"/>
      <c r="D595" s="332"/>
      <c r="E595" s="1166"/>
      <c r="F595" s="582">
        <f t="shared" si="138"/>
        <v>0</v>
      </c>
      <c r="G595" s="333"/>
      <c r="H595" s="333"/>
      <c r="I595" s="334"/>
      <c r="J595" s="335"/>
      <c r="K595" s="942"/>
      <c r="L595" s="337"/>
      <c r="M595" s="337"/>
      <c r="N595" s="337"/>
      <c r="O595" s="338"/>
      <c r="P595" s="339">
        <f t="shared" si="139"/>
        <v>0</v>
      </c>
      <c r="Q595" s="364"/>
      <c r="R595" s="364"/>
      <c r="S595" s="365"/>
      <c r="T595" s="366"/>
      <c r="U595" s="367"/>
      <c r="V595" s="364"/>
      <c r="W595" s="364"/>
      <c r="X595" s="364"/>
      <c r="Y595" s="1293">
        <f t="shared" si="140"/>
        <v>0</v>
      </c>
      <c r="Z595" s="340"/>
      <c r="AA595" s="370"/>
      <c r="AB595" s="20"/>
      <c r="AC595" s="253">
        <f t="shared" si="141"/>
        <v>0</v>
      </c>
    </row>
    <row r="596" spans="1:29" x14ac:dyDescent="0.3">
      <c r="A596" s="115"/>
      <c r="B596" s="332"/>
      <c r="C596" s="368" t="s">
        <v>138</v>
      </c>
      <c r="D596" s="332"/>
      <c r="E596" s="1164"/>
      <c r="F596" s="582">
        <f t="shared" si="138"/>
        <v>0</v>
      </c>
      <c r="G596" s="333"/>
      <c r="H596" s="333"/>
      <c r="I596" s="334"/>
      <c r="J596" s="335"/>
      <c r="K596" s="942"/>
      <c r="L596" s="337"/>
      <c r="M596" s="337"/>
      <c r="N596" s="337"/>
      <c r="O596" s="338"/>
      <c r="P596" s="339">
        <f t="shared" si="139"/>
        <v>0</v>
      </c>
      <c r="Q596" s="364"/>
      <c r="R596" s="364"/>
      <c r="S596" s="365"/>
      <c r="T596" s="366"/>
      <c r="U596" s="367"/>
      <c r="V596" s="364"/>
      <c r="W596" s="364"/>
      <c r="X596" s="364"/>
      <c r="Y596" s="1293">
        <f t="shared" si="140"/>
        <v>0</v>
      </c>
      <c r="Z596" s="340"/>
      <c r="AA596" s="348"/>
      <c r="AB596" s="20"/>
      <c r="AC596" s="253">
        <f t="shared" si="141"/>
        <v>0</v>
      </c>
    </row>
    <row r="597" spans="1:29" x14ac:dyDescent="0.3">
      <c r="A597" s="115"/>
      <c r="B597" s="332"/>
      <c r="C597" s="332"/>
      <c r="D597" s="332"/>
      <c r="E597" s="1168" t="s">
        <v>17</v>
      </c>
      <c r="F597" s="582">
        <f t="shared" ref="F597:F636" si="146">SUM(G597:J597)</f>
        <v>4</v>
      </c>
      <c r="G597" s="333">
        <v>1</v>
      </c>
      <c r="H597" s="333">
        <v>1</v>
      </c>
      <c r="I597" s="334">
        <v>1</v>
      </c>
      <c r="J597" s="335">
        <v>1</v>
      </c>
      <c r="K597" s="942">
        <v>1</v>
      </c>
      <c r="L597" s="344">
        <v>1</v>
      </c>
      <c r="M597" s="337"/>
      <c r="N597" s="337"/>
      <c r="O597" s="338">
        <f t="shared" ref="O597:O619" si="147">SUM(K597:N597)</f>
        <v>2</v>
      </c>
      <c r="P597" s="339">
        <f t="shared" si="139"/>
        <v>175500</v>
      </c>
      <c r="Q597" s="364">
        <v>45000</v>
      </c>
      <c r="R597" s="364">
        <v>30500</v>
      </c>
      <c r="S597" s="365">
        <v>50000</v>
      </c>
      <c r="T597" s="366">
        <v>50000</v>
      </c>
      <c r="U597" s="367">
        <v>44800</v>
      </c>
      <c r="V597" s="364">
        <v>30450</v>
      </c>
      <c r="W597" s="365"/>
      <c r="X597" s="366"/>
      <c r="Y597" s="1293">
        <f t="shared" si="140"/>
        <v>75250</v>
      </c>
      <c r="Z597" s="340" t="s">
        <v>31</v>
      </c>
      <c r="AA597" s="439" t="s">
        <v>735</v>
      </c>
      <c r="AB597" s="20"/>
      <c r="AC597" s="253">
        <f t="shared" si="141"/>
        <v>250750</v>
      </c>
    </row>
    <row r="598" spans="1:29" ht="15.6" customHeight="1" x14ac:dyDescent="0.3">
      <c r="A598" s="115"/>
      <c r="B598" s="332"/>
      <c r="C598" s="332"/>
      <c r="D598" s="332"/>
      <c r="E598" s="1168"/>
      <c r="F598" s="582">
        <f t="shared" si="146"/>
        <v>0</v>
      </c>
      <c r="G598" s="333"/>
      <c r="H598" s="333"/>
      <c r="I598" s="334"/>
      <c r="J598" s="335"/>
      <c r="K598" s="942"/>
      <c r="L598" s="337"/>
      <c r="M598" s="337"/>
      <c r="N598" s="337"/>
      <c r="O598" s="338"/>
      <c r="P598" s="339">
        <f t="shared" ref="P598:P634" si="148">SUM(Q598:T598)</f>
        <v>0</v>
      </c>
      <c r="Q598" s="364"/>
      <c r="R598" s="364"/>
      <c r="S598" s="365"/>
      <c r="T598" s="366"/>
      <c r="U598" s="367"/>
      <c r="V598" s="364"/>
      <c r="W598" s="364"/>
      <c r="X598" s="364"/>
      <c r="Y598" s="1293">
        <f t="shared" ref="Y598:Y634" si="149">SUM(U598:X598)</f>
        <v>0</v>
      </c>
      <c r="Z598" s="340"/>
      <c r="AA598" s="370" t="s">
        <v>734</v>
      </c>
      <c r="AB598" s="20"/>
      <c r="AC598" s="253">
        <f t="shared" si="141"/>
        <v>0</v>
      </c>
    </row>
    <row r="599" spans="1:29" ht="15.6" customHeight="1" x14ac:dyDescent="0.3">
      <c r="A599" s="115"/>
      <c r="B599" s="332"/>
      <c r="C599" s="332"/>
      <c r="D599" s="332"/>
      <c r="E599" s="1166"/>
      <c r="F599" s="582"/>
      <c r="G599" s="333"/>
      <c r="H599" s="333"/>
      <c r="I599" s="334"/>
      <c r="J599" s="335"/>
      <c r="K599" s="942"/>
      <c r="L599" s="344"/>
      <c r="M599" s="344"/>
      <c r="N599" s="344"/>
      <c r="O599" s="338"/>
      <c r="P599" s="339">
        <f t="shared" si="148"/>
        <v>8910</v>
      </c>
      <c r="Q599" s="364"/>
      <c r="R599" s="364">
        <v>8910</v>
      </c>
      <c r="S599" s="365"/>
      <c r="T599" s="366"/>
      <c r="U599" s="367"/>
      <c r="V599" s="364">
        <v>8910</v>
      </c>
      <c r="W599" s="364"/>
      <c r="X599" s="364"/>
      <c r="Y599" s="1293">
        <f t="shared" si="149"/>
        <v>8910</v>
      </c>
      <c r="Z599" s="340" t="s">
        <v>189</v>
      </c>
      <c r="AA599" s="370"/>
      <c r="AB599" s="20"/>
      <c r="AC599" s="253">
        <f t="shared" si="141"/>
        <v>17820</v>
      </c>
    </row>
    <row r="600" spans="1:29" x14ac:dyDescent="0.3">
      <c r="A600" s="115"/>
      <c r="B600" s="332"/>
      <c r="C600" s="332"/>
      <c r="D600" s="332"/>
      <c r="E600" s="1168"/>
      <c r="F600" s="582">
        <f t="shared" si="146"/>
        <v>0</v>
      </c>
      <c r="G600" s="333"/>
      <c r="H600" s="333"/>
      <c r="I600" s="334"/>
      <c r="J600" s="335"/>
      <c r="K600" s="942"/>
      <c r="L600" s="337"/>
      <c r="M600" s="337"/>
      <c r="N600" s="337"/>
      <c r="O600" s="338"/>
      <c r="P600" s="339">
        <f t="shared" si="148"/>
        <v>0</v>
      </c>
      <c r="Q600" s="364"/>
      <c r="R600" s="364"/>
      <c r="S600" s="365"/>
      <c r="T600" s="366"/>
      <c r="U600" s="367"/>
      <c r="V600" s="364"/>
      <c r="W600" s="364"/>
      <c r="X600" s="364"/>
      <c r="Y600" s="1293">
        <f t="shared" si="149"/>
        <v>0</v>
      </c>
      <c r="Z600" s="340"/>
      <c r="AA600" s="348"/>
      <c r="AB600" s="20"/>
      <c r="AC600" s="253">
        <f t="shared" si="141"/>
        <v>0</v>
      </c>
    </row>
    <row r="601" spans="1:29" hidden="1" x14ac:dyDescent="0.3">
      <c r="A601" s="115"/>
      <c r="B601" s="332"/>
      <c r="C601" s="368" t="s">
        <v>139</v>
      </c>
      <c r="D601" s="332"/>
      <c r="E601" s="1164"/>
      <c r="F601" s="582">
        <f t="shared" si="146"/>
        <v>0</v>
      </c>
      <c r="G601" s="333"/>
      <c r="H601" s="333"/>
      <c r="I601" s="334"/>
      <c r="J601" s="335"/>
      <c r="K601" s="942"/>
      <c r="L601" s="337"/>
      <c r="M601" s="337"/>
      <c r="N601" s="337"/>
      <c r="O601" s="338"/>
      <c r="P601" s="339">
        <f t="shared" si="148"/>
        <v>0</v>
      </c>
      <c r="Q601" s="364"/>
      <c r="R601" s="364"/>
      <c r="S601" s="365"/>
      <c r="T601" s="366"/>
      <c r="U601" s="367"/>
      <c r="V601" s="364"/>
      <c r="W601" s="364"/>
      <c r="X601" s="364"/>
      <c r="Y601" s="1293">
        <f t="shared" si="149"/>
        <v>0</v>
      </c>
      <c r="Z601" s="340"/>
      <c r="AA601" s="370"/>
      <c r="AB601" s="20"/>
      <c r="AC601" s="253">
        <f t="shared" si="141"/>
        <v>0</v>
      </c>
    </row>
    <row r="602" spans="1:29" hidden="1" x14ac:dyDescent="0.3">
      <c r="A602" s="115"/>
      <c r="B602" s="332"/>
      <c r="C602" s="332"/>
      <c r="D602" s="332"/>
      <c r="E602" s="1168" t="s">
        <v>79</v>
      </c>
      <c r="F602" s="582">
        <v>3</v>
      </c>
      <c r="G602" s="433">
        <v>3</v>
      </c>
      <c r="H602" s="434" t="s">
        <v>78</v>
      </c>
      <c r="I602" s="433">
        <v>3</v>
      </c>
      <c r="J602" s="434" t="s">
        <v>78</v>
      </c>
      <c r="K602" s="633">
        <v>1</v>
      </c>
      <c r="L602" s="337">
        <v>1</v>
      </c>
      <c r="M602" s="337"/>
      <c r="N602" s="337"/>
      <c r="O602" s="338">
        <f t="shared" si="147"/>
        <v>2</v>
      </c>
      <c r="P602" s="339">
        <f t="shared" si="148"/>
        <v>60000</v>
      </c>
      <c r="Q602" s="364"/>
      <c r="R602" s="364"/>
      <c r="S602" s="365">
        <v>30000</v>
      </c>
      <c r="T602" s="366">
        <v>30000</v>
      </c>
      <c r="U602" s="367"/>
      <c r="V602" s="364"/>
      <c r="W602" s="364"/>
      <c r="X602" s="364"/>
      <c r="Y602" s="1293">
        <f t="shared" si="149"/>
        <v>0</v>
      </c>
      <c r="Z602" s="340" t="s">
        <v>31</v>
      </c>
      <c r="AA602" s="525"/>
      <c r="AB602" s="20"/>
      <c r="AC602" s="253">
        <f t="shared" si="141"/>
        <v>60000</v>
      </c>
    </row>
    <row r="603" spans="1:29" ht="15.6" hidden="1" customHeight="1" x14ac:dyDescent="0.3">
      <c r="A603" s="115"/>
      <c r="B603" s="332"/>
      <c r="C603" s="332"/>
      <c r="D603" s="332"/>
      <c r="E603" s="1166"/>
      <c r="F603" s="582"/>
      <c r="G603" s="333"/>
      <c r="H603" s="333"/>
      <c r="I603" s="334"/>
      <c r="J603" s="335"/>
      <c r="K603" s="942"/>
      <c r="L603" s="344"/>
      <c r="M603" s="344"/>
      <c r="N603" s="344"/>
      <c r="O603" s="338"/>
      <c r="P603" s="339">
        <f t="shared" si="148"/>
        <v>30000</v>
      </c>
      <c r="Q603" s="367">
        <v>30000</v>
      </c>
      <c r="R603" s="364"/>
      <c r="S603" s="365"/>
      <c r="T603" s="366"/>
      <c r="U603" s="367">
        <v>30000</v>
      </c>
      <c r="V603" s="364"/>
      <c r="W603" s="364"/>
      <c r="X603" s="364"/>
      <c r="Y603" s="1293">
        <f t="shared" si="149"/>
        <v>30000</v>
      </c>
      <c r="Z603" s="340" t="s">
        <v>189</v>
      </c>
      <c r="AA603" s="370"/>
      <c r="AB603" s="20"/>
      <c r="AC603" s="253">
        <f t="shared" si="141"/>
        <v>60000</v>
      </c>
    </row>
    <row r="604" spans="1:29" ht="15.6" hidden="1" customHeight="1" x14ac:dyDescent="0.3">
      <c r="A604" s="115"/>
      <c r="B604" s="332"/>
      <c r="C604" s="332"/>
      <c r="D604" s="332"/>
      <c r="E604" s="1166"/>
      <c r="F604" s="582"/>
      <c r="G604" s="333"/>
      <c r="H604" s="333"/>
      <c r="I604" s="334"/>
      <c r="J604" s="335"/>
      <c r="K604" s="942"/>
      <c r="L604" s="344"/>
      <c r="M604" s="344"/>
      <c r="N604" s="344"/>
      <c r="O604" s="338"/>
      <c r="P604" s="339">
        <f t="shared" si="148"/>
        <v>9390</v>
      </c>
      <c r="Q604" s="364"/>
      <c r="R604" s="364">
        <v>9390</v>
      </c>
      <c r="S604" s="365"/>
      <c r="T604" s="366"/>
      <c r="U604" s="367"/>
      <c r="V604" s="364">
        <v>9390</v>
      </c>
      <c r="W604" s="364"/>
      <c r="X604" s="364"/>
      <c r="Y604" s="1293">
        <f t="shared" si="149"/>
        <v>9390</v>
      </c>
      <c r="Z604" s="340" t="s">
        <v>189</v>
      </c>
      <c r="AA604" s="370"/>
      <c r="AB604" s="20"/>
      <c r="AC604" s="253">
        <f t="shared" si="141"/>
        <v>18780</v>
      </c>
    </row>
    <row r="605" spans="1:29" ht="15.6" hidden="1" customHeight="1" x14ac:dyDescent="0.3">
      <c r="A605" s="115"/>
      <c r="B605" s="332"/>
      <c r="C605" s="332"/>
      <c r="D605" s="332"/>
      <c r="E605" s="1166"/>
      <c r="F605" s="582"/>
      <c r="G605" s="333"/>
      <c r="H605" s="333"/>
      <c r="I605" s="334"/>
      <c r="J605" s="335"/>
      <c r="K605" s="942"/>
      <c r="L605" s="344"/>
      <c r="M605" s="344"/>
      <c r="N605" s="344"/>
      <c r="O605" s="338"/>
      <c r="P605" s="339">
        <f t="shared" si="148"/>
        <v>0</v>
      </c>
      <c r="Q605" s="364"/>
      <c r="R605" s="364"/>
      <c r="S605" s="365"/>
      <c r="T605" s="366"/>
      <c r="U605" s="367"/>
      <c r="V605" s="364"/>
      <c r="W605" s="364"/>
      <c r="X605" s="364"/>
      <c r="Y605" s="1293">
        <f t="shared" si="149"/>
        <v>0</v>
      </c>
      <c r="Z605" s="340"/>
      <c r="AA605" s="370"/>
      <c r="AB605" s="20"/>
      <c r="AC605" s="253">
        <f t="shared" si="141"/>
        <v>0</v>
      </c>
    </row>
    <row r="606" spans="1:29" hidden="1" x14ac:dyDescent="0.3">
      <c r="A606" s="115"/>
      <c r="B606" s="332"/>
      <c r="C606" s="332"/>
      <c r="D606" s="332"/>
      <c r="E606" s="1168" t="s">
        <v>272</v>
      </c>
      <c r="F606" s="582">
        <v>1</v>
      </c>
      <c r="G606" s="433">
        <v>1</v>
      </c>
      <c r="H606" s="434" t="s">
        <v>28</v>
      </c>
      <c r="I606" s="433">
        <v>1</v>
      </c>
      <c r="J606" s="434" t="s">
        <v>28</v>
      </c>
      <c r="K606" s="942">
        <v>1</v>
      </c>
      <c r="L606" s="337">
        <v>1</v>
      </c>
      <c r="M606" s="337"/>
      <c r="N606" s="337"/>
      <c r="O606" s="338">
        <f t="shared" si="147"/>
        <v>2</v>
      </c>
      <c r="P606" s="339">
        <f t="shared" si="148"/>
        <v>31845.53</v>
      </c>
      <c r="Q606" s="367">
        <v>31845.53</v>
      </c>
      <c r="R606" s="364"/>
      <c r="S606" s="365"/>
      <c r="T606" s="366"/>
      <c r="U606" s="367">
        <v>31845.53</v>
      </c>
      <c r="V606" s="364"/>
      <c r="W606" s="364"/>
      <c r="X606" s="364"/>
      <c r="Y606" s="1293">
        <f t="shared" si="149"/>
        <v>31845.53</v>
      </c>
      <c r="Z606" s="340" t="s">
        <v>1054</v>
      </c>
      <c r="AA606" s="348"/>
      <c r="AB606" s="20"/>
      <c r="AC606" s="253">
        <f t="shared" si="141"/>
        <v>63691.06</v>
      </c>
    </row>
    <row r="607" spans="1:29" hidden="1" x14ac:dyDescent="0.3">
      <c r="A607" s="115"/>
      <c r="B607" s="332"/>
      <c r="C607" s="332"/>
      <c r="D607" s="332"/>
      <c r="E607" s="1168" t="s">
        <v>553</v>
      </c>
      <c r="F607" s="582">
        <f t="shared" si="146"/>
        <v>0</v>
      </c>
      <c r="G607" s="333"/>
      <c r="H607" s="333"/>
      <c r="I607" s="433"/>
      <c r="J607" s="434"/>
      <c r="K607" s="942"/>
      <c r="L607" s="337"/>
      <c r="M607" s="337"/>
      <c r="N607" s="337"/>
      <c r="O607" s="338"/>
      <c r="P607" s="339">
        <f t="shared" si="148"/>
        <v>15041</v>
      </c>
      <c r="Q607" s="364"/>
      <c r="R607" s="364">
        <v>15041</v>
      </c>
      <c r="S607" s="365"/>
      <c r="T607" s="366"/>
      <c r="U607" s="367"/>
      <c r="V607" s="364">
        <v>15041</v>
      </c>
      <c r="W607" s="364"/>
      <c r="X607" s="364"/>
      <c r="Y607" s="1293">
        <f t="shared" si="149"/>
        <v>15041</v>
      </c>
      <c r="Z607" s="340" t="s">
        <v>189</v>
      </c>
      <c r="AA607" s="370"/>
      <c r="AB607" s="20"/>
      <c r="AC607" s="253">
        <f t="shared" ref="AC607:AC638" si="150">P607+Y607</f>
        <v>30082</v>
      </c>
    </row>
    <row r="608" spans="1:29" hidden="1" x14ac:dyDescent="0.3">
      <c r="A608" s="115"/>
      <c r="B608" s="332"/>
      <c r="C608" s="332"/>
      <c r="D608" s="332"/>
      <c r="E608" s="1168" t="s">
        <v>554</v>
      </c>
      <c r="F608" s="582">
        <f t="shared" si="146"/>
        <v>0</v>
      </c>
      <c r="G608" s="333"/>
      <c r="H608" s="333"/>
      <c r="I608" s="433"/>
      <c r="J608" s="434"/>
      <c r="K608" s="942"/>
      <c r="L608" s="337"/>
      <c r="M608" s="337"/>
      <c r="N608" s="337"/>
      <c r="O608" s="338"/>
      <c r="P608" s="339">
        <f t="shared" si="148"/>
        <v>11185</v>
      </c>
      <c r="Q608" s="364"/>
      <c r="R608" s="364">
        <v>11185</v>
      </c>
      <c r="S608" s="365"/>
      <c r="T608" s="366"/>
      <c r="U608" s="367"/>
      <c r="V608" s="364">
        <v>11185</v>
      </c>
      <c r="W608" s="364"/>
      <c r="X608" s="364"/>
      <c r="Y608" s="1293">
        <f t="shared" si="149"/>
        <v>11185</v>
      </c>
      <c r="Z608" s="340" t="s">
        <v>189</v>
      </c>
      <c r="AA608" s="370"/>
      <c r="AB608" s="20"/>
      <c r="AC608" s="253">
        <f t="shared" si="150"/>
        <v>22370</v>
      </c>
    </row>
    <row r="609" spans="1:29" ht="16.2" hidden="1" customHeight="1" thickBot="1" x14ac:dyDescent="0.35">
      <c r="A609" s="115"/>
      <c r="B609" s="332"/>
      <c r="C609" s="332"/>
      <c r="D609" s="332"/>
      <c r="E609" s="1168"/>
      <c r="F609" s="582">
        <f t="shared" si="146"/>
        <v>0</v>
      </c>
      <c r="G609" s="333"/>
      <c r="H609" s="333"/>
      <c r="I609" s="433"/>
      <c r="J609" s="434"/>
      <c r="K609" s="942"/>
      <c r="L609" s="337"/>
      <c r="M609" s="337"/>
      <c r="N609" s="337"/>
      <c r="O609" s="338"/>
      <c r="P609" s="339">
        <f t="shared" si="148"/>
        <v>0</v>
      </c>
      <c r="Q609" s="364"/>
      <c r="R609" s="364"/>
      <c r="S609" s="365"/>
      <c r="T609" s="366"/>
      <c r="U609" s="367"/>
      <c r="V609" s="364"/>
      <c r="W609" s="364"/>
      <c r="X609" s="364"/>
      <c r="Y609" s="1293">
        <f t="shared" si="149"/>
        <v>0</v>
      </c>
      <c r="Z609" s="340"/>
      <c r="AA609" s="348"/>
      <c r="AB609" s="24"/>
      <c r="AC609" s="253">
        <f t="shared" si="150"/>
        <v>0</v>
      </c>
    </row>
    <row r="610" spans="1:29" ht="15.6" hidden="1" customHeight="1" x14ac:dyDescent="0.3">
      <c r="A610" s="115"/>
      <c r="B610" s="332"/>
      <c r="C610" s="374" t="s">
        <v>897</v>
      </c>
      <c r="D610" s="332"/>
      <c r="E610" s="1164"/>
      <c r="F610" s="582">
        <f t="shared" si="146"/>
        <v>0</v>
      </c>
      <c r="G610" s="333"/>
      <c r="H610" s="333"/>
      <c r="I610" s="433"/>
      <c r="J610" s="434"/>
      <c r="K610" s="942"/>
      <c r="L610" s="337"/>
      <c r="M610" s="337"/>
      <c r="N610" s="337"/>
      <c r="O610" s="338"/>
      <c r="P610" s="339">
        <f t="shared" si="148"/>
        <v>0</v>
      </c>
      <c r="Q610" s="364"/>
      <c r="R610" s="364"/>
      <c r="S610" s="365"/>
      <c r="T610" s="366"/>
      <c r="U610" s="367"/>
      <c r="V610" s="364"/>
      <c r="W610" s="364"/>
      <c r="X610" s="364"/>
      <c r="Y610" s="1293">
        <f t="shared" si="149"/>
        <v>0</v>
      </c>
      <c r="Z610" s="340"/>
      <c r="AA610" s="348"/>
      <c r="AB610" s="20"/>
      <c r="AC610" s="253">
        <f t="shared" si="150"/>
        <v>0</v>
      </c>
    </row>
    <row r="611" spans="1:29" ht="15.6" hidden="1" customHeight="1" x14ac:dyDescent="0.3">
      <c r="A611" s="115"/>
      <c r="B611" s="332"/>
      <c r="C611" s="374"/>
      <c r="D611" s="368" t="s">
        <v>898</v>
      </c>
      <c r="E611" s="1164"/>
      <c r="F611" s="582"/>
      <c r="G611" s="333"/>
      <c r="H611" s="333"/>
      <c r="I611" s="433"/>
      <c r="J611" s="434"/>
      <c r="K611" s="942"/>
      <c r="L611" s="337"/>
      <c r="M611" s="337"/>
      <c r="N611" s="337"/>
      <c r="O611" s="338"/>
      <c r="P611" s="339">
        <f t="shared" si="148"/>
        <v>0</v>
      </c>
      <c r="Q611" s="364"/>
      <c r="R611" s="364"/>
      <c r="S611" s="365"/>
      <c r="T611" s="366"/>
      <c r="U611" s="367"/>
      <c r="V611" s="364"/>
      <c r="W611" s="364"/>
      <c r="X611" s="364"/>
      <c r="Y611" s="1293">
        <f t="shared" si="149"/>
        <v>0</v>
      </c>
      <c r="Z611" s="340"/>
      <c r="AA611" s="348"/>
      <c r="AB611" s="20"/>
      <c r="AC611" s="253">
        <f t="shared" si="150"/>
        <v>0</v>
      </c>
    </row>
    <row r="612" spans="1:29" ht="15.6" hidden="1" customHeight="1" x14ac:dyDescent="0.3">
      <c r="A612" s="115"/>
      <c r="B612" s="332"/>
      <c r="C612" s="332"/>
      <c r="D612" s="332"/>
      <c r="E612" s="1168" t="s">
        <v>315</v>
      </c>
      <c r="F612" s="582">
        <f t="shared" si="146"/>
        <v>142</v>
      </c>
      <c r="G612" s="333"/>
      <c r="H612" s="333"/>
      <c r="I612" s="433">
        <v>142</v>
      </c>
      <c r="J612" s="434" t="s">
        <v>113</v>
      </c>
      <c r="K612" s="942"/>
      <c r="L612" s="337"/>
      <c r="M612" s="337"/>
      <c r="N612" s="337"/>
      <c r="O612" s="338"/>
      <c r="P612" s="339">
        <f t="shared" si="148"/>
        <v>0</v>
      </c>
      <c r="Q612" s="364"/>
      <c r="R612" s="364"/>
      <c r="S612" s="365"/>
      <c r="T612" s="366"/>
      <c r="U612" s="367"/>
      <c r="V612" s="364"/>
      <c r="W612" s="364"/>
      <c r="X612" s="364"/>
      <c r="Y612" s="1293">
        <f t="shared" si="149"/>
        <v>0</v>
      </c>
      <c r="Z612" s="340"/>
      <c r="AA612" s="370"/>
      <c r="AB612" s="20"/>
      <c r="AC612" s="253">
        <f t="shared" si="150"/>
        <v>0</v>
      </c>
    </row>
    <row r="613" spans="1:29" ht="15.6" hidden="1" customHeight="1" x14ac:dyDescent="0.3">
      <c r="A613" s="115"/>
      <c r="B613" s="332"/>
      <c r="C613" s="332"/>
      <c r="D613" s="332"/>
      <c r="E613" s="1168" t="s">
        <v>316</v>
      </c>
      <c r="F613" s="582">
        <f t="shared" si="146"/>
        <v>0</v>
      </c>
      <c r="G613" s="333"/>
      <c r="H613" s="333"/>
      <c r="I613" s="433"/>
      <c r="J613" s="434"/>
      <c r="K613" s="942"/>
      <c r="L613" s="337"/>
      <c r="M613" s="337"/>
      <c r="N613" s="337"/>
      <c r="O613" s="338"/>
      <c r="P613" s="339">
        <f t="shared" si="148"/>
        <v>0</v>
      </c>
      <c r="Q613" s="364"/>
      <c r="R613" s="364"/>
      <c r="S613" s="365"/>
      <c r="T613" s="366"/>
      <c r="U613" s="367"/>
      <c r="V613" s="364"/>
      <c r="W613" s="364"/>
      <c r="X613" s="364"/>
      <c r="Y613" s="1293">
        <f t="shared" si="149"/>
        <v>0</v>
      </c>
      <c r="Z613" s="340"/>
      <c r="AA613" s="370"/>
      <c r="AB613" s="20"/>
      <c r="AC613" s="253">
        <f t="shared" si="150"/>
        <v>0</v>
      </c>
    </row>
    <row r="614" spans="1:29" ht="15.6" hidden="1" customHeight="1" x14ac:dyDescent="0.3">
      <c r="A614" s="115"/>
      <c r="B614" s="332"/>
      <c r="C614" s="332"/>
      <c r="D614" s="332"/>
      <c r="E614" s="1168"/>
      <c r="F614" s="582">
        <f t="shared" si="146"/>
        <v>0</v>
      </c>
      <c r="G614" s="333"/>
      <c r="H614" s="333"/>
      <c r="I614" s="433"/>
      <c r="J614" s="434"/>
      <c r="K614" s="942"/>
      <c r="L614" s="337"/>
      <c r="M614" s="337"/>
      <c r="N614" s="337"/>
      <c r="O614" s="338"/>
      <c r="P614" s="339">
        <f t="shared" si="148"/>
        <v>0</v>
      </c>
      <c r="Q614" s="364"/>
      <c r="R614" s="364"/>
      <c r="S614" s="365"/>
      <c r="T614" s="366"/>
      <c r="U614" s="367"/>
      <c r="V614" s="364"/>
      <c r="W614" s="364"/>
      <c r="X614" s="364"/>
      <c r="Y614" s="1293">
        <f t="shared" si="149"/>
        <v>0</v>
      </c>
      <c r="Z614" s="340"/>
      <c r="AA614" s="370"/>
      <c r="AB614" s="20"/>
      <c r="AC614" s="253">
        <f t="shared" si="150"/>
        <v>0</v>
      </c>
    </row>
    <row r="615" spans="1:29" ht="15.6" hidden="1" customHeight="1" x14ac:dyDescent="0.3">
      <c r="A615" s="115"/>
      <c r="B615" s="332"/>
      <c r="C615" s="332"/>
      <c r="D615" s="332"/>
      <c r="E615" s="1168" t="s">
        <v>317</v>
      </c>
      <c r="F615" s="582">
        <f t="shared" si="146"/>
        <v>142</v>
      </c>
      <c r="G615" s="333"/>
      <c r="H615" s="333"/>
      <c r="I615" s="433">
        <v>142</v>
      </c>
      <c r="J615" s="434" t="s">
        <v>113</v>
      </c>
      <c r="K615" s="942"/>
      <c r="L615" s="337"/>
      <c r="M615" s="337"/>
      <c r="N615" s="337"/>
      <c r="O615" s="338"/>
      <c r="P615" s="339">
        <f t="shared" si="148"/>
        <v>0</v>
      </c>
      <c r="Q615" s="364"/>
      <c r="R615" s="364"/>
      <c r="S615" s="365"/>
      <c r="T615" s="366"/>
      <c r="U615" s="367"/>
      <c r="V615" s="364"/>
      <c r="W615" s="364"/>
      <c r="X615" s="364"/>
      <c r="Y615" s="1293">
        <f t="shared" si="149"/>
        <v>0</v>
      </c>
      <c r="Z615" s="340"/>
      <c r="AA615" s="462" t="s">
        <v>156</v>
      </c>
      <c r="AB615" s="20"/>
      <c r="AC615" s="253">
        <f t="shared" si="150"/>
        <v>0</v>
      </c>
    </row>
    <row r="616" spans="1:29" ht="15.6" hidden="1" customHeight="1" x14ac:dyDescent="0.3">
      <c r="A616" s="115"/>
      <c r="B616" s="332"/>
      <c r="C616" s="332"/>
      <c r="D616" s="332"/>
      <c r="E616" s="1168" t="s">
        <v>318</v>
      </c>
      <c r="F616" s="582">
        <f t="shared" si="146"/>
        <v>0</v>
      </c>
      <c r="G616" s="333"/>
      <c r="H616" s="333"/>
      <c r="I616" s="433"/>
      <c r="J616" s="434"/>
      <c r="K616" s="942"/>
      <c r="L616" s="337"/>
      <c r="M616" s="337"/>
      <c r="N616" s="337"/>
      <c r="O616" s="338"/>
      <c r="P616" s="339">
        <f t="shared" si="148"/>
        <v>0</v>
      </c>
      <c r="Q616" s="364"/>
      <c r="R616" s="364"/>
      <c r="S616" s="365"/>
      <c r="T616" s="366"/>
      <c r="U616" s="367"/>
      <c r="V616" s="364"/>
      <c r="W616" s="364"/>
      <c r="X616" s="364"/>
      <c r="Y616" s="1293">
        <f t="shared" si="149"/>
        <v>0</v>
      </c>
      <c r="Z616" s="340"/>
      <c r="AA616" s="370"/>
      <c r="AB616" s="20"/>
      <c r="AC616" s="253">
        <f t="shared" si="150"/>
        <v>0</v>
      </c>
    </row>
    <row r="617" spans="1:29" ht="15.6" hidden="1" customHeight="1" x14ac:dyDescent="0.3">
      <c r="A617" s="115"/>
      <c r="B617" s="332"/>
      <c r="C617" s="332"/>
      <c r="D617" s="332"/>
      <c r="E617" s="1168"/>
      <c r="F617" s="582">
        <f t="shared" si="146"/>
        <v>0</v>
      </c>
      <c r="G617" s="333"/>
      <c r="H617" s="333"/>
      <c r="I617" s="433"/>
      <c r="J617" s="434"/>
      <c r="K617" s="942"/>
      <c r="L617" s="337"/>
      <c r="M617" s="337"/>
      <c r="N617" s="337"/>
      <c r="O617" s="338"/>
      <c r="P617" s="339">
        <f t="shared" si="148"/>
        <v>0</v>
      </c>
      <c r="Q617" s="364"/>
      <c r="R617" s="364"/>
      <c r="S617" s="365"/>
      <c r="T617" s="366"/>
      <c r="U617" s="367"/>
      <c r="V617" s="364"/>
      <c r="W617" s="364"/>
      <c r="X617" s="364"/>
      <c r="Y617" s="1293">
        <f t="shared" si="149"/>
        <v>0</v>
      </c>
      <c r="Z617" s="340"/>
      <c r="AA617" s="370"/>
      <c r="AB617" s="20"/>
      <c r="AC617" s="253">
        <f t="shared" si="150"/>
        <v>0</v>
      </c>
    </row>
    <row r="618" spans="1:29" ht="15.6" customHeight="1" x14ac:dyDescent="0.3">
      <c r="A618" s="115"/>
      <c r="B618" s="332"/>
      <c r="C618" s="442" t="s">
        <v>409</v>
      </c>
      <c r="D618" s="332"/>
      <c r="E618" s="1168"/>
      <c r="F618" s="582">
        <f t="shared" si="146"/>
        <v>0</v>
      </c>
      <c r="G618" s="333"/>
      <c r="H618" s="333"/>
      <c r="I618" s="433"/>
      <c r="J618" s="434"/>
      <c r="K618" s="942"/>
      <c r="L618" s="337"/>
      <c r="M618" s="337"/>
      <c r="N618" s="337"/>
      <c r="O618" s="338"/>
      <c r="P618" s="339">
        <f t="shared" si="148"/>
        <v>0</v>
      </c>
      <c r="Q618" s="364"/>
      <c r="R618" s="364"/>
      <c r="S618" s="365"/>
      <c r="T618" s="366"/>
      <c r="U618" s="367"/>
      <c r="V618" s="364"/>
      <c r="W618" s="364"/>
      <c r="X618" s="364"/>
      <c r="Y618" s="1293">
        <f t="shared" si="149"/>
        <v>0</v>
      </c>
      <c r="Z618" s="340"/>
      <c r="AA618" s="439"/>
      <c r="AB618" s="20"/>
      <c r="AC618" s="253">
        <f t="shared" si="150"/>
        <v>0</v>
      </c>
    </row>
    <row r="619" spans="1:29" ht="15.6" customHeight="1" x14ac:dyDescent="0.3">
      <c r="A619" s="115"/>
      <c r="B619" s="332"/>
      <c r="C619" s="332"/>
      <c r="D619" s="332" t="s">
        <v>431</v>
      </c>
      <c r="E619" s="1168"/>
      <c r="F619" s="582">
        <f t="shared" si="146"/>
        <v>1</v>
      </c>
      <c r="G619" s="333"/>
      <c r="H619" s="333"/>
      <c r="I619" s="433">
        <v>1</v>
      </c>
      <c r="J619" s="434" t="s">
        <v>28</v>
      </c>
      <c r="K619" s="633">
        <v>13</v>
      </c>
      <c r="L619" s="337">
        <v>1</v>
      </c>
      <c r="M619" s="337"/>
      <c r="N619" s="337"/>
      <c r="O619" s="338">
        <f t="shared" si="147"/>
        <v>14</v>
      </c>
      <c r="P619" s="339">
        <f t="shared" si="148"/>
        <v>100000</v>
      </c>
      <c r="Q619" s="364"/>
      <c r="R619" s="364"/>
      <c r="S619" s="365">
        <v>50000</v>
      </c>
      <c r="T619" s="366">
        <v>50000</v>
      </c>
      <c r="U619" s="367"/>
      <c r="V619" s="364"/>
      <c r="W619" s="364"/>
      <c r="X619" s="364"/>
      <c r="Y619" s="1293">
        <f t="shared" si="149"/>
        <v>0</v>
      </c>
      <c r="Z619" s="476"/>
      <c r="AA619" s="525" t="s">
        <v>31</v>
      </c>
      <c r="AB619" s="20"/>
      <c r="AC619" s="253">
        <f t="shared" si="150"/>
        <v>100000</v>
      </c>
    </row>
    <row r="620" spans="1:29" ht="16.2" thickBot="1" x14ac:dyDescent="0.35">
      <c r="A620" s="119"/>
      <c r="B620" s="306"/>
      <c r="C620" s="306"/>
      <c r="D620" s="306"/>
      <c r="E620" s="1364"/>
      <c r="F620" s="881">
        <f t="shared" si="146"/>
        <v>0</v>
      </c>
      <c r="G620" s="307"/>
      <c r="H620" s="307"/>
      <c r="I620" s="640"/>
      <c r="J620" s="641"/>
      <c r="K620" s="941"/>
      <c r="L620" s="310"/>
      <c r="M620" s="310"/>
      <c r="N620" s="310"/>
      <c r="O620" s="311"/>
      <c r="P620" s="484">
        <f t="shared" si="148"/>
        <v>0</v>
      </c>
      <c r="Q620" s="349"/>
      <c r="R620" s="349"/>
      <c r="S620" s="314"/>
      <c r="T620" s="315"/>
      <c r="U620" s="350"/>
      <c r="V620" s="349"/>
      <c r="W620" s="349"/>
      <c r="X620" s="349"/>
      <c r="Y620" s="1307">
        <f t="shared" si="149"/>
        <v>0</v>
      </c>
      <c r="Z620" s="317"/>
      <c r="AA620" s="570"/>
      <c r="AB620" s="20"/>
      <c r="AC620" s="253">
        <f t="shared" si="150"/>
        <v>0</v>
      </c>
    </row>
    <row r="621" spans="1:29" s="34" customFormat="1" x14ac:dyDescent="0.3">
      <c r="A621" s="127"/>
      <c r="B621" s="351" t="s">
        <v>84</v>
      </c>
      <c r="C621" s="351"/>
      <c r="D621" s="351"/>
      <c r="E621" s="1351"/>
      <c r="F621" s="883">
        <f t="shared" si="146"/>
        <v>0</v>
      </c>
      <c r="G621" s="920"/>
      <c r="H621" s="920"/>
      <c r="I621" s="921"/>
      <c r="J621" s="922"/>
      <c r="K621" s="356"/>
      <c r="L621" s="923"/>
      <c r="M621" s="923"/>
      <c r="N621" s="923"/>
      <c r="O621" s="358"/>
      <c r="P621" s="488">
        <f t="shared" si="148"/>
        <v>0</v>
      </c>
      <c r="Q621" s="976"/>
      <c r="R621" s="976"/>
      <c r="S621" s="464"/>
      <c r="T621" s="465"/>
      <c r="U621" s="998"/>
      <c r="V621" s="976"/>
      <c r="W621" s="976"/>
      <c r="X621" s="976"/>
      <c r="Y621" s="1308">
        <f t="shared" si="149"/>
        <v>0</v>
      </c>
      <c r="Z621" s="466" t="s">
        <v>114</v>
      </c>
      <c r="AA621" s="692"/>
      <c r="AB621" s="87" t="s">
        <v>725</v>
      </c>
      <c r="AC621" s="260">
        <f t="shared" si="150"/>
        <v>0</v>
      </c>
    </row>
    <row r="622" spans="1:29" s="34" customFormat="1" x14ac:dyDescent="0.3">
      <c r="A622" s="118"/>
      <c r="B622" s="368"/>
      <c r="C622" s="331" t="s">
        <v>264</v>
      </c>
      <c r="D622" s="368"/>
      <c r="E622" s="1166"/>
      <c r="F622" s="582">
        <f t="shared" ref="F622" si="151">SUM(G622:J622)</f>
        <v>0</v>
      </c>
      <c r="G622" s="583"/>
      <c r="H622" s="583"/>
      <c r="I622" s="584"/>
      <c r="J622" s="585"/>
      <c r="K622" s="336"/>
      <c r="L622" s="429"/>
      <c r="M622" s="429"/>
      <c r="N622" s="429"/>
      <c r="O622" s="338"/>
      <c r="P622" s="1359">
        <f>P626</f>
        <v>100000</v>
      </c>
      <c r="Q622" s="401">
        <f t="shared" ref="Q622:Y622" si="152">Q626</f>
        <v>0</v>
      </c>
      <c r="R622" s="401">
        <f t="shared" si="152"/>
        <v>0</v>
      </c>
      <c r="S622" s="401">
        <f t="shared" si="152"/>
        <v>50000</v>
      </c>
      <c r="T622" s="1262">
        <f t="shared" si="152"/>
        <v>50000</v>
      </c>
      <c r="U622" s="1359">
        <f t="shared" si="152"/>
        <v>0</v>
      </c>
      <c r="V622" s="401">
        <f t="shared" si="152"/>
        <v>0</v>
      </c>
      <c r="W622" s="1260">
        <f t="shared" si="152"/>
        <v>0</v>
      </c>
      <c r="X622" s="339">
        <f t="shared" si="152"/>
        <v>0</v>
      </c>
      <c r="Y622" s="1286">
        <f t="shared" si="152"/>
        <v>0</v>
      </c>
      <c r="Z622" s="339"/>
      <c r="AA622" s="601"/>
      <c r="AB622" s="20"/>
      <c r="AC622" s="260">
        <f t="shared" si="150"/>
        <v>100000</v>
      </c>
    </row>
    <row r="623" spans="1:29" s="34" customFormat="1" hidden="1" x14ac:dyDescent="0.3">
      <c r="A623" s="118"/>
      <c r="B623" s="368"/>
      <c r="C623" s="331" t="s">
        <v>189</v>
      </c>
      <c r="D623" s="368"/>
      <c r="E623" s="1166"/>
      <c r="F623" s="582">
        <f t="shared" si="146"/>
        <v>0</v>
      </c>
      <c r="G623" s="583"/>
      <c r="H623" s="583"/>
      <c r="I623" s="584"/>
      <c r="J623" s="585"/>
      <c r="K623" s="336"/>
      <c r="L623" s="429"/>
      <c r="M623" s="429"/>
      <c r="N623" s="429"/>
      <c r="O623" s="338"/>
      <c r="P623" s="1515">
        <f t="shared" ref="P623:Z623" si="153">SUM(P624:P624)</f>
        <v>0</v>
      </c>
      <c r="Q623" s="436">
        <f t="shared" si="153"/>
        <v>0</v>
      </c>
      <c r="R623" s="436">
        <f t="shared" si="153"/>
        <v>0</v>
      </c>
      <c r="S623" s="436">
        <f t="shared" si="153"/>
        <v>0</v>
      </c>
      <c r="T623" s="1516">
        <f t="shared" si="153"/>
        <v>0</v>
      </c>
      <c r="U623" s="1515">
        <f t="shared" si="153"/>
        <v>0</v>
      </c>
      <c r="V623" s="436">
        <f t="shared" si="153"/>
        <v>0</v>
      </c>
      <c r="W623" s="1265">
        <f t="shared" si="153"/>
        <v>0</v>
      </c>
      <c r="X623" s="437">
        <f t="shared" si="153"/>
        <v>0</v>
      </c>
      <c r="Y623" s="1295">
        <f t="shared" si="153"/>
        <v>0</v>
      </c>
      <c r="Z623" s="438">
        <f t="shared" si="153"/>
        <v>0</v>
      </c>
      <c r="AA623" s="601"/>
      <c r="AB623" s="87" t="s">
        <v>726</v>
      </c>
      <c r="AC623" s="260">
        <f t="shared" si="150"/>
        <v>0</v>
      </c>
    </row>
    <row r="624" spans="1:29" x14ac:dyDescent="0.3">
      <c r="A624" s="115"/>
      <c r="B624" s="332"/>
      <c r="C624" s="332"/>
      <c r="D624" s="332"/>
      <c r="E624" s="1168"/>
      <c r="F624" s="582">
        <f t="shared" si="146"/>
        <v>0</v>
      </c>
      <c r="G624" s="333"/>
      <c r="H624" s="333"/>
      <c r="I624" s="433"/>
      <c r="J624" s="434"/>
      <c r="K624" s="942"/>
      <c r="L624" s="337"/>
      <c r="M624" s="337"/>
      <c r="N624" s="337"/>
      <c r="O624" s="338"/>
      <c r="P624" s="1359">
        <f t="shared" si="148"/>
        <v>0</v>
      </c>
      <c r="Q624" s="364"/>
      <c r="R624" s="364"/>
      <c r="S624" s="365"/>
      <c r="T624" s="1453"/>
      <c r="U624" s="1514"/>
      <c r="V624" s="364"/>
      <c r="W624" s="660"/>
      <c r="X624" s="364"/>
      <c r="Y624" s="1293">
        <f t="shared" si="149"/>
        <v>0</v>
      </c>
      <c r="Z624" s="340"/>
      <c r="AA624" s="370"/>
      <c r="AB624" s="86" t="s">
        <v>727</v>
      </c>
      <c r="AC624" s="253">
        <f t="shared" si="150"/>
        <v>0</v>
      </c>
    </row>
    <row r="625" spans="1:36" ht="15.6" customHeight="1" x14ac:dyDescent="0.3">
      <c r="A625" s="115"/>
      <c r="B625" s="332"/>
      <c r="C625" s="442" t="s">
        <v>1246</v>
      </c>
      <c r="D625" s="332"/>
      <c r="E625" s="1168"/>
      <c r="F625" s="582">
        <f t="shared" ref="F625:F626" si="154">SUM(G625:J625)</f>
        <v>0</v>
      </c>
      <c r="G625" s="333"/>
      <c r="H625" s="333"/>
      <c r="I625" s="433"/>
      <c r="J625" s="434"/>
      <c r="K625" s="942"/>
      <c r="L625" s="337"/>
      <c r="M625" s="337"/>
      <c r="N625" s="337"/>
      <c r="O625" s="338"/>
      <c r="P625" s="339">
        <f t="shared" ref="P625:P626" si="155">SUM(Q625:T625)</f>
        <v>0</v>
      </c>
      <c r="Q625" s="364"/>
      <c r="R625" s="364"/>
      <c r="S625" s="365"/>
      <c r="T625" s="366"/>
      <c r="U625" s="367"/>
      <c r="V625" s="364"/>
      <c r="W625" s="364"/>
      <c r="X625" s="364"/>
      <c r="Y625" s="1293">
        <f t="shared" ref="Y625:Y626" si="156">SUM(U625:X625)</f>
        <v>0</v>
      </c>
      <c r="Z625" s="340"/>
      <c r="AA625" s="439"/>
      <c r="AB625" s="20"/>
      <c r="AC625" s="253">
        <f t="shared" si="150"/>
        <v>0</v>
      </c>
    </row>
    <row r="626" spans="1:36" ht="15.6" customHeight="1" x14ac:dyDescent="0.3">
      <c r="A626" s="115"/>
      <c r="B626" s="332"/>
      <c r="C626" s="332"/>
      <c r="D626" s="332" t="s">
        <v>431</v>
      </c>
      <c r="E626" s="1168"/>
      <c r="F626" s="582">
        <f t="shared" si="154"/>
        <v>1</v>
      </c>
      <c r="G626" s="333"/>
      <c r="H626" s="333"/>
      <c r="I626" s="433">
        <v>1</v>
      </c>
      <c r="J626" s="434" t="s">
        <v>28</v>
      </c>
      <c r="K626" s="633">
        <v>13</v>
      </c>
      <c r="L626" s="337">
        <v>1</v>
      </c>
      <c r="M626" s="337"/>
      <c r="N626" s="337"/>
      <c r="O626" s="338">
        <f t="shared" ref="O626" si="157">SUM(K626:N626)</f>
        <v>14</v>
      </c>
      <c r="P626" s="339">
        <f t="shared" si="155"/>
        <v>100000</v>
      </c>
      <c r="Q626" s="364"/>
      <c r="R626" s="364"/>
      <c r="S626" s="365">
        <v>50000</v>
      </c>
      <c r="T626" s="366">
        <v>50000</v>
      </c>
      <c r="U626" s="367"/>
      <c r="V626" s="364"/>
      <c r="W626" s="364"/>
      <c r="X626" s="364"/>
      <c r="Y626" s="1293">
        <f t="shared" si="156"/>
        <v>0</v>
      </c>
      <c r="Z626" s="476"/>
      <c r="AA626" s="525" t="s">
        <v>31</v>
      </c>
      <c r="AB626" s="20"/>
      <c r="AC626" s="253">
        <f t="shared" si="150"/>
        <v>100000</v>
      </c>
    </row>
    <row r="627" spans="1:36" s="31" customFormat="1" ht="16.2" thickBot="1" x14ac:dyDescent="0.35">
      <c r="A627" s="121"/>
      <c r="B627" s="377"/>
      <c r="C627" s="377"/>
      <c r="D627" s="377"/>
      <c r="E627" s="1492"/>
      <c r="F627" s="885">
        <f t="shared" si="146"/>
        <v>0</v>
      </c>
      <c r="G627" s="378"/>
      <c r="H627" s="378"/>
      <c r="I627" s="379"/>
      <c r="J627" s="380"/>
      <c r="K627" s="944"/>
      <c r="L627" s="381"/>
      <c r="M627" s="381"/>
      <c r="N627" s="381"/>
      <c r="O627" s="382"/>
      <c r="P627" s="481">
        <f t="shared" si="148"/>
        <v>0</v>
      </c>
      <c r="Q627" s="383"/>
      <c r="R627" s="383"/>
      <c r="S627" s="384"/>
      <c r="T627" s="385"/>
      <c r="U627" s="386"/>
      <c r="V627" s="383"/>
      <c r="W627" s="383"/>
      <c r="X627" s="383"/>
      <c r="Y627" s="1305">
        <f t="shared" si="149"/>
        <v>0</v>
      </c>
      <c r="Z627" s="387"/>
      <c r="AA627" s="482"/>
      <c r="AB627" s="20"/>
      <c r="AC627" s="253">
        <f t="shared" si="150"/>
        <v>0</v>
      </c>
    </row>
    <row r="628" spans="1:36" s="80" customFormat="1" x14ac:dyDescent="0.3">
      <c r="A628" s="113" t="s">
        <v>85</v>
      </c>
      <c r="B628" s="646"/>
      <c r="C628" s="646"/>
      <c r="D628" s="646"/>
      <c r="E628" s="1518"/>
      <c r="F628" s="897">
        <f t="shared" si="146"/>
        <v>0</v>
      </c>
      <c r="G628" s="647"/>
      <c r="H628" s="647"/>
      <c r="I628" s="648"/>
      <c r="J628" s="649"/>
      <c r="K628" s="650"/>
      <c r="L628" s="651"/>
      <c r="M628" s="651"/>
      <c r="N628" s="651"/>
      <c r="O628" s="652"/>
      <c r="P628" s="1519">
        <f t="shared" si="148"/>
        <v>0</v>
      </c>
      <c r="Q628" s="653"/>
      <c r="R628" s="653"/>
      <c r="S628" s="654"/>
      <c r="T628" s="993"/>
      <c r="U628" s="656"/>
      <c r="V628" s="654"/>
      <c r="W628" s="654"/>
      <c r="X628" s="657"/>
      <c r="Y628" s="1520">
        <f t="shared" si="149"/>
        <v>0</v>
      </c>
      <c r="Z628" s="656"/>
      <c r="AA628" s="655"/>
      <c r="AB628" s="1678" t="e">
        <f>#REF!+AA628</f>
        <v>#REF!</v>
      </c>
      <c r="AC628" s="1124">
        <f t="shared" si="150"/>
        <v>0</v>
      </c>
      <c r="AD628" s="114"/>
      <c r="AE628" s="114"/>
      <c r="AF628" s="203">
        <f>+AE628+AD628+AC628+Y628</f>
        <v>0</v>
      </c>
      <c r="AG628" s="1679"/>
      <c r="AH628" s="1680"/>
      <c r="AI628" s="1681"/>
      <c r="AJ628" s="1682" t="e">
        <f>#REF!</f>
        <v>#REF!</v>
      </c>
    </row>
    <row r="629" spans="1:36" s="34" customFormat="1" ht="15.6" customHeight="1" x14ac:dyDescent="0.3">
      <c r="A629" s="130"/>
      <c r="B629" s="331" t="s">
        <v>264</v>
      </c>
      <c r="C629" s="368"/>
      <c r="D629" s="368"/>
      <c r="E629" s="1166"/>
      <c r="F629" s="582">
        <f t="shared" si="146"/>
        <v>0</v>
      </c>
      <c r="G629" s="583"/>
      <c r="H629" s="583"/>
      <c r="I629" s="584"/>
      <c r="J629" s="585"/>
      <c r="K629" s="336"/>
      <c r="L629" s="586"/>
      <c r="M629" s="586"/>
      <c r="N629" s="586"/>
      <c r="O629" s="338"/>
      <c r="P629" s="1359">
        <f>P641+P653</f>
        <v>45000</v>
      </c>
      <c r="Q629" s="1359">
        <f t="shared" ref="Q629:Y629" si="158">Q641+Q653</f>
        <v>0</v>
      </c>
      <c r="R629" s="1359">
        <f t="shared" si="158"/>
        <v>10000</v>
      </c>
      <c r="S629" s="1359">
        <f t="shared" si="158"/>
        <v>35000</v>
      </c>
      <c r="T629" s="1359">
        <f t="shared" si="158"/>
        <v>0</v>
      </c>
      <c r="U629" s="1359">
        <f t="shared" si="158"/>
        <v>0</v>
      </c>
      <c r="V629" s="1359">
        <f t="shared" si="158"/>
        <v>10000</v>
      </c>
      <c r="W629" s="1359">
        <f t="shared" si="158"/>
        <v>0</v>
      </c>
      <c r="X629" s="1359">
        <f t="shared" si="158"/>
        <v>0</v>
      </c>
      <c r="Y629" s="1359">
        <f t="shared" si="158"/>
        <v>10000</v>
      </c>
      <c r="Z629" s="438"/>
      <c r="AA629" s="480"/>
      <c r="AB629" s="46" t="e">
        <f>T635</f>
        <v>#REF!</v>
      </c>
      <c r="AC629" s="260">
        <f t="shared" si="150"/>
        <v>55000</v>
      </c>
    </row>
    <row r="630" spans="1:36" s="1008" customFormat="1" ht="15.6" hidden="1" customHeight="1" x14ac:dyDescent="0.3">
      <c r="A630" s="118"/>
      <c r="B630" s="331"/>
      <c r="C630" s="331" t="s">
        <v>117</v>
      </c>
      <c r="D630" s="331"/>
      <c r="E630" s="1166"/>
      <c r="F630" s="582">
        <f t="shared" si="146"/>
        <v>0</v>
      </c>
      <c r="G630" s="583"/>
      <c r="H630" s="583"/>
      <c r="I630" s="584"/>
      <c r="J630" s="919"/>
      <c r="K630" s="376"/>
      <c r="L630" s="429"/>
      <c r="M630" s="429"/>
      <c r="N630" s="429"/>
      <c r="O630" s="338"/>
      <c r="P630" s="1359">
        <f>P641</f>
        <v>35000</v>
      </c>
      <c r="Q630" s="401">
        <f t="shared" ref="Q630:Y630" si="159">Q641</f>
        <v>0</v>
      </c>
      <c r="R630" s="401">
        <f t="shared" si="159"/>
        <v>0</v>
      </c>
      <c r="S630" s="401">
        <f t="shared" si="159"/>
        <v>35000</v>
      </c>
      <c r="T630" s="1262">
        <f t="shared" si="159"/>
        <v>0</v>
      </c>
      <c r="U630" s="1359">
        <f t="shared" si="159"/>
        <v>0</v>
      </c>
      <c r="V630" s="401">
        <f t="shared" si="159"/>
        <v>0</v>
      </c>
      <c r="W630" s="1260">
        <f t="shared" si="159"/>
        <v>0</v>
      </c>
      <c r="X630" s="339">
        <f t="shared" si="159"/>
        <v>0</v>
      </c>
      <c r="Y630" s="1286">
        <f t="shared" si="159"/>
        <v>0</v>
      </c>
      <c r="Z630" s="339"/>
      <c r="AA630" s="346"/>
      <c r="AB630" s="1007"/>
      <c r="AC630" s="260">
        <f t="shared" si="150"/>
        <v>35000</v>
      </c>
    </row>
    <row r="631" spans="1:36" s="1008" customFormat="1" ht="15.6" hidden="1" customHeight="1" x14ac:dyDescent="0.3">
      <c r="A631" s="118"/>
      <c r="B631" s="331"/>
      <c r="C631" s="331" t="s">
        <v>118</v>
      </c>
      <c r="D631" s="331"/>
      <c r="E631" s="1166"/>
      <c r="F631" s="582">
        <f t="shared" ref="F631" si="160">SUM(G631:J631)</f>
        <v>0</v>
      </c>
      <c r="G631" s="583"/>
      <c r="H631" s="583"/>
      <c r="I631" s="584"/>
      <c r="J631" s="919"/>
      <c r="K631" s="376"/>
      <c r="L631" s="429"/>
      <c r="M631" s="429"/>
      <c r="N631" s="429"/>
      <c r="O631" s="338"/>
      <c r="P631" s="1359" t="e">
        <f t="shared" ref="P631" si="161">SUM(Q631:T631)</f>
        <v>#REF!</v>
      </c>
      <c r="Q631" s="401" t="e">
        <f>#REF!</f>
        <v>#REF!</v>
      </c>
      <c r="R631" s="401" t="e">
        <f>#REF!</f>
        <v>#REF!</v>
      </c>
      <c r="S631" s="401" t="e">
        <f>#REF!</f>
        <v>#REF!</v>
      </c>
      <c r="T631" s="1262" t="e">
        <f>#REF!</f>
        <v>#REF!</v>
      </c>
      <c r="U631" s="1359" t="e">
        <f>#REF!</f>
        <v>#REF!</v>
      </c>
      <c r="V631" s="401" t="e">
        <f>#REF!</f>
        <v>#REF!</v>
      </c>
      <c r="W631" s="1260" t="e">
        <f>#REF!</f>
        <v>#REF!</v>
      </c>
      <c r="X631" s="339" t="e">
        <f>#REF!</f>
        <v>#REF!</v>
      </c>
      <c r="Y631" s="1293" t="e">
        <f t="shared" ref="Y631" si="162">SUM(U631:X631)</f>
        <v>#REF!</v>
      </c>
      <c r="Z631" s="339"/>
      <c r="AA631" s="346"/>
      <c r="AB631" s="1007"/>
      <c r="AC631" s="260" t="e">
        <f t="shared" si="150"/>
        <v>#REF!</v>
      </c>
    </row>
    <row r="632" spans="1:36" s="34" customFormat="1" hidden="1" x14ac:dyDescent="0.3">
      <c r="A632" s="130"/>
      <c r="B632" s="331" t="s">
        <v>271</v>
      </c>
      <c r="C632" s="368"/>
      <c r="D632" s="368"/>
      <c r="E632" s="1166"/>
      <c r="F632" s="582">
        <f t="shared" si="146"/>
        <v>0</v>
      </c>
      <c r="G632" s="583"/>
      <c r="H632" s="583"/>
      <c r="I632" s="584"/>
      <c r="J632" s="585"/>
      <c r="K632" s="336"/>
      <c r="L632" s="586"/>
      <c r="M632" s="586"/>
      <c r="N632" s="586"/>
      <c r="O632" s="338"/>
      <c r="P632" s="1359" t="e">
        <f t="shared" si="148"/>
        <v>#REF!</v>
      </c>
      <c r="Q632" s="401" t="e">
        <f t="shared" ref="Q632:X632" si="163">Q633+Q634</f>
        <v>#REF!</v>
      </c>
      <c r="R632" s="401" t="e">
        <f t="shared" si="163"/>
        <v>#REF!</v>
      </c>
      <c r="S632" s="401" t="e">
        <f t="shared" si="163"/>
        <v>#REF!</v>
      </c>
      <c r="T632" s="1262" t="e">
        <f t="shared" si="163"/>
        <v>#REF!</v>
      </c>
      <c r="U632" s="1359" t="e">
        <f t="shared" si="163"/>
        <v>#REF!</v>
      </c>
      <c r="V632" s="401" t="e">
        <f t="shared" si="163"/>
        <v>#REF!</v>
      </c>
      <c r="W632" s="1260" t="e">
        <f t="shared" si="163"/>
        <v>#REF!</v>
      </c>
      <c r="X632" s="339" t="e">
        <f t="shared" si="163"/>
        <v>#REF!</v>
      </c>
      <c r="Y632" s="1293" t="e">
        <f t="shared" si="149"/>
        <v>#REF!</v>
      </c>
      <c r="Z632" s="438"/>
      <c r="AA632" s="430"/>
      <c r="AB632" s="46">
        <f>T638</f>
        <v>0</v>
      </c>
      <c r="AC632" s="260" t="e">
        <f t="shared" si="150"/>
        <v>#REF!</v>
      </c>
    </row>
    <row r="633" spans="1:36" s="1008" customFormat="1" ht="15.6" hidden="1" customHeight="1" x14ac:dyDescent="0.3">
      <c r="A633" s="118"/>
      <c r="B633" s="331"/>
      <c r="C633" s="331" t="s">
        <v>117</v>
      </c>
      <c r="D633" s="331"/>
      <c r="E633" s="1166"/>
      <c r="F633" s="582">
        <f t="shared" si="146"/>
        <v>0</v>
      </c>
      <c r="G633" s="583"/>
      <c r="H633" s="583"/>
      <c r="I633" s="584"/>
      <c r="J633" s="919"/>
      <c r="K633" s="376"/>
      <c r="L633" s="429"/>
      <c r="M633" s="429"/>
      <c r="N633" s="429"/>
      <c r="O633" s="338"/>
      <c r="P633" s="1359" t="e">
        <f t="shared" si="148"/>
        <v>#REF!</v>
      </c>
      <c r="Q633" s="401" t="e">
        <f>#REF!+#REF!</f>
        <v>#REF!</v>
      </c>
      <c r="R633" s="401" t="e">
        <f>#REF!+#REF!</f>
        <v>#REF!</v>
      </c>
      <c r="S633" s="401" t="e">
        <f>#REF!+#REF!</f>
        <v>#REF!</v>
      </c>
      <c r="T633" s="1262" t="e">
        <f>#REF!+#REF!</f>
        <v>#REF!</v>
      </c>
      <c r="U633" s="1359" t="e">
        <f>#REF!+#REF!</f>
        <v>#REF!</v>
      </c>
      <c r="V633" s="401" t="e">
        <f>#REF!+#REF!</f>
        <v>#REF!</v>
      </c>
      <c r="W633" s="1260" t="e">
        <f>#REF!+#REF!</f>
        <v>#REF!</v>
      </c>
      <c r="X633" s="339" t="e">
        <f>#REF!+#REF!</f>
        <v>#REF!</v>
      </c>
      <c r="Y633" s="1293" t="e">
        <f t="shared" si="149"/>
        <v>#REF!</v>
      </c>
      <c r="Z633" s="339"/>
      <c r="AA633" s="346"/>
      <c r="AB633" s="1007"/>
      <c r="AC633" s="260" t="e">
        <f t="shared" si="150"/>
        <v>#REF!</v>
      </c>
    </row>
    <row r="634" spans="1:36" s="1008" customFormat="1" ht="15.6" hidden="1" customHeight="1" x14ac:dyDescent="0.3">
      <c r="A634" s="118"/>
      <c r="B634" s="331"/>
      <c r="C634" s="331" t="s">
        <v>118</v>
      </c>
      <c r="D634" s="331"/>
      <c r="E634" s="1166"/>
      <c r="F634" s="582">
        <f t="shared" si="146"/>
        <v>0</v>
      </c>
      <c r="G634" s="583"/>
      <c r="H634" s="583"/>
      <c r="I634" s="584"/>
      <c r="J634" s="919"/>
      <c r="K634" s="376"/>
      <c r="L634" s="429"/>
      <c r="M634" s="429"/>
      <c r="N634" s="429"/>
      <c r="O634" s="338"/>
      <c r="P634" s="1359" t="e">
        <f t="shared" si="148"/>
        <v>#REF!</v>
      </c>
      <c r="Q634" s="401" t="e">
        <f>#REF!</f>
        <v>#REF!</v>
      </c>
      <c r="R634" s="401" t="e">
        <f>#REF!</f>
        <v>#REF!</v>
      </c>
      <c r="S634" s="401" t="e">
        <f>#REF!</f>
        <v>#REF!</v>
      </c>
      <c r="T634" s="1262" t="e">
        <f>#REF!</f>
        <v>#REF!</v>
      </c>
      <c r="U634" s="1359" t="e">
        <f>#REF!</f>
        <v>#REF!</v>
      </c>
      <c r="V634" s="401" t="e">
        <f>#REF!</f>
        <v>#REF!</v>
      </c>
      <c r="W634" s="1260" t="e">
        <f>#REF!</f>
        <v>#REF!</v>
      </c>
      <c r="X634" s="339" t="e">
        <f>#REF!</f>
        <v>#REF!</v>
      </c>
      <c r="Y634" s="1293" t="e">
        <f t="shared" si="149"/>
        <v>#REF!</v>
      </c>
      <c r="Z634" s="339"/>
      <c r="AA634" s="346"/>
      <c r="AB634" s="1007"/>
      <c r="AC634" s="260" t="e">
        <f t="shared" si="150"/>
        <v>#REF!</v>
      </c>
    </row>
    <row r="635" spans="1:36" s="34" customFormat="1" hidden="1" x14ac:dyDescent="0.3">
      <c r="A635" s="130"/>
      <c r="B635" s="331" t="s">
        <v>189</v>
      </c>
      <c r="C635" s="368"/>
      <c r="D635" s="368"/>
      <c r="E635" s="1166"/>
      <c r="F635" s="582">
        <f t="shared" si="146"/>
        <v>0</v>
      </c>
      <c r="G635" s="583"/>
      <c r="H635" s="583"/>
      <c r="I635" s="584"/>
      <c r="J635" s="585"/>
      <c r="K635" s="336"/>
      <c r="L635" s="586"/>
      <c r="M635" s="586"/>
      <c r="N635" s="586"/>
      <c r="O635" s="338"/>
      <c r="P635" s="1359" t="e">
        <f t="shared" ref="P635:P658" si="164">SUM(Q635:T635)</f>
        <v>#REF!</v>
      </c>
      <c r="Q635" s="401" t="e">
        <f>#REF!</f>
        <v>#REF!</v>
      </c>
      <c r="R635" s="401" t="e">
        <f>#REF!</f>
        <v>#REF!</v>
      </c>
      <c r="S635" s="401" t="e">
        <f>#REF!</f>
        <v>#REF!</v>
      </c>
      <c r="T635" s="1262" t="e">
        <f>#REF!</f>
        <v>#REF!</v>
      </c>
      <c r="U635" s="1359" t="e">
        <f>#REF!</f>
        <v>#REF!</v>
      </c>
      <c r="V635" s="401" t="e">
        <f>#REF!</f>
        <v>#REF!</v>
      </c>
      <c r="W635" s="1260" t="e">
        <f>#REF!</f>
        <v>#REF!</v>
      </c>
      <c r="X635" s="339" t="e">
        <f>#REF!</f>
        <v>#REF!</v>
      </c>
      <c r="Y635" s="1293" t="e">
        <f t="shared" ref="Y635:Y658" si="165">SUM(U635:X635)</f>
        <v>#REF!</v>
      </c>
      <c r="Z635" s="438"/>
      <c r="AA635" s="601"/>
      <c r="AB635" s="46">
        <f>T639</f>
        <v>0</v>
      </c>
      <c r="AC635" s="260" t="e">
        <f t="shared" si="150"/>
        <v>#REF!</v>
      </c>
    </row>
    <row r="636" spans="1:36" s="41" customFormat="1" ht="15.6" hidden="1" customHeight="1" x14ac:dyDescent="0.3">
      <c r="A636" s="118"/>
      <c r="B636" s="331"/>
      <c r="C636" s="331" t="s">
        <v>117</v>
      </c>
      <c r="D636" s="331"/>
      <c r="E636" s="1166"/>
      <c r="F636" s="582">
        <f t="shared" si="146"/>
        <v>0</v>
      </c>
      <c r="G636" s="333"/>
      <c r="H636" s="333"/>
      <c r="I636" s="334"/>
      <c r="J636" s="342"/>
      <c r="K636" s="343"/>
      <c r="L636" s="344"/>
      <c r="M636" s="344"/>
      <c r="N636" s="344"/>
      <c r="O636" s="338"/>
      <c r="P636" s="339" t="e">
        <f t="shared" si="164"/>
        <v>#REF!</v>
      </c>
      <c r="Q636" s="986" t="e">
        <f>Q642+#REF!</f>
        <v>#REF!</v>
      </c>
      <c r="R636" s="986" t="e">
        <f>R642+#REF!</f>
        <v>#REF!</v>
      </c>
      <c r="S636" s="986" t="e">
        <f>S642+#REF!</f>
        <v>#REF!</v>
      </c>
      <c r="T636" s="1288" t="e">
        <f>T642+#REF!</f>
        <v>#REF!</v>
      </c>
      <c r="U636" s="986" t="e">
        <f>U642+#REF!</f>
        <v>#REF!</v>
      </c>
      <c r="V636" s="986" t="e">
        <f>V642+#REF!</f>
        <v>#REF!</v>
      </c>
      <c r="W636" s="345" t="e">
        <f>W642+#REF!</f>
        <v>#REF!</v>
      </c>
      <c r="X636" s="345" t="e">
        <f>X642+#REF!</f>
        <v>#REF!</v>
      </c>
      <c r="Y636" s="1293" t="e">
        <f t="shared" si="165"/>
        <v>#REF!</v>
      </c>
      <c r="Z636" s="339"/>
      <c r="AA636" s="346"/>
      <c r="AB636" s="82"/>
      <c r="AC636" s="253" t="e">
        <f t="shared" si="150"/>
        <v>#REF!</v>
      </c>
    </row>
    <row r="637" spans="1:36" s="41" customFormat="1" ht="15.6" hidden="1" customHeight="1" x14ac:dyDescent="0.3">
      <c r="A637" s="118"/>
      <c r="B637" s="331"/>
      <c r="C637" s="331" t="s">
        <v>118</v>
      </c>
      <c r="D637" s="331"/>
      <c r="E637" s="1166"/>
      <c r="F637" s="582">
        <f t="shared" ref="F637:F658" si="166">SUM(G637:J637)</f>
        <v>0</v>
      </c>
      <c r="G637" s="333"/>
      <c r="H637" s="333"/>
      <c r="I637" s="334"/>
      <c r="J637" s="342"/>
      <c r="K637" s="343"/>
      <c r="L637" s="344"/>
      <c r="M637" s="344"/>
      <c r="N637" s="344"/>
      <c r="O637" s="338"/>
      <c r="P637" s="339">
        <f t="shared" si="164"/>
        <v>0</v>
      </c>
      <c r="Q637" s="986"/>
      <c r="R637" s="986"/>
      <c r="S637" s="986"/>
      <c r="T637" s="1288"/>
      <c r="U637" s="986"/>
      <c r="V637" s="986"/>
      <c r="W637" s="345"/>
      <c r="X637" s="345"/>
      <c r="Y637" s="1293">
        <f t="shared" si="165"/>
        <v>0</v>
      </c>
      <c r="Z637" s="339"/>
      <c r="AA637" s="346"/>
      <c r="AB637" s="82"/>
      <c r="AC637" s="253">
        <f t="shared" si="150"/>
        <v>0</v>
      </c>
    </row>
    <row r="638" spans="1:36" s="35" customFormat="1" ht="16.2" thickBot="1" x14ac:dyDescent="0.35">
      <c r="A638" s="119"/>
      <c r="B638" s="306"/>
      <c r="C638" s="306"/>
      <c r="D638" s="306"/>
      <c r="E638" s="1349"/>
      <c r="F638" s="881">
        <f t="shared" si="166"/>
        <v>0</v>
      </c>
      <c r="G638" s="307"/>
      <c r="H638" s="307"/>
      <c r="I638" s="308"/>
      <c r="J638" s="309"/>
      <c r="K638" s="941"/>
      <c r="L638" s="553"/>
      <c r="M638" s="553"/>
      <c r="N638" s="553"/>
      <c r="O638" s="311"/>
      <c r="P638" s="484">
        <f t="shared" si="164"/>
        <v>0</v>
      </c>
      <c r="Q638" s="349"/>
      <c r="R638" s="349"/>
      <c r="S638" s="314"/>
      <c r="T638" s="315"/>
      <c r="U638" s="350"/>
      <c r="V638" s="349"/>
      <c r="W638" s="349"/>
      <c r="X638" s="349"/>
      <c r="Y638" s="1307">
        <f t="shared" si="165"/>
        <v>0</v>
      </c>
      <c r="Z638" s="317"/>
      <c r="AA638" s="658"/>
      <c r="AB638" s="47">
        <f>T640</f>
        <v>0</v>
      </c>
      <c r="AC638" s="253">
        <f t="shared" si="150"/>
        <v>0</v>
      </c>
    </row>
    <row r="639" spans="1:36" s="19" customFormat="1" x14ac:dyDescent="0.3">
      <c r="A639" s="120"/>
      <c r="B639" s="1517" t="s">
        <v>320</v>
      </c>
      <c r="C639" s="352"/>
      <c r="D639" s="352"/>
      <c r="E639" s="1367"/>
      <c r="F639" s="883">
        <f t="shared" si="166"/>
        <v>0</v>
      </c>
      <c r="G639" s="353"/>
      <c r="H639" s="353"/>
      <c r="I639" s="354"/>
      <c r="J639" s="355"/>
      <c r="K639" s="943"/>
      <c r="L639" s="531"/>
      <c r="M639" s="531"/>
      <c r="N639" s="531"/>
      <c r="O639" s="358"/>
      <c r="P639" s="488">
        <f t="shared" si="164"/>
        <v>0</v>
      </c>
      <c r="Q639" s="359"/>
      <c r="R639" s="359"/>
      <c r="S639" s="360"/>
      <c r="T639" s="361"/>
      <c r="U639" s="362"/>
      <c r="V639" s="359"/>
      <c r="W639" s="359"/>
      <c r="X639" s="359"/>
      <c r="Y639" s="1308">
        <f t="shared" si="165"/>
        <v>0</v>
      </c>
      <c r="Z639" s="363"/>
      <c r="AA639" s="428" t="s">
        <v>116</v>
      </c>
      <c r="AB639" s="61">
        <f>T641</f>
        <v>0</v>
      </c>
      <c r="AC639" s="253">
        <f t="shared" ref="AC639:AC658" si="167">P639+Y639</f>
        <v>0</v>
      </c>
    </row>
    <row r="640" spans="1:36" x14ac:dyDescent="0.3">
      <c r="A640" s="115"/>
      <c r="B640" s="659"/>
      <c r="C640" s="368" t="s">
        <v>321</v>
      </c>
      <c r="D640" s="332"/>
      <c r="E640" s="1164"/>
      <c r="F640" s="582">
        <f t="shared" si="166"/>
        <v>0</v>
      </c>
      <c r="G640" s="333"/>
      <c r="H640" s="333"/>
      <c r="I640" s="334"/>
      <c r="J640" s="335"/>
      <c r="K640" s="942"/>
      <c r="L640" s="337"/>
      <c r="M640" s="337"/>
      <c r="N640" s="337"/>
      <c r="O640" s="338"/>
      <c r="P640" s="339">
        <f t="shared" si="164"/>
        <v>0</v>
      </c>
      <c r="Q640" s="364"/>
      <c r="R640" s="364"/>
      <c r="S640" s="365"/>
      <c r="T640" s="366"/>
      <c r="U640" s="367"/>
      <c r="V640" s="364"/>
      <c r="W640" s="364"/>
      <c r="X640" s="364"/>
      <c r="Y640" s="1293">
        <f t="shared" si="165"/>
        <v>0</v>
      </c>
      <c r="Z640" s="340"/>
      <c r="AA640" s="370"/>
      <c r="AB640" s="25">
        <f>T642</f>
        <v>0</v>
      </c>
      <c r="AC640" s="253">
        <f t="shared" si="167"/>
        <v>0</v>
      </c>
    </row>
    <row r="641" spans="1:29" s="34" customFormat="1" ht="15.6" customHeight="1" x14ac:dyDescent="0.3">
      <c r="A641" s="118"/>
      <c r="B641" s="368"/>
      <c r="C641" s="331" t="s">
        <v>264</v>
      </c>
      <c r="D641" s="368"/>
      <c r="E641" s="1166"/>
      <c r="F641" s="582">
        <f t="shared" si="166"/>
        <v>0</v>
      </c>
      <c r="G641" s="583"/>
      <c r="H641" s="583"/>
      <c r="I641" s="584"/>
      <c r="J641" s="585"/>
      <c r="K641" s="336"/>
      <c r="L641" s="429"/>
      <c r="M641" s="429"/>
      <c r="N641" s="429"/>
      <c r="O641" s="338"/>
      <c r="P641" s="1359">
        <f>P649</f>
        <v>35000</v>
      </c>
      <c r="Q641" s="401">
        <f t="shared" ref="Q641:Y641" si="168">Q649</f>
        <v>0</v>
      </c>
      <c r="R641" s="401">
        <f t="shared" si="168"/>
        <v>0</v>
      </c>
      <c r="S641" s="401">
        <f t="shared" si="168"/>
        <v>35000</v>
      </c>
      <c r="T641" s="1262">
        <f t="shared" si="168"/>
        <v>0</v>
      </c>
      <c r="U641" s="1359">
        <f t="shared" si="168"/>
        <v>0</v>
      </c>
      <c r="V641" s="401">
        <f t="shared" si="168"/>
        <v>0</v>
      </c>
      <c r="W641" s="1260">
        <f t="shared" si="168"/>
        <v>0</v>
      </c>
      <c r="X641" s="339">
        <f t="shared" si="168"/>
        <v>0</v>
      </c>
      <c r="Y641" s="1286">
        <f t="shared" si="168"/>
        <v>0</v>
      </c>
      <c r="Z641" s="438"/>
      <c r="AA641" s="480"/>
      <c r="AB641" s="61" t="e">
        <f>#REF!</f>
        <v>#REF!</v>
      </c>
      <c r="AC641" s="260">
        <f t="shared" si="167"/>
        <v>35000</v>
      </c>
    </row>
    <row r="642" spans="1:29" s="34" customFormat="1" ht="15.6" hidden="1" customHeight="1" x14ac:dyDescent="0.3">
      <c r="A642" s="118"/>
      <c r="B642" s="368"/>
      <c r="C642" s="331" t="s">
        <v>189</v>
      </c>
      <c r="D642" s="368"/>
      <c r="E642" s="1166"/>
      <c r="F642" s="582">
        <f t="shared" si="166"/>
        <v>0</v>
      </c>
      <c r="G642" s="583"/>
      <c r="H642" s="583"/>
      <c r="I642" s="584"/>
      <c r="J642" s="585"/>
      <c r="K642" s="336"/>
      <c r="L642" s="586"/>
      <c r="M642" s="586"/>
      <c r="N642" s="586"/>
      <c r="O642" s="338"/>
      <c r="P642" s="339">
        <f t="shared" si="164"/>
        <v>231500</v>
      </c>
      <c r="Q642" s="436">
        <f>Q654+Q655</f>
        <v>231500</v>
      </c>
      <c r="R642" s="436">
        <f t="shared" ref="R642:X642" si="169">R654+R655</f>
        <v>0</v>
      </c>
      <c r="S642" s="436">
        <f t="shared" si="169"/>
        <v>0</v>
      </c>
      <c r="T642" s="1293">
        <f t="shared" si="169"/>
        <v>0</v>
      </c>
      <c r="U642" s="437">
        <f t="shared" si="169"/>
        <v>231500</v>
      </c>
      <c r="V642" s="436">
        <f t="shared" si="169"/>
        <v>20000</v>
      </c>
      <c r="W642" s="436">
        <f t="shared" si="169"/>
        <v>0</v>
      </c>
      <c r="X642" s="436">
        <f t="shared" si="169"/>
        <v>0</v>
      </c>
      <c r="Y642" s="1293">
        <f t="shared" si="165"/>
        <v>251500</v>
      </c>
      <c r="Z642" s="438"/>
      <c r="AA642" s="430"/>
      <c r="AB642" s="61">
        <f>T644</f>
        <v>0</v>
      </c>
      <c r="AC642" s="260">
        <f t="shared" si="167"/>
        <v>483000</v>
      </c>
    </row>
    <row r="643" spans="1:29" ht="15.6" customHeight="1" x14ac:dyDescent="0.3">
      <c r="A643" s="115"/>
      <c r="B643" s="332"/>
      <c r="C643" s="331"/>
      <c r="D643" s="332"/>
      <c r="E643" s="1164"/>
      <c r="F643" s="582"/>
      <c r="G643" s="333"/>
      <c r="H643" s="333"/>
      <c r="I643" s="334"/>
      <c r="J643" s="335"/>
      <c r="K643" s="942"/>
      <c r="L643" s="337"/>
      <c r="M643" s="337"/>
      <c r="N643" s="337"/>
      <c r="O643" s="338"/>
      <c r="P643" s="339"/>
      <c r="Q643" s="364"/>
      <c r="R643" s="364"/>
      <c r="S643" s="364"/>
      <c r="T643" s="475"/>
      <c r="U643" s="367"/>
      <c r="V643" s="364"/>
      <c r="W643" s="364"/>
      <c r="X643" s="364"/>
      <c r="Y643" s="1293"/>
      <c r="Z643" s="438"/>
      <c r="AA643" s="348"/>
      <c r="AB643" s="25"/>
      <c r="AC643" s="253"/>
    </row>
    <row r="644" spans="1:29" ht="15.6" customHeight="1" x14ac:dyDescent="0.3">
      <c r="A644" s="115"/>
      <c r="B644" s="368"/>
      <c r="C644" s="659" t="s">
        <v>322</v>
      </c>
      <c r="D644" s="368"/>
      <c r="E644" s="1164"/>
      <c r="F644" s="582">
        <f t="shared" si="166"/>
        <v>0</v>
      </c>
      <c r="G644" s="333"/>
      <c r="H644" s="333"/>
      <c r="I644" s="334"/>
      <c r="J644" s="335"/>
      <c r="K644" s="942"/>
      <c r="L644" s="337"/>
      <c r="M644" s="337"/>
      <c r="N644" s="337"/>
      <c r="O644" s="338"/>
      <c r="P644" s="339">
        <f t="shared" si="164"/>
        <v>0</v>
      </c>
      <c r="Q644" s="364"/>
      <c r="R644" s="364"/>
      <c r="S644" s="365"/>
      <c r="T644" s="366"/>
      <c r="U644" s="367"/>
      <c r="V644" s="364"/>
      <c r="W644" s="364"/>
      <c r="X644" s="364"/>
      <c r="Y644" s="1293">
        <f t="shared" si="165"/>
        <v>0</v>
      </c>
      <c r="Z644" s="340"/>
      <c r="AA644" s="589"/>
      <c r="AB644" s="25">
        <f>T646</f>
        <v>0</v>
      </c>
      <c r="AC644" s="253">
        <f t="shared" si="167"/>
        <v>0</v>
      </c>
    </row>
    <row r="645" spans="1:29" ht="15.6" customHeight="1" x14ac:dyDescent="0.3">
      <c r="A645" s="115"/>
      <c r="B645" s="368"/>
      <c r="C645" s="659"/>
      <c r="D645" s="368" t="s">
        <v>323</v>
      </c>
      <c r="E645" s="1164"/>
      <c r="F645" s="582">
        <f t="shared" si="166"/>
        <v>0</v>
      </c>
      <c r="G645" s="333"/>
      <c r="H645" s="333"/>
      <c r="I645" s="334"/>
      <c r="J645" s="335"/>
      <c r="K645" s="942"/>
      <c r="L645" s="337"/>
      <c r="M645" s="337"/>
      <c r="N645" s="337"/>
      <c r="O645" s="338"/>
      <c r="P645" s="339">
        <f t="shared" si="164"/>
        <v>0</v>
      </c>
      <c r="Q645" s="364"/>
      <c r="R645" s="364"/>
      <c r="S645" s="365"/>
      <c r="T645" s="366"/>
      <c r="U645" s="367"/>
      <c r="V645" s="364"/>
      <c r="W645" s="364"/>
      <c r="X645" s="364"/>
      <c r="Y645" s="1293">
        <f t="shared" si="165"/>
        <v>0</v>
      </c>
      <c r="Z645" s="340"/>
      <c r="AA645" s="589"/>
      <c r="AB645" s="25" t="e">
        <f>#REF!</f>
        <v>#REF!</v>
      </c>
      <c r="AC645" s="253">
        <f t="shared" si="167"/>
        <v>0</v>
      </c>
    </row>
    <row r="646" spans="1:29" s="68" customFormat="1" ht="15.6" customHeight="1" x14ac:dyDescent="0.3">
      <c r="A646" s="115"/>
      <c r="B646" s="332"/>
      <c r="C646" s="332"/>
      <c r="D646" s="332"/>
      <c r="E646" s="1168" t="s">
        <v>17</v>
      </c>
      <c r="F646" s="582">
        <f t="shared" si="166"/>
        <v>1</v>
      </c>
      <c r="G646" s="333">
        <v>1</v>
      </c>
      <c r="H646" s="333"/>
      <c r="I646" s="334"/>
      <c r="J646" s="335"/>
      <c r="K646" s="633">
        <v>12</v>
      </c>
      <c r="L646" s="344"/>
      <c r="M646" s="344"/>
      <c r="N646" s="344"/>
      <c r="O646" s="338">
        <f t="shared" ref="O646:O653" si="170">SUM(K646:N646)</f>
        <v>12</v>
      </c>
      <c r="P646" s="339">
        <f t="shared" si="164"/>
        <v>30000</v>
      </c>
      <c r="Q646" s="367">
        <v>30000</v>
      </c>
      <c r="R646" s="364"/>
      <c r="S646" s="365"/>
      <c r="T646" s="366"/>
      <c r="U646" s="367">
        <v>30000</v>
      </c>
      <c r="V646" s="364"/>
      <c r="W646" s="364"/>
      <c r="X646" s="364"/>
      <c r="Y646" s="1293">
        <f t="shared" si="165"/>
        <v>30000</v>
      </c>
      <c r="Z646" s="340" t="s">
        <v>31</v>
      </c>
      <c r="AA646" s="589"/>
      <c r="AB646" s="67" t="e">
        <f>#REF!</f>
        <v>#REF!</v>
      </c>
      <c r="AC646" s="253">
        <f t="shared" si="167"/>
        <v>60000</v>
      </c>
    </row>
    <row r="647" spans="1:29" ht="15.6" customHeight="1" x14ac:dyDescent="0.3">
      <c r="A647" s="115"/>
      <c r="B647" s="332"/>
      <c r="C647" s="332"/>
      <c r="D647" s="332"/>
      <c r="E647" s="1168"/>
      <c r="F647" s="582">
        <f t="shared" si="166"/>
        <v>0</v>
      </c>
      <c r="G647" s="333"/>
      <c r="H647" s="333"/>
      <c r="I647" s="334"/>
      <c r="J647" s="335"/>
      <c r="K647" s="633"/>
      <c r="L647" s="337"/>
      <c r="M647" s="337"/>
      <c r="N647" s="337"/>
      <c r="O647" s="338"/>
      <c r="P647" s="339">
        <f t="shared" si="164"/>
        <v>0</v>
      </c>
      <c r="Q647" s="364"/>
      <c r="R647" s="364"/>
      <c r="S647" s="365"/>
      <c r="T647" s="366"/>
      <c r="U647" s="367"/>
      <c r="V647" s="364"/>
      <c r="W647" s="364"/>
      <c r="X647" s="364"/>
      <c r="Y647" s="1293">
        <f t="shared" si="165"/>
        <v>0</v>
      </c>
      <c r="Z647" s="340"/>
      <c r="AA647" s="348"/>
      <c r="AB647" s="25"/>
      <c r="AC647" s="253">
        <f t="shared" si="167"/>
        <v>0</v>
      </c>
    </row>
    <row r="648" spans="1:29" x14ac:dyDescent="0.3">
      <c r="A648" s="115"/>
      <c r="B648" s="332"/>
      <c r="C648" s="661" t="s">
        <v>1251</v>
      </c>
      <c r="D648" s="332"/>
      <c r="E648" s="1164"/>
      <c r="F648" s="582">
        <f t="shared" ref="F648:F649" si="171">SUM(G648:J648)</f>
        <v>0</v>
      </c>
      <c r="G648" s="333"/>
      <c r="H648" s="333"/>
      <c r="I648" s="334"/>
      <c r="J648" s="335"/>
      <c r="K648" s="942"/>
      <c r="L648" s="337"/>
      <c r="M648" s="337"/>
      <c r="N648" s="337"/>
      <c r="O648" s="338"/>
      <c r="P648" s="339">
        <f t="shared" si="164"/>
        <v>0</v>
      </c>
      <c r="Q648" s="364"/>
      <c r="R648" s="364"/>
      <c r="S648" s="365"/>
      <c r="T648" s="366"/>
      <c r="U648" s="367"/>
      <c r="V648" s="364"/>
      <c r="W648" s="364"/>
      <c r="X648" s="364"/>
      <c r="Y648" s="1293">
        <f t="shared" si="165"/>
        <v>0</v>
      </c>
      <c r="Z648" s="476"/>
      <c r="AA648" s="525"/>
      <c r="AB648" s="20"/>
      <c r="AC648" s="253">
        <f t="shared" si="167"/>
        <v>0</v>
      </c>
    </row>
    <row r="649" spans="1:29" x14ac:dyDescent="0.3">
      <c r="A649" s="115"/>
      <c r="B649" s="332"/>
      <c r="C649" s="332"/>
      <c r="D649" s="332"/>
      <c r="E649" s="1168" t="s">
        <v>447</v>
      </c>
      <c r="F649" s="582">
        <f t="shared" si="171"/>
        <v>1</v>
      </c>
      <c r="G649" s="334"/>
      <c r="H649" s="335"/>
      <c r="I649" s="334">
        <v>1</v>
      </c>
      <c r="J649" s="335" t="s">
        <v>1089</v>
      </c>
      <c r="K649" s="942"/>
      <c r="L649" s="337"/>
      <c r="M649" s="337"/>
      <c r="N649" s="337"/>
      <c r="O649" s="338"/>
      <c r="P649" s="339">
        <f t="shared" si="164"/>
        <v>35000</v>
      </c>
      <c r="Q649" s="364"/>
      <c r="R649" s="364"/>
      <c r="S649" s="365">
        <v>35000</v>
      </c>
      <c r="T649" s="366"/>
      <c r="U649" s="367"/>
      <c r="V649" s="364"/>
      <c r="W649" s="364"/>
      <c r="X649" s="364"/>
      <c r="Y649" s="1293">
        <f t="shared" si="165"/>
        <v>0</v>
      </c>
      <c r="Z649" s="340" t="s">
        <v>31</v>
      </c>
      <c r="AA649" s="525"/>
      <c r="AB649" s="20"/>
      <c r="AC649" s="253">
        <f t="shared" si="167"/>
        <v>35000</v>
      </c>
    </row>
    <row r="650" spans="1:29" ht="16.2" thickBot="1" x14ac:dyDescent="0.35">
      <c r="A650" s="121"/>
      <c r="B650" s="377"/>
      <c r="C650" s="377"/>
      <c r="D650" s="377"/>
      <c r="E650" s="1366"/>
      <c r="F650" s="885">
        <f t="shared" si="166"/>
        <v>0</v>
      </c>
      <c r="G650" s="378"/>
      <c r="H650" s="378"/>
      <c r="I650" s="379"/>
      <c r="J650" s="380"/>
      <c r="K650" s="944"/>
      <c r="L650" s="425"/>
      <c r="M650" s="425"/>
      <c r="N650" s="425"/>
      <c r="O650" s="382"/>
      <c r="P650" s="481">
        <f t="shared" si="164"/>
        <v>0</v>
      </c>
      <c r="Q650" s="383"/>
      <c r="R650" s="383"/>
      <c r="S650" s="384"/>
      <c r="T650" s="385"/>
      <c r="U650" s="386"/>
      <c r="V650" s="383"/>
      <c r="W650" s="383"/>
      <c r="X650" s="383"/>
      <c r="Y650" s="1305">
        <f t="shared" si="165"/>
        <v>0</v>
      </c>
      <c r="Z650" s="387"/>
      <c r="AA650" s="482"/>
      <c r="AB650" s="20"/>
      <c r="AC650" s="253">
        <f t="shared" si="167"/>
        <v>0</v>
      </c>
    </row>
    <row r="651" spans="1:29" ht="16.2" customHeight="1" x14ac:dyDescent="0.3">
      <c r="A651" s="123"/>
      <c r="B651" s="445" t="s">
        <v>1252</v>
      </c>
      <c r="C651" s="388"/>
      <c r="D651" s="388"/>
      <c r="E651" s="1361"/>
      <c r="F651" s="886">
        <f t="shared" si="166"/>
        <v>0</v>
      </c>
      <c r="G651" s="389"/>
      <c r="H651" s="389"/>
      <c r="I651" s="390"/>
      <c r="J651" s="391"/>
      <c r="K651" s="945"/>
      <c r="L651" s="447"/>
      <c r="M651" s="447"/>
      <c r="N651" s="447"/>
      <c r="O651" s="394"/>
      <c r="P651" s="483">
        <f t="shared" si="164"/>
        <v>0</v>
      </c>
      <c r="Q651" s="395"/>
      <c r="R651" s="395"/>
      <c r="S651" s="478"/>
      <c r="T651" s="479"/>
      <c r="U651" s="398"/>
      <c r="V651" s="395"/>
      <c r="W651" s="395"/>
      <c r="X651" s="395"/>
      <c r="Y651" s="1306">
        <f t="shared" si="165"/>
        <v>0</v>
      </c>
      <c r="Z651" s="399"/>
      <c r="AA651" s="400"/>
      <c r="AB651" s="20"/>
      <c r="AC651" s="253">
        <f t="shared" si="167"/>
        <v>0</v>
      </c>
    </row>
    <row r="652" spans="1:29" ht="16.2" customHeight="1" x14ac:dyDescent="0.3">
      <c r="A652" s="115"/>
      <c r="B652" s="374"/>
      <c r="C652" s="368" t="s">
        <v>1253</v>
      </c>
      <c r="D652" s="368"/>
      <c r="E652" s="1166"/>
      <c r="F652" s="883"/>
      <c r="G652" s="353"/>
      <c r="H652" s="353"/>
      <c r="I652" s="354"/>
      <c r="J652" s="355"/>
      <c r="K652" s="943"/>
      <c r="L652" s="357"/>
      <c r="M652" s="357"/>
      <c r="N652" s="357"/>
      <c r="O652" s="358"/>
      <c r="P652" s="488"/>
      <c r="Q652" s="359"/>
      <c r="R652" s="359"/>
      <c r="S652" s="360"/>
      <c r="T652" s="361"/>
      <c r="U652" s="362"/>
      <c r="V652" s="359"/>
      <c r="W652" s="359"/>
      <c r="X652" s="359"/>
      <c r="Y652" s="1308"/>
      <c r="Z652" s="363"/>
      <c r="AA652" s="489"/>
      <c r="AB652" s="20"/>
      <c r="AC652" s="253"/>
    </row>
    <row r="653" spans="1:29" s="68" customFormat="1" ht="16.2" customHeight="1" x14ac:dyDescent="0.3">
      <c r="A653" s="115"/>
      <c r="B653" s="368"/>
      <c r="C653" s="368"/>
      <c r="D653" s="368"/>
      <c r="E653" s="1168" t="s">
        <v>21</v>
      </c>
      <c r="F653" s="582">
        <f t="shared" si="166"/>
        <v>1</v>
      </c>
      <c r="G653" s="333"/>
      <c r="H653" s="333">
        <v>1</v>
      </c>
      <c r="I653" s="334"/>
      <c r="J653" s="335"/>
      <c r="K653" s="633"/>
      <c r="L653" s="344">
        <v>1</v>
      </c>
      <c r="M653" s="344"/>
      <c r="N653" s="344"/>
      <c r="O653" s="338">
        <f t="shared" si="170"/>
        <v>1</v>
      </c>
      <c r="P653" s="339">
        <f t="shared" si="164"/>
        <v>10000</v>
      </c>
      <c r="Q653" s="364"/>
      <c r="R653" s="417">
        <v>10000</v>
      </c>
      <c r="S653" s="365"/>
      <c r="T653" s="366">
        <v>0</v>
      </c>
      <c r="U653" s="367"/>
      <c r="V653" s="417">
        <v>10000</v>
      </c>
      <c r="W653" s="364"/>
      <c r="X653" s="364"/>
      <c r="Y653" s="1293">
        <f t="shared" si="165"/>
        <v>10000</v>
      </c>
      <c r="Z653" s="291" t="s">
        <v>264</v>
      </c>
      <c r="AA653" s="673"/>
      <c r="AB653" s="1669"/>
      <c r="AC653" s="253">
        <f t="shared" si="167"/>
        <v>20000</v>
      </c>
    </row>
    <row r="654" spans="1:29" s="68" customFormat="1" ht="16.2" hidden="1" customHeight="1" x14ac:dyDescent="0.3">
      <c r="A654" s="115"/>
      <c r="B654" s="368"/>
      <c r="C654" s="368"/>
      <c r="D654" s="368"/>
      <c r="E654" s="1168"/>
      <c r="F654" s="885"/>
      <c r="G654" s="378"/>
      <c r="H654" s="378"/>
      <c r="I654" s="379"/>
      <c r="J654" s="380"/>
      <c r="K654" s="947"/>
      <c r="L654" s="381"/>
      <c r="M654" s="381"/>
      <c r="N654" s="381"/>
      <c r="O654" s="382"/>
      <c r="P654" s="339">
        <f t="shared" si="164"/>
        <v>0</v>
      </c>
      <c r="Q654" s="383"/>
      <c r="R654" s="383"/>
      <c r="S654" s="384"/>
      <c r="T654" s="385"/>
      <c r="U654" s="386"/>
      <c r="V654" s="674">
        <v>20000</v>
      </c>
      <c r="W654" s="383"/>
      <c r="X654" s="383"/>
      <c r="Y654" s="1293">
        <f t="shared" si="165"/>
        <v>20000</v>
      </c>
      <c r="Z654" s="1329" t="s">
        <v>1060</v>
      </c>
      <c r="AA654" s="675"/>
      <c r="AB654" s="1669"/>
      <c r="AC654" s="253">
        <f t="shared" si="167"/>
        <v>20000</v>
      </c>
    </row>
    <row r="655" spans="1:29" s="68" customFormat="1" ht="16.2" hidden="1" customHeight="1" x14ac:dyDescent="0.3">
      <c r="A655" s="115"/>
      <c r="B655" s="368"/>
      <c r="C655" s="368"/>
      <c r="D655" s="368"/>
      <c r="E655" s="1168"/>
      <c r="F655" s="885"/>
      <c r="G655" s="378"/>
      <c r="H655" s="378"/>
      <c r="I655" s="379"/>
      <c r="J655" s="380"/>
      <c r="K655" s="947"/>
      <c r="L655" s="381"/>
      <c r="M655" s="381"/>
      <c r="N655" s="381"/>
      <c r="O655" s="382"/>
      <c r="P655" s="339">
        <f t="shared" si="164"/>
        <v>231500</v>
      </c>
      <c r="Q655" s="386">
        <f>231500</f>
        <v>231500</v>
      </c>
      <c r="R655" s="383"/>
      <c r="S655" s="384"/>
      <c r="T655" s="385"/>
      <c r="U655" s="386">
        <f>231500</f>
        <v>231500</v>
      </c>
      <c r="V655" s="674"/>
      <c r="W655" s="383"/>
      <c r="X655" s="383"/>
      <c r="Y655" s="1293">
        <f t="shared" si="165"/>
        <v>231500</v>
      </c>
      <c r="Z655" s="1329" t="s">
        <v>1060</v>
      </c>
      <c r="AA655" s="675" t="s">
        <v>1061</v>
      </c>
      <c r="AB655" s="1669"/>
      <c r="AC655" s="253">
        <f t="shared" si="167"/>
        <v>463000</v>
      </c>
    </row>
    <row r="656" spans="1:29" s="68" customFormat="1" ht="16.2" hidden="1" customHeight="1" x14ac:dyDescent="0.3">
      <c r="A656" s="115"/>
      <c r="B656" s="368"/>
      <c r="C656" s="368"/>
      <c r="D656" s="368"/>
      <c r="E656" s="1168"/>
      <c r="F656" s="885"/>
      <c r="G656" s="378"/>
      <c r="H656" s="378"/>
      <c r="I656" s="379"/>
      <c r="J656" s="380"/>
      <c r="K656" s="947"/>
      <c r="L656" s="381"/>
      <c r="M656" s="381"/>
      <c r="N656" s="381"/>
      <c r="O656" s="382"/>
      <c r="P656" s="339">
        <f t="shared" si="164"/>
        <v>0</v>
      </c>
      <c r="Q656" s="383"/>
      <c r="R656" s="383"/>
      <c r="S656" s="384"/>
      <c r="T656" s="385"/>
      <c r="U656" s="386"/>
      <c r="V656" s="674"/>
      <c r="W656" s="383"/>
      <c r="X656" s="383"/>
      <c r="Y656" s="1293">
        <f t="shared" si="165"/>
        <v>0</v>
      </c>
      <c r="Z656" s="387"/>
      <c r="AA656" s="675" t="s">
        <v>1062</v>
      </c>
      <c r="AB656" s="1669"/>
      <c r="AC656" s="253">
        <f t="shared" si="167"/>
        <v>0</v>
      </c>
    </row>
    <row r="657" spans="1:36" s="1683" customFormat="1" ht="16.2" hidden="1" customHeight="1" x14ac:dyDescent="0.3">
      <c r="A657" s="121"/>
      <c r="B657" s="519"/>
      <c r="C657" s="519"/>
      <c r="D657" s="519"/>
      <c r="E657" s="1366"/>
      <c r="F657" s="885"/>
      <c r="G657" s="378"/>
      <c r="H657" s="378"/>
      <c r="I657" s="379"/>
      <c r="J657" s="380"/>
      <c r="K657" s="947"/>
      <c r="L657" s="381"/>
      <c r="M657" s="381"/>
      <c r="N657" s="381"/>
      <c r="O657" s="382"/>
      <c r="P657" s="481">
        <f t="shared" si="164"/>
        <v>0</v>
      </c>
      <c r="Q657" s="383"/>
      <c r="R657" s="383"/>
      <c r="S657" s="384"/>
      <c r="T657" s="385"/>
      <c r="U657" s="386"/>
      <c r="V657" s="674"/>
      <c r="W657" s="383"/>
      <c r="X657" s="383"/>
      <c r="Y657" s="1305">
        <f t="shared" si="165"/>
        <v>0</v>
      </c>
      <c r="Z657" s="387"/>
      <c r="AA657" s="675" t="s">
        <v>1063</v>
      </c>
      <c r="AB657" s="1669"/>
      <c r="AC657" s="1126">
        <f t="shared" si="167"/>
        <v>0</v>
      </c>
    </row>
    <row r="658" spans="1:36" ht="16.2" customHeight="1" thickBot="1" x14ac:dyDescent="0.35">
      <c r="A658" s="119"/>
      <c r="B658" s="306"/>
      <c r="C658" s="306"/>
      <c r="D658" s="306"/>
      <c r="E658" s="1364"/>
      <c r="F658" s="885">
        <f t="shared" si="166"/>
        <v>0</v>
      </c>
      <c r="G658" s="378"/>
      <c r="H658" s="378"/>
      <c r="I658" s="379"/>
      <c r="J658" s="380"/>
      <c r="K658" s="944"/>
      <c r="L658" s="425"/>
      <c r="M658" s="425"/>
      <c r="N658" s="425"/>
      <c r="O658" s="382"/>
      <c r="P658" s="481">
        <f t="shared" si="164"/>
        <v>0</v>
      </c>
      <c r="Q658" s="383"/>
      <c r="R658" s="383"/>
      <c r="S658" s="384"/>
      <c r="T658" s="385"/>
      <c r="U658" s="386"/>
      <c r="V658" s="383"/>
      <c r="W658" s="383"/>
      <c r="X658" s="383"/>
      <c r="Y658" s="1305">
        <f t="shared" si="165"/>
        <v>0</v>
      </c>
      <c r="Z658" s="387"/>
      <c r="AA658" s="482"/>
      <c r="AB658" s="1638" t="s">
        <v>368</v>
      </c>
      <c r="AC658" s="253">
        <f t="shared" si="167"/>
        <v>0</v>
      </c>
    </row>
    <row r="659" spans="1:36" s="1134" customFormat="1" x14ac:dyDescent="0.3">
      <c r="A659" s="1522" t="s">
        <v>338</v>
      </c>
      <c r="B659" s="1378"/>
      <c r="C659" s="1378"/>
      <c r="D659" s="1378"/>
      <c r="E659" s="1523"/>
      <c r="F659" s="1379">
        <f t="shared" ref="F659:F698" si="172">SUM(G659:J659)</f>
        <v>0</v>
      </c>
      <c r="G659" s="1524"/>
      <c r="H659" s="1524"/>
      <c r="I659" s="1525"/>
      <c r="J659" s="1526"/>
      <c r="K659" s="1527"/>
      <c r="L659" s="1528"/>
      <c r="M659" s="1528"/>
      <c r="N659" s="1528"/>
      <c r="O659" s="1380"/>
      <c r="P659" s="1381">
        <f t="shared" ref="P659:P674" si="173">SUM(Q659:T659)</f>
        <v>0</v>
      </c>
      <c r="Q659" s="1529"/>
      <c r="R659" s="1529"/>
      <c r="S659" s="1530"/>
      <c r="T659" s="1384"/>
      <c r="U659" s="1381"/>
      <c r="V659" s="1530"/>
      <c r="W659" s="1530"/>
      <c r="X659" s="1382"/>
      <c r="Y659" s="1383">
        <f t="shared" ref="Y659:Y674" si="174">SUM(U659:X659)</f>
        <v>0</v>
      </c>
      <c r="Z659" s="1381"/>
      <c r="AA659" s="1384"/>
      <c r="AB659" s="97" t="e">
        <f>#REF!+AA659</f>
        <v>#REF!</v>
      </c>
      <c r="AC659" s="1128">
        <f t="shared" ref="AC659:AC681" si="175">P659+Y659</f>
        <v>0</v>
      </c>
      <c r="AD659" s="1129"/>
      <c r="AE659" s="1129"/>
      <c r="AF659" s="83">
        <f>+AE659+AD659+AC659+Y659</f>
        <v>0</v>
      </c>
      <c r="AG659" s="1130"/>
      <c r="AH659" s="1131"/>
      <c r="AI659" s="1132"/>
      <c r="AJ659" s="1133"/>
    </row>
    <row r="660" spans="1:36" s="1142" customFormat="1" x14ac:dyDescent="0.3">
      <c r="A660" s="18"/>
      <c r="B660" s="685" t="s">
        <v>339</v>
      </c>
      <c r="C660" s="1135"/>
      <c r="D660" s="1135"/>
      <c r="E660" s="1215"/>
      <c r="F660" s="899">
        <f t="shared" si="172"/>
        <v>0</v>
      </c>
      <c r="G660" s="933"/>
      <c r="H660" s="933"/>
      <c r="I660" s="934"/>
      <c r="J660" s="935"/>
      <c r="K660" s="936"/>
      <c r="L660" s="937"/>
      <c r="M660" s="937"/>
      <c r="N660" s="937"/>
      <c r="O660" s="686"/>
      <c r="P660" s="1002">
        <f t="shared" si="173"/>
        <v>0</v>
      </c>
      <c r="Q660" s="981"/>
      <c r="R660" s="981"/>
      <c r="S660" s="982"/>
      <c r="T660" s="687"/>
      <c r="U660" s="1002"/>
      <c r="V660" s="982"/>
      <c r="W660" s="982"/>
      <c r="X660" s="688"/>
      <c r="Y660" s="1314">
        <f t="shared" si="174"/>
        <v>0</v>
      </c>
      <c r="Z660" s="1002"/>
      <c r="AA660" s="687"/>
      <c r="AB660" s="98"/>
      <c r="AC660" s="1136">
        <f t="shared" si="175"/>
        <v>0</v>
      </c>
      <c r="AD660" s="1137"/>
      <c r="AE660" s="1137"/>
      <c r="AF660" s="81">
        <f>+AE660+AD660+AC660+Y660</f>
        <v>0</v>
      </c>
      <c r="AG660" s="1138"/>
      <c r="AH660" s="1139"/>
      <c r="AI660" s="1140"/>
      <c r="AJ660" s="1141" t="s">
        <v>756</v>
      </c>
    </row>
    <row r="661" spans="1:36" s="34" customFormat="1" x14ac:dyDescent="0.3">
      <c r="A661" s="118"/>
      <c r="B661" s="331" t="s">
        <v>264</v>
      </c>
      <c r="C661" s="368"/>
      <c r="D661" s="368"/>
      <c r="E661" s="1166"/>
      <c r="F661" s="582">
        <f t="shared" si="172"/>
        <v>0</v>
      </c>
      <c r="G661" s="583"/>
      <c r="H661" s="583"/>
      <c r="I661" s="584"/>
      <c r="J661" s="585"/>
      <c r="K661" s="336"/>
      <c r="L661" s="586"/>
      <c r="M661" s="586"/>
      <c r="N661" s="586"/>
      <c r="O661" s="338"/>
      <c r="P661" s="437">
        <f>SUM(P662:P666)</f>
        <v>9903000</v>
      </c>
      <c r="Q661" s="436">
        <f t="shared" ref="Q661:Y661" si="176">SUM(Q662:Q666)</f>
        <v>1955500</v>
      </c>
      <c r="R661" s="436">
        <f t="shared" si="176"/>
        <v>1646000</v>
      </c>
      <c r="S661" s="436">
        <f t="shared" si="176"/>
        <v>3263317.76</v>
      </c>
      <c r="T661" s="1293">
        <f t="shared" si="176"/>
        <v>2788182.24</v>
      </c>
      <c r="U661" s="437">
        <f t="shared" si="176"/>
        <v>1842918.3900000001</v>
      </c>
      <c r="V661" s="436">
        <f t="shared" si="176"/>
        <v>1772898</v>
      </c>
      <c r="W661" s="436">
        <f t="shared" si="176"/>
        <v>0</v>
      </c>
      <c r="X661" s="436">
        <f t="shared" si="176"/>
        <v>0</v>
      </c>
      <c r="Y661" s="1293">
        <f t="shared" si="176"/>
        <v>3690816.3899999997</v>
      </c>
      <c r="Z661" s="438"/>
      <c r="AA661" s="480"/>
      <c r="AB661" s="13"/>
      <c r="AC661" s="260">
        <f t="shared" si="175"/>
        <v>13593816.390000001</v>
      </c>
    </row>
    <row r="662" spans="1:36" s="1008" customFormat="1" ht="15.6" hidden="1" customHeight="1" x14ac:dyDescent="0.3">
      <c r="A662" s="118"/>
      <c r="B662" s="331"/>
      <c r="C662" s="331" t="s">
        <v>119</v>
      </c>
      <c r="D662" s="331"/>
      <c r="E662" s="1166"/>
      <c r="F662" s="582">
        <f t="shared" si="172"/>
        <v>0</v>
      </c>
      <c r="G662" s="583"/>
      <c r="H662" s="583"/>
      <c r="I662" s="584"/>
      <c r="J662" s="919"/>
      <c r="K662" s="376"/>
      <c r="L662" s="429"/>
      <c r="M662" s="429"/>
      <c r="N662" s="429"/>
      <c r="O662" s="338"/>
      <c r="P662" s="437">
        <f t="shared" ref="P662:Y662" si="177">P769+P779+P781+P782+P785+P788+P804+P808+P811+P816+P820+P823+P868</f>
        <v>1088000</v>
      </c>
      <c r="Q662" s="436">
        <f t="shared" si="177"/>
        <v>286100</v>
      </c>
      <c r="R662" s="436">
        <f t="shared" si="177"/>
        <v>119350</v>
      </c>
      <c r="S662" s="436">
        <f t="shared" si="177"/>
        <v>252550</v>
      </c>
      <c r="T662" s="1293">
        <f t="shared" si="177"/>
        <v>430000</v>
      </c>
      <c r="U662" s="437">
        <f t="shared" si="177"/>
        <v>285613.67000000004</v>
      </c>
      <c r="V662" s="436">
        <f t="shared" si="177"/>
        <v>118779</v>
      </c>
      <c r="W662" s="436">
        <f t="shared" si="177"/>
        <v>0</v>
      </c>
      <c r="X662" s="436">
        <f t="shared" si="177"/>
        <v>0</v>
      </c>
      <c r="Y662" s="1293">
        <f t="shared" si="177"/>
        <v>479392.67</v>
      </c>
      <c r="Z662" s="339"/>
      <c r="AA662" s="346"/>
      <c r="AB662" s="1143">
        <v>101000000</v>
      </c>
      <c r="AC662" s="260">
        <f t="shared" si="175"/>
        <v>1567392.67</v>
      </c>
    </row>
    <row r="663" spans="1:36" s="1008" customFormat="1" ht="15.6" hidden="1" customHeight="1" x14ac:dyDescent="0.3">
      <c r="A663" s="118"/>
      <c r="B663" s="331"/>
      <c r="C663" s="331" t="s">
        <v>117</v>
      </c>
      <c r="D663" s="331"/>
      <c r="E663" s="1166"/>
      <c r="F663" s="582">
        <f t="shared" si="172"/>
        <v>0</v>
      </c>
      <c r="G663" s="583"/>
      <c r="H663" s="583"/>
      <c r="I663" s="584"/>
      <c r="J663" s="919"/>
      <c r="K663" s="376"/>
      <c r="L663" s="429"/>
      <c r="M663" s="429"/>
      <c r="N663" s="429"/>
      <c r="O663" s="338"/>
      <c r="P663" s="437">
        <f t="shared" ref="P663:Y663" si="178">P702+P716+P859+P870+P876+P864</f>
        <v>616500</v>
      </c>
      <c r="Q663" s="436">
        <f t="shared" si="178"/>
        <v>57000</v>
      </c>
      <c r="R663" s="436">
        <f t="shared" si="178"/>
        <v>99500</v>
      </c>
      <c r="S663" s="436">
        <f t="shared" si="178"/>
        <v>160000</v>
      </c>
      <c r="T663" s="1293">
        <f t="shared" si="178"/>
        <v>300000</v>
      </c>
      <c r="U663" s="437">
        <f t="shared" si="178"/>
        <v>26146.400000000001</v>
      </c>
      <c r="V663" s="436">
        <f t="shared" si="178"/>
        <v>73400</v>
      </c>
      <c r="W663" s="436">
        <f t="shared" si="178"/>
        <v>0</v>
      </c>
      <c r="X663" s="436">
        <f t="shared" si="178"/>
        <v>0</v>
      </c>
      <c r="Y663" s="1293">
        <f t="shared" si="178"/>
        <v>99546.4</v>
      </c>
      <c r="Z663" s="339"/>
      <c r="AA663" s="689"/>
      <c r="AB663" s="1144"/>
      <c r="AC663" s="260">
        <f t="shared" si="175"/>
        <v>716046.4</v>
      </c>
    </row>
    <row r="664" spans="1:36" s="1008" customFormat="1" ht="15.6" hidden="1" customHeight="1" x14ac:dyDescent="0.3">
      <c r="A664" s="118"/>
      <c r="B664" s="331"/>
      <c r="C664" s="331" t="s">
        <v>118</v>
      </c>
      <c r="D664" s="331"/>
      <c r="E664" s="1166"/>
      <c r="F664" s="582">
        <f t="shared" si="172"/>
        <v>0</v>
      </c>
      <c r="G664" s="583"/>
      <c r="H664" s="583"/>
      <c r="I664" s="584"/>
      <c r="J664" s="919"/>
      <c r="K664" s="376"/>
      <c r="L664" s="429"/>
      <c r="M664" s="429"/>
      <c r="N664" s="429"/>
      <c r="O664" s="338"/>
      <c r="P664" s="437"/>
      <c r="Q664" s="436"/>
      <c r="R664" s="436"/>
      <c r="S664" s="436"/>
      <c r="T664" s="1293"/>
      <c r="U664" s="437"/>
      <c r="V664" s="436"/>
      <c r="W664" s="436"/>
      <c r="X664" s="436"/>
      <c r="Y664" s="1293"/>
      <c r="Z664" s="339"/>
      <c r="AA664" s="346"/>
      <c r="AB664" s="1144"/>
      <c r="AC664" s="260">
        <f t="shared" si="175"/>
        <v>0</v>
      </c>
    </row>
    <row r="665" spans="1:36" s="1008" customFormat="1" ht="15.6" hidden="1" customHeight="1" x14ac:dyDescent="0.3">
      <c r="A665" s="118"/>
      <c r="B665" s="331"/>
      <c r="C665" s="331" t="s">
        <v>120</v>
      </c>
      <c r="D665" s="331"/>
      <c r="E665" s="1166"/>
      <c r="F665" s="582">
        <f t="shared" si="172"/>
        <v>0</v>
      </c>
      <c r="G665" s="583"/>
      <c r="H665" s="583"/>
      <c r="I665" s="584"/>
      <c r="J665" s="919"/>
      <c r="K665" s="376"/>
      <c r="L665" s="429"/>
      <c r="M665" s="429"/>
      <c r="N665" s="429"/>
      <c r="O665" s="338"/>
      <c r="P665" s="437">
        <f t="shared" ref="P665:Y665" si="179">P673+P675+P679+P683+P688+P691+P694+P713+P723+P724+P733+P742+P838+P854+P855+P874</f>
        <v>749999.99999999988</v>
      </c>
      <c r="Q665" s="436">
        <f t="shared" si="179"/>
        <v>74800</v>
      </c>
      <c r="R665" s="436">
        <f t="shared" si="179"/>
        <v>92550</v>
      </c>
      <c r="S665" s="436">
        <f t="shared" si="179"/>
        <v>506717.75999999995</v>
      </c>
      <c r="T665" s="1293">
        <f t="shared" si="179"/>
        <v>75932.239999999991</v>
      </c>
      <c r="U665" s="437">
        <f t="shared" si="179"/>
        <v>71495</v>
      </c>
      <c r="V665" s="436">
        <f t="shared" si="179"/>
        <v>134890</v>
      </c>
      <c r="W665" s="436">
        <f t="shared" si="179"/>
        <v>0</v>
      </c>
      <c r="X665" s="436">
        <f t="shared" si="179"/>
        <v>0</v>
      </c>
      <c r="Y665" s="1293">
        <f t="shared" si="179"/>
        <v>206385</v>
      </c>
      <c r="Z665" s="339"/>
      <c r="AA665" s="346"/>
      <c r="AB665" s="1144">
        <v>750000</v>
      </c>
      <c r="AC665" s="260">
        <f t="shared" si="175"/>
        <v>956384.99999999988</v>
      </c>
    </row>
    <row r="666" spans="1:36" s="1008" customFormat="1" ht="15.6" hidden="1" customHeight="1" x14ac:dyDescent="0.3">
      <c r="A666" s="118"/>
      <c r="B666" s="331"/>
      <c r="C666" s="331" t="s">
        <v>697</v>
      </c>
      <c r="D666" s="331"/>
      <c r="E666" s="1166"/>
      <c r="F666" s="582">
        <f t="shared" si="172"/>
        <v>0</v>
      </c>
      <c r="G666" s="583"/>
      <c r="H666" s="583"/>
      <c r="I666" s="584"/>
      <c r="J666" s="919"/>
      <c r="K666" s="376"/>
      <c r="L666" s="429"/>
      <c r="M666" s="429"/>
      <c r="N666" s="429"/>
      <c r="O666" s="338"/>
      <c r="P666" s="437">
        <f>P698+P727+P753+P757+P764+P765+P792+P795+P801+P828+P831+P835+P842+P848+P851+P772</f>
        <v>7448500</v>
      </c>
      <c r="Q666" s="436">
        <f t="shared" ref="Q666:Y666" si="180">Q698+Q727+Q753+Q757+Q764+Q765+Q792+Q795+Q801+Q828+Q831+Q835+Q842+Q848+Q851</f>
        <v>1537600</v>
      </c>
      <c r="R666" s="436">
        <f t="shared" si="180"/>
        <v>1334600</v>
      </c>
      <c r="S666" s="436">
        <f t="shared" si="180"/>
        <v>2344050</v>
      </c>
      <c r="T666" s="1293">
        <f t="shared" si="180"/>
        <v>1982250</v>
      </c>
      <c r="U666" s="437">
        <f t="shared" si="180"/>
        <v>1459663.32</v>
      </c>
      <c r="V666" s="436">
        <f t="shared" si="180"/>
        <v>1445829</v>
      </c>
      <c r="W666" s="436">
        <f t="shared" si="180"/>
        <v>0</v>
      </c>
      <c r="X666" s="436">
        <f t="shared" si="180"/>
        <v>0</v>
      </c>
      <c r="Y666" s="1293">
        <f t="shared" si="180"/>
        <v>2905492.32</v>
      </c>
      <c r="Z666" s="339"/>
      <c r="AA666" s="346"/>
      <c r="AB666" s="1144">
        <v>1779000</v>
      </c>
      <c r="AC666" s="260">
        <f t="shared" si="175"/>
        <v>10353992.32</v>
      </c>
    </row>
    <row r="667" spans="1:36" s="34" customFormat="1" hidden="1" x14ac:dyDescent="0.3">
      <c r="A667" s="118"/>
      <c r="B667" s="331" t="s">
        <v>265</v>
      </c>
      <c r="C667" s="368"/>
      <c r="D667" s="368"/>
      <c r="E667" s="1166"/>
      <c r="F667" s="582">
        <f t="shared" si="172"/>
        <v>0</v>
      </c>
      <c r="G667" s="583"/>
      <c r="H667" s="583"/>
      <c r="I667" s="584"/>
      <c r="J667" s="585"/>
      <c r="K667" s="336"/>
      <c r="L667" s="586"/>
      <c r="M667" s="586"/>
      <c r="N667" s="586"/>
      <c r="O667" s="338"/>
      <c r="P667" s="437">
        <f t="shared" ref="P667:Y667" si="181">P707+P872+P708</f>
        <v>310500</v>
      </c>
      <c r="Q667" s="436">
        <f t="shared" si="181"/>
        <v>75000</v>
      </c>
      <c r="R667" s="436">
        <f t="shared" si="181"/>
        <v>25000</v>
      </c>
      <c r="S667" s="436">
        <f t="shared" si="181"/>
        <v>100000</v>
      </c>
      <c r="T667" s="1293">
        <f t="shared" si="181"/>
        <v>110500</v>
      </c>
      <c r="U667" s="437">
        <f t="shared" si="181"/>
        <v>0</v>
      </c>
      <c r="V667" s="436">
        <f t="shared" si="181"/>
        <v>0</v>
      </c>
      <c r="W667" s="436">
        <f t="shared" si="181"/>
        <v>0</v>
      </c>
      <c r="X667" s="436">
        <f t="shared" si="181"/>
        <v>0</v>
      </c>
      <c r="Y667" s="1293">
        <f t="shared" si="181"/>
        <v>0</v>
      </c>
      <c r="Z667" s="438"/>
      <c r="AA667" s="480"/>
      <c r="AB667" s="1144"/>
      <c r="AC667" s="260">
        <f t="shared" si="175"/>
        <v>310500</v>
      </c>
    </row>
    <row r="668" spans="1:36" s="1145" customFormat="1" ht="15.6" hidden="1" customHeight="1" x14ac:dyDescent="0.3">
      <c r="A668" s="118"/>
      <c r="B668" s="331" t="s">
        <v>1076</v>
      </c>
      <c r="C668" s="368"/>
      <c r="D668" s="368"/>
      <c r="E668" s="1166"/>
      <c r="F668" s="582">
        <f t="shared" si="172"/>
        <v>0</v>
      </c>
      <c r="G668" s="583"/>
      <c r="H668" s="583"/>
      <c r="I668" s="584"/>
      <c r="J668" s="585"/>
      <c r="K668" s="336"/>
      <c r="L668" s="429"/>
      <c r="M668" s="429"/>
      <c r="N668" s="429"/>
      <c r="O668" s="338"/>
      <c r="P668" s="437" t="e">
        <f>P758+P759+P760+P850+P858+P863+#REF!+#REF!</f>
        <v>#REF!</v>
      </c>
      <c r="Q668" s="436" t="e">
        <f>Q758+Q759+Q760+Q850+Q858+Q863+#REF!+#REF!</f>
        <v>#REF!</v>
      </c>
      <c r="R668" s="436" t="e">
        <f>R758+R759+R760+R850+R858+R863+#REF!+#REF!</f>
        <v>#REF!</v>
      </c>
      <c r="S668" s="436" t="e">
        <f>S758+S759+S760+S850+S858+S863+#REF!+#REF!</f>
        <v>#REF!</v>
      </c>
      <c r="T668" s="1293" t="e">
        <f>T758+T759+T760+T850+T858+T863+#REF!+#REF!</f>
        <v>#REF!</v>
      </c>
      <c r="U668" s="437" t="e">
        <f>U758+U759+U760+U850+U858+U863+#REF!+#REF!</f>
        <v>#REF!</v>
      </c>
      <c r="V668" s="436" t="e">
        <f>V758+V759+V760+V850+V858+V863+#REF!+#REF!</f>
        <v>#REF!</v>
      </c>
      <c r="W668" s="436" t="e">
        <f>W758+W759+W760+W850+W858+W863+#REF!+#REF!</f>
        <v>#REF!</v>
      </c>
      <c r="X668" s="436" t="e">
        <f>X758+X759+X760+X850+X858+X863+#REF!+#REF!</f>
        <v>#REF!</v>
      </c>
      <c r="Y668" s="1293" t="e">
        <f>Y758+Y759+Y760+Y850+Y858+Y863+#REF!+#REF!</f>
        <v>#REF!</v>
      </c>
      <c r="Z668" s="339"/>
      <c r="AA668" s="601"/>
      <c r="AB668" s="1144"/>
      <c r="AC668" s="260" t="e">
        <f t="shared" si="175"/>
        <v>#REF!</v>
      </c>
    </row>
    <row r="669" spans="1:36" s="1149" customFormat="1" ht="16.2" thickBot="1" x14ac:dyDescent="0.35">
      <c r="A669" s="1532"/>
      <c r="B669" s="519"/>
      <c r="C669" s="519"/>
      <c r="D669" s="519"/>
      <c r="E669" s="1350"/>
      <c r="F669" s="885">
        <f t="shared" si="172"/>
        <v>0</v>
      </c>
      <c r="G669" s="898"/>
      <c r="H669" s="898"/>
      <c r="I669" s="1533"/>
      <c r="J669" s="1534"/>
      <c r="K669" s="1535"/>
      <c r="L669" s="913"/>
      <c r="M669" s="913"/>
      <c r="N669" s="913"/>
      <c r="O669" s="382"/>
      <c r="P669" s="481">
        <f t="shared" si="173"/>
        <v>0</v>
      </c>
      <c r="Q669" s="1536"/>
      <c r="R669" s="1536"/>
      <c r="S669" s="1537"/>
      <c r="T669" s="1538"/>
      <c r="U669" s="1539"/>
      <c r="V669" s="1536"/>
      <c r="W669" s="1536"/>
      <c r="X669" s="1536"/>
      <c r="Y669" s="1305">
        <f t="shared" si="174"/>
        <v>0</v>
      </c>
      <c r="Z669" s="1540"/>
      <c r="AA669" s="1541"/>
      <c r="AB669" s="1147"/>
      <c r="AC669" s="1148">
        <f t="shared" si="175"/>
        <v>0</v>
      </c>
    </row>
    <row r="670" spans="1:36" s="19" customFormat="1" x14ac:dyDescent="0.3">
      <c r="A670" s="123"/>
      <c r="B670" s="591" t="s">
        <v>161</v>
      </c>
      <c r="C670" s="446"/>
      <c r="D670" s="446"/>
      <c r="E670" s="1352"/>
      <c r="F670" s="886">
        <f t="shared" si="172"/>
        <v>0</v>
      </c>
      <c r="G670" s="389"/>
      <c r="H670" s="389"/>
      <c r="I670" s="390"/>
      <c r="J670" s="391"/>
      <c r="K670" s="945"/>
      <c r="L670" s="447"/>
      <c r="M670" s="447"/>
      <c r="N670" s="447"/>
      <c r="O670" s="394"/>
      <c r="P670" s="483">
        <f t="shared" si="173"/>
        <v>0</v>
      </c>
      <c r="Q670" s="395"/>
      <c r="R670" s="395"/>
      <c r="S670" s="737"/>
      <c r="T670" s="738"/>
      <c r="U670" s="398"/>
      <c r="V670" s="395"/>
      <c r="W670" s="395"/>
      <c r="X670" s="395"/>
      <c r="Y670" s="1306">
        <f t="shared" si="174"/>
        <v>0</v>
      </c>
      <c r="Z670" s="399" t="s">
        <v>143</v>
      </c>
      <c r="AA670" s="1012"/>
      <c r="AB670" s="16"/>
      <c r="AC670" s="1127">
        <f t="shared" si="175"/>
        <v>0</v>
      </c>
    </row>
    <row r="671" spans="1:36" x14ac:dyDescent="0.3">
      <c r="A671" s="115"/>
      <c r="B671" s="332"/>
      <c r="C671" s="587" t="s">
        <v>912</v>
      </c>
      <c r="D671" s="332"/>
      <c r="E671" s="1164"/>
      <c r="F671" s="582">
        <f t="shared" si="172"/>
        <v>0</v>
      </c>
      <c r="G671" s="333"/>
      <c r="H671" s="333"/>
      <c r="I671" s="334"/>
      <c r="J671" s="335"/>
      <c r="K671" s="942"/>
      <c r="L671" s="337"/>
      <c r="M671" s="337"/>
      <c r="N671" s="337"/>
      <c r="O671" s="338"/>
      <c r="P671" s="339">
        <f t="shared" si="173"/>
        <v>0</v>
      </c>
      <c r="Q671" s="364"/>
      <c r="R671" s="364"/>
      <c r="S671" s="638"/>
      <c r="T671" s="639"/>
      <c r="U671" s="367"/>
      <c r="V671" s="364"/>
      <c r="W671" s="364"/>
      <c r="X671" s="364"/>
      <c r="Y671" s="1293">
        <f t="shared" si="174"/>
        <v>0</v>
      </c>
      <c r="Z671" s="340"/>
      <c r="AA671" s="346"/>
      <c r="AB671" s="28"/>
      <c r="AC671" s="253">
        <f t="shared" si="175"/>
        <v>0</v>
      </c>
    </row>
    <row r="672" spans="1:36" x14ac:dyDescent="0.3">
      <c r="A672" s="115"/>
      <c r="B672" s="332"/>
      <c r="C672" s="587" t="s">
        <v>913</v>
      </c>
      <c r="D672" s="332"/>
      <c r="E672" s="1164"/>
      <c r="F672" s="582">
        <f t="shared" ref="F672" si="182">SUM(G672:J672)</f>
        <v>0</v>
      </c>
      <c r="G672" s="333"/>
      <c r="H672" s="333"/>
      <c r="I672" s="334"/>
      <c r="J672" s="335"/>
      <c r="K672" s="942"/>
      <c r="L672" s="337"/>
      <c r="M672" s="337"/>
      <c r="N672" s="337"/>
      <c r="O672" s="338"/>
      <c r="P672" s="339">
        <f t="shared" si="173"/>
        <v>0</v>
      </c>
      <c r="Q672" s="364"/>
      <c r="R672" s="364"/>
      <c r="S672" s="638"/>
      <c r="T672" s="639"/>
      <c r="U672" s="367"/>
      <c r="V672" s="364"/>
      <c r="W672" s="364"/>
      <c r="X672" s="364"/>
      <c r="Y672" s="1293">
        <f t="shared" si="174"/>
        <v>0</v>
      </c>
      <c r="Z672" s="340"/>
      <c r="AA672" s="346"/>
      <c r="AB672" s="28"/>
      <c r="AC672" s="253">
        <f t="shared" si="175"/>
        <v>0</v>
      </c>
    </row>
    <row r="673" spans="1:29" s="29" customFormat="1" x14ac:dyDescent="0.3">
      <c r="A673" s="115"/>
      <c r="B673" s="332"/>
      <c r="C673" s="332"/>
      <c r="D673" s="332"/>
      <c r="E673" s="1193" t="s">
        <v>30</v>
      </c>
      <c r="F673" s="582">
        <v>3</v>
      </c>
      <c r="G673" s="333">
        <v>1</v>
      </c>
      <c r="H673" s="333">
        <v>1</v>
      </c>
      <c r="I673" s="334">
        <v>1</v>
      </c>
      <c r="J673" s="335">
        <v>-1</v>
      </c>
      <c r="K673" s="633">
        <v>1</v>
      </c>
      <c r="L673" s="344">
        <v>2</v>
      </c>
      <c r="M673" s="344"/>
      <c r="N673" s="344"/>
      <c r="O673" s="338">
        <f t="shared" ref="O673:O698" si="183">SUM(K673:N673)</f>
        <v>3</v>
      </c>
      <c r="P673" s="339">
        <f t="shared" si="173"/>
        <v>53932.24</v>
      </c>
      <c r="Q673" s="364">
        <v>38000</v>
      </c>
      <c r="R673" s="364"/>
      <c r="S673" s="638">
        <v>10000</v>
      </c>
      <c r="T673" s="639">
        <v>5932.24</v>
      </c>
      <c r="U673" s="367">
        <v>37195</v>
      </c>
      <c r="V673" s="364"/>
      <c r="W673" s="364"/>
      <c r="X673" s="364"/>
      <c r="Y673" s="1293">
        <f t="shared" si="174"/>
        <v>37195</v>
      </c>
      <c r="Z673" s="340" t="s">
        <v>31</v>
      </c>
      <c r="AA673" s="525"/>
      <c r="AB673" s="12"/>
      <c r="AC673" s="253">
        <f t="shared" si="175"/>
        <v>91127.239999999991</v>
      </c>
    </row>
    <row r="674" spans="1:29" x14ac:dyDescent="0.3">
      <c r="A674" s="115"/>
      <c r="B674" s="332"/>
      <c r="C674" s="332"/>
      <c r="D674" s="332"/>
      <c r="E674" s="1193"/>
      <c r="F674" s="582">
        <f t="shared" si="172"/>
        <v>0</v>
      </c>
      <c r="G674" s="333"/>
      <c r="H674" s="333"/>
      <c r="I674" s="334"/>
      <c r="J674" s="335"/>
      <c r="K674" s="942"/>
      <c r="L674" s="337"/>
      <c r="M674" s="337"/>
      <c r="N674" s="337"/>
      <c r="O674" s="338"/>
      <c r="P674" s="339">
        <f t="shared" si="173"/>
        <v>0</v>
      </c>
      <c r="Q674" s="364"/>
      <c r="R674" s="364"/>
      <c r="S674" s="638"/>
      <c r="T674" s="639"/>
      <c r="U674" s="367"/>
      <c r="V674" s="364"/>
      <c r="W674" s="364"/>
      <c r="X674" s="364"/>
      <c r="Y674" s="1293">
        <f t="shared" si="174"/>
        <v>0</v>
      </c>
      <c r="Z674" s="340"/>
      <c r="AA674" s="370"/>
      <c r="AB674" s="28"/>
      <c r="AC674" s="253">
        <f t="shared" si="175"/>
        <v>0</v>
      </c>
    </row>
    <row r="675" spans="1:29" x14ac:dyDescent="0.3">
      <c r="A675" s="115"/>
      <c r="B675" s="332"/>
      <c r="C675" s="332"/>
      <c r="D675" s="332"/>
      <c r="E675" s="1193"/>
      <c r="F675" s="582">
        <f t="shared" si="172"/>
        <v>0</v>
      </c>
      <c r="G675" s="333"/>
      <c r="H675" s="333"/>
      <c r="I675" s="334"/>
      <c r="J675" s="335"/>
      <c r="K675" s="942"/>
      <c r="L675" s="337"/>
      <c r="M675" s="337"/>
      <c r="N675" s="337"/>
      <c r="O675" s="338"/>
      <c r="P675" s="339">
        <f t="shared" ref="P675:P738" si="184">SUM(Q675:T675)</f>
        <v>7825</v>
      </c>
      <c r="Q675" s="364"/>
      <c r="R675" s="364"/>
      <c r="S675" s="638">
        <v>7825</v>
      </c>
      <c r="T675" s="639"/>
      <c r="U675" s="367"/>
      <c r="V675" s="364"/>
      <c r="W675" s="364"/>
      <c r="X675" s="364"/>
      <c r="Y675" s="1293">
        <f t="shared" ref="Y675:Y738" si="185">SUM(U675:X675)</f>
        <v>0</v>
      </c>
      <c r="Z675" s="340" t="s">
        <v>31</v>
      </c>
      <c r="AA675" s="370" t="s">
        <v>788</v>
      </c>
      <c r="AB675" s="28"/>
      <c r="AC675" s="253">
        <f t="shared" si="175"/>
        <v>7825</v>
      </c>
    </row>
    <row r="676" spans="1:29" x14ac:dyDescent="0.3">
      <c r="A676" s="115"/>
      <c r="B676" s="332"/>
      <c r="C676" s="332"/>
      <c r="D676" s="332"/>
      <c r="E676" s="1193"/>
      <c r="F676" s="582">
        <f t="shared" si="172"/>
        <v>0</v>
      </c>
      <c r="G676" s="333"/>
      <c r="H676" s="333"/>
      <c r="I676" s="334"/>
      <c r="J676" s="335"/>
      <c r="K676" s="942"/>
      <c r="L676" s="337"/>
      <c r="M676" s="337"/>
      <c r="N676" s="337"/>
      <c r="O676" s="338"/>
      <c r="P676" s="339">
        <f t="shared" si="184"/>
        <v>0</v>
      </c>
      <c r="Q676" s="364"/>
      <c r="R676" s="364"/>
      <c r="S676" s="638"/>
      <c r="T676" s="639"/>
      <c r="U676" s="367"/>
      <c r="V676" s="364"/>
      <c r="W676" s="364"/>
      <c r="X676" s="364"/>
      <c r="Y676" s="1293">
        <f t="shared" si="185"/>
        <v>0</v>
      </c>
      <c r="Z676" s="340"/>
      <c r="AA676" s="370" t="s">
        <v>789</v>
      </c>
      <c r="AB676" s="28"/>
      <c r="AC676" s="253">
        <f t="shared" si="175"/>
        <v>0</v>
      </c>
    </row>
    <row r="677" spans="1:29" x14ac:dyDescent="0.3">
      <c r="A677" s="115"/>
      <c r="B677" s="332"/>
      <c r="C677" s="332"/>
      <c r="D677" s="332"/>
      <c r="E677" s="1193"/>
      <c r="F677" s="582">
        <f t="shared" si="172"/>
        <v>0</v>
      </c>
      <c r="G677" s="333"/>
      <c r="H677" s="333"/>
      <c r="I677" s="334"/>
      <c r="J677" s="335"/>
      <c r="K677" s="942"/>
      <c r="L677" s="337"/>
      <c r="M677" s="337"/>
      <c r="N677" s="337"/>
      <c r="O677" s="338"/>
      <c r="P677" s="339">
        <f t="shared" si="184"/>
        <v>0</v>
      </c>
      <c r="Q677" s="364"/>
      <c r="R677" s="364"/>
      <c r="S677" s="638"/>
      <c r="T677" s="639"/>
      <c r="U677" s="367"/>
      <c r="V677" s="364"/>
      <c r="W677" s="364"/>
      <c r="X677" s="364"/>
      <c r="Y677" s="1293">
        <f t="shared" si="185"/>
        <v>0</v>
      </c>
      <c r="Z677" s="340"/>
      <c r="AA677" s="370" t="s">
        <v>679</v>
      </c>
      <c r="AB677" s="28"/>
      <c r="AC677" s="253">
        <f t="shared" si="175"/>
        <v>0</v>
      </c>
    </row>
    <row r="678" spans="1:29" x14ac:dyDescent="0.3">
      <c r="A678" s="115"/>
      <c r="B678" s="332"/>
      <c r="C678" s="332"/>
      <c r="D678" s="332"/>
      <c r="E678" s="1193"/>
      <c r="F678" s="582">
        <f t="shared" si="172"/>
        <v>0</v>
      </c>
      <c r="G678" s="333"/>
      <c r="H678" s="333"/>
      <c r="I678" s="334"/>
      <c r="J678" s="335"/>
      <c r="K678" s="942"/>
      <c r="L678" s="337"/>
      <c r="M678" s="337"/>
      <c r="N678" s="337"/>
      <c r="O678" s="338"/>
      <c r="P678" s="339">
        <f t="shared" si="184"/>
        <v>0</v>
      </c>
      <c r="Q678" s="364"/>
      <c r="R678" s="364"/>
      <c r="S678" s="638"/>
      <c r="T678" s="639"/>
      <c r="U678" s="367"/>
      <c r="V678" s="364"/>
      <c r="W678" s="364"/>
      <c r="X678" s="364"/>
      <c r="Y678" s="1293">
        <f t="shared" si="185"/>
        <v>0</v>
      </c>
      <c r="Z678" s="340"/>
      <c r="AA678" s="370" t="s">
        <v>680</v>
      </c>
      <c r="AB678" s="28"/>
      <c r="AC678" s="253">
        <f t="shared" si="175"/>
        <v>0</v>
      </c>
    </row>
    <row r="679" spans="1:29" x14ac:dyDescent="0.3">
      <c r="A679" s="115"/>
      <c r="B679" s="332"/>
      <c r="C679" s="332"/>
      <c r="D679" s="332"/>
      <c r="E679" s="1193"/>
      <c r="F679" s="582">
        <f t="shared" si="172"/>
        <v>0</v>
      </c>
      <c r="G679" s="333"/>
      <c r="H679" s="333"/>
      <c r="I679" s="334"/>
      <c r="J679" s="335"/>
      <c r="K679" s="942"/>
      <c r="L679" s="337"/>
      <c r="M679" s="337"/>
      <c r="N679" s="337"/>
      <c r="O679" s="338"/>
      <c r="P679" s="339">
        <f t="shared" si="184"/>
        <v>1500</v>
      </c>
      <c r="Q679" s="364"/>
      <c r="R679" s="364"/>
      <c r="S679" s="638">
        <v>1500</v>
      </c>
      <c r="T679" s="639"/>
      <c r="U679" s="367"/>
      <c r="V679" s="364"/>
      <c r="W679" s="364"/>
      <c r="X679" s="364"/>
      <c r="Y679" s="1293">
        <f t="shared" si="185"/>
        <v>0</v>
      </c>
      <c r="Z679" s="340" t="s">
        <v>31</v>
      </c>
      <c r="AA679" s="439" t="s">
        <v>790</v>
      </c>
      <c r="AB679" s="28"/>
      <c r="AC679" s="253">
        <f t="shared" si="175"/>
        <v>1500</v>
      </c>
    </row>
    <row r="680" spans="1:29" x14ac:dyDescent="0.3">
      <c r="A680" s="115"/>
      <c r="B680" s="332"/>
      <c r="C680" s="332"/>
      <c r="D680" s="332"/>
      <c r="E680" s="1193"/>
      <c r="F680" s="582">
        <f t="shared" si="172"/>
        <v>0</v>
      </c>
      <c r="G680" s="333"/>
      <c r="H680" s="333"/>
      <c r="I680" s="334"/>
      <c r="J680" s="335"/>
      <c r="K680" s="942"/>
      <c r="L680" s="337"/>
      <c r="M680" s="337"/>
      <c r="N680" s="337"/>
      <c r="O680" s="338"/>
      <c r="P680" s="339">
        <f t="shared" si="184"/>
        <v>0</v>
      </c>
      <c r="Q680" s="364"/>
      <c r="R680" s="364"/>
      <c r="S680" s="638"/>
      <c r="T680" s="639"/>
      <c r="U680" s="367"/>
      <c r="V680" s="364"/>
      <c r="W680" s="364"/>
      <c r="X680" s="364"/>
      <c r="Y680" s="1293">
        <f t="shared" si="185"/>
        <v>0</v>
      </c>
      <c r="Z680" s="340"/>
      <c r="AA680" s="439" t="s">
        <v>791</v>
      </c>
      <c r="AB680" s="28"/>
      <c r="AC680" s="253">
        <f t="shared" si="175"/>
        <v>0</v>
      </c>
    </row>
    <row r="681" spans="1:29" x14ac:dyDescent="0.3">
      <c r="A681" s="115"/>
      <c r="B681" s="332"/>
      <c r="C681" s="332"/>
      <c r="D681" s="332"/>
      <c r="E681" s="1193"/>
      <c r="F681" s="582">
        <f t="shared" si="172"/>
        <v>0</v>
      </c>
      <c r="G681" s="333"/>
      <c r="H681" s="333"/>
      <c r="I681" s="334"/>
      <c r="J681" s="335"/>
      <c r="K681" s="942"/>
      <c r="L681" s="337"/>
      <c r="M681" s="337"/>
      <c r="N681" s="337"/>
      <c r="O681" s="338"/>
      <c r="P681" s="339">
        <f t="shared" si="184"/>
        <v>0</v>
      </c>
      <c r="Q681" s="364"/>
      <c r="R681" s="364"/>
      <c r="S681" s="638"/>
      <c r="T681" s="639"/>
      <c r="U681" s="367"/>
      <c r="V681" s="364"/>
      <c r="W681" s="364"/>
      <c r="X681" s="364"/>
      <c r="Y681" s="1293">
        <f t="shared" si="185"/>
        <v>0</v>
      </c>
      <c r="Z681" s="340"/>
      <c r="AA681" s="439" t="s">
        <v>792</v>
      </c>
      <c r="AB681" s="28"/>
      <c r="AC681" s="253">
        <f t="shared" si="175"/>
        <v>0</v>
      </c>
    </row>
    <row r="682" spans="1:29" x14ac:dyDescent="0.3">
      <c r="A682" s="115"/>
      <c r="B682" s="332"/>
      <c r="C682" s="332"/>
      <c r="D682" s="332"/>
      <c r="E682" s="1193"/>
      <c r="F682" s="582">
        <f t="shared" si="172"/>
        <v>0</v>
      </c>
      <c r="G682" s="333"/>
      <c r="H682" s="333"/>
      <c r="I682" s="334"/>
      <c r="J682" s="335"/>
      <c r="K682" s="942"/>
      <c r="L682" s="337"/>
      <c r="M682" s="337"/>
      <c r="N682" s="337"/>
      <c r="O682" s="338"/>
      <c r="P682" s="339">
        <f t="shared" si="184"/>
        <v>0</v>
      </c>
      <c r="Q682" s="364"/>
      <c r="R682" s="364"/>
      <c r="S682" s="638"/>
      <c r="T682" s="639"/>
      <c r="U682" s="367"/>
      <c r="V682" s="364"/>
      <c r="W682" s="364"/>
      <c r="X682" s="364"/>
      <c r="Y682" s="1293">
        <f t="shared" si="185"/>
        <v>0</v>
      </c>
      <c r="Z682" s="340"/>
      <c r="AA682" s="439" t="s">
        <v>548</v>
      </c>
      <c r="AB682" s="28"/>
      <c r="AC682" s="253">
        <f t="shared" ref="AC682:AC746" si="186">P682+Y682</f>
        <v>0</v>
      </c>
    </row>
    <row r="683" spans="1:29" x14ac:dyDescent="0.3">
      <c r="A683" s="115"/>
      <c r="B683" s="332"/>
      <c r="C683" s="332"/>
      <c r="D683" s="332"/>
      <c r="E683" s="1193"/>
      <c r="F683" s="582">
        <f t="shared" si="172"/>
        <v>0</v>
      </c>
      <c r="G683" s="333"/>
      <c r="H683" s="333"/>
      <c r="I683" s="334"/>
      <c r="J683" s="335"/>
      <c r="K683" s="942"/>
      <c r="L683" s="337"/>
      <c r="M683" s="337"/>
      <c r="N683" s="337"/>
      <c r="O683" s="338"/>
      <c r="P683" s="339">
        <f t="shared" si="184"/>
        <v>9350</v>
      </c>
      <c r="Q683" s="364"/>
      <c r="R683" s="364"/>
      <c r="S683" s="638">
        <v>9350</v>
      </c>
      <c r="T683" s="639"/>
      <c r="U683" s="367"/>
      <c r="V683" s="364"/>
      <c r="W683" s="364"/>
      <c r="X683" s="364"/>
      <c r="Y683" s="1293">
        <f t="shared" si="185"/>
        <v>0</v>
      </c>
      <c r="Z683" s="340" t="s">
        <v>31</v>
      </c>
      <c r="AA683" s="439" t="s">
        <v>793</v>
      </c>
      <c r="AB683" s="28"/>
      <c r="AC683" s="253">
        <f t="shared" si="186"/>
        <v>9350</v>
      </c>
    </row>
    <row r="684" spans="1:29" x14ac:dyDescent="0.3">
      <c r="A684" s="115"/>
      <c r="B684" s="332"/>
      <c r="C684" s="332"/>
      <c r="D684" s="332"/>
      <c r="E684" s="1197"/>
      <c r="F684" s="582">
        <f t="shared" si="172"/>
        <v>0</v>
      </c>
      <c r="G684" s="333"/>
      <c r="H684" s="333"/>
      <c r="I684" s="334"/>
      <c r="J684" s="335"/>
      <c r="K684" s="633"/>
      <c r="L684" s="337"/>
      <c r="M684" s="337"/>
      <c r="N684" s="337"/>
      <c r="O684" s="338"/>
      <c r="P684" s="339">
        <f t="shared" si="184"/>
        <v>0</v>
      </c>
      <c r="Q684" s="364"/>
      <c r="R684" s="364"/>
      <c r="S684" s="638"/>
      <c r="T684" s="639"/>
      <c r="U684" s="367"/>
      <c r="V684" s="364"/>
      <c r="W684" s="364"/>
      <c r="X684" s="364"/>
      <c r="Y684" s="1293">
        <f t="shared" si="185"/>
        <v>0</v>
      </c>
      <c r="Z684" s="340"/>
      <c r="AA684" s="370" t="s">
        <v>794</v>
      </c>
      <c r="AB684" s="28"/>
      <c r="AC684" s="253">
        <f t="shared" si="186"/>
        <v>0</v>
      </c>
    </row>
    <row r="685" spans="1:29" x14ac:dyDescent="0.3">
      <c r="A685" s="115"/>
      <c r="B685" s="332"/>
      <c r="C685" s="332"/>
      <c r="D685" s="332"/>
      <c r="E685" s="1168"/>
      <c r="F685" s="582">
        <f t="shared" si="172"/>
        <v>0</v>
      </c>
      <c r="G685" s="333"/>
      <c r="H685" s="333"/>
      <c r="I685" s="334"/>
      <c r="J685" s="335"/>
      <c r="K685" s="633"/>
      <c r="L685" s="337"/>
      <c r="M685" s="337"/>
      <c r="N685" s="337"/>
      <c r="O685" s="338"/>
      <c r="P685" s="339">
        <f t="shared" si="184"/>
        <v>0</v>
      </c>
      <c r="Q685" s="364"/>
      <c r="R685" s="364"/>
      <c r="S685" s="365"/>
      <c r="T685" s="366"/>
      <c r="U685" s="367"/>
      <c r="V685" s="364"/>
      <c r="W685" s="364"/>
      <c r="X685" s="364"/>
      <c r="Y685" s="1293">
        <f t="shared" si="185"/>
        <v>0</v>
      </c>
      <c r="Z685" s="340"/>
      <c r="AA685" s="370" t="s">
        <v>689</v>
      </c>
      <c r="AB685" s="48" t="e">
        <f>+#REF!</f>
        <v>#REF!</v>
      </c>
      <c r="AC685" s="253">
        <f t="shared" si="186"/>
        <v>0</v>
      </c>
    </row>
    <row r="686" spans="1:29" x14ac:dyDescent="0.3">
      <c r="A686" s="115"/>
      <c r="B686" s="332"/>
      <c r="C686" s="332"/>
      <c r="D686" s="332"/>
      <c r="E686" s="1168"/>
      <c r="F686" s="582">
        <f t="shared" si="172"/>
        <v>0</v>
      </c>
      <c r="G686" s="333"/>
      <c r="H686" s="333"/>
      <c r="I686" s="334"/>
      <c r="J686" s="335"/>
      <c r="K686" s="942"/>
      <c r="L686" s="337"/>
      <c r="M686" s="337"/>
      <c r="N686" s="337"/>
      <c r="O686" s="338"/>
      <c r="P686" s="339">
        <f t="shared" si="184"/>
        <v>0</v>
      </c>
      <c r="Q686" s="364"/>
      <c r="R686" s="364"/>
      <c r="S686" s="365"/>
      <c r="T686" s="366"/>
      <c r="U686" s="367"/>
      <c r="V686" s="364"/>
      <c r="W686" s="364"/>
      <c r="X686" s="364"/>
      <c r="Y686" s="1293">
        <f t="shared" si="185"/>
        <v>0</v>
      </c>
      <c r="Z686" s="340"/>
      <c r="AA686" s="370" t="s">
        <v>914</v>
      </c>
      <c r="AB686" s="48"/>
      <c r="AC686" s="253">
        <f t="shared" si="186"/>
        <v>0</v>
      </c>
    </row>
    <row r="687" spans="1:29" x14ac:dyDescent="0.3">
      <c r="A687" s="115"/>
      <c r="B687" s="332"/>
      <c r="C687" s="332"/>
      <c r="D687" s="332"/>
      <c r="E687" s="1168"/>
      <c r="F687" s="582">
        <f t="shared" si="172"/>
        <v>0</v>
      </c>
      <c r="G687" s="333"/>
      <c r="H687" s="333"/>
      <c r="I687" s="334"/>
      <c r="J687" s="335"/>
      <c r="K687" s="942"/>
      <c r="L687" s="337"/>
      <c r="M687" s="337"/>
      <c r="N687" s="337"/>
      <c r="O687" s="338"/>
      <c r="P687" s="339">
        <f t="shared" si="184"/>
        <v>0</v>
      </c>
      <c r="Q687" s="364"/>
      <c r="R687" s="364"/>
      <c r="S687" s="365"/>
      <c r="T687" s="366"/>
      <c r="U687" s="367"/>
      <c r="V687" s="364"/>
      <c r="W687" s="364"/>
      <c r="X687" s="364"/>
      <c r="Y687" s="1293">
        <f t="shared" si="185"/>
        <v>0</v>
      </c>
      <c r="Z687" s="340"/>
      <c r="AA687" s="370" t="s">
        <v>690</v>
      </c>
      <c r="AB687" s="48"/>
      <c r="AC687" s="253">
        <f t="shared" si="186"/>
        <v>0</v>
      </c>
    </row>
    <row r="688" spans="1:29" s="74" customFormat="1" x14ac:dyDescent="0.3">
      <c r="A688" s="115"/>
      <c r="B688" s="332"/>
      <c r="C688" s="332"/>
      <c r="D688" s="332"/>
      <c r="E688" s="1168"/>
      <c r="F688" s="582">
        <f t="shared" si="172"/>
        <v>0</v>
      </c>
      <c r="G688" s="333"/>
      <c r="H688" s="333"/>
      <c r="I688" s="334"/>
      <c r="J688" s="335"/>
      <c r="K688" s="942"/>
      <c r="L688" s="344"/>
      <c r="M688" s="344"/>
      <c r="N688" s="344"/>
      <c r="O688" s="338"/>
      <c r="P688" s="339">
        <f t="shared" si="184"/>
        <v>26407.68</v>
      </c>
      <c r="Q688" s="364"/>
      <c r="R688" s="364"/>
      <c r="S688" s="365">
        <v>1407.68</v>
      </c>
      <c r="T688" s="366">
        <v>25000</v>
      </c>
      <c r="U688" s="367"/>
      <c r="V688" s="364"/>
      <c r="W688" s="364"/>
      <c r="X688" s="364"/>
      <c r="Y688" s="1293">
        <f t="shared" si="185"/>
        <v>0</v>
      </c>
      <c r="Z688" s="340"/>
      <c r="AA688" s="370" t="s">
        <v>716</v>
      </c>
      <c r="AB688" s="73"/>
      <c r="AC688" s="253">
        <f t="shared" si="186"/>
        <v>26407.68</v>
      </c>
    </row>
    <row r="689" spans="1:29" x14ac:dyDescent="0.3">
      <c r="A689" s="115"/>
      <c r="B689" s="332"/>
      <c r="C689" s="332"/>
      <c r="D689" s="332"/>
      <c r="E689" s="1684"/>
      <c r="F689" s="582">
        <f t="shared" si="172"/>
        <v>0</v>
      </c>
      <c r="G689" s="333"/>
      <c r="H689" s="333"/>
      <c r="I689" s="334"/>
      <c r="J689" s="335"/>
      <c r="K689" s="942"/>
      <c r="L689" s="337"/>
      <c r="M689" s="337"/>
      <c r="N689" s="337"/>
      <c r="O689" s="338"/>
      <c r="P689" s="339">
        <f t="shared" si="184"/>
        <v>0</v>
      </c>
      <c r="Q689" s="364"/>
      <c r="R689" s="364"/>
      <c r="S689" s="638"/>
      <c r="T689" s="639"/>
      <c r="U689" s="367"/>
      <c r="V689" s="364"/>
      <c r="W689" s="364"/>
      <c r="X689" s="364"/>
      <c r="Y689" s="1293">
        <f t="shared" si="185"/>
        <v>0</v>
      </c>
      <c r="Z689" s="340"/>
      <c r="AA689" s="431"/>
      <c r="AB689" s="28"/>
      <c r="AC689" s="253">
        <f t="shared" si="186"/>
        <v>0</v>
      </c>
    </row>
    <row r="690" spans="1:29" x14ac:dyDescent="0.3">
      <c r="A690" s="115"/>
      <c r="B690" s="332"/>
      <c r="C690" s="587" t="s">
        <v>162</v>
      </c>
      <c r="D690" s="332"/>
      <c r="E690" s="1164"/>
      <c r="F690" s="582">
        <f t="shared" si="172"/>
        <v>0</v>
      </c>
      <c r="G690" s="333"/>
      <c r="H690" s="333"/>
      <c r="I690" s="334"/>
      <c r="J690" s="335"/>
      <c r="K690" s="942"/>
      <c r="L690" s="337"/>
      <c r="M690" s="337"/>
      <c r="N690" s="337"/>
      <c r="O690" s="338"/>
      <c r="P690" s="339">
        <f t="shared" si="184"/>
        <v>0</v>
      </c>
      <c r="Q690" s="364"/>
      <c r="R690" s="364"/>
      <c r="S690" s="638"/>
      <c r="T690" s="639"/>
      <c r="U690" s="367"/>
      <c r="V690" s="364"/>
      <c r="W690" s="364"/>
      <c r="X690" s="364"/>
      <c r="Y690" s="1293">
        <f t="shared" si="185"/>
        <v>0</v>
      </c>
      <c r="Z690" s="340"/>
      <c r="AA690" s="370"/>
      <c r="AB690" s="28"/>
      <c r="AC690" s="253">
        <f t="shared" si="186"/>
        <v>0</v>
      </c>
    </row>
    <row r="691" spans="1:29" s="29" customFormat="1" ht="14.4" customHeight="1" x14ac:dyDescent="0.3">
      <c r="A691" s="115"/>
      <c r="B691" s="332"/>
      <c r="C691" s="332"/>
      <c r="D691" s="332"/>
      <c r="E691" s="1193" t="s">
        <v>21</v>
      </c>
      <c r="F691" s="582">
        <f t="shared" si="172"/>
        <v>4</v>
      </c>
      <c r="G691" s="333">
        <v>1</v>
      </c>
      <c r="H691" s="333">
        <v>1</v>
      </c>
      <c r="I691" s="334">
        <v>1</v>
      </c>
      <c r="J691" s="335">
        <v>1</v>
      </c>
      <c r="K691" s="633">
        <v>1</v>
      </c>
      <c r="L691" s="344">
        <v>1</v>
      </c>
      <c r="M691" s="344"/>
      <c r="N691" s="344"/>
      <c r="O691" s="338">
        <f t="shared" si="183"/>
        <v>2</v>
      </c>
      <c r="P691" s="339">
        <f t="shared" si="184"/>
        <v>95000</v>
      </c>
      <c r="Q691" s="364">
        <v>25000</v>
      </c>
      <c r="R691" s="364">
        <v>45000</v>
      </c>
      <c r="S691" s="365">
        <f>15*1000</f>
        <v>15000</v>
      </c>
      <c r="T691" s="366">
        <v>10000</v>
      </c>
      <c r="U691" s="367">
        <v>25000</v>
      </c>
      <c r="V691" s="364">
        <v>45000</v>
      </c>
      <c r="W691" s="364"/>
      <c r="X691" s="364"/>
      <c r="Y691" s="1293">
        <f t="shared" si="185"/>
        <v>70000</v>
      </c>
      <c r="Z691" s="340" t="s">
        <v>31</v>
      </c>
      <c r="AA691" s="370"/>
      <c r="AB691" s="71" t="e">
        <f>+#REF!</f>
        <v>#REF!</v>
      </c>
      <c r="AC691" s="253">
        <f t="shared" si="186"/>
        <v>165000</v>
      </c>
    </row>
    <row r="692" spans="1:29" x14ac:dyDescent="0.3">
      <c r="A692" s="115"/>
      <c r="B692" s="332"/>
      <c r="C692" s="332"/>
      <c r="D692" s="332"/>
      <c r="E692" s="1222"/>
      <c r="F692" s="582">
        <f t="shared" si="172"/>
        <v>0</v>
      </c>
      <c r="G692" s="333"/>
      <c r="H692" s="333"/>
      <c r="I692" s="334"/>
      <c r="J692" s="335"/>
      <c r="K692" s="942"/>
      <c r="L692" s="337"/>
      <c r="M692" s="337"/>
      <c r="N692" s="337"/>
      <c r="O692" s="338"/>
      <c r="P692" s="339">
        <f t="shared" si="184"/>
        <v>0</v>
      </c>
      <c r="Q692" s="364"/>
      <c r="R692" s="364"/>
      <c r="S692" s="365"/>
      <c r="T692" s="366"/>
      <c r="U692" s="367"/>
      <c r="V692" s="364"/>
      <c r="W692" s="364"/>
      <c r="X692" s="364"/>
      <c r="Y692" s="1293">
        <f t="shared" si="185"/>
        <v>0</v>
      </c>
      <c r="Z692" s="340"/>
      <c r="AA692" s="370"/>
      <c r="AB692" s="28"/>
      <c r="AC692" s="253">
        <f t="shared" si="186"/>
        <v>0</v>
      </c>
    </row>
    <row r="693" spans="1:29" x14ac:dyDescent="0.3">
      <c r="A693" s="115"/>
      <c r="B693" s="332"/>
      <c r="C693" s="587" t="s">
        <v>958</v>
      </c>
      <c r="D693" s="332"/>
      <c r="E693" s="1164"/>
      <c r="F693" s="582">
        <f t="shared" si="172"/>
        <v>0</v>
      </c>
      <c r="G693" s="333"/>
      <c r="H693" s="333"/>
      <c r="I693" s="334"/>
      <c r="J693" s="335"/>
      <c r="K693" s="942"/>
      <c r="L693" s="337"/>
      <c r="M693" s="337"/>
      <c r="N693" s="337"/>
      <c r="O693" s="338"/>
      <c r="P693" s="339">
        <f t="shared" si="184"/>
        <v>0</v>
      </c>
      <c r="Q693" s="364"/>
      <c r="R693" s="364"/>
      <c r="S693" s="638"/>
      <c r="T693" s="639"/>
      <c r="U693" s="367"/>
      <c r="V693" s="364"/>
      <c r="W693" s="364"/>
      <c r="X693" s="364"/>
      <c r="Y693" s="1293">
        <f t="shared" si="185"/>
        <v>0</v>
      </c>
      <c r="Z693" s="340"/>
      <c r="AA693" s="431"/>
      <c r="AB693" s="28"/>
      <c r="AC693" s="253">
        <f t="shared" si="186"/>
        <v>0</v>
      </c>
    </row>
    <row r="694" spans="1:29" s="29" customFormat="1" x14ac:dyDescent="0.3">
      <c r="A694" s="115"/>
      <c r="B694" s="332"/>
      <c r="C694" s="332"/>
      <c r="D694" s="332"/>
      <c r="E694" s="1193" t="s">
        <v>765</v>
      </c>
      <c r="F694" s="582">
        <f t="shared" si="172"/>
        <v>1</v>
      </c>
      <c r="G694" s="333"/>
      <c r="H694" s="333"/>
      <c r="I694" s="722">
        <v>1</v>
      </c>
      <c r="J694" s="723"/>
      <c r="K694" s="633"/>
      <c r="L694" s="344"/>
      <c r="M694" s="344"/>
      <c r="N694" s="344"/>
      <c r="O694" s="338"/>
      <c r="P694" s="339">
        <f t="shared" si="184"/>
        <v>145000</v>
      </c>
      <c r="Q694" s="364"/>
      <c r="R694" s="364"/>
      <c r="S694" s="638">
        <v>145000</v>
      </c>
      <c r="T694" s="639"/>
      <c r="U694" s="367"/>
      <c r="V694" s="364"/>
      <c r="W694" s="364"/>
      <c r="X694" s="364"/>
      <c r="Y694" s="1293">
        <f t="shared" si="185"/>
        <v>0</v>
      </c>
      <c r="Z694" s="340" t="s">
        <v>31</v>
      </c>
      <c r="AA694" s="431" t="s">
        <v>766</v>
      </c>
      <c r="AB694" s="12"/>
      <c r="AC694" s="253">
        <f t="shared" si="186"/>
        <v>145000</v>
      </c>
    </row>
    <row r="695" spans="1:29" x14ac:dyDescent="0.3">
      <c r="A695" s="115"/>
      <c r="B695" s="332"/>
      <c r="C695" s="332"/>
      <c r="D695" s="332"/>
      <c r="E695" s="1193"/>
      <c r="F695" s="582">
        <f t="shared" si="172"/>
        <v>0</v>
      </c>
      <c r="G695" s="333"/>
      <c r="H695" s="333"/>
      <c r="I695" s="722"/>
      <c r="J695" s="723"/>
      <c r="K695" s="953"/>
      <c r="L695" s="337"/>
      <c r="M695" s="337"/>
      <c r="N695" s="337"/>
      <c r="O695" s="338"/>
      <c r="P695" s="339">
        <f t="shared" si="184"/>
        <v>0</v>
      </c>
      <c r="Q695" s="364"/>
      <c r="R695" s="364"/>
      <c r="S695" s="638"/>
      <c r="T695" s="639"/>
      <c r="U695" s="367"/>
      <c r="V695" s="364"/>
      <c r="W695" s="364"/>
      <c r="X695" s="364"/>
      <c r="Y695" s="1293">
        <f t="shared" si="185"/>
        <v>0</v>
      </c>
      <c r="Z695" s="340"/>
      <c r="AA695" s="370"/>
      <c r="AB695" s="28"/>
      <c r="AC695" s="253">
        <f t="shared" si="186"/>
        <v>0</v>
      </c>
    </row>
    <row r="696" spans="1:29" x14ac:dyDescent="0.3">
      <c r="A696" s="115"/>
      <c r="B696" s="332"/>
      <c r="C696" s="332"/>
      <c r="D696" s="332"/>
      <c r="E696" s="1222"/>
      <c r="F696" s="582">
        <f t="shared" si="172"/>
        <v>0</v>
      </c>
      <c r="G696" s="333"/>
      <c r="H696" s="333"/>
      <c r="I696" s="334"/>
      <c r="J696" s="335"/>
      <c r="K696" s="942"/>
      <c r="L696" s="337"/>
      <c r="M696" s="337"/>
      <c r="N696" s="337"/>
      <c r="O696" s="338"/>
      <c r="P696" s="339">
        <f t="shared" si="184"/>
        <v>0</v>
      </c>
      <c r="Q696" s="364"/>
      <c r="R696" s="364"/>
      <c r="S696" s="365"/>
      <c r="T696" s="366"/>
      <c r="U696" s="367"/>
      <c r="V696" s="364"/>
      <c r="W696" s="364"/>
      <c r="X696" s="364"/>
      <c r="Y696" s="1293">
        <f t="shared" si="185"/>
        <v>0</v>
      </c>
      <c r="Z696" s="340"/>
      <c r="AA696" s="370"/>
      <c r="AB696" s="28"/>
      <c r="AC696" s="253">
        <f t="shared" si="186"/>
        <v>0</v>
      </c>
    </row>
    <row r="697" spans="1:29" x14ac:dyDescent="0.3">
      <c r="A697" s="115"/>
      <c r="B697" s="332"/>
      <c r="C697" s="587" t="s">
        <v>959</v>
      </c>
      <c r="D697" s="332"/>
      <c r="E697" s="1164"/>
      <c r="F697" s="582">
        <f t="shared" si="172"/>
        <v>0</v>
      </c>
      <c r="G697" s="333"/>
      <c r="H697" s="333"/>
      <c r="I697" s="334"/>
      <c r="J697" s="335"/>
      <c r="K697" s="942"/>
      <c r="L697" s="337"/>
      <c r="M697" s="337"/>
      <c r="N697" s="337"/>
      <c r="O697" s="338"/>
      <c r="P697" s="339">
        <f t="shared" si="184"/>
        <v>0</v>
      </c>
      <c r="Q697" s="364"/>
      <c r="R697" s="364"/>
      <c r="S697" s="638"/>
      <c r="T697" s="639"/>
      <c r="U697" s="367"/>
      <c r="V697" s="364"/>
      <c r="W697" s="364"/>
      <c r="X697" s="364"/>
      <c r="Y697" s="1293">
        <f t="shared" si="185"/>
        <v>0</v>
      </c>
      <c r="Z697" s="340"/>
      <c r="AA697" s="431"/>
      <c r="AB697" s="28"/>
      <c r="AC697" s="253">
        <f t="shared" si="186"/>
        <v>0</v>
      </c>
    </row>
    <row r="698" spans="1:29" s="74" customFormat="1" x14ac:dyDescent="0.3">
      <c r="A698" s="115"/>
      <c r="B698" s="332"/>
      <c r="C698" s="332"/>
      <c r="D698" s="332"/>
      <c r="E698" s="1193" t="s">
        <v>764</v>
      </c>
      <c r="F698" s="582">
        <f t="shared" si="172"/>
        <v>20</v>
      </c>
      <c r="G698" s="333">
        <v>5</v>
      </c>
      <c r="H698" s="333">
        <v>5</v>
      </c>
      <c r="I698" s="722">
        <v>5</v>
      </c>
      <c r="J698" s="723">
        <v>5</v>
      </c>
      <c r="K698" s="633">
        <v>9</v>
      </c>
      <c r="L698" s="344">
        <v>6</v>
      </c>
      <c r="M698" s="344"/>
      <c r="N698" s="344"/>
      <c r="O698" s="338">
        <f t="shared" si="183"/>
        <v>15</v>
      </c>
      <c r="P698" s="339">
        <f t="shared" si="184"/>
        <v>338400</v>
      </c>
      <c r="Q698" s="364">
        <v>84600</v>
      </c>
      <c r="R698" s="364">
        <v>84600</v>
      </c>
      <c r="S698" s="638">
        <v>84600</v>
      </c>
      <c r="T698" s="639">
        <v>84600</v>
      </c>
      <c r="U698" s="367">
        <v>84600</v>
      </c>
      <c r="V698" s="364">
        <v>84600</v>
      </c>
      <c r="W698" s="364"/>
      <c r="X698" s="364"/>
      <c r="Y698" s="1293">
        <f t="shared" si="185"/>
        <v>169200</v>
      </c>
      <c r="Z698" s="833" t="s">
        <v>917</v>
      </c>
      <c r="AA698" s="525" t="s">
        <v>31</v>
      </c>
      <c r="AB698" s="77"/>
      <c r="AC698" s="253">
        <f t="shared" si="186"/>
        <v>507600</v>
      </c>
    </row>
    <row r="699" spans="1:29" x14ac:dyDescent="0.3">
      <c r="A699" s="115"/>
      <c r="B699" s="332"/>
      <c r="C699" s="332"/>
      <c r="D699" s="332"/>
      <c r="E699" s="1197"/>
      <c r="F699" s="582">
        <f t="shared" ref="F699:F767" si="187">SUM(G699:J699)</f>
        <v>0</v>
      </c>
      <c r="G699" s="333"/>
      <c r="H699" s="333"/>
      <c r="I699" s="722"/>
      <c r="J699" s="723"/>
      <c r="K699" s="953"/>
      <c r="L699" s="337"/>
      <c r="M699" s="337"/>
      <c r="N699" s="337"/>
      <c r="O699" s="338"/>
      <c r="P699" s="339">
        <f t="shared" si="184"/>
        <v>0</v>
      </c>
      <c r="Q699" s="364"/>
      <c r="R699" s="364"/>
      <c r="S699" s="638"/>
      <c r="T699" s="639"/>
      <c r="U699" s="367"/>
      <c r="V699" s="364"/>
      <c r="W699" s="364"/>
      <c r="X699" s="364"/>
      <c r="Y699" s="1293">
        <f t="shared" si="185"/>
        <v>0</v>
      </c>
      <c r="Z699" s="340"/>
      <c r="AA699" s="431"/>
      <c r="AB699" s="28"/>
      <c r="AC699" s="253">
        <f t="shared" si="186"/>
        <v>0</v>
      </c>
    </row>
    <row r="700" spans="1:29" x14ac:dyDescent="0.3">
      <c r="A700" s="115"/>
      <c r="B700" s="332"/>
      <c r="C700" s="661" t="s">
        <v>960</v>
      </c>
      <c r="D700" s="332"/>
      <c r="E700" s="1164"/>
      <c r="F700" s="582">
        <f t="shared" si="187"/>
        <v>0</v>
      </c>
      <c r="G700" s="333"/>
      <c r="H700" s="333"/>
      <c r="I700" s="334"/>
      <c r="J700" s="335"/>
      <c r="K700" s="942"/>
      <c r="L700" s="337"/>
      <c r="M700" s="337"/>
      <c r="N700" s="337"/>
      <c r="O700" s="338"/>
      <c r="P700" s="339">
        <f t="shared" si="184"/>
        <v>0</v>
      </c>
      <c r="Q700" s="364"/>
      <c r="R700" s="364"/>
      <c r="S700" s="365"/>
      <c r="T700" s="366"/>
      <c r="U700" s="367"/>
      <c r="V700" s="364"/>
      <c r="W700" s="364"/>
      <c r="X700" s="364"/>
      <c r="Y700" s="1293">
        <f t="shared" si="185"/>
        <v>0</v>
      </c>
      <c r="Z700" s="340"/>
      <c r="AA700" s="370"/>
      <c r="AB700" s="28"/>
      <c r="AC700" s="253">
        <f t="shared" si="186"/>
        <v>0</v>
      </c>
    </row>
    <row r="701" spans="1:29" x14ac:dyDescent="0.3">
      <c r="A701" s="115"/>
      <c r="B701" s="332"/>
      <c r="C701" s="332"/>
      <c r="D701" s="332"/>
      <c r="E701" s="1224" t="s">
        <v>121</v>
      </c>
      <c r="F701" s="582">
        <f t="shared" si="187"/>
        <v>0</v>
      </c>
      <c r="G701" s="333"/>
      <c r="H701" s="333"/>
      <c r="I701" s="334"/>
      <c r="J701" s="335"/>
      <c r="K701" s="942"/>
      <c r="L701" s="337"/>
      <c r="M701" s="337"/>
      <c r="N701" s="337"/>
      <c r="O701" s="338"/>
      <c r="P701" s="339">
        <f t="shared" si="184"/>
        <v>0</v>
      </c>
      <c r="Q701" s="364"/>
      <c r="R701" s="364"/>
      <c r="S701" s="638"/>
      <c r="T701" s="639"/>
      <c r="U701" s="367"/>
      <c r="V701" s="364"/>
      <c r="W701" s="364"/>
      <c r="X701" s="364"/>
      <c r="Y701" s="1293">
        <f t="shared" si="185"/>
        <v>0</v>
      </c>
      <c r="Z701" s="340"/>
      <c r="AA701" s="370"/>
      <c r="AB701" s="28"/>
      <c r="AC701" s="253">
        <f t="shared" si="186"/>
        <v>0</v>
      </c>
    </row>
    <row r="702" spans="1:29" s="68" customFormat="1" x14ac:dyDescent="0.3">
      <c r="A702" s="115"/>
      <c r="B702" s="332"/>
      <c r="C702" s="332"/>
      <c r="D702" s="332"/>
      <c r="E702" s="1226" t="s">
        <v>117</v>
      </c>
      <c r="F702" s="582">
        <f t="shared" si="187"/>
        <v>8</v>
      </c>
      <c r="G702" s="333">
        <v>3</v>
      </c>
      <c r="H702" s="333">
        <v>3</v>
      </c>
      <c r="I702" s="334">
        <v>1</v>
      </c>
      <c r="J702" s="335">
        <v>1</v>
      </c>
      <c r="K702" s="633">
        <v>1</v>
      </c>
      <c r="L702" s="344">
        <v>1</v>
      </c>
      <c r="M702" s="344"/>
      <c r="N702" s="344"/>
      <c r="O702" s="338">
        <f t="shared" ref="O702:O757" si="188">SUM(K702:N702)</f>
        <v>2</v>
      </c>
      <c r="P702" s="339">
        <f t="shared" si="184"/>
        <v>90000</v>
      </c>
      <c r="Q702" s="364">
        <v>15000</v>
      </c>
      <c r="R702" s="364">
        <v>15000</v>
      </c>
      <c r="S702" s="638">
        <v>30000</v>
      </c>
      <c r="T702" s="639">
        <v>30000</v>
      </c>
      <c r="U702" s="367">
        <v>4600</v>
      </c>
      <c r="V702" s="364"/>
      <c r="W702" s="364"/>
      <c r="X702" s="364"/>
      <c r="Y702" s="1293">
        <f t="shared" si="185"/>
        <v>4600</v>
      </c>
      <c r="Z702" s="340" t="s">
        <v>31</v>
      </c>
      <c r="AA702" s="370" t="s">
        <v>807</v>
      </c>
      <c r="AB702" s="1685"/>
      <c r="AC702" s="253">
        <f t="shared" si="186"/>
        <v>94600</v>
      </c>
    </row>
    <row r="703" spans="1:29" s="68" customFormat="1" ht="15.6" customHeight="1" x14ac:dyDescent="0.3">
      <c r="A703" s="115"/>
      <c r="B703" s="332"/>
      <c r="C703" s="332"/>
      <c r="D703" s="332"/>
      <c r="E703" s="1226"/>
      <c r="F703" s="582">
        <f t="shared" si="187"/>
        <v>0</v>
      </c>
      <c r="G703" s="333"/>
      <c r="H703" s="333"/>
      <c r="I703" s="334"/>
      <c r="J703" s="335"/>
      <c r="K703" s="633"/>
      <c r="L703" s="344"/>
      <c r="M703" s="344"/>
      <c r="N703" s="344"/>
      <c r="O703" s="338"/>
      <c r="P703" s="339">
        <f t="shared" si="184"/>
        <v>0</v>
      </c>
      <c r="Q703" s="364"/>
      <c r="R703" s="364"/>
      <c r="S703" s="638"/>
      <c r="T703" s="639"/>
      <c r="U703" s="367"/>
      <c r="V703" s="364"/>
      <c r="W703" s="364"/>
      <c r="X703" s="364"/>
      <c r="Y703" s="1293">
        <f t="shared" si="185"/>
        <v>0</v>
      </c>
      <c r="Z703" s="340"/>
      <c r="AA703" s="370" t="s">
        <v>818</v>
      </c>
      <c r="AB703" s="1685"/>
      <c r="AC703" s="253">
        <f t="shared" si="186"/>
        <v>0</v>
      </c>
    </row>
    <row r="704" spans="1:29" s="68" customFormat="1" x14ac:dyDescent="0.3">
      <c r="A704" s="115"/>
      <c r="B704" s="332"/>
      <c r="C704" s="332"/>
      <c r="D704" s="332"/>
      <c r="E704" s="1226"/>
      <c r="F704" s="582">
        <f t="shared" si="187"/>
        <v>0</v>
      </c>
      <c r="G704" s="333"/>
      <c r="H704" s="333"/>
      <c r="I704" s="334"/>
      <c r="J704" s="335"/>
      <c r="K704" s="942"/>
      <c r="L704" s="344"/>
      <c r="M704" s="344"/>
      <c r="N704" s="344"/>
      <c r="O704" s="338"/>
      <c r="P704" s="339">
        <f t="shared" si="184"/>
        <v>0</v>
      </c>
      <c r="Q704" s="364"/>
      <c r="R704" s="364"/>
      <c r="S704" s="638"/>
      <c r="T704" s="639"/>
      <c r="U704" s="367">
        <v>25000</v>
      </c>
      <c r="V704" s="364">
        <v>36070</v>
      </c>
      <c r="W704" s="364"/>
      <c r="X704" s="364"/>
      <c r="Y704" s="1293">
        <f t="shared" si="185"/>
        <v>61070</v>
      </c>
      <c r="Z704" s="340" t="s">
        <v>31</v>
      </c>
      <c r="AA704" s="370" t="s">
        <v>808</v>
      </c>
      <c r="AB704" s="1685"/>
      <c r="AC704" s="253">
        <f t="shared" si="186"/>
        <v>61070</v>
      </c>
    </row>
    <row r="705" spans="1:29" x14ac:dyDescent="0.3">
      <c r="A705" s="115"/>
      <c r="B705" s="332"/>
      <c r="C705" s="332"/>
      <c r="D705" s="332"/>
      <c r="E705" s="1226"/>
      <c r="F705" s="582">
        <f t="shared" si="187"/>
        <v>0</v>
      </c>
      <c r="G705" s="333"/>
      <c r="H705" s="333"/>
      <c r="I705" s="334"/>
      <c r="J705" s="335"/>
      <c r="K705" s="942"/>
      <c r="L705" s="337"/>
      <c r="M705" s="337"/>
      <c r="N705" s="337"/>
      <c r="O705" s="338"/>
      <c r="P705" s="339">
        <f t="shared" si="184"/>
        <v>0</v>
      </c>
      <c r="Q705" s="364"/>
      <c r="R705" s="364"/>
      <c r="S705" s="638"/>
      <c r="T705" s="639"/>
      <c r="U705" s="367"/>
      <c r="V705" s="364"/>
      <c r="W705" s="364"/>
      <c r="X705" s="364"/>
      <c r="Y705" s="1293">
        <f t="shared" si="185"/>
        <v>0</v>
      </c>
      <c r="Z705" s="340"/>
      <c r="AA705" s="370" t="s">
        <v>809</v>
      </c>
      <c r="AB705" s="28"/>
      <c r="AC705" s="253">
        <f t="shared" si="186"/>
        <v>0</v>
      </c>
    </row>
    <row r="706" spans="1:29" x14ac:dyDescent="0.3">
      <c r="A706" s="115"/>
      <c r="B706" s="332"/>
      <c r="C706" s="332"/>
      <c r="D706" s="332"/>
      <c r="E706" s="1226"/>
      <c r="F706" s="582">
        <f t="shared" si="187"/>
        <v>0</v>
      </c>
      <c r="G706" s="333"/>
      <c r="H706" s="333"/>
      <c r="I706" s="334"/>
      <c r="J706" s="335"/>
      <c r="K706" s="942"/>
      <c r="L706" s="337"/>
      <c r="M706" s="337"/>
      <c r="N706" s="337"/>
      <c r="O706" s="338"/>
      <c r="P706" s="339">
        <f t="shared" si="184"/>
        <v>0</v>
      </c>
      <c r="Q706" s="364"/>
      <c r="R706" s="364"/>
      <c r="S706" s="638"/>
      <c r="T706" s="639"/>
      <c r="U706" s="367"/>
      <c r="V706" s="364"/>
      <c r="W706" s="364"/>
      <c r="X706" s="364"/>
      <c r="Y706" s="1293">
        <f t="shared" si="185"/>
        <v>0</v>
      </c>
      <c r="Z706" s="340"/>
      <c r="AA706" s="370"/>
      <c r="AB706" s="28"/>
      <c r="AC706" s="253">
        <f t="shared" si="186"/>
        <v>0</v>
      </c>
    </row>
    <row r="707" spans="1:29" x14ac:dyDescent="0.3">
      <c r="A707" s="115"/>
      <c r="B707" s="332"/>
      <c r="C707" s="332"/>
      <c r="D707" s="332"/>
      <c r="E707" s="1226" t="s">
        <v>118</v>
      </c>
      <c r="F707" s="582">
        <f t="shared" si="187"/>
        <v>4</v>
      </c>
      <c r="G707" s="333">
        <v>1</v>
      </c>
      <c r="H707" s="333">
        <v>1</v>
      </c>
      <c r="I707" s="334">
        <v>1</v>
      </c>
      <c r="J707" s="335">
        <v>1</v>
      </c>
      <c r="K707" s="942">
        <v>1</v>
      </c>
      <c r="L707" s="337">
        <v>1</v>
      </c>
      <c r="M707" s="337"/>
      <c r="N707" s="337"/>
      <c r="O707" s="338">
        <f t="shared" si="188"/>
        <v>2</v>
      </c>
      <c r="P707" s="339">
        <f t="shared" si="184"/>
        <v>150000</v>
      </c>
      <c r="Q707" s="364">
        <v>25000</v>
      </c>
      <c r="R707" s="364">
        <v>25000</v>
      </c>
      <c r="S707" s="364">
        <v>50000</v>
      </c>
      <c r="T707" s="475">
        <v>50000</v>
      </c>
      <c r="U707" s="367"/>
      <c r="V707" s="364"/>
      <c r="W707" s="364"/>
      <c r="X707" s="364"/>
      <c r="Y707" s="1293">
        <f t="shared" si="185"/>
        <v>0</v>
      </c>
      <c r="Z707" s="340" t="s">
        <v>54</v>
      </c>
      <c r="AA707" s="431" t="s">
        <v>769</v>
      </c>
      <c r="AB707" s="28"/>
      <c r="AC707" s="253">
        <f t="shared" si="186"/>
        <v>150000</v>
      </c>
    </row>
    <row r="708" spans="1:29" x14ac:dyDescent="0.3">
      <c r="A708" s="115"/>
      <c r="B708" s="332"/>
      <c r="C708" s="332"/>
      <c r="D708" s="332"/>
      <c r="E708" s="1226"/>
      <c r="F708" s="582">
        <f t="shared" si="187"/>
        <v>0</v>
      </c>
      <c r="G708" s="333"/>
      <c r="H708" s="333"/>
      <c r="I708" s="334"/>
      <c r="J708" s="335"/>
      <c r="K708" s="942"/>
      <c r="L708" s="337"/>
      <c r="M708" s="337"/>
      <c r="N708" s="337"/>
      <c r="O708" s="338"/>
      <c r="P708" s="339">
        <f t="shared" si="184"/>
        <v>0</v>
      </c>
      <c r="Q708" s="364"/>
      <c r="R708" s="364"/>
      <c r="S708" s="365"/>
      <c r="T708" s="366"/>
      <c r="U708" s="367"/>
      <c r="V708" s="364"/>
      <c r="W708" s="364"/>
      <c r="X708" s="364"/>
      <c r="Y708" s="1293">
        <f t="shared" si="185"/>
        <v>0</v>
      </c>
      <c r="Z708" s="340" t="s">
        <v>54</v>
      </c>
      <c r="AA708" s="431" t="s">
        <v>795</v>
      </c>
      <c r="AB708" s="28"/>
      <c r="AC708" s="253">
        <f t="shared" si="186"/>
        <v>0</v>
      </c>
    </row>
    <row r="709" spans="1:29" x14ac:dyDescent="0.3">
      <c r="A709" s="115"/>
      <c r="B709" s="332"/>
      <c r="C709" s="332"/>
      <c r="D709" s="332"/>
      <c r="E709" s="1226"/>
      <c r="F709" s="582">
        <f t="shared" si="187"/>
        <v>0</v>
      </c>
      <c r="G709" s="333"/>
      <c r="H709" s="333"/>
      <c r="I709" s="334"/>
      <c r="J709" s="335"/>
      <c r="K709" s="942"/>
      <c r="L709" s="337"/>
      <c r="M709" s="337"/>
      <c r="N709" s="337"/>
      <c r="O709" s="338"/>
      <c r="P709" s="339">
        <f t="shared" si="184"/>
        <v>0</v>
      </c>
      <c r="Q709" s="364"/>
      <c r="R709" s="364"/>
      <c r="S709" s="638"/>
      <c r="T709" s="639"/>
      <c r="U709" s="367"/>
      <c r="V709" s="364"/>
      <c r="W709" s="364"/>
      <c r="X709" s="364"/>
      <c r="Y709" s="1293">
        <f t="shared" si="185"/>
        <v>0</v>
      </c>
      <c r="Z709" s="340"/>
      <c r="AA709" s="431" t="s">
        <v>796</v>
      </c>
      <c r="AB709" s="28"/>
      <c r="AC709" s="253">
        <f t="shared" si="186"/>
        <v>0</v>
      </c>
    </row>
    <row r="710" spans="1:29" x14ac:dyDescent="0.3">
      <c r="A710" s="115"/>
      <c r="B710" s="332"/>
      <c r="C710" s="332"/>
      <c r="D710" s="332"/>
      <c r="E710" s="1226"/>
      <c r="F710" s="582">
        <f t="shared" si="187"/>
        <v>0</v>
      </c>
      <c r="G710" s="333"/>
      <c r="H710" s="333"/>
      <c r="I710" s="334"/>
      <c r="J710" s="335"/>
      <c r="K710" s="942"/>
      <c r="L710" s="337"/>
      <c r="M710" s="337"/>
      <c r="N710" s="337"/>
      <c r="O710" s="338"/>
      <c r="P710" s="339">
        <f t="shared" si="184"/>
        <v>0</v>
      </c>
      <c r="Q710" s="364"/>
      <c r="R710" s="364"/>
      <c r="S710" s="638"/>
      <c r="T710" s="639"/>
      <c r="U710" s="367"/>
      <c r="V710" s="364"/>
      <c r="W710" s="364"/>
      <c r="X710" s="364"/>
      <c r="Y710" s="1293">
        <f t="shared" si="185"/>
        <v>0</v>
      </c>
      <c r="Z710" s="340"/>
      <c r="AA710" s="431" t="s">
        <v>797</v>
      </c>
      <c r="AB710" s="28"/>
      <c r="AC710" s="253">
        <f t="shared" si="186"/>
        <v>0</v>
      </c>
    </row>
    <row r="711" spans="1:29" x14ac:dyDescent="0.3">
      <c r="A711" s="115"/>
      <c r="B711" s="332"/>
      <c r="C711" s="332"/>
      <c r="D711" s="332"/>
      <c r="E711" s="1226"/>
      <c r="F711" s="582">
        <f t="shared" si="187"/>
        <v>0</v>
      </c>
      <c r="G711" s="333"/>
      <c r="H711" s="333"/>
      <c r="I711" s="334"/>
      <c r="J711" s="335"/>
      <c r="K711" s="942"/>
      <c r="L711" s="337"/>
      <c r="M711" s="337"/>
      <c r="N711" s="337"/>
      <c r="O711" s="338"/>
      <c r="P711" s="339">
        <f t="shared" si="184"/>
        <v>0</v>
      </c>
      <c r="Q711" s="364"/>
      <c r="R711" s="364"/>
      <c r="S711" s="638"/>
      <c r="T711" s="639"/>
      <c r="U711" s="367"/>
      <c r="V711" s="364"/>
      <c r="W711" s="364"/>
      <c r="X711" s="364"/>
      <c r="Y711" s="1293">
        <f t="shared" si="185"/>
        <v>0</v>
      </c>
      <c r="Z711" s="340"/>
      <c r="AA711" s="431" t="s">
        <v>798</v>
      </c>
      <c r="AB711" s="28"/>
      <c r="AC711" s="253">
        <f t="shared" si="186"/>
        <v>0</v>
      </c>
    </row>
    <row r="712" spans="1:29" x14ac:dyDescent="0.3">
      <c r="A712" s="115"/>
      <c r="B712" s="332"/>
      <c r="C712" s="332"/>
      <c r="D712" s="332"/>
      <c r="E712" s="1226"/>
      <c r="F712" s="582">
        <f t="shared" si="187"/>
        <v>0</v>
      </c>
      <c r="G712" s="333"/>
      <c r="H712" s="333"/>
      <c r="I712" s="334"/>
      <c r="J712" s="335"/>
      <c r="K712" s="942"/>
      <c r="L712" s="337"/>
      <c r="M712" s="337"/>
      <c r="N712" s="337"/>
      <c r="O712" s="338"/>
      <c r="P712" s="339">
        <f t="shared" si="184"/>
        <v>0</v>
      </c>
      <c r="Q712" s="364"/>
      <c r="R712" s="364"/>
      <c r="S712" s="638"/>
      <c r="T712" s="639"/>
      <c r="U712" s="367"/>
      <c r="V712" s="364"/>
      <c r="W712" s="364"/>
      <c r="X712" s="364"/>
      <c r="Y712" s="1293">
        <f t="shared" si="185"/>
        <v>0</v>
      </c>
      <c r="Z712" s="340"/>
      <c r="AA712" s="370"/>
      <c r="AB712" s="28"/>
      <c r="AC712" s="253">
        <f t="shared" si="186"/>
        <v>0</v>
      </c>
    </row>
    <row r="713" spans="1:29" s="29" customFormat="1" x14ac:dyDescent="0.3">
      <c r="A713" s="115"/>
      <c r="B713" s="332"/>
      <c r="C713" s="332"/>
      <c r="D713" s="332"/>
      <c r="E713" s="1226" t="s">
        <v>120</v>
      </c>
      <c r="F713" s="582">
        <f t="shared" si="187"/>
        <v>1</v>
      </c>
      <c r="G713" s="333"/>
      <c r="H713" s="333"/>
      <c r="I713" s="334"/>
      <c r="J713" s="335">
        <v>1</v>
      </c>
      <c r="K713" s="633"/>
      <c r="L713" s="344"/>
      <c r="M713" s="344"/>
      <c r="N713" s="344"/>
      <c r="O713" s="338"/>
      <c r="P713" s="339">
        <f t="shared" si="184"/>
        <v>30000</v>
      </c>
      <c r="Q713" s="364"/>
      <c r="R713" s="364"/>
      <c r="S713" s="638">
        <f>15*2000</f>
        <v>30000</v>
      </c>
      <c r="T713" s="639"/>
      <c r="U713" s="367"/>
      <c r="V713" s="364"/>
      <c r="W713" s="364"/>
      <c r="X713" s="364"/>
      <c r="Y713" s="1293">
        <f t="shared" si="185"/>
        <v>0</v>
      </c>
      <c r="Z713" s="340" t="s">
        <v>31</v>
      </c>
      <c r="AA713" s="370"/>
      <c r="AB713" s="12"/>
      <c r="AC713" s="253">
        <f t="shared" si="186"/>
        <v>30000</v>
      </c>
    </row>
    <row r="714" spans="1:29" s="29" customFormat="1" x14ac:dyDescent="0.3">
      <c r="A714" s="115"/>
      <c r="B714" s="332"/>
      <c r="C714" s="332"/>
      <c r="D714" s="332"/>
      <c r="E714" s="1226"/>
      <c r="F714" s="582">
        <f t="shared" si="187"/>
        <v>0</v>
      </c>
      <c r="G714" s="333"/>
      <c r="H714" s="333"/>
      <c r="I714" s="334"/>
      <c r="J714" s="335"/>
      <c r="K714" s="633"/>
      <c r="L714" s="344"/>
      <c r="M714" s="344"/>
      <c r="N714" s="344"/>
      <c r="O714" s="338"/>
      <c r="P714" s="339">
        <f t="shared" si="184"/>
        <v>0</v>
      </c>
      <c r="Q714" s="364"/>
      <c r="R714" s="364"/>
      <c r="S714" s="638"/>
      <c r="T714" s="639"/>
      <c r="U714" s="367"/>
      <c r="V714" s="364"/>
      <c r="W714" s="364"/>
      <c r="X714" s="364"/>
      <c r="Y714" s="1293">
        <f t="shared" si="185"/>
        <v>0</v>
      </c>
      <c r="Z714" s="340"/>
      <c r="AA714" s="370"/>
      <c r="AB714" s="12"/>
      <c r="AC714" s="253">
        <f t="shared" si="186"/>
        <v>0</v>
      </c>
    </row>
    <row r="715" spans="1:29" x14ac:dyDescent="0.3">
      <c r="A715" s="115"/>
      <c r="B715" s="332"/>
      <c r="C715" s="661" t="s">
        <v>961</v>
      </c>
      <c r="D715" s="332"/>
      <c r="E715" s="1164"/>
      <c r="F715" s="582">
        <f t="shared" si="187"/>
        <v>0</v>
      </c>
      <c r="G715" s="333"/>
      <c r="H715" s="333"/>
      <c r="I715" s="334"/>
      <c r="J715" s="335"/>
      <c r="K715" s="942"/>
      <c r="L715" s="337"/>
      <c r="M715" s="337"/>
      <c r="N715" s="337"/>
      <c r="O715" s="338"/>
      <c r="P715" s="339">
        <f t="shared" si="184"/>
        <v>0</v>
      </c>
      <c r="Q715" s="364"/>
      <c r="R715" s="364"/>
      <c r="S715" s="365"/>
      <c r="T715" s="366"/>
      <c r="U715" s="367"/>
      <c r="V715" s="364"/>
      <c r="W715" s="364"/>
      <c r="X715" s="364"/>
      <c r="Y715" s="1293">
        <f t="shared" si="185"/>
        <v>0</v>
      </c>
      <c r="Z715" s="340"/>
      <c r="AA715" s="370"/>
      <c r="AB715" s="28"/>
      <c r="AC715" s="253">
        <f t="shared" si="186"/>
        <v>0</v>
      </c>
    </row>
    <row r="716" spans="1:29" s="68" customFormat="1" x14ac:dyDescent="0.3">
      <c r="A716" s="115"/>
      <c r="B716" s="332"/>
      <c r="C716" s="332"/>
      <c r="D716" s="332"/>
      <c r="E716" s="1229" t="s">
        <v>21</v>
      </c>
      <c r="F716" s="582">
        <f t="shared" si="187"/>
        <v>3</v>
      </c>
      <c r="G716" s="333">
        <v>1</v>
      </c>
      <c r="H716" s="333">
        <v>1</v>
      </c>
      <c r="I716" s="334"/>
      <c r="J716" s="335">
        <v>1</v>
      </c>
      <c r="K716" s="942">
        <v>1</v>
      </c>
      <c r="L716" s="344">
        <v>1</v>
      </c>
      <c r="M716" s="344"/>
      <c r="N716" s="344"/>
      <c r="O716" s="338">
        <f t="shared" si="188"/>
        <v>2</v>
      </c>
      <c r="P716" s="339">
        <f t="shared" si="184"/>
        <v>165000</v>
      </c>
      <c r="Q716" s="364">
        <v>22000</v>
      </c>
      <c r="R716" s="364">
        <v>58000</v>
      </c>
      <c r="S716" s="638"/>
      <c r="T716" s="639">
        <v>85000</v>
      </c>
      <c r="U716" s="367">
        <v>11808</v>
      </c>
      <c r="V716" s="364">
        <v>57000</v>
      </c>
      <c r="W716" s="364"/>
      <c r="X716" s="364"/>
      <c r="Y716" s="1293">
        <f t="shared" si="185"/>
        <v>68808</v>
      </c>
      <c r="Z716" s="340" t="s">
        <v>31</v>
      </c>
      <c r="AA716" s="370"/>
      <c r="AB716" s="1685"/>
      <c r="AC716" s="253">
        <f t="shared" si="186"/>
        <v>233808</v>
      </c>
    </row>
    <row r="717" spans="1:29" x14ac:dyDescent="0.3">
      <c r="A717" s="115"/>
      <c r="B717" s="332"/>
      <c r="C717" s="332"/>
      <c r="D717" s="332"/>
      <c r="E717" s="1229"/>
      <c r="F717" s="582">
        <f t="shared" si="187"/>
        <v>0</v>
      </c>
      <c r="G717" s="333"/>
      <c r="H717" s="333"/>
      <c r="I717" s="334"/>
      <c r="J717" s="335"/>
      <c r="K717" s="942"/>
      <c r="L717" s="337"/>
      <c r="M717" s="337"/>
      <c r="N717" s="337"/>
      <c r="O717" s="338"/>
      <c r="P717" s="339">
        <f t="shared" si="184"/>
        <v>0</v>
      </c>
      <c r="Q717" s="364"/>
      <c r="R717" s="364"/>
      <c r="S717" s="365"/>
      <c r="T717" s="366"/>
      <c r="U717" s="367"/>
      <c r="V717" s="364"/>
      <c r="W717" s="364"/>
      <c r="X717" s="364"/>
      <c r="Y717" s="1293">
        <f t="shared" si="185"/>
        <v>0</v>
      </c>
      <c r="Z717" s="340"/>
      <c r="AA717" s="370"/>
      <c r="AB717" s="28"/>
      <c r="AC717" s="253">
        <f t="shared" si="186"/>
        <v>0</v>
      </c>
    </row>
    <row r="718" spans="1:29" x14ac:dyDescent="0.3">
      <c r="A718" s="115"/>
      <c r="B718" s="332"/>
      <c r="C718" s="587" t="s">
        <v>962</v>
      </c>
      <c r="D718" s="441"/>
      <c r="E718" s="1178"/>
      <c r="F718" s="582">
        <f t="shared" si="187"/>
        <v>0</v>
      </c>
      <c r="G718" s="333"/>
      <c r="H718" s="333"/>
      <c r="I718" s="333"/>
      <c r="J718" s="422"/>
      <c r="K718" s="942"/>
      <c r="L718" s="337"/>
      <c r="M718" s="337"/>
      <c r="N718" s="337"/>
      <c r="O718" s="338"/>
      <c r="P718" s="339">
        <f t="shared" si="184"/>
        <v>0</v>
      </c>
      <c r="Q718" s="364"/>
      <c r="R718" s="364"/>
      <c r="S718" s="365"/>
      <c r="T718" s="366"/>
      <c r="U718" s="367"/>
      <c r="V718" s="364"/>
      <c r="W718" s="364"/>
      <c r="X718" s="364"/>
      <c r="Y718" s="1293">
        <f t="shared" si="185"/>
        <v>0</v>
      </c>
      <c r="Z718" s="340" t="s">
        <v>716</v>
      </c>
      <c r="AA718" s="370"/>
      <c r="AB718" s="28"/>
      <c r="AC718" s="253">
        <f t="shared" si="186"/>
        <v>0</v>
      </c>
    </row>
    <row r="719" spans="1:29" ht="15.6" customHeight="1" x14ac:dyDescent="0.3">
      <c r="A719" s="115"/>
      <c r="B719" s="332"/>
      <c r="C719" s="441"/>
      <c r="D719" s="441"/>
      <c r="E719" s="1193" t="s">
        <v>549</v>
      </c>
      <c r="F719" s="582">
        <f>SUM(G719:J719)</f>
        <v>54</v>
      </c>
      <c r="G719" s="333">
        <v>13</v>
      </c>
      <c r="H719" s="333">
        <v>13</v>
      </c>
      <c r="I719" s="334">
        <v>14</v>
      </c>
      <c r="J719" s="335">
        <v>14</v>
      </c>
      <c r="K719" s="942">
        <f>13</f>
        <v>13</v>
      </c>
      <c r="L719" s="337">
        <f>27+9</f>
        <v>36</v>
      </c>
      <c r="M719" s="337"/>
      <c r="N719" s="337"/>
      <c r="O719" s="338">
        <f t="shared" si="188"/>
        <v>49</v>
      </c>
      <c r="P719" s="339">
        <f t="shared" si="184"/>
        <v>0</v>
      </c>
      <c r="Q719" s="364"/>
      <c r="R719" s="364"/>
      <c r="S719" s="365"/>
      <c r="T719" s="366"/>
      <c r="U719" s="367"/>
      <c r="V719" s="364"/>
      <c r="W719" s="364"/>
      <c r="X719" s="364"/>
      <c r="Y719" s="1293">
        <f t="shared" si="185"/>
        <v>0</v>
      </c>
      <c r="Z719" s="340"/>
      <c r="AA719" s="370"/>
      <c r="AB719" s="28"/>
      <c r="AC719" s="253">
        <f t="shared" si="186"/>
        <v>0</v>
      </c>
    </row>
    <row r="720" spans="1:29" ht="16.2" thickBot="1" x14ac:dyDescent="0.35">
      <c r="A720" s="119"/>
      <c r="B720" s="306"/>
      <c r="C720" s="306"/>
      <c r="D720" s="306"/>
      <c r="E720" s="1542"/>
      <c r="F720" s="881">
        <f t="shared" si="187"/>
        <v>0</v>
      </c>
      <c r="G720" s="307"/>
      <c r="H720" s="307"/>
      <c r="I720" s="308"/>
      <c r="J720" s="309"/>
      <c r="K720" s="941"/>
      <c r="L720" s="310"/>
      <c r="M720" s="310"/>
      <c r="N720" s="310"/>
      <c r="O720" s="311"/>
      <c r="P720" s="484">
        <f t="shared" si="184"/>
        <v>0</v>
      </c>
      <c r="Q720" s="349"/>
      <c r="R720" s="349"/>
      <c r="S720" s="314"/>
      <c r="T720" s="315"/>
      <c r="U720" s="350"/>
      <c r="V720" s="349"/>
      <c r="W720" s="349"/>
      <c r="X720" s="349"/>
      <c r="Y720" s="1307">
        <f t="shared" si="185"/>
        <v>0</v>
      </c>
      <c r="Z720" s="317"/>
      <c r="AA720" s="318"/>
      <c r="AB720" s="28"/>
      <c r="AC720" s="253">
        <f t="shared" si="186"/>
        <v>0</v>
      </c>
    </row>
    <row r="721" spans="1:29" x14ac:dyDescent="0.3">
      <c r="A721" s="120"/>
      <c r="B721" s="581" t="s">
        <v>163</v>
      </c>
      <c r="C721" s="352"/>
      <c r="D721" s="352"/>
      <c r="E721" s="1367"/>
      <c r="F721" s="883">
        <f t="shared" si="187"/>
        <v>0</v>
      </c>
      <c r="G721" s="353"/>
      <c r="H721" s="353"/>
      <c r="I721" s="354"/>
      <c r="J721" s="355"/>
      <c r="K721" s="943"/>
      <c r="L721" s="357"/>
      <c r="M721" s="357"/>
      <c r="N721" s="357"/>
      <c r="O721" s="358"/>
      <c r="P721" s="488">
        <f t="shared" si="184"/>
        <v>0</v>
      </c>
      <c r="Q721" s="359"/>
      <c r="R721" s="359"/>
      <c r="S721" s="690"/>
      <c r="T721" s="691"/>
      <c r="U721" s="362"/>
      <c r="V721" s="359"/>
      <c r="W721" s="359"/>
      <c r="X721" s="359"/>
      <c r="Y721" s="1308">
        <f t="shared" si="185"/>
        <v>0</v>
      </c>
      <c r="Z721" s="363"/>
      <c r="AA721" s="467"/>
      <c r="AB721" s="28"/>
      <c r="AC721" s="253">
        <f t="shared" si="186"/>
        <v>0</v>
      </c>
    </row>
    <row r="722" spans="1:29" x14ac:dyDescent="0.3">
      <c r="A722" s="115"/>
      <c r="B722" s="332"/>
      <c r="C722" s="587" t="s">
        <v>164</v>
      </c>
      <c r="D722" s="332"/>
      <c r="E722" s="1164"/>
      <c r="F722" s="582">
        <f t="shared" si="187"/>
        <v>0</v>
      </c>
      <c r="G722" s="333"/>
      <c r="H722" s="333"/>
      <c r="I722" s="333"/>
      <c r="J722" s="422"/>
      <c r="K722" s="942"/>
      <c r="L722" s="337"/>
      <c r="M722" s="337"/>
      <c r="N722" s="337"/>
      <c r="O722" s="338"/>
      <c r="P722" s="339">
        <f t="shared" si="184"/>
        <v>0</v>
      </c>
      <c r="Q722" s="364"/>
      <c r="R722" s="364"/>
      <c r="S722" s="365"/>
      <c r="T722" s="366"/>
      <c r="U722" s="367"/>
      <c r="V722" s="364"/>
      <c r="W722" s="364"/>
      <c r="X722" s="364"/>
      <c r="Y722" s="1293">
        <f t="shared" si="185"/>
        <v>0</v>
      </c>
      <c r="Z722" s="340"/>
      <c r="AA722" s="431"/>
      <c r="AB722" s="48" t="e">
        <f>+#REF!</f>
        <v>#REF!</v>
      </c>
      <c r="AC722" s="253">
        <f t="shared" si="186"/>
        <v>0</v>
      </c>
    </row>
    <row r="723" spans="1:29" s="29" customFormat="1" x14ac:dyDescent="0.3">
      <c r="A723" s="115"/>
      <c r="B723" s="332"/>
      <c r="C723" s="332"/>
      <c r="D723" s="332"/>
      <c r="E723" s="1229" t="s">
        <v>213</v>
      </c>
      <c r="F723" s="582">
        <f t="shared" si="187"/>
        <v>2</v>
      </c>
      <c r="G723" s="334">
        <v>1</v>
      </c>
      <c r="H723" s="335" t="s">
        <v>200</v>
      </c>
      <c r="I723" s="433">
        <v>1</v>
      </c>
      <c r="J723" s="434" t="s">
        <v>28</v>
      </c>
      <c r="K723" s="343"/>
      <c r="L723" s="344">
        <v>1</v>
      </c>
      <c r="M723" s="344"/>
      <c r="N723" s="344"/>
      <c r="O723" s="338">
        <f t="shared" si="188"/>
        <v>1</v>
      </c>
      <c r="P723" s="339">
        <f t="shared" si="184"/>
        <v>18050</v>
      </c>
      <c r="Q723" s="364"/>
      <c r="R723" s="364">
        <v>8050</v>
      </c>
      <c r="S723" s="365">
        <v>10000</v>
      </c>
      <c r="T723" s="366"/>
      <c r="U723" s="367"/>
      <c r="V723" s="364">
        <v>8010</v>
      </c>
      <c r="W723" s="364"/>
      <c r="X723" s="364"/>
      <c r="Y723" s="1293">
        <f t="shared" si="185"/>
        <v>8010</v>
      </c>
      <c r="Z723" s="340" t="s">
        <v>31</v>
      </c>
      <c r="AA723" s="431" t="s">
        <v>166</v>
      </c>
      <c r="AB723" s="72" t="e">
        <f>15000-#REF!</f>
        <v>#REF!</v>
      </c>
      <c r="AC723" s="253">
        <f t="shared" si="186"/>
        <v>26060</v>
      </c>
    </row>
    <row r="724" spans="1:29" s="29" customFormat="1" x14ac:dyDescent="0.3">
      <c r="A724" s="115"/>
      <c r="B724" s="332"/>
      <c r="C724" s="332"/>
      <c r="D724" s="332"/>
      <c r="E724" s="1229"/>
      <c r="F724" s="582">
        <f t="shared" si="187"/>
        <v>0</v>
      </c>
      <c r="G724" s="333"/>
      <c r="H724" s="333"/>
      <c r="I724" s="433"/>
      <c r="J724" s="434"/>
      <c r="K724" s="343"/>
      <c r="L724" s="344"/>
      <c r="M724" s="344"/>
      <c r="N724" s="344"/>
      <c r="O724" s="338"/>
      <c r="P724" s="339">
        <f t="shared" si="184"/>
        <v>11900</v>
      </c>
      <c r="Q724" s="364"/>
      <c r="R724" s="364"/>
      <c r="S724" s="365">
        <v>11900</v>
      </c>
      <c r="T724" s="366"/>
      <c r="U724" s="367"/>
      <c r="V724" s="364"/>
      <c r="W724" s="364"/>
      <c r="X724" s="364"/>
      <c r="Y724" s="1293">
        <f t="shared" si="185"/>
        <v>0</v>
      </c>
      <c r="Z724" s="340"/>
      <c r="AA724" s="431" t="s">
        <v>810</v>
      </c>
      <c r="AB724" s="72"/>
      <c r="AC724" s="253">
        <f t="shared" si="186"/>
        <v>11900</v>
      </c>
    </row>
    <row r="725" spans="1:29" x14ac:dyDescent="0.3">
      <c r="A725" s="115"/>
      <c r="B725" s="332"/>
      <c r="C725" s="332"/>
      <c r="D725" s="332"/>
      <c r="E725" s="1197"/>
      <c r="F725" s="582">
        <f t="shared" si="187"/>
        <v>0</v>
      </c>
      <c r="G725" s="333"/>
      <c r="H725" s="333"/>
      <c r="I725" s="334"/>
      <c r="J725" s="335"/>
      <c r="K725" s="942"/>
      <c r="L725" s="337"/>
      <c r="M725" s="337"/>
      <c r="N725" s="337"/>
      <c r="O725" s="338"/>
      <c r="P725" s="339">
        <f t="shared" si="184"/>
        <v>0</v>
      </c>
      <c r="Q725" s="364"/>
      <c r="R725" s="364"/>
      <c r="S725" s="638"/>
      <c r="T725" s="639"/>
      <c r="U725" s="367"/>
      <c r="V725" s="364"/>
      <c r="W725" s="364"/>
      <c r="X725" s="364"/>
      <c r="Y725" s="1293">
        <f t="shared" si="185"/>
        <v>0</v>
      </c>
      <c r="Z725" s="340"/>
      <c r="AA725" s="431"/>
      <c r="AB725" s="28"/>
      <c r="AC725" s="253">
        <f t="shared" si="186"/>
        <v>0</v>
      </c>
    </row>
    <row r="726" spans="1:29" x14ac:dyDescent="0.3">
      <c r="A726" s="115"/>
      <c r="B726" s="332"/>
      <c r="C726" s="587" t="s">
        <v>165</v>
      </c>
      <c r="D726" s="332"/>
      <c r="E726" s="1164"/>
      <c r="F726" s="582">
        <f t="shared" si="187"/>
        <v>0</v>
      </c>
      <c r="G726" s="333"/>
      <c r="H726" s="333"/>
      <c r="I726" s="333"/>
      <c r="J726" s="422"/>
      <c r="K726" s="942"/>
      <c r="L726" s="337"/>
      <c r="M726" s="337"/>
      <c r="N726" s="337"/>
      <c r="O726" s="338"/>
      <c r="P726" s="339">
        <f t="shared" si="184"/>
        <v>0</v>
      </c>
      <c r="Q726" s="364"/>
      <c r="R726" s="364"/>
      <c r="S726" s="365"/>
      <c r="T726" s="366"/>
      <c r="U726" s="367"/>
      <c r="V726" s="364"/>
      <c r="W726" s="364"/>
      <c r="X726" s="364"/>
      <c r="Y726" s="1293">
        <f t="shared" si="185"/>
        <v>0</v>
      </c>
      <c r="Z726" s="340"/>
      <c r="AA726" s="431"/>
      <c r="AB726" s="28"/>
      <c r="AC726" s="253">
        <f t="shared" si="186"/>
        <v>0</v>
      </c>
    </row>
    <row r="727" spans="1:29" s="74" customFormat="1" x14ac:dyDescent="0.3">
      <c r="A727" s="115"/>
      <c r="B727" s="332"/>
      <c r="C727" s="332"/>
      <c r="D727" s="332"/>
      <c r="E727" s="1229" t="s">
        <v>213</v>
      </c>
      <c r="F727" s="582">
        <v>6</v>
      </c>
      <c r="G727" s="333">
        <v>6</v>
      </c>
      <c r="H727" s="333">
        <v>6</v>
      </c>
      <c r="I727" s="722">
        <v>6</v>
      </c>
      <c r="J727" s="723">
        <v>6</v>
      </c>
      <c r="K727" s="1686">
        <v>6</v>
      </c>
      <c r="L727" s="344">
        <v>6</v>
      </c>
      <c r="M727" s="344"/>
      <c r="N727" s="344"/>
      <c r="O727" s="338">
        <v>6</v>
      </c>
      <c r="P727" s="339">
        <f t="shared" si="184"/>
        <v>4925300</v>
      </c>
      <c r="Q727" s="638">
        <v>1233000</v>
      </c>
      <c r="R727" s="639">
        <v>1137000</v>
      </c>
      <c r="S727" s="638">
        <v>1277650</v>
      </c>
      <c r="T727" s="639">
        <v>1277650</v>
      </c>
      <c r="U727" s="367">
        <v>1232050</v>
      </c>
      <c r="V727" s="364">
        <v>1136493</v>
      </c>
      <c r="W727" s="364"/>
      <c r="X727" s="364"/>
      <c r="Y727" s="1293">
        <f t="shared" si="185"/>
        <v>2368543</v>
      </c>
      <c r="Z727" s="476" t="s">
        <v>716</v>
      </c>
      <c r="AA727" s="525" t="s">
        <v>31</v>
      </c>
      <c r="AB727" s="77"/>
      <c r="AC727" s="253">
        <f t="shared" si="186"/>
        <v>7293843</v>
      </c>
    </row>
    <row r="728" spans="1:29" ht="16.2" thickBot="1" x14ac:dyDescent="0.35">
      <c r="A728" s="121"/>
      <c r="B728" s="377"/>
      <c r="C728" s="377"/>
      <c r="D728" s="377"/>
      <c r="E728" s="1543"/>
      <c r="F728" s="885">
        <f t="shared" si="187"/>
        <v>0</v>
      </c>
      <c r="G728" s="378"/>
      <c r="H728" s="378"/>
      <c r="I728" s="1010"/>
      <c r="J728" s="1544"/>
      <c r="K728" s="1545"/>
      <c r="L728" s="425"/>
      <c r="M728" s="425"/>
      <c r="N728" s="425"/>
      <c r="O728" s="382"/>
      <c r="P728" s="481">
        <f t="shared" si="184"/>
        <v>0</v>
      </c>
      <c r="Q728" s="383"/>
      <c r="R728" s="383"/>
      <c r="S728" s="384"/>
      <c r="T728" s="385"/>
      <c r="U728" s="386"/>
      <c r="V728" s="383"/>
      <c r="W728" s="383"/>
      <c r="X728" s="383"/>
      <c r="Y728" s="1305">
        <f t="shared" si="185"/>
        <v>0</v>
      </c>
      <c r="Z728" s="387"/>
      <c r="AA728" s="598"/>
      <c r="AB728" s="28"/>
      <c r="AC728" s="253">
        <f t="shared" si="186"/>
        <v>0</v>
      </c>
    </row>
    <row r="729" spans="1:29" x14ac:dyDescent="0.3">
      <c r="A729" s="123"/>
      <c r="B729" s="445" t="s">
        <v>340</v>
      </c>
      <c r="C729" s="446"/>
      <c r="D729" s="446"/>
      <c r="E729" s="1352"/>
      <c r="F729" s="886">
        <f t="shared" si="187"/>
        <v>0</v>
      </c>
      <c r="G729" s="389"/>
      <c r="H729" s="389"/>
      <c r="I729" s="390"/>
      <c r="J729" s="391"/>
      <c r="K729" s="945"/>
      <c r="L729" s="447"/>
      <c r="M729" s="447"/>
      <c r="N729" s="447"/>
      <c r="O729" s="394"/>
      <c r="P729" s="483">
        <f t="shared" si="184"/>
        <v>0</v>
      </c>
      <c r="Q729" s="395"/>
      <c r="R729" s="395"/>
      <c r="S729" s="478"/>
      <c r="T729" s="479"/>
      <c r="U729" s="398"/>
      <c r="V729" s="395"/>
      <c r="W729" s="395"/>
      <c r="X729" s="395"/>
      <c r="Y729" s="1306">
        <f t="shared" si="185"/>
        <v>0</v>
      </c>
      <c r="Z729" s="448" t="s">
        <v>143</v>
      </c>
      <c r="AA729" s="449"/>
      <c r="AB729" s="28"/>
      <c r="AC729" s="253">
        <f t="shared" si="186"/>
        <v>0</v>
      </c>
    </row>
    <row r="730" spans="1:29" x14ac:dyDescent="0.3">
      <c r="A730" s="115"/>
      <c r="B730" s="374"/>
      <c r="C730" s="368" t="s">
        <v>341</v>
      </c>
      <c r="D730" s="332"/>
      <c r="E730" s="1164"/>
      <c r="F730" s="582">
        <f t="shared" si="187"/>
        <v>0</v>
      </c>
      <c r="G730" s="333"/>
      <c r="H730" s="333"/>
      <c r="I730" s="334"/>
      <c r="J730" s="335"/>
      <c r="K730" s="942"/>
      <c r="L730" s="337"/>
      <c r="M730" s="337"/>
      <c r="N730" s="337"/>
      <c r="O730" s="338"/>
      <c r="P730" s="339">
        <f t="shared" si="184"/>
        <v>0</v>
      </c>
      <c r="Q730" s="364"/>
      <c r="R730" s="364"/>
      <c r="S730" s="365"/>
      <c r="T730" s="366"/>
      <c r="U730" s="367"/>
      <c r="V730" s="364"/>
      <c r="W730" s="364"/>
      <c r="X730" s="364"/>
      <c r="Y730" s="1293">
        <f t="shared" si="185"/>
        <v>0</v>
      </c>
      <c r="Z730" s="340"/>
      <c r="AA730" s="348"/>
      <c r="AB730" s="28"/>
      <c r="AC730" s="253">
        <f t="shared" si="186"/>
        <v>0</v>
      </c>
    </row>
    <row r="731" spans="1:29" x14ac:dyDescent="0.3">
      <c r="A731" s="115"/>
      <c r="B731" s="332"/>
      <c r="C731" s="374" t="s">
        <v>915</v>
      </c>
      <c r="D731" s="332"/>
      <c r="E731" s="1164"/>
      <c r="F731" s="582">
        <f t="shared" si="187"/>
        <v>0</v>
      </c>
      <c r="G731" s="333"/>
      <c r="H731" s="333"/>
      <c r="I731" s="334"/>
      <c r="J731" s="335"/>
      <c r="K731" s="942"/>
      <c r="L731" s="337"/>
      <c r="M731" s="337"/>
      <c r="N731" s="337"/>
      <c r="O731" s="338"/>
      <c r="P731" s="339">
        <f t="shared" si="184"/>
        <v>0</v>
      </c>
      <c r="Q731" s="364"/>
      <c r="R731" s="364"/>
      <c r="S731" s="365"/>
      <c r="T731" s="366"/>
      <c r="U731" s="367"/>
      <c r="V731" s="364"/>
      <c r="W731" s="364"/>
      <c r="X731" s="364"/>
      <c r="Y731" s="1293">
        <f t="shared" si="185"/>
        <v>0</v>
      </c>
      <c r="Z731" s="340"/>
      <c r="AA731" s="348"/>
      <c r="AB731" s="28"/>
      <c r="AC731" s="253">
        <f t="shared" si="186"/>
        <v>0</v>
      </c>
    </row>
    <row r="732" spans="1:29" x14ac:dyDescent="0.3">
      <c r="A732" s="115"/>
      <c r="B732" s="332"/>
      <c r="C732" s="374"/>
      <c r="D732" s="368" t="s">
        <v>916</v>
      </c>
      <c r="E732" s="1164"/>
      <c r="F732" s="582"/>
      <c r="G732" s="333"/>
      <c r="H732" s="333"/>
      <c r="I732" s="334"/>
      <c r="J732" s="335"/>
      <c r="K732" s="942"/>
      <c r="L732" s="337"/>
      <c r="M732" s="337"/>
      <c r="N732" s="337"/>
      <c r="O732" s="338"/>
      <c r="P732" s="339">
        <f t="shared" si="184"/>
        <v>0</v>
      </c>
      <c r="Q732" s="364"/>
      <c r="R732" s="364"/>
      <c r="S732" s="365"/>
      <c r="T732" s="366"/>
      <c r="U732" s="367"/>
      <c r="V732" s="364"/>
      <c r="W732" s="364"/>
      <c r="X732" s="364"/>
      <c r="Y732" s="1293">
        <f t="shared" si="185"/>
        <v>0</v>
      </c>
      <c r="Z732" s="340"/>
      <c r="AA732" s="348"/>
      <c r="AB732" s="28"/>
      <c r="AC732" s="253">
        <f t="shared" si="186"/>
        <v>0</v>
      </c>
    </row>
    <row r="733" spans="1:29" x14ac:dyDescent="0.3">
      <c r="A733" s="115"/>
      <c r="B733" s="332"/>
      <c r="C733" s="332"/>
      <c r="D733" s="332"/>
      <c r="E733" s="1168" t="s">
        <v>71</v>
      </c>
      <c r="F733" s="582">
        <f t="shared" si="187"/>
        <v>1</v>
      </c>
      <c r="G733" s="333"/>
      <c r="H733" s="333"/>
      <c r="I733" s="334">
        <v>1</v>
      </c>
      <c r="J733" s="335"/>
      <c r="K733" s="942"/>
      <c r="L733" s="337"/>
      <c r="M733" s="337"/>
      <c r="N733" s="337"/>
      <c r="O733" s="338"/>
      <c r="P733" s="339">
        <f t="shared" si="184"/>
        <v>60000</v>
      </c>
      <c r="Q733" s="364"/>
      <c r="R733" s="364"/>
      <c r="S733" s="290">
        <v>60000</v>
      </c>
      <c r="T733" s="366"/>
      <c r="U733" s="367"/>
      <c r="V733" s="364">
        <v>50000</v>
      </c>
      <c r="W733" s="364"/>
      <c r="X733" s="364"/>
      <c r="Y733" s="1293">
        <f t="shared" si="185"/>
        <v>50000</v>
      </c>
      <c r="Z733" s="476"/>
      <c r="AA733" s="525" t="s">
        <v>31</v>
      </c>
      <c r="AB733" s="28"/>
      <c r="AC733" s="253">
        <f t="shared" si="186"/>
        <v>110000</v>
      </c>
    </row>
    <row r="734" spans="1:29" x14ac:dyDescent="0.3">
      <c r="A734" s="115"/>
      <c r="B734" s="332"/>
      <c r="C734" s="332"/>
      <c r="D734" s="332"/>
      <c r="E734" s="1192"/>
      <c r="F734" s="582">
        <f t="shared" si="187"/>
        <v>0</v>
      </c>
      <c r="G734" s="333"/>
      <c r="H734" s="333"/>
      <c r="I734" s="334"/>
      <c r="J734" s="335"/>
      <c r="K734" s="942"/>
      <c r="L734" s="337"/>
      <c r="M734" s="337"/>
      <c r="N734" s="337"/>
      <c r="O734" s="338"/>
      <c r="P734" s="339">
        <f t="shared" si="184"/>
        <v>0</v>
      </c>
      <c r="Q734" s="364"/>
      <c r="R734" s="364"/>
      <c r="S734" s="365"/>
      <c r="T734" s="366"/>
      <c r="U734" s="367"/>
      <c r="V734" s="364"/>
      <c r="W734" s="364"/>
      <c r="X734" s="364"/>
      <c r="Y734" s="1293">
        <f t="shared" si="185"/>
        <v>0</v>
      </c>
      <c r="Z734" s="340"/>
      <c r="AA734" s="348"/>
      <c r="AB734" s="28"/>
      <c r="AC734" s="253">
        <f t="shared" si="186"/>
        <v>0</v>
      </c>
    </row>
    <row r="735" spans="1:29" x14ac:dyDescent="0.3">
      <c r="A735" s="115"/>
      <c r="B735" s="332"/>
      <c r="C735" s="374" t="s">
        <v>238</v>
      </c>
      <c r="D735" s="332"/>
      <c r="E735" s="1164"/>
      <c r="F735" s="582">
        <f t="shared" si="187"/>
        <v>0</v>
      </c>
      <c r="G735" s="333"/>
      <c r="H735" s="333"/>
      <c r="I735" s="334"/>
      <c r="J735" s="335"/>
      <c r="K735" s="942"/>
      <c r="L735" s="337"/>
      <c r="M735" s="337"/>
      <c r="N735" s="337"/>
      <c r="O735" s="338"/>
      <c r="P735" s="339">
        <f t="shared" si="184"/>
        <v>0</v>
      </c>
      <c r="Q735" s="364"/>
      <c r="R735" s="364"/>
      <c r="S735" s="365"/>
      <c r="T735" s="366"/>
      <c r="U735" s="367"/>
      <c r="V735" s="364"/>
      <c r="W735" s="364"/>
      <c r="X735" s="364"/>
      <c r="Y735" s="1293">
        <f t="shared" si="185"/>
        <v>0</v>
      </c>
      <c r="Z735" s="340"/>
      <c r="AA735" s="348"/>
      <c r="AB735" s="28"/>
      <c r="AC735" s="253">
        <f t="shared" si="186"/>
        <v>0</v>
      </c>
    </row>
    <row r="736" spans="1:29" s="29" customFormat="1" x14ac:dyDescent="0.3">
      <c r="A736" s="115"/>
      <c r="B736" s="332"/>
      <c r="C736" s="332"/>
      <c r="D736" s="332"/>
      <c r="E736" s="1168" t="s">
        <v>72</v>
      </c>
      <c r="F736" s="582">
        <f t="shared" si="187"/>
        <v>1</v>
      </c>
      <c r="G736" s="333"/>
      <c r="H736" s="333">
        <v>1</v>
      </c>
      <c r="I736" s="334"/>
      <c r="J736" s="335"/>
      <c r="K736" s="633"/>
      <c r="L736" s="344"/>
      <c r="M736" s="344"/>
      <c r="N736" s="344"/>
      <c r="O736" s="338"/>
      <c r="P736" s="339">
        <f t="shared" si="184"/>
        <v>0</v>
      </c>
      <c r="Q736" s="364"/>
      <c r="R736" s="364"/>
      <c r="S736" s="365"/>
      <c r="T736" s="366"/>
      <c r="U736" s="367"/>
      <c r="V736" s="364"/>
      <c r="W736" s="364"/>
      <c r="X736" s="364"/>
      <c r="Y736" s="1293">
        <f t="shared" si="185"/>
        <v>0</v>
      </c>
      <c r="Z736" s="340" t="s">
        <v>31</v>
      </c>
      <c r="AA736" s="431" t="s">
        <v>1084</v>
      </c>
      <c r="AB736" s="12"/>
      <c r="AC736" s="253">
        <f t="shared" si="186"/>
        <v>0</v>
      </c>
    </row>
    <row r="737" spans="1:29" x14ac:dyDescent="0.3">
      <c r="A737" s="115"/>
      <c r="B737" s="332"/>
      <c r="C737" s="332"/>
      <c r="D737" s="332"/>
      <c r="E737" s="1192"/>
      <c r="F737" s="582">
        <f t="shared" si="187"/>
        <v>0</v>
      </c>
      <c r="G737" s="333"/>
      <c r="H737" s="333"/>
      <c r="I737" s="334"/>
      <c r="J737" s="335"/>
      <c r="K737" s="942"/>
      <c r="L737" s="337"/>
      <c r="M737" s="337"/>
      <c r="N737" s="337"/>
      <c r="O737" s="338"/>
      <c r="P737" s="339">
        <f t="shared" si="184"/>
        <v>0</v>
      </c>
      <c r="Q737" s="364"/>
      <c r="R737" s="364"/>
      <c r="S737" s="365"/>
      <c r="T737" s="366"/>
      <c r="U737" s="367"/>
      <c r="V737" s="364"/>
      <c r="W737" s="364"/>
      <c r="X737" s="364"/>
      <c r="Y737" s="1293">
        <f t="shared" si="185"/>
        <v>0</v>
      </c>
      <c r="Z737" s="340"/>
      <c r="AA737" s="348"/>
      <c r="AB737" s="28"/>
      <c r="AC737" s="253">
        <f t="shared" si="186"/>
        <v>0</v>
      </c>
    </row>
    <row r="738" spans="1:29" x14ac:dyDescent="0.3">
      <c r="A738" s="115"/>
      <c r="B738" s="332"/>
      <c r="C738" s="374" t="s">
        <v>167</v>
      </c>
      <c r="D738" s="332"/>
      <c r="E738" s="1164"/>
      <c r="F738" s="582">
        <f t="shared" si="187"/>
        <v>0</v>
      </c>
      <c r="G738" s="333"/>
      <c r="H738" s="333"/>
      <c r="I738" s="334"/>
      <c r="J738" s="335"/>
      <c r="K738" s="942"/>
      <c r="L738" s="337"/>
      <c r="M738" s="337"/>
      <c r="N738" s="337"/>
      <c r="O738" s="338"/>
      <c r="P738" s="339">
        <f t="shared" si="184"/>
        <v>0</v>
      </c>
      <c r="Q738" s="364"/>
      <c r="R738" s="364"/>
      <c r="S738" s="365"/>
      <c r="T738" s="366"/>
      <c r="U738" s="367"/>
      <c r="V738" s="364"/>
      <c r="W738" s="364"/>
      <c r="X738" s="364"/>
      <c r="Y738" s="1293">
        <f t="shared" si="185"/>
        <v>0</v>
      </c>
      <c r="Z738" s="340"/>
      <c r="AA738" s="681"/>
      <c r="AB738" s="28"/>
      <c r="AC738" s="253">
        <f t="shared" si="186"/>
        <v>0</v>
      </c>
    </row>
    <row r="739" spans="1:29" x14ac:dyDescent="0.3">
      <c r="A739" s="115"/>
      <c r="B739" s="332"/>
      <c r="C739" s="332"/>
      <c r="D739" s="332"/>
      <c r="E739" s="1168" t="s">
        <v>74</v>
      </c>
      <c r="F739" s="582">
        <f t="shared" si="187"/>
        <v>0</v>
      </c>
      <c r="G739" s="333"/>
      <c r="H739" s="333"/>
      <c r="I739" s="334"/>
      <c r="J739" s="335"/>
      <c r="K739" s="633"/>
      <c r="L739" s="337"/>
      <c r="M739" s="337"/>
      <c r="N739" s="337"/>
      <c r="O739" s="338"/>
      <c r="P739" s="339">
        <f t="shared" ref="P739:P807" si="189">SUM(Q739:T739)</f>
        <v>0</v>
      </c>
      <c r="Q739" s="364"/>
      <c r="R739" s="364"/>
      <c r="S739" s="365"/>
      <c r="T739" s="366"/>
      <c r="U739" s="367"/>
      <c r="V739" s="364"/>
      <c r="W739" s="364"/>
      <c r="X739" s="364"/>
      <c r="Y739" s="1293">
        <f t="shared" ref="Y739:Y807" si="190">SUM(U739:X739)</f>
        <v>0</v>
      </c>
      <c r="Z739" s="340" t="s">
        <v>31</v>
      </c>
      <c r="AA739" s="681"/>
      <c r="AB739" s="28"/>
      <c r="AC739" s="253">
        <f t="shared" si="186"/>
        <v>0</v>
      </c>
    </row>
    <row r="740" spans="1:29" x14ac:dyDescent="0.3">
      <c r="A740" s="115"/>
      <c r="B740" s="332"/>
      <c r="C740" s="332"/>
      <c r="D740" s="332"/>
      <c r="E740" s="1168"/>
      <c r="F740" s="582">
        <f t="shared" si="187"/>
        <v>0</v>
      </c>
      <c r="G740" s="333"/>
      <c r="H740" s="333"/>
      <c r="I740" s="334"/>
      <c r="J740" s="335"/>
      <c r="K740" s="942"/>
      <c r="L740" s="337"/>
      <c r="M740" s="337"/>
      <c r="N740" s="337"/>
      <c r="O740" s="338"/>
      <c r="P740" s="339">
        <f t="shared" si="189"/>
        <v>0</v>
      </c>
      <c r="Q740" s="364"/>
      <c r="R740" s="364"/>
      <c r="S740" s="365"/>
      <c r="T740" s="366"/>
      <c r="U740" s="367"/>
      <c r="V740" s="364"/>
      <c r="W740" s="364"/>
      <c r="X740" s="364"/>
      <c r="Y740" s="1293">
        <f t="shared" si="190"/>
        <v>0</v>
      </c>
      <c r="Z740" s="340"/>
      <c r="AA740" s="370"/>
      <c r="AB740" s="28"/>
      <c r="AC740" s="253">
        <f t="shared" si="186"/>
        <v>0</v>
      </c>
    </row>
    <row r="741" spans="1:29" x14ac:dyDescent="0.3">
      <c r="A741" s="115"/>
      <c r="B741" s="332"/>
      <c r="C741" s="374" t="s">
        <v>550</v>
      </c>
      <c r="D741" s="441"/>
      <c r="E741" s="1178"/>
      <c r="F741" s="582">
        <f t="shared" si="187"/>
        <v>0</v>
      </c>
      <c r="G741" s="333"/>
      <c r="H741" s="333"/>
      <c r="I741" s="334"/>
      <c r="J741" s="335"/>
      <c r="K741" s="942"/>
      <c r="L741" s="337"/>
      <c r="M741" s="337"/>
      <c r="N741" s="337"/>
      <c r="O741" s="338"/>
      <c r="P741" s="339">
        <f t="shared" si="189"/>
        <v>0</v>
      </c>
      <c r="Q741" s="364"/>
      <c r="R741" s="364"/>
      <c r="S741" s="365"/>
      <c r="T741" s="366"/>
      <c r="U741" s="367"/>
      <c r="V741" s="364"/>
      <c r="W741" s="364"/>
      <c r="X741" s="364"/>
      <c r="Y741" s="1293">
        <f t="shared" si="190"/>
        <v>0</v>
      </c>
      <c r="Z741" s="340"/>
      <c r="AA741" s="681"/>
      <c r="AB741" s="28"/>
      <c r="AC741" s="253">
        <f t="shared" si="186"/>
        <v>0</v>
      </c>
    </row>
    <row r="742" spans="1:29" s="29" customFormat="1" x14ac:dyDescent="0.3">
      <c r="A742" s="115"/>
      <c r="B742" s="332"/>
      <c r="C742" s="332"/>
      <c r="D742" s="332"/>
      <c r="E742" s="1168" t="s">
        <v>74</v>
      </c>
      <c r="F742" s="582">
        <v>6</v>
      </c>
      <c r="G742" s="333">
        <v>6</v>
      </c>
      <c r="H742" s="333">
        <v>6</v>
      </c>
      <c r="I742" s="334"/>
      <c r="J742" s="335"/>
      <c r="K742" s="633">
        <v>7</v>
      </c>
      <c r="L742" s="344">
        <v>1</v>
      </c>
      <c r="M742" s="344"/>
      <c r="N742" s="344"/>
      <c r="O742" s="338">
        <f t="shared" si="188"/>
        <v>8</v>
      </c>
      <c r="P742" s="339">
        <f t="shared" si="189"/>
        <v>50000</v>
      </c>
      <c r="Q742" s="364">
        <v>9300</v>
      </c>
      <c r="R742" s="364"/>
      <c r="S742" s="364">
        <f>50000-Q742</f>
        <v>40700</v>
      </c>
      <c r="T742" s="366"/>
      <c r="U742" s="367">
        <v>9300</v>
      </c>
      <c r="V742" s="364"/>
      <c r="W742" s="364"/>
      <c r="X742" s="364"/>
      <c r="Y742" s="1293">
        <f t="shared" si="190"/>
        <v>9300</v>
      </c>
      <c r="Z742" s="340" t="s">
        <v>31</v>
      </c>
      <c r="AA742" s="681" t="s">
        <v>1085</v>
      </c>
      <c r="AB742" s="12"/>
      <c r="AC742" s="253">
        <f t="shared" si="186"/>
        <v>59300</v>
      </c>
    </row>
    <row r="743" spans="1:29" ht="16.2" thickBot="1" x14ac:dyDescent="0.35">
      <c r="A743" s="119"/>
      <c r="B743" s="306"/>
      <c r="C743" s="306"/>
      <c r="D743" s="306"/>
      <c r="E743" s="1364"/>
      <c r="F743" s="881">
        <f t="shared" si="187"/>
        <v>0</v>
      </c>
      <c r="G743" s="307"/>
      <c r="H743" s="307"/>
      <c r="I743" s="308"/>
      <c r="J743" s="309"/>
      <c r="K743" s="941"/>
      <c r="L743" s="310"/>
      <c r="M743" s="310"/>
      <c r="N743" s="310"/>
      <c r="O743" s="311"/>
      <c r="P743" s="484">
        <f t="shared" si="189"/>
        <v>0</v>
      </c>
      <c r="Q743" s="349"/>
      <c r="R743" s="349"/>
      <c r="S743" s="314"/>
      <c r="T743" s="315"/>
      <c r="U743" s="350"/>
      <c r="V743" s="349"/>
      <c r="W743" s="349"/>
      <c r="X743" s="349"/>
      <c r="Y743" s="1307">
        <f t="shared" si="190"/>
        <v>0</v>
      </c>
      <c r="Z743" s="317"/>
      <c r="AA743" s="427"/>
      <c r="AB743" s="28"/>
      <c r="AC743" s="253">
        <f t="shared" si="186"/>
        <v>0</v>
      </c>
    </row>
    <row r="744" spans="1:29" x14ac:dyDescent="0.3">
      <c r="A744" s="120"/>
      <c r="B744" s="527" t="s">
        <v>1316</v>
      </c>
      <c r="C744" s="351"/>
      <c r="D744" s="351"/>
      <c r="E744" s="1367"/>
      <c r="F744" s="883">
        <f t="shared" si="187"/>
        <v>0</v>
      </c>
      <c r="G744" s="353"/>
      <c r="H744" s="353"/>
      <c r="I744" s="354"/>
      <c r="J744" s="355"/>
      <c r="K744" s="943"/>
      <c r="L744" s="357"/>
      <c r="M744" s="357"/>
      <c r="N744" s="357"/>
      <c r="O744" s="358"/>
      <c r="P744" s="488">
        <f t="shared" si="189"/>
        <v>0</v>
      </c>
      <c r="Q744" s="359"/>
      <c r="R744" s="359"/>
      <c r="S744" s="360"/>
      <c r="T744" s="361"/>
      <c r="U744" s="362"/>
      <c r="V744" s="359"/>
      <c r="W744" s="359"/>
      <c r="X744" s="359"/>
      <c r="Y744" s="1308">
        <f t="shared" si="190"/>
        <v>0</v>
      </c>
      <c r="Z744" s="363"/>
      <c r="AA744" s="489"/>
      <c r="AB744" s="28"/>
      <c r="AC744" s="253">
        <f t="shared" si="186"/>
        <v>0</v>
      </c>
    </row>
    <row r="745" spans="1:29" x14ac:dyDescent="0.3">
      <c r="A745" s="115"/>
      <c r="B745" s="374"/>
      <c r="C745" s="368" t="s">
        <v>1317</v>
      </c>
      <c r="D745" s="368"/>
      <c r="E745" s="1164"/>
      <c r="F745" s="582">
        <f t="shared" si="187"/>
        <v>0</v>
      </c>
      <c r="G745" s="333"/>
      <c r="H745" s="333"/>
      <c r="I745" s="334"/>
      <c r="J745" s="335"/>
      <c r="K745" s="942"/>
      <c r="L745" s="337"/>
      <c r="M745" s="337"/>
      <c r="N745" s="337"/>
      <c r="O745" s="338"/>
      <c r="P745" s="339">
        <f t="shared" si="189"/>
        <v>0</v>
      </c>
      <c r="Q745" s="364"/>
      <c r="R745" s="364"/>
      <c r="S745" s="365"/>
      <c r="T745" s="366"/>
      <c r="U745" s="367"/>
      <c r="V745" s="364"/>
      <c r="W745" s="364"/>
      <c r="X745" s="364"/>
      <c r="Y745" s="1293">
        <f t="shared" si="190"/>
        <v>0</v>
      </c>
      <c r="Z745" s="340"/>
      <c r="AA745" s="348"/>
      <c r="AB745" s="28"/>
      <c r="AC745" s="253">
        <f t="shared" si="186"/>
        <v>0</v>
      </c>
    </row>
    <row r="746" spans="1:29" x14ac:dyDescent="0.3">
      <c r="A746" s="115"/>
      <c r="B746" s="332"/>
      <c r="C746" s="374" t="s">
        <v>168</v>
      </c>
      <c r="D746" s="368"/>
      <c r="E746" s="1164"/>
      <c r="F746" s="582">
        <f t="shared" si="187"/>
        <v>0</v>
      </c>
      <c r="G746" s="333"/>
      <c r="H746" s="333"/>
      <c r="I746" s="334"/>
      <c r="J746" s="335"/>
      <c r="K746" s="942"/>
      <c r="L746" s="337"/>
      <c r="M746" s="337"/>
      <c r="N746" s="337"/>
      <c r="O746" s="338"/>
      <c r="P746" s="339">
        <f t="shared" si="189"/>
        <v>0</v>
      </c>
      <c r="Q746" s="364"/>
      <c r="R746" s="364"/>
      <c r="S746" s="365"/>
      <c r="T746" s="366"/>
      <c r="U746" s="367"/>
      <c r="V746" s="364"/>
      <c r="W746" s="364"/>
      <c r="X746" s="364"/>
      <c r="Y746" s="1293">
        <f t="shared" si="190"/>
        <v>0</v>
      </c>
      <c r="Z746" s="340"/>
      <c r="AA746" s="439"/>
      <c r="AB746" s="28"/>
      <c r="AC746" s="253">
        <f t="shared" si="186"/>
        <v>0</v>
      </c>
    </row>
    <row r="747" spans="1:29" ht="15.6" customHeight="1" x14ac:dyDescent="0.3">
      <c r="A747" s="115"/>
      <c r="B747" s="332"/>
      <c r="C747" s="332"/>
      <c r="D747" s="332"/>
      <c r="E747" s="1168" t="s">
        <v>190</v>
      </c>
      <c r="F747" s="582">
        <f t="shared" si="187"/>
        <v>0</v>
      </c>
      <c r="G747" s="333"/>
      <c r="H747" s="333"/>
      <c r="I747" s="334"/>
      <c r="J747" s="335"/>
      <c r="K747" s="633"/>
      <c r="L747" s="337"/>
      <c r="M747" s="337"/>
      <c r="N747" s="337"/>
      <c r="O747" s="338"/>
      <c r="P747" s="339">
        <f t="shared" si="189"/>
        <v>0</v>
      </c>
      <c r="Q747" s="364"/>
      <c r="R747" s="364"/>
      <c r="S747" s="365"/>
      <c r="T747" s="366"/>
      <c r="U747" s="367"/>
      <c r="V747" s="364"/>
      <c r="W747" s="364"/>
      <c r="X747" s="364"/>
      <c r="Y747" s="1293">
        <f t="shared" si="190"/>
        <v>0</v>
      </c>
      <c r="Z747" s="340"/>
      <c r="AA747" s="439" t="s">
        <v>681</v>
      </c>
      <c r="AB747" s="28"/>
      <c r="AC747" s="253">
        <f t="shared" ref="AC747:AC815" si="191">P747+Y747</f>
        <v>0</v>
      </c>
    </row>
    <row r="748" spans="1:29" ht="15.6" customHeight="1" x14ac:dyDescent="0.3">
      <c r="A748" s="115"/>
      <c r="B748" s="332"/>
      <c r="C748" s="332"/>
      <c r="D748" s="332"/>
      <c r="E748" s="1168"/>
      <c r="F748" s="582">
        <f t="shared" si="187"/>
        <v>0</v>
      </c>
      <c r="G748" s="333"/>
      <c r="H748" s="333"/>
      <c r="I748" s="334"/>
      <c r="J748" s="335"/>
      <c r="K748" s="942"/>
      <c r="L748" s="337"/>
      <c r="M748" s="337"/>
      <c r="N748" s="337"/>
      <c r="O748" s="338"/>
      <c r="P748" s="339">
        <f t="shared" si="189"/>
        <v>0</v>
      </c>
      <c r="Q748" s="364"/>
      <c r="R748" s="364"/>
      <c r="S748" s="365"/>
      <c r="T748" s="366"/>
      <c r="U748" s="367"/>
      <c r="V748" s="364"/>
      <c r="W748" s="364"/>
      <c r="X748" s="364"/>
      <c r="Y748" s="1293">
        <f t="shared" si="190"/>
        <v>0</v>
      </c>
      <c r="Z748" s="340"/>
      <c r="AA748" s="439" t="s">
        <v>682</v>
      </c>
      <c r="AB748" s="28"/>
      <c r="AC748" s="253">
        <f t="shared" si="191"/>
        <v>0</v>
      </c>
    </row>
    <row r="749" spans="1:29" ht="15.6" customHeight="1" x14ac:dyDescent="0.3">
      <c r="A749" s="115"/>
      <c r="B749" s="332"/>
      <c r="C749" s="332"/>
      <c r="D749" s="332"/>
      <c r="E749" s="1168"/>
      <c r="F749" s="582">
        <f t="shared" si="187"/>
        <v>0</v>
      </c>
      <c r="G749" s="333"/>
      <c r="H749" s="333"/>
      <c r="I749" s="334"/>
      <c r="J749" s="335"/>
      <c r="K749" s="942"/>
      <c r="L749" s="337"/>
      <c r="M749" s="337"/>
      <c r="N749" s="337"/>
      <c r="O749" s="338"/>
      <c r="P749" s="339">
        <f t="shared" si="189"/>
        <v>0</v>
      </c>
      <c r="Q749" s="364"/>
      <c r="R749" s="364"/>
      <c r="S749" s="365"/>
      <c r="T749" s="366"/>
      <c r="U749" s="367"/>
      <c r="V749" s="364"/>
      <c r="W749" s="364"/>
      <c r="X749" s="364"/>
      <c r="Y749" s="1293">
        <f t="shared" si="190"/>
        <v>0</v>
      </c>
      <c r="Z749" s="340"/>
      <c r="AA749" s="439" t="s">
        <v>683</v>
      </c>
      <c r="AB749" s="28"/>
      <c r="AC749" s="253">
        <f t="shared" si="191"/>
        <v>0</v>
      </c>
    </row>
    <row r="750" spans="1:29" ht="15.6" customHeight="1" x14ac:dyDescent="0.3">
      <c r="A750" s="115"/>
      <c r="B750" s="332"/>
      <c r="C750" s="332"/>
      <c r="D750" s="332"/>
      <c r="E750" s="1168"/>
      <c r="F750" s="582">
        <f t="shared" si="187"/>
        <v>0</v>
      </c>
      <c r="G750" s="333"/>
      <c r="H750" s="333"/>
      <c r="I750" s="334"/>
      <c r="J750" s="335"/>
      <c r="K750" s="942"/>
      <c r="L750" s="337"/>
      <c r="M750" s="337"/>
      <c r="N750" s="337"/>
      <c r="O750" s="338"/>
      <c r="P750" s="339">
        <f t="shared" si="189"/>
        <v>0</v>
      </c>
      <c r="Q750" s="364"/>
      <c r="R750" s="364"/>
      <c r="S750" s="365"/>
      <c r="T750" s="366"/>
      <c r="U750" s="367"/>
      <c r="V750" s="364"/>
      <c r="W750" s="364"/>
      <c r="X750" s="364"/>
      <c r="Y750" s="1293">
        <f t="shared" si="190"/>
        <v>0</v>
      </c>
      <c r="Z750" s="340"/>
      <c r="AA750" s="439" t="s">
        <v>684</v>
      </c>
      <c r="AB750" s="28"/>
      <c r="AC750" s="253">
        <f t="shared" si="191"/>
        <v>0</v>
      </c>
    </row>
    <row r="751" spans="1:29" ht="15.6" customHeight="1" x14ac:dyDescent="0.3">
      <c r="A751" s="115"/>
      <c r="B751" s="332"/>
      <c r="C751" s="332"/>
      <c r="D751" s="332"/>
      <c r="E751" s="1168"/>
      <c r="F751" s="582">
        <f t="shared" si="187"/>
        <v>0</v>
      </c>
      <c r="G751" s="333"/>
      <c r="H751" s="333"/>
      <c r="I751" s="334"/>
      <c r="J751" s="335"/>
      <c r="K751" s="942"/>
      <c r="L751" s="337"/>
      <c r="M751" s="337"/>
      <c r="N751" s="337"/>
      <c r="O751" s="338"/>
      <c r="P751" s="339">
        <f t="shared" si="189"/>
        <v>0</v>
      </c>
      <c r="Q751" s="364"/>
      <c r="R751" s="364"/>
      <c r="S751" s="365"/>
      <c r="T751" s="366"/>
      <c r="U751" s="367"/>
      <c r="V751" s="364"/>
      <c r="W751" s="364"/>
      <c r="X751" s="364"/>
      <c r="Y751" s="1293">
        <f t="shared" si="190"/>
        <v>0</v>
      </c>
      <c r="Z751" s="340"/>
      <c r="AA751" s="439"/>
      <c r="AB751" s="28"/>
      <c r="AC751" s="253">
        <f t="shared" si="191"/>
        <v>0</v>
      </c>
    </row>
    <row r="752" spans="1:29" x14ac:dyDescent="0.3">
      <c r="A752" s="115"/>
      <c r="B752" s="332"/>
      <c r="C752" s="332"/>
      <c r="D752" s="332"/>
      <c r="E752" s="1168" t="s">
        <v>191</v>
      </c>
      <c r="F752" s="582">
        <f t="shared" si="187"/>
        <v>1</v>
      </c>
      <c r="G752" s="333"/>
      <c r="H752" s="333"/>
      <c r="I752" s="334">
        <v>1</v>
      </c>
      <c r="J752" s="335" t="s">
        <v>200</v>
      </c>
      <c r="K752" s="633"/>
      <c r="L752" s="337"/>
      <c r="M752" s="337"/>
      <c r="N752" s="337"/>
      <c r="O752" s="338"/>
      <c r="P752" s="339">
        <f t="shared" si="189"/>
        <v>0</v>
      </c>
      <c r="Q752" s="364"/>
      <c r="R752" s="364"/>
      <c r="S752" s="365"/>
      <c r="T752" s="366"/>
      <c r="U752" s="367"/>
      <c r="V752" s="364"/>
      <c r="W752" s="364"/>
      <c r="X752" s="364"/>
      <c r="Y752" s="1293">
        <f t="shared" si="190"/>
        <v>0</v>
      </c>
      <c r="Z752" s="748"/>
      <c r="AA752" s="431"/>
      <c r="AB752" s="28"/>
      <c r="AC752" s="253">
        <f t="shared" si="191"/>
        <v>0</v>
      </c>
    </row>
    <row r="753" spans="1:29" s="74" customFormat="1" x14ac:dyDescent="0.3">
      <c r="A753" s="115"/>
      <c r="B753" s="332"/>
      <c r="C753" s="332"/>
      <c r="D753" s="332"/>
      <c r="E753" s="1168" t="s">
        <v>87</v>
      </c>
      <c r="F753" s="582">
        <v>10</v>
      </c>
      <c r="G753" s="333"/>
      <c r="H753" s="333"/>
      <c r="I753" s="334">
        <v>10</v>
      </c>
      <c r="J753" s="335">
        <v>-10</v>
      </c>
      <c r="K753" s="942"/>
      <c r="L753" s="344"/>
      <c r="M753" s="344"/>
      <c r="N753" s="344"/>
      <c r="O753" s="338"/>
      <c r="P753" s="339">
        <f t="shared" si="189"/>
        <v>400000</v>
      </c>
      <c r="Q753" s="364"/>
      <c r="R753" s="364"/>
      <c r="S753" s="365">
        <v>400000</v>
      </c>
      <c r="T753" s="366"/>
      <c r="U753" s="367"/>
      <c r="V753" s="364"/>
      <c r="W753" s="364"/>
      <c r="X753" s="364"/>
      <c r="Y753" s="1293">
        <f t="shared" si="190"/>
        <v>0</v>
      </c>
      <c r="Z753" s="423" t="s">
        <v>144</v>
      </c>
      <c r="AA753" s="525" t="s">
        <v>31</v>
      </c>
      <c r="AB753" s="77"/>
      <c r="AC753" s="253">
        <f t="shared" si="191"/>
        <v>400000</v>
      </c>
    </row>
    <row r="754" spans="1:29" ht="15.6" customHeight="1" x14ac:dyDescent="0.3">
      <c r="A754" s="115"/>
      <c r="B754" s="332"/>
      <c r="C754" s="332"/>
      <c r="D754" s="332"/>
      <c r="E754" s="1168" t="s">
        <v>190</v>
      </c>
      <c r="F754" s="582">
        <f t="shared" si="187"/>
        <v>1</v>
      </c>
      <c r="G754" s="333"/>
      <c r="H754" s="333"/>
      <c r="I754" s="334">
        <v>1</v>
      </c>
      <c r="J754" s="335" t="s">
        <v>200</v>
      </c>
      <c r="K754" s="633"/>
      <c r="L754" s="337"/>
      <c r="M754" s="337"/>
      <c r="N754" s="337"/>
      <c r="O754" s="338"/>
      <c r="P754" s="339">
        <f t="shared" si="189"/>
        <v>0</v>
      </c>
      <c r="Q754" s="413"/>
      <c r="R754" s="413"/>
      <c r="S754" s="290"/>
      <c r="T754" s="514"/>
      <c r="U754" s="515"/>
      <c r="V754" s="364"/>
      <c r="W754" s="364"/>
      <c r="X754" s="364"/>
      <c r="Y754" s="1293">
        <f t="shared" si="190"/>
        <v>0</v>
      </c>
      <c r="Z754" s="1687"/>
      <c r="AA754" s="431"/>
      <c r="AB754" s="28"/>
      <c r="AC754" s="253">
        <f t="shared" si="191"/>
        <v>0</v>
      </c>
    </row>
    <row r="755" spans="1:29" x14ac:dyDescent="0.3">
      <c r="A755" s="115"/>
      <c r="B755" s="332"/>
      <c r="C755" s="332"/>
      <c r="D755" s="332"/>
      <c r="E755" s="1168"/>
      <c r="F755" s="582">
        <f t="shared" si="187"/>
        <v>0</v>
      </c>
      <c r="G755" s="333"/>
      <c r="H755" s="333"/>
      <c r="I755" s="334"/>
      <c r="J755" s="335"/>
      <c r="K755" s="942"/>
      <c r="L755" s="337"/>
      <c r="M755" s="337"/>
      <c r="N755" s="337"/>
      <c r="O755" s="338"/>
      <c r="P755" s="339">
        <f t="shared" si="189"/>
        <v>0</v>
      </c>
      <c r="Q755" s="413"/>
      <c r="R755" s="413"/>
      <c r="S755" s="290"/>
      <c r="T755" s="514"/>
      <c r="U755" s="515"/>
      <c r="V755" s="364"/>
      <c r="W755" s="364"/>
      <c r="X755" s="364"/>
      <c r="Y755" s="1293">
        <f t="shared" si="190"/>
        <v>0</v>
      </c>
      <c r="Z755" s="1330"/>
      <c r="AA755" s="431"/>
      <c r="AB755" s="28"/>
      <c r="AC755" s="253">
        <f t="shared" si="191"/>
        <v>0</v>
      </c>
    </row>
    <row r="756" spans="1:29" hidden="1" x14ac:dyDescent="0.3">
      <c r="A756" s="124"/>
      <c r="B756" s="441"/>
      <c r="C756" s="441"/>
      <c r="D756" s="374" t="s">
        <v>1287</v>
      </c>
      <c r="E756" s="1168"/>
      <c r="F756" s="582">
        <f t="shared" si="187"/>
        <v>0</v>
      </c>
      <c r="G756" s="333"/>
      <c r="H756" s="333"/>
      <c r="I756" s="754"/>
      <c r="J756" s="755"/>
      <c r="K756" s="633"/>
      <c r="L756" s="337"/>
      <c r="M756" s="337"/>
      <c r="N756" s="337"/>
      <c r="O756" s="338"/>
      <c r="P756" s="339">
        <f t="shared" si="189"/>
        <v>0</v>
      </c>
      <c r="Q756" s="413"/>
      <c r="R756" s="413"/>
      <c r="S756" s="1004"/>
      <c r="T756" s="1572"/>
      <c r="U756" s="515"/>
      <c r="V756" s="364"/>
      <c r="W756" s="364"/>
      <c r="X756" s="364"/>
      <c r="Y756" s="1293">
        <f t="shared" si="190"/>
        <v>0</v>
      </c>
      <c r="Z756" s="476"/>
      <c r="AA756" s="431"/>
      <c r="AB756" s="28"/>
      <c r="AC756" s="253">
        <f t="shared" si="191"/>
        <v>0</v>
      </c>
    </row>
    <row r="757" spans="1:29" s="74" customFormat="1" hidden="1" x14ac:dyDescent="0.3">
      <c r="A757" s="124"/>
      <c r="B757" s="441"/>
      <c r="C757" s="441"/>
      <c r="D757" s="441"/>
      <c r="E757" s="1168" t="s">
        <v>213</v>
      </c>
      <c r="F757" s="582">
        <f t="shared" si="187"/>
        <v>2</v>
      </c>
      <c r="G757" s="333">
        <v>1</v>
      </c>
      <c r="H757" s="333"/>
      <c r="I757" s="754">
        <v>1</v>
      </c>
      <c r="J757" s="335" t="s">
        <v>200</v>
      </c>
      <c r="K757" s="633">
        <v>1</v>
      </c>
      <c r="L757" s="344">
        <v>2</v>
      </c>
      <c r="M757" s="344"/>
      <c r="N757" s="344"/>
      <c r="O757" s="338">
        <f t="shared" si="188"/>
        <v>3</v>
      </c>
      <c r="P757" s="339">
        <f t="shared" si="189"/>
        <v>0</v>
      </c>
      <c r="Q757" s="413"/>
      <c r="R757" s="414"/>
      <c r="S757" s="290"/>
      <c r="T757" s="1572"/>
      <c r="U757" s="1059"/>
      <c r="V757" s="364"/>
      <c r="W757" s="364"/>
      <c r="X757" s="364"/>
      <c r="Y757" s="1293">
        <f t="shared" si="190"/>
        <v>0</v>
      </c>
      <c r="Z757" s="423"/>
      <c r="AA757" s="525"/>
      <c r="AB757" s="77"/>
      <c r="AC757" s="253">
        <f t="shared" si="191"/>
        <v>0</v>
      </c>
    </row>
    <row r="758" spans="1:29" s="74" customFormat="1" hidden="1" x14ac:dyDescent="0.3">
      <c r="A758" s="124"/>
      <c r="B758" s="441"/>
      <c r="C758" s="441"/>
      <c r="D758" s="441"/>
      <c r="E758" s="1168"/>
      <c r="F758" s="582"/>
      <c r="G758" s="333"/>
      <c r="H758" s="333"/>
      <c r="I758" s="754"/>
      <c r="J758" s="755"/>
      <c r="K758" s="633"/>
      <c r="L758" s="344"/>
      <c r="M758" s="344"/>
      <c r="N758" s="344"/>
      <c r="O758" s="338"/>
      <c r="P758" s="339">
        <f t="shared" si="189"/>
        <v>66000</v>
      </c>
      <c r="Q758" s="413">
        <v>22000</v>
      </c>
      <c r="R758" s="413">
        <v>17730</v>
      </c>
      <c r="S758" s="290">
        <f>66000-39730</f>
        <v>26270</v>
      </c>
      <c r="T758" s="1572"/>
      <c r="U758" s="515">
        <v>22000</v>
      </c>
      <c r="V758" s="364">
        <v>9265</v>
      </c>
      <c r="W758" s="364"/>
      <c r="X758" s="364"/>
      <c r="Y758" s="1293">
        <f>SUM(U758:X758)</f>
        <v>31265</v>
      </c>
      <c r="Z758" s="423"/>
      <c r="AA758" s="525" t="s">
        <v>189</v>
      </c>
      <c r="AB758" s="77"/>
      <c r="AC758" s="253">
        <f t="shared" si="191"/>
        <v>97265</v>
      </c>
    </row>
    <row r="759" spans="1:29" s="74" customFormat="1" hidden="1" x14ac:dyDescent="0.3">
      <c r="A759" s="124"/>
      <c r="B759" s="441"/>
      <c r="C759" s="441"/>
      <c r="D759" s="441"/>
      <c r="E759" s="1168"/>
      <c r="F759" s="582"/>
      <c r="G759" s="333"/>
      <c r="H759" s="333"/>
      <c r="I759" s="754"/>
      <c r="J759" s="755"/>
      <c r="K759" s="633"/>
      <c r="L759" s="344"/>
      <c r="M759" s="344"/>
      <c r="N759" s="344"/>
      <c r="O759" s="338"/>
      <c r="P759" s="339">
        <f t="shared" si="189"/>
        <v>0</v>
      </c>
      <c r="Q759" s="413"/>
      <c r="R759" s="413"/>
      <c r="S759" s="290"/>
      <c r="T759" s="1572"/>
      <c r="U759" s="515"/>
      <c r="V759" s="364">
        <v>6103.1</v>
      </c>
      <c r="W759" s="364"/>
      <c r="X759" s="364"/>
      <c r="Y759" s="1293">
        <f t="shared" si="190"/>
        <v>6103.1</v>
      </c>
      <c r="Z759" s="423"/>
      <c r="AA759" s="525" t="s">
        <v>189</v>
      </c>
      <c r="AB759" s="77"/>
      <c r="AC759" s="253">
        <f t="shared" si="191"/>
        <v>6103.1</v>
      </c>
    </row>
    <row r="760" spans="1:29" s="74" customFormat="1" hidden="1" x14ac:dyDescent="0.3">
      <c r="A760" s="124"/>
      <c r="B760" s="441"/>
      <c r="C760" s="441"/>
      <c r="D760" s="441"/>
      <c r="E760" s="1168"/>
      <c r="F760" s="582"/>
      <c r="G760" s="333"/>
      <c r="H760" s="333"/>
      <c r="I760" s="754"/>
      <c r="J760" s="755"/>
      <c r="K760" s="633"/>
      <c r="L760" s="344"/>
      <c r="M760" s="344"/>
      <c r="N760" s="344"/>
      <c r="O760" s="338"/>
      <c r="P760" s="339">
        <f t="shared" si="189"/>
        <v>0</v>
      </c>
      <c r="Q760" s="413"/>
      <c r="R760" s="413"/>
      <c r="S760" s="290"/>
      <c r="T760" s="1572"/>
      <c r="U760" s="515"/>
      <c r="V760" s="364">
        <v>2360</v>
      </c>
      <c r="W760" s="364"/>
      <c r="X760" s="364"/>
      <c r="Y760" s="1293">
        <f t="shared" si="190"/>
        <v>2360</v>
      </c>
      <c r="Z760" s="423"/>
      <c r="AA760" s="525" t="s">
        <v>189</v>
      </c>
      <c r="AB760" s="77"/>
      <c r="AC760" s="253">
        <f t="shared" si="191"/>
        <v>2360</v>
      </c>
    </row>
    <row r="761" spans="1:29" hidden="1" x14ac:dyDescent="0.3">
      <c r="A761" s="124"/>
      <c r="B761" s="441"/>
      <c r="C761" s="441"/>
      <c r="D761" s="441"/>
      <c r="E761" s="1168"/>
      <c r="F761" s="582">
        <f t="shared" si="187"/>
        <v>0</v>
      </c>
      <c r="G761" s="333"/>
      <c r="H761" s="333"/>
      <c r="I761" s="754"/>
      <c r="J761" s="755"/>
      <c r="K761" s="633"/>
      <c r="L761" s="337"/>
      <c r="M761" s="337"/>
      <c r="N761" s="337"/>
      <c r="O761" s="338"/>
      <c r="P761" s="339">
        <f t="shared" si="189"/>
        <v>0</v>
      </c>
      <c r="Q761" s="413"/>
      <c r="R761" s="413"/>
      <c r="S761" s="1573"/>
      <c r="T761" s="1290"/>
      <c r="U761" s="515"/>
      <c r="V761" s="364"/>
      <c r="W761" s="364"/>
      <c r="X761" s="364"/>
      <c r="Y761" s="1293">
        <f t="shared" si="190"/>
        <v>0</v>
      </c>
      <c r="Z761" s="476"/>
      <c r="AA761" s="431"/>
      <c r="AB761" s="28"/>
      <c r="AC761" s="253">
        <f t="shared" si="191"/>
        <v>0</v>
      </c>
    </row>
    <row r="762" spans="1:29" x14ac:dyDescent="0.3">
      <c r="A762" s="124"/>
      <c r="B762" s="441"/>
      <c r="C762" s="441"/>
      <c r="D762" s="374" t="s">
        <v>1288</v>
      </c>
      <c r="E762" s="1168"/>
      <c r="F762" s="582">
        <f t="shared" si="187"/>
        <v>0</v>
      </c>
      <c r="G762" s="333"/>
      <c r="H762" s="333"/>
      <c r="I762" s="754"/>
      <c r="J762" s="755"/>
      <c r="K762" s="633"/>
      <c r="L762" s="337"/>
      <c r="M762" s="337"/>
      <c r="N762" s="337"/>
      <c r="O762" s="338"/>
      <c r="P762" s="339">
        <f t="shared" si="189"/>
        <v>0</v>
      </c>
      <c r="Q762" s="413"/>
      <c r="R762" s="413"/>
      <c r="S762" s="1573"/>
      <c r="T762" s="1290"/>
      <c r="U762" s="515"/>
      <c r="V762" s="364"/>
      <c r="W762" s="364"/>
      <c r="X762" s="364"/>
      <c r="Y762" s="1293">
        <f t="shared" si="190"/>
        <v>0</v>
      </c>
      <c r="Z762" s="476"/>
      <c r="AA762" s="431"/>
      <c r="AB762" s="28"/>
      <c r="AC762" s="253">
        <f t="shared" si="191"/>
        <v>0</v>
      </c>
    </row>
    <row r="763" spans="1:29" x14ac:dyDescent="0.3">
      <c r="A763" s="124"/>
      <c r="B763" s="441"/>
      <c r="C763" s="441"/>
      <c r="D763" s="374" t="s">
        <v>41</v>
      </c>
      <c r="E763" s="1172" t="s">
        <v>1289</v>
      </c>
      <c r="F763" s="582">
        <f t="shared" si="187"/>
        <v>0</v>
      </c>
      <c r="G763" s="333"/>
      <c r="H763" s="333"/>
      <c r="I763" s="754"/>
      <c r="J763" s="755"/>
      <c r="K763" s="633"/>
      <c r="L763" s="337"/>
      <c r="M763" s="337"/>
      <c r="N763" s="337"/>
      <c r="O763" s="338"/>
      <c r="P763" s="339">
        <f t="shared" si="189"/>
        <v>0</v>
      </c>
      <c r="Q763" s="413"/>
      <c r="R763" s="413"/>
      <c r="S763" s="1573"/>
      <c r="T763" s="1290"/>
      <c r="U763" s="515"/>
      <c r="V763" s="364"/>
      <c r="W763" s="364"/>
      <c r="X763" s="364"/>
      <c r="Y763" s="1293">
        <f t="shared" si="190"/>
        <v>0</v>
      </c>
      <c r="Z763" s="476"/>
      <c r="AA763" s="431"/>
      <c r="AB763" s="28"/>
      <c r="AC763" s="253">
        <f t="shared" si="191"/>
        <v>0</v>
      </c>
    </row>
    <row r="764" spans="1:29" s="74" customFormat="1" x14ac:dyDescent="0.3">
      <c r="A764" s="124"/>
      <c r="B764" s="441"/>
      <c r="C764" s="441"/>
      <c r="D764" s="441"/>
      <c r="E764" s="1168" t="s">
        <v>714</v>
      </c>
      <c r="F764" s="582">
        <f t="shared" si="187"/>
        <v>0</v>
      </c>
      <c r="G764" s="333"/>
      <c r="H764" s="333"/>
      <c r="I764" s="754"/>
      <c r="J764" s="755"/>
      <c r="K764" s="633"/>
      <c r="L764" s="344"/>
      <c r="M764" s="344"/>
      <c r="N764" s="344"/>
      <c r="O764" s="338"/>
      <c r="P764" s="339">
        <f t="shared" si="189"/>
        <v>5000</v>
      </c>
      <c r="Q764" s="413"/>
      <c r="R764" s="413"/>
      <c r="S764" s="1573"/>
      <c r="T764" s="1572">
        <v>5000</v>
      </c>
      <c r="U764" s="515"/>
      <c r="V764" s="364"/>
      <c r="W764" s="364"/>
      <c r="X764" s="364"/>
      <c r="Y764" s="1293">
        <f t="shared" si="190"/>
        <v>0</v>
      </c>
      <c r="Z764" s="423" t="s">
        <v>144</v>
      </c>
      <c r="AA764" s="525" t="s">
        <v>31</v>
      </c>
      <c r="AB764" s="77"/>
      <c r="AC764" s="253">
        <f t="shared" si="191"/>
        <v>5000</v>
      </c>
    </row>
    <row r="765" spans="1:29" s="74" customFormat="1" x14ac:dyDescent="0.3">
      <c r="A765" s="124"/>
      <c r="B765" s="441"/>
      <c r="C765" s="441"/>
      <c r="D765" s="441"/>
      <c r="E765" s="1168" t="s">
        <v>715</v>
      </c>
      <c r="F765" s="582">
        <f t="shared" si="187"/>
        <v>1</v>
      </c>
      <c r="G765" s="333"/>
      <c r="H765" s="333"/>
      <c r="I765" s="754">
        <v>1</v>
      </c>
      <c r="J765" s="335" t="s">
        <v>200</v>
      </c>
      <c r="K765" s="633"/>
      <c r="L765" s="344"/>
      <c r="M765" s="344"/>
      <c r="N765" s="344"/>
      <c r="O765" s="338"/>
      <c r="P765" s="339">
        <f t="shared" si="189"/>
        <v>5000</v>
      </c>
      <c r="Q765" s="413"/>
      <c r="R765" s="413"/>
      <c r="S765" s="1573"/>
      <c r="T765" s="1572">
        <v>5000</v>
      </c>
      <c r="U765" s="515"/>
      <c r="V765" s="364"/>
      <c r="W765" s="364"/>
      <c r="X765" s="364"/>
      <c r="Y765" s="1293">
        <f t="shared" si="190"/>
        <v>0</v>
      </c>
      <c r="Z765" s="423" t="s">
        <v>144</v>
      </c>
      <c r="AA765" s="525" t="s">
        <v>31</v>
      </c>
      <c r="AB765" s="77"/>
      <c r="AC765" s="253">
        <f t="shared" si="191"/>
        <v>5000</v>
      </c>
    </row>
    <row r="766" spans="1:29" x14ac:dyDescent="0.3">
      <c r="A766" s="124"/>
      <c r="B766" s="441"/>
      <c r="C766" s="441"/>
      <c r="D766" s="441"/>
      <c r="E766" s="1168"/>
      <c r="F766" s="582">
        <f t="shared" si="187"/>
        <v>0</v>
      </c>
      <c r="G766" s="333"/>
      <c r="H766" s="333"/>
      <c r="I766" s="754"/>
      <c r="J766" s="755"/>
      <c r="K766" s="633"/>
      <c r="L766" s="337"/>
      <c r="M766" s="337"/>
      <c r="N766" s="337"/>
      <c r="O766" s="338"/>
      <c r="P766" s="339">
        <f t="shared" si="189"/>
        <v>0</v>
      </c>
      <c r="Q766" s="364"/>
      <c r="R766" s="364"/>
      <c r="S766" s="638"/>
      <c r="T766" s="475"/>
      <c r="U766" s="367"/>
      <c r="V766" s="364"/>
      <c r="W766" s="364"/>
      <c r="X766" s="364"/>
      <c r="Y766" s="1293">
        <f t="shared" si="190"/>
        <v>0</v>
      </c>
      <c r="Z766" s="476"/>
      <c r="AA766" s="370"/>
      <c r="AB766" s="28"/>
      <c r="AC766" s="253">
        <f t="shared" si="191"/>
        <v>0</v>
      </c>
    </row>
    <row r="767" spans="1:29" x14ac:dyDescent="0.3">
      <c r="A767" s="115"/>
      <c r="B767" s="368"/>
      <c r="C767" s="374" t="s">
        <v>342</v>
      </c>
      <c r="D767" s="368"/>
      <c r="E767" s="1166"/>
      <c r="F767" s="582">
        <f t="shared" si="187"/>
        <v>0</v>
      </c>
      <c r="G767" s="333"/>
      <c r="H767" s="333"/>
      <c r="I767" s="334"/>
      <c r="J767" s="335"/>
      <c r="K767" s="942"/>
      <c r="L767" s="337"/>
      <c r="M767" s="337"/>
      <c r="N767" s="337"/>
      <c r="O767" s="338"/>
      <c r="P767" s="339">
        <f t="shared" si="189"/>
        <v>0</v>
      </c>
      <c r="Q767" s="364"/>
      <c r="R767" s="364"/>
      <c r="S767" s="365"/>
      <c r="T767" s="366"/>
      <c r="U767" s="367"/>
      <c r="V767" s="364"/>
      <c r="W767" s="364"/>
      <c r="X767" s="364"/>
      <c r="Y767" s="1293">
        <f t="shared" si="190"/>
        <v>0</v>
      </c>
      <c r="Z767" s="340"/>
      <c r="AA767" s="370"/>
      <c r="AB767" s="28"/>
      <c r="AC767" s="253">
        <f t="shared" si="191"/>
        <v>0</v>
      </c>
    </row>
    <row r="768" spans="1:29" x14ac:dyDescent="0.3">
      <c r="A768" s="115"/>
      <c r="B768" s="368"/>
      <c r="C768" s="374"/>
      <c r="D768" s="368" t="s">
        <v>343</v>
      </c>
      <c r="E768" s="1166"/>
      <c r="F768" s="582">
        <f t="shared" ref="F768:F837" si="192">SUM(G768:J768)</f>
        <v>0</v>
      </c>
      <c r="G768" s="333"/>
      <c r="H768" s="333"/>
      <c r="I768" s="334"/>
      <c r="J768" s="335"/>
      <c r="K768" s="942"/>
      <c r="L768" s="337"/>
      <c r="M768" s="337"/>
      <c r="N768" s="337"/>
      <c r="O768" s="338"/>
      <c r="P768" s="339">
        <f t="shared" si="189"/>
        <v>0</v>
      </c>
      <c r="Q768" s="364"/>
      <c r="R768" s="364"/>
      <c r="S768" s="365"/>
      <c r="T768" s="366"/>
      <c r="U768" s="367"/>
      <c r="V768" s="364"/>
      <c r="W768" s="364"/>
      <c r="X768" s="364"/>
      <c r="Y768" s="1293">
        <f t="shared" si="190"/>
        <v>0</v>
      </c>
      <c r="Z768" s="340"/>
      <c r="AA768" s="370"/>
      <c r="AB768" s="28"/>
      <c r="AC768" s="253">
        <f t="shared" si="191"/>
        <v>0</v>
      </c>
    </row>
    <row r="769" spans="1:33" s="29" customFormat="1" x14ac:dyDescent="0.3">
      <c r="A769" s="115"/>
      <c r="B769" s="332"/>
      <c r="C769" s="332"/>
      <c r="D769" s="332"/>
      <c r="E769" s="1168" t="s">
        <v>21</v>
      </c>
      <c r="F769" s="582">
        <f t="shared" si="192"/>
        <v>2</v>
      </c>
      <c r="G769" s="333"/>
      <c r="H769" s="333">
        <v>1</v>
      </c>
      <c r="I769" s="334"/>
      <c r="J769" s="335">
        <v>1</v>
      </c>
      <c r="K769" s="633">
        <v>1</v>
      </c>
      <c r="L769" s="344"/>
      <c r="M769" s="344"/>
      <c r="N769" s="344"/>
      <c r="O769" s="338">
        <f t="shared" ref="O769:O835" si="193">SUM(K769:N769)</f>
        <v>1</v>
      </c>
      <c r="P769" s="339">
        <f t="shared" si="189"/>
        <v>400000</v>
      </c>
      <c r="Q769" s="364">
        <v>184000</v>
      </c>
      <c r="R769" s="364"/>
      <c r="S769" s="365"/>
      <c r="T769" s="366">
        <v>216000</v>
      </c>
      <c r="U769" s="367">
        <v>183780</v>
      </c>
      <c r="V769" s="364"/>
      <c r="W769" s="364"/>
      <c r="X769" s="364"/>
      <c r="Y769" s="1293">
        <f t="shared" si="190"/>
        <v>183780</v>
      </c>
      <c r="Z769" s="340" t="s">
        <v>145</v>
      </c>
      <c r="AA769" s="525" t="s">
        <v>31</v>
      </c>
      <c r="AB769" s="12"/>
      <c r="AC769" s="253">
        <f t="shared" si="191"/>
        <v>583780</v>
      </c>
    </row>
    <row r="770" spans="1:33" s="29" customFormat="1" x14ac:dyDescent="0.3">
      <c r="A770" s="115"/>
      <c r="B770" s="332"/>
      <c r="C770" s="332"/>
      <c r="D770" s="332"/>
      <c r="E770" s="1168"/>
      <c r="F770" s="582"/>
      <c r="G770" s="333"/>
      <c r="H770" s="333"/>
      <c r="I770" s="334"/>
      <c r="J770" s="335"/>
      <c r="K770" s="633"/>
      <c r="L770" s="344"/>
      <c r="M770" s="344"/>
      <c r="N770" s="344"/>
      <c r="O770" s="338"/>
      <c r="P770" s="339"/>
      <c r="Q770" s="364"/>
      <c r="R770" s="364"/>
      <c r="S770" s="365"/>
      <c r="T770" s="366"/>
      <c r="U770" s="367"/>
      <c r="V770" s="364"/>
      <c r="W770" s="364"/>
      <c r="X770" s="364"/>
      <c r="Y770" s="1293"/>
      <c r="Z770" s="340"/>
      <c r="AA770" s="525"/>
      <c r="AB770" s="12"/>
      <c r="AC770" s="253"/>
      <c r="AE770" s="1688"/>
      <c r="AF770" s="1689"/>
      <c r="AG770" s="1689"/>
    </row>
    <row r="771" spans="1:33" x14ac:dyDescent="0.3">
      <c r="A771" s="207"/>
      <c r="B771" s="1690"/>
      <c r="C771" s="1691" t="s">
        <v>1290</v>
      </c>
      <c r="D771" s="1690"/>
      <c r="E771" s="1692"/>
      <c r="F771" s="1693"/>
      <c r="G771" s="1694"/>
      <c r="H771" s="1694"/>
      <c r="I771" s="1694"/>
      <c r="J771" s="1695"/>
      <c r="K771" s="1696"/>
      <c r="L771" s="1697"/>
      <c r="M771" s="1697">
        <f t="shared" ref="M771:M773" si="194">L771+K771</f>
        <v>0</v>
      </c>
      <c r="N771" s="1698"/>
      <c r="O771" s="1699"/>
      <c r="P771" s="1700"/>
      <c r="Q771" s="1698"/>
      <c r="R771" s="1701">
        <f t="shared" ref="R771:R773" si="195">SUM(N771:Q771)</f>
        <v>0</v>
      </c>
      <c r="S771" s="1698"/>
      <c r="T771" s="1699"/>
      <c r="U771" s="1702"/>
      <c r="V771" s="1698"/>
      <c r="W771" s="1698"/>
      <c r="X771" s="1701">
        <f t="shared" ref="X771:X773" si="196">SUM(V771:W771)</f>
        <v>0</v>
      </c>
      <c r="Y771" s="1699"/>
      <c r="Z771" s="1700"/>
      <c r="AA771" s="1699"/>
      <c r="AB771" s="1703">
        <f t="shared" ref="AB771:AB773" si="197">SUM(Y771:AA771)</f>
        <v>0</v>
      </c>
      <c r="AC771" s="1701">
        <f t="shared" ref="AC771:AC773" si="198">U771+T771</f>
        <v>0</v>
      </c>
      <c r="AD771" s="1704"/>
      <c r="AE771" s="1705" t="s">
        <v>1291</v>
      </c>
      <c r="AF771" s="1706"/>
      <c r="AG771" s="1707" t="e">
        <f>SUM(N772+P772)-AC772</f>
        <v>#REF!</v>
      </c>
    </row>
    <row r="772" spans="1:33" x14ac:dyDescent="0.3">
      <c r="A772" s="207"/>
      <c r="B772" s="1690"/>
      <c r="C772" s="1690"/>
      <c r="D772" s="1690"/>
      <c r="E772" s="1708" t="s">
        <v>1292</v>
      </c>
      <c r="F772" s="1693">
        <v>1</v>
      </c>
      <c r="G772" s="1694"/>
      <c r="H772" s="1694"/>
      <c r="I772" s="1694"/>
      <c r="J772" s="1695">
        <f>SUM(F772:I772)</f>
        <v>1</v>
      </c>
      <c r="K772" s="1696">
        <v>1</v>
      </c>
      <c r="L772" s="1697"/>
      <c r="M772" s="1697">
        <f t="shared" si="194"/>
        <v>1</v>
      </c>
      <c r="N772" s="1698"/>
      <c r="O772" s="1252"/>
      <c r="P772" s="1709">
        <v>250000</v>
      </c>
      <c r="Q772" s="1698">
        <v>250000</v>
      </c>
      <c r="R772" s="1698"/>
      <c r="S772" s="1701"/>
      <c r="T772" s="1699"/>
      <c r="U772" s="1700">
        <v>250000</v>
      </c>
      <c r="V772" s="364"/>
      <c r="W772" s="364"/>
      <c r="X772" s="364"/>
      <c r="Y772" s="1293">
        <f t="shared" ref="Y772" si="199">SUM(U772:X772)</f>
        <v>250000</v>
      </c>
      <c r="Z772" s="340" t="s">
        <v>716</v>
      </c>
      <c r="AA772" s="525" t="s">
        <v>31</v>
      </c>
      <c r="AB772" s="1703">
        <f t="shared" si="197"/>
        <v>250000</v>
      </c>
      <c r="AC772" s="1701" t="e">
        <f>#REF!+U772</f>
        <v>#REF!</v>
      </c>
      <c r="AD772" s="1698" t="s">
        <v>31</v>
      </c>
      <c r="AE772" s="1705"/>
      <c r="AF772" s="1706"/>
      <c r="AG772" s="1707">
        <f t="shared" ref="AG772:AG773" si="200">SUM(N773+O773)-AC773</f>
        <v>0</v>
      </c>
    </row>
    <row r="773" spans="1:33" x14ac:dyDescent="0.3">
      <c r="A773" s="207"/>
      <c r="B773" s="1690"/>
      <c r="C773" s="1690"/>
      <c r="D773" s="1690"/>
      <c r="E773" s="1708" t="s">
        <v>1293</v>
      </c>
      <c r="F773" s="1693"/>
      <c r="G773" s="1694"/>
      <c r="H773" s="1694"/>
      <c r="I773" s="1694"/>
      <c r="J773" s="1695"/>
      <c r="K773" s="1696"/>
      <c r="L773" s="1697"/>
      <c r="M773" s="1697">
        <f t="shared" si="194"/>
        <v>0</v>
      </c>
      <c r="N773" s="1698"/>
      <c r="O773" s="1699"/>
      <c r="P773" s="1700"/>
      <c r="Q773" s="1698"/>
      <c r="R773" s="1701">
        <f t="shared" si="195"/>
        <v>0</v>
      </c>
      <c r="S773" s="1698"/>
      <c r="T773" s="1699"/>
      <c r="U773" s="1702"/>
      <c r="V773" s="1698"/>
      <c r="W773" s="1698"/>
      <c r="X773" s="1701">
        <f t="shared" si="196"/>
        <v>0</v>
      </c>
      <c r="Y773" s="1699"/>
      <c r="Z773" s="1700"/>
      <c r="AA773" s="1699"/>
      <c r="AB773" s="1703">
        <f t="shared" si="197"/>
        <v>0</v>
      </c>
      <c r="AC773" s="1701">
        <f t="shared" si="198"/>
        <v>0</v>
      </c>
      <c r="AD773" s="1704"/>
      <c r="AE773" s="1705"/>
      <c r="AF773" s="1706"/>
      <c r="AG773" s="1707">
        <f t="shared" si="200"/>
        <v>0</v>
      </c>
    </row>
    <row r="774" spans="1:33" ht="16.2" thickBot="1" x14ac:dyDescent="0.35">
      <c r="A774" s="121"/>
      <c r="B774" s="377"/>
      <c r="C774" s="377"/>
      <c r="D774" s="377"/>
      <c r="E774" s="1366"/>
      <c r="F774" s="885">
        <f t="shared" si="192"/>
        <v>0</v>
      </c>
      <c r="G774" s="378"/>
      <c r="H774" s="378"/>
      <c r="I774" s="379"/>
      <c r="J774" s="380"/>
      <c r="K774" s="944"/>
      <c r="L774" s="425"/>
      <c r="M774" s="425"/>
      <c r="N774" s="425"/>
      <c r="O774" s="382"/>
      <c r="P774" s="481">
        <f t="shared" si="189"/>
        <v>0</v>
      </c>
      <c r="Q774" s="383"/>
      <c r="R774" s="383"/>
      <c r="S774" s="384"/>
      <c r="T774" s="385"/>
      <c r="U774" s="386"/>
      <c r="V774" s="383"/>
      <c r="W774" s="383"/>
      <c r="X774" s="383"/>
      <c r="Y774" s="1305">
        <f t="shared" si="190"/>
        <v>0</v>
      </c>
      <c r="Z774" s="387"/>
      <c r="AA774" s="482"/>
      <c r="AB774" s="28"/>
      <c r="AC774" s="253">
        <f t="shared" si="191"/>
        <v>0</v>
      </c>
    </row>
    <row r="775" spans="1:33" x14ac:dyDescent="0.3">
      <c r="A775" s="123"/>
      <c r="B775" s="445" t="s">
        <v>918</v>
      </c>
      <c r="C775" s="446"/>
      <c r="D775" s="446"/>
      <c r="E775" s="1352"/>
      <c r="F775" s="886">
        <f t="shared" si="192"/>
        <v>0</v>
      </c>
      <c r="G775" s="389"/>
      <c r="H775" s="389"/>
      <c r="I775" s="390"/>
      <c r="J775" s="391"/>
      <c r="K775" s="945"/>
      <c r="L775" s="447"/>
      <c r="M775" s="447"/>
      <c r="N775" s="447"/>
      <c r="O775" s="394"/>
      <c r="P775" s="483">
        <f t="shared" si="189"/>
        <v>0</v>
      </c>
      <c r="Q775" s="395"/>
      <c r="R775" s="395"/>
      <c r="S775" s="478"/>
      <c r="T775" s="479"/>
      <c r="U775" s="398"/>
      <c r="V775" s="395"/>
      <c r="W775" s="395"/>
      <c r="X775" s="395"/>
      <c r="Y775" s="1306">
        <f t="shared" si="190"/>
        <v>0</v>
      </c>
      <c r="Z775" s="399" t="s">
        <v>145</v>
      </c>
      <c r="AA775" s="535"/>
      <c r="AB775" s="28"/>
      <c r="AC775" s="253">
        <f t="shared" si="191"/>
        <v>0</v>
      </c>
    </row>
    <row r="776" spans="1:33" x14ac:dyDescent="0.3">
      <c r="A776" s="115"/>
      <c r="B776" s="374" t="s">
        <v>919</v>
      </c>
      <c r="C776" s="332"/>
      <c r="D776" s="332"/>
      <c r="E776" s="1164"/>
      <c r="F776" s="582">
        <f t="shared" ref="F776" si="201">SUM(G776:J776)</f>
        <v>0</v>
      </c>
      <c r="G776" s="333"/>
      <c r="H776" s="333"/>
      <c r="I776" s="334"/>
      <c r="J776" s="335"/>
      <c r="K776" s="942"/>
      <c r="L776" s="337"/>
      <c r="M776" s="337"/>
      <c r="N776" s="337"/>
      <c r="O776" s="338"/>
      <c r="P776" s="339">
        <f t="shared" si="189"/>
        <v>0</v>
      </c>
      <c r="Q776" s="364"/>
      <c r="R776" s="364"/>
      <c r="S776" s="365"/>
      <c r="T776" s="366"/>
      <c r="U776" s="367"/>
      <c r="V776" s="364"/>
      <c r="W776" s="364"/>
      <c r="X776" s="364"/>
      <c r="Y776" s="1293">
        <f t="shared" si="190"/>
        <v>0</v>
      </c>
      <c r="Z776" s="340"/>
      <c r="AA776" s="370"/>
      <c r="AB776" s="28"/>
      <c r="AC776" s="253">
        <f t="shared" si="191"/>
        <v>0</v>
      </c>
    </row>
    <row r="777" spans="1:33" x14ac:dyDescent="0.3">
      <c r="A777" s="115"/>
      <c r="B777" s="332"/>
      <c r="C777" s="442" t="s">
        <v>376</v>
      </c>
      <c r="D777" s="332"/>
      <c r="E777" s="1164"/>
      <c r="F777" s="582">
        <f t="shared" si="192"/>
        <v>0</v>
      </c>
      <c r="G777" s="333"/>
      <c r="H777" s="333"/>
      <c r="I777" s="334"/>
      <c r="J777" s="335"/>
      <c r="K777" s="942"/>
      <c r="L777" s="337"/>
      <c r="M777" s="337"/>
      <c r="N777" s="337"/>
      <c r="O777" s="338"/>
      <c r="P777" s="339">
        <f t="shared" si="189"/>
        <v>0</v>
      </c>
      <c r="Q777" s="364"/>
      <c r="R777" s="364"/>
      <c r="S777" s="365"/>
      <c r="T777" s="366"/>
      <c r="U777" s="367"/>
      <c r="V777" s="364"/>
      <c r="W777" s="364"/>
      <c r="X777" s="364"/>
      <c r="Y777" s="1293">
        <f t="shared" si="190"/>
        <v>0</v>
      </c>
      <c r="Z777" s="340" t="s">
        <v>145</v>
      </c>
      <c r="AA777" s="370"/>
      <c r="AB777" s="28"/>
      <c r="AC777" s="253">
        <f t="shared" si="191"/>
        <v>0</v>
      </c>
    </row>
    <row r="778" spans="1:33" x14ac:dyDescent="0.3">
      <c r="A778" s="115"/>
      <c r="B778" s="332"/>
      <c r="C778" s="442"/>
      <c r="D778" s="368" t="s">
        <v>377</v>
      </c>
      <c r="E778" s="1164"/>
      <c r="F778" s="582">
        <f t="shared" si="192"/>
        <v>0</v>
      </c>
      <c r="G778" s="333"/>
      <c r="H778" s="333"/>
      <c r="I778" s="334"/>
      <c r="J778" s="335"/>
      <c r="K778" s="942"/>
      <c r="L778" s="337"/>
      <c r="M778" s="337"/>
      <c r="N778" s="337"/>
      <c r="O778" s="338"/>
      <c r="P778" s="339"/>
      <c r="Q778" s="364"/>
      <c r="R778" s="364"/>
      <c r="S778" s="365"/>
      <c r="T778" s="1453"/>
      <c r="U778" s="367"/>
      <c r="V778" s="364"/>
      <c r="W778" s="364"/>
      <c r="X778" s="364"/>
      <c r="Y778" s="1293">
        <f t="shared" si="190"/>
        <v>0</v>
      </c>
      <c r="Z778" s="340"/>
      <c r="AA778" s="370"/>
      <c r="AB778" s="28"/>
      <c r="AC778" s="253">
        <f t="shared" si="191"/>
        <v>0</v>
      </c>
    </row>
    <row r="779" spans="1:33" x14ac:dyDescent="0.3">
      <c r="A779" s="115"/>
      <c r="B779" s="332"/>
      <c r="C779" s="332"/>
      <c r="D779" s="332"/>
      <c r="E779" s="1168" t="s">
        <v>21</v>
      </c>
      <c r="F779" s="582">
        <f t="shared" si="192"/>
        <v>4</v>
      </c>
      <c r="G779" s="333">
        <v>1</v>
      </c>
      <c r="H779" s="333">
        <v>1</v>
      </c>
      <c r="I779" s="334">
        <v>1</v>
      </c>
      <c r="J779" s="335">
        <v>1</v>
      </c>
      <c r="K779" s="633">
        <v>2</v>
      </c>
      <c r="L779" s="337">
        <v>3</v>
      </c>
      <c r="M779" s="337"/>
      <c r="N779" s="337"/>
      <c r="O779" s="338">
        <f t="shared" si="193"/>
        <v>5</v>
      </c>
      <c r="P779" s="339">
        <f t="shared" si="189"/>
        <v>81650</v>
      </c>
      <c r="Q779" s="365">
        <v>15100</v>
      </c>
      <c r="R779" s="365">
        <v>12350</v>
      </c>
      <c r="S779" s="365">
        <v>24200</v>
      </c>
      <c r="T779" s="1453">
        <v>30000</v>
      </c>
      <c r="U779" s="367">
        <v>15060.92</v>
      </c>
      <c r="V779" s="364">
        <v>12350</v>
      </c>
      <c r="W779" s="364"/>
      <c r="X779" s="364"/>
      <c r="Y779" s="1293">
        <f t="shared" si="190"/>
        <v>27410.92</v>
      </c>
      <c r="Z779" s="340"/>
      <c r="AA779" s="525" t="s">
        <v>31</v>
      </c>
      <c r="AB779" s="28"/>
      <c r="AC779" s="253">
        <f t="shared" si="191"/>
        <v>109060.92</v>
      </c>
    </row>
    <row r="780" spans="1:33" x14ac:dyDescent="0.3">
      <c r="A780" s="115"/>
      <c r="B780" s="332"/>
      <c r="C780" s="332"/>
      <c r="D780" s="332"/>
      <c r="E780" s="1168"/>
      <c r="F780" s="582">
        <f t="shared" si="192"/>
        <v>0</v>
      </c>
      <c r="G780" s="333"/>
      <c r="H780" s="333"/>
      <c r="I780" s="334"/>
      <c r="J780" s="335"/>
      <c r="K780" s="633"/>
      <c r="L780" s="337"/>
      <c r="M780" s="337"/>
      <c r="N780" s="337"/>
      <c r="O780" s="338"/>
      <c r="P780" s="339">
        <f t="shared" si="189"/>
        <v>0</v>
      </c>
      <c r="Q780" s="364"/>
      <c r="R780" s="364"/>
      <c r="S780" s="365"/>
      <c r="T780" s="1453"/>
      <c r="U780" s="367"/>
      <c r="V780" s="364"/>
      <c r="W780" s="364"/>
      <c r="X780" s="364"/>
      <c r="Y780" s="1293">
        <f t="shared" si="190"/>
        <v>0</v>
      </c>
      <c r="Z780" s="340"/>
      <c r="AA780" s="370" t="s">
        <v>799</v>
      </c>
      <c r="AB780" s="28"/>
      <c r="AC780" s="253">
        <f t="shared" si="191"/>
        <v>0</v>
      </c>
    </row>
    <row r="781" spans="1:33" x14ac:dyDescent="0.3">
      <c r="A781" s="115"/>
      <c r="B781" s="332"/>
      <c r="C781" s="332"/>
      <c r="D781" s="332"/>
      <c r="E781" s="1168"/>
      <c r="F781" s="582">
        <f t="shared" si="192"/>
        <v>0</v>
      </c>
      <c r="G781" s="333"/>
      <c r="H781" s="333"/>
      <c r="I781" s="334"/>
      <c r="J781" s="335"/>
      <c r="K781" s="633"/>
      <c r="L781" s="337"/>
      <c r="M781" s="337"/>
      <c r="N781" s="337"/>
      <c r="O781" s="338"/>
      <c r="P781" s="339">
        <f t="shared" si="189"/>
        <v>14500</v>
      </c>
      <c r="Q781" s="364"/>
      <c r="R781" s="364"/>
      <c r="S781" s="365">
        <v>14500</v>
      </c>
      <c r="T781" s="1453"/>
      <c r="U781" s="367"/>
      <c r="V781" s="364"/>
      <c r="W781" s="364"/>
      <c r="X781" s="364"/>
      <c r="Y781" s="1293">
        <f t="shared" si="190"/>
        <v>0</v>
      </c>
      <c r="Z781" s="340"/>
      <c r="AA781" s="370" t="s">
        <v>800</v>
      </c>
      <c r="AB781" s="28"/>
      <c r="AC781" s="253">
        <f t="shared" si="191"/>
        <v>14500</v>
      </c>
    </row>
    <row r="782" spans="1:33" x14ac:dyDescent="0.3">
      <c r="A782" s="115"/>
      <c r="B782" s="332"/>
      <c r="C782" s="332"/>
      <c r="D782" s="332"/>
      <c r="E782" s="1168"/>
      <c r="F782" s="582">
        <f t="shared" si="192"/>
        <v>0</v>
      </c>
      <c r="G782" s="333"/>
      <c r="H782" s="333"/>
      <c r="I782" s="334"/>
      <c r="J782" s="335"/>
      <c r="K782" s="633"/>
      <c r="L782" s="337"/>
      <c r="M782" s="337"/>
      <c r="N782" s="337"/>
      <c r="O782" s="338"/>
      <c r="P782" s="339">
        <f t="shared" si="189"/>
        <v>3850</v>
      </c>
      <c r="Q782" s="364"/>
      <c r="R782" s="364"/>
      <c r="S782" s="365">
        <v>3850</v>
      </c>
      <c r="T782" s="1453"/>
      <c r="U782" s="367"/>
      <c r="V782" s="364"/>
      <c r="W782" s="364"/>
      <c r="X782" s="364"/>
      <c r="Y782" s="1293">
        <f t="shared" si="190"/>
        <v>0</v>
      </c>
      <c r="Z782" s="340"/>
      <c r="AA782" s="370" t="s">
        <v>801</v>
      </c>
      <c r="AB782" s="28"/>
      <c r="AC782" s="253">
        <f t="shared" si="191"/>
        <v>3850</v>
      </c>
    </row>
    <row r="783" spans="1:33" x14ac:dyDescent="0.3">
      <c r="A783" s="115"/>
      <c r="B783" s="332"/>
      <c r="C783" s="332"/>
      <c r="D783" s="332"/>
      <c r="E783" s="1710"/>
      <c r="F783" s="582">
        <f t="shared" si="192"/>
        <v>0</v>
      </c>
      <c r="G783" s="333"/>
      <c r="H783" s="333"/>
      <c r="I783" s="334"/>
      <c r="J783" s="335"/>
      <c r="K783" s="942"/>
      <c r="L783" s="337"/>
      <c r="M783" s="337"/>
      <c r="N783" s="337"/>
      <c r="O783" s="338"/>
      <c r="P783" s="339">
        <f t="shared" si="189"/>
        <v>0</v>
      </c>
      <c r="Q783" s="364"/>
      <c r="R783" s="364"/>
      <c r="S783" s="365"/>
      <c r="T783" s="1453"/>
      <c r="U783" s="367"/>
      <c r="V783" s="364"/>
      <c r="W783" s="364"/>
      <c r="X783" s="364"/>
      <c r="Y783" s="1293">
        <f t="shared" si="190"/>
        <v>0</v>
      </c>
      <c r="Z783" s="340"/>
      <c r="AA783" s="370"/>
      <c r="AB783" s="28"/>
      <c r="AC783" s="253">
        <f t="shared" si="191"/>
        <v>0</v>
      </c>
    </row>
    <row r="784" spans="1:33" x14ac:dyDescent="0.3">
      <c r="A784" s="115"/>
      <c r="B784" s="332"/>
      <c r="C784" s="442" t="s">
        <v>378</v>
      </c>
      <c r="D784" s="332"/>
      <c r="E784" s="1164"/>
      <c r="F784" s="582">
        <f t="shared" si="192"/>
        <v>0</v>
      </c>
      <c r="G784" s="333"/>
      <c r="H784" s="333"/>
      <c r="I784" s="334"/>
      <c r="J784" s="335"/>
      <c r="K784" s="942"/>
      <c r="L784" s="337"/>
      <c r="M784" s="337"/>
      <c r="N784" s="337"/>
      <c r="O784" s="338"/>
      <c r="P784" s="339">
        <f t="shared" si="189"/>
        <v>0</v>
      </c>
      <c r="Q784" s="364"/>
      <c r="R784" s="364"/>
      <c r="S784" s="365"/>
      <c r="T784" s="1453"/>
      <c r="U784" s="367"/>
      <c r="V784" s="364"/>
      <c r="W784" s="364"/>
      <c r="X784" s="364"/>
      <c r="Y784" s="1293">
        <f t="shared" si="190"/>
        <v>0</v>
      </c>
      <c r="Z784" s="340" t="s">
        <v>145</v>
      </c>
      <c r="AA784" s="370"/>
      <c r="AB784" s="28"/>
      <c r="AC784" s="253">
        <f t="shared" si="191"/>
        <v>0</v>
      </c>
    </row>
    <row r="785" spans="1:29" s="29" customFormat="1" x14ac:dyDescent="0.3">
      <c r="A785" s="115"/>
      <c r="B785" s="332"/>
      <c r="C785" s="332"/>
      <c r="D785" s="332"/>
      <c r="E785" s="1168" t="s">
        <v>21</v>
      </c>
      <c r="F785" s="582">
        <f t="shared" si="192"/>
        <v>1</v>
      </c>
      <c r="G785" s="333"/>
      <c r="H785" s="333"/>
      <c r="I785" s="334"/>
      <c r="J785" s="335">
        <v>1</v>
      </c>
      <c r="K785" s="942"/>
      <c r="L785" s="344"/>
      <c r="M785" s="344"/>
      <c r="N785" s="344"/>
      <c r="O785" s="338"/>
      <c r="P785" s="339">
        <f t="shared" si="189"/>
        <v>70000</v>
      </c>
      <c r="Q785" s="364"/>
      <c r="R785" s="364"/>
      <c r="S785" s="365"/>
      <c r="T785" s="1453">
        <v>70000</v>
      </c>
      <c r="U785" s="367"/>
      <c r="V785" s="364"/>
      <c r="W785" s="364"/>
      <c r="X785" s="364"/>
      <c r="Y785" s="1293">
        <f t="shared" si="190"/>
        <v>0</v>
      </c>
      <c r="Z785" s="476"/>
      <c r="AA785" s="525" t="s">
        <v>31</v>
      </c>
      <c r="AB785" s="12"/>
      <c r="AC785" s="253">
        <f t="shared" si="191"/>
        <v>70000</v>
      </c>
    </row>
    <row r="786" spans="1:29" x14ac:dyDescent="0.3">
      <c r="A786" s="115"/>
      <c r="B786" s="332"/>
      <c r="C786" s="332"/>
      <c r="D786" s="332"/>
      <c r="E786" s="1710"/>
      <c r="F786" s="582">
        <f t="shared" si="192"/>
        <v>0</v>
      </c>
      <c r="G786" s="333"/>
      <c r="H786" s="333"/>
      <c r="I786" s="334"/>
      <c r="J786" s="335"/>
      <c r="K786" s="942"/>
      <c r="L786" s="337"/>
      <c r="M786" s="337"/>
      <c r="N786" s="337"/>
      <c r="O786" s="338"/>
      <c r="P786" s="339">
        <f t="shared" si="189"/>
        <v>0</v>
      </c>
      <c r="Q786" s="364"/>
      <c r="R786" s="364"/>
      <c r="S786" s="365"/>
      <c r="T786" s="1453"/>
      <c r="U786" s="367"/>
      <c r="V786" s="364"/>
      <c r="W786" s="364"/>
      <c r="X786" s="364"/>
      <c r="Y786" s="1293">
        <f t="shared" si="190"/>
        <v>0</v>
      </c>
      <c r="Z786" s="340"/>
      <c r="AA786" s="370"/>
      <c r="AB786" s="28"/>
      <c r="AC786" s="253">
        <f t="shared" si="191"/>
        <v>0</v>
      </c>
    </row>
    <row r="787" spans="1:29" x14ac:dyDescent="0.3">
      <c r="A787" s="115"/>
      <c r="B787" s="332"/>
      <c r="C787" s="442" t="s">
        <v>169</v>
      </c>
      <c r="D787" s="332"/>
      <c r="E787" s="1164"/>
      <c r="F787" s="582">
        <f t="shared" si="192"/>
        <v>0</v>
      </c>
      <c r="G787" s="333"/>
      <c r="H787" s="333"/>
      <c r="I787" s="334"/>
      <c r="J787" s="335"/>
      <c r="K787" s="942"/>
      <c r="L787" s="337"/>
      <c r="M787" s="337"/>
      <c r="N787" s="337"/>
      <c r="O787" s="338"/>
      <c r="P787" s="339">
        <f t="shared" si="189"/>
        <v>0</v>
      </c>
      <c r="Q787" s="364"/>
      <c r="R787" s="364"/>
      <c r="S787" s="365"/>
      <c r="T787" s="1453"/>
      <c r="U787" s="367"/>
      <c r="V787" s="364"/>
      <c r="W787" s="364"/>
      <c r="X787" s="364"/>
      <c r="Y787" s="1293">
        <f t="shared" si="190"/>
        <v>0</v>
      </c>
      <c r="Z787" s="340" t="s">
        <v>145</v>
      </c>
      <c r="AA787" s="370"/>
      <c r="AB787" s="28"/>
      <c r="AC787" s="253">
        <f t="shared" si="191"/>
        <v>0</v>
      </c>
    </row>
    <row r="788" spans="1:29" x14ac:dyDescent="0.3">
      <c r="A788" s="115"/>
      <c r="B788" s="332"/>
      <c r="C788" s="332"/>
      <c r="D788" s="332"/>
      <c r="E788" s="1168" t="s">
        <v>21</v>
      </c>
      <c r="F788" s="582">
        <f t="shared" si="192"/>
        <v>1</v>
      </c>
      <c r="G788" s="333"/>
      <c r="H788" s="333"/>
      <c r="I788" s="334">
        <v>1</v>
      </c>
      <c r="J788" s="335"/>
      <c r="K788" s="942"/>
      <c r="L788" s="337"/>
      <c r="M788" s="337"/>
      <c r="N788" s="337"/>
      <c r="O788" s="338"/>
      <c r="P788" s="339">
        <f t="shared" si="189"/>
        <v>50000</v>
      </c>
      <c r="Q788" s="364"/>
      <c r="R788" s="364"/>
      <c r="S788" s="365">
        <v>50000</v>
      </c>
      <c r="T788" s="1711"/>
      <c r="U788" s="367"/>
      <c r="V788" s="364"/>
      <c r="W788" s="364"/>
      <c r="X788" s="364"/>
      <c r="Y788" s="1293">
        <f t="shared" si="190"/>
        <v>0</v>
      </c>
      <c r="Z788" s="340"/>
      <c r="AA788" s="525" t="s">
        <v>31</v>
      </c>
      <c r="AB788" s="48" t="e">
        <f>+#REF!</f>
        <v>#REF!</v>
      </c>
      <c r="AC788" s="253">
        <f t="shared" si="191"/>
        <v>50000</v>
      </c>
    </row>
    <row r="789" spans="1:29" x14ac:dyDescent="0.3">
      <c r="A789" s="115"/>
      <c r="B789" s="332"/>
      <c r="C789" s="332"/>
      <c r="D789" s="332"/>
      <c r="E789" s="1168"/>
      <c r="F789" s="582">
        <f t="shared" si="192"/>
        <v>0</v>
      </c>
      <c r="G789" s="333"/>
      <c r="H789" s="333"/>
      <c r="I789" s="334"/>
      <c r="J789" s="335"/>
      <c r="K789" s="942"/>
      <c r="L789" s="337"/>
      <c r="M789" s="337"/>
      <c r="N789" s="337"/>
      <c r="O789" s="338"/>
      <c r="P789" s="339">
        <f t="shared" si="189"/>
        <v>0</v>
      </c>
      <c r="Q789" s="364"/>
      <c r="R789" s="364"/>
      <c r="S789" s="365"/>
      <c r="T789" s="1453"/>
      <c r="U789" s="367"/>
      <c r="V789" s="364"/>
      <c r="W789" s="364"/>
      <c r="X789" s="364"/>
      <c r="Y789" s="1293">
        <f t="shared" si="190"/>
        <v>0</v>
      </c>
      <c r="Z789" s="340"/>
      <c r="AA789" s="370"/>
      <c r="AB789" s="28"/>
      <c r="AC789" s="253">
        <f t="shared" si="191"/>
        <v>0</v>
      </c>
    </row>
    <row r="790" spans="1:29" x14ac:dyDescent="0.3">
      <c r="A790" s="115"/>
      <c r="B790" s="332"/>
      <c r="C790" s="374" t="s">
        <v>170</v>
      </c>
      <c r="D790" s="332"/>
      <c r="E790" s="1164"/>
      <c r="F790" s="582">
        <f t="shared" si="192"/>
        <v>0</v>
      </c>
      <c r="G790" s="333"/>
      <c r="H790" s="333"/>
      <c r="I790" s="334"/>
      <c r="J790" s="335"/>
      <c r="K790" s="942"/>
      <c r="L790" s="337"/>
      <c r="M790" s="337"/>
      <c r="N790" s="337"/>
      <c r="O790" s="338"/>
      <c r="P790" s="339">
        <f t="shared" si="189"/>
        <v>0</v>
      </c>
      <c r="Q790" s="364"/>
      <c r="R790" s="364"/>
      <c r="S790" s="365"/>
      <c r="T790" s="1453"/>
      <c r="U790" s="367"/>
      <c r="V790" s="364"/>
      <c r="W790" s="364"/>
      <c r="X790" s="364"/>
      <c r="Y790" s="1293">
        <f t="shared" si="190"/>
        <v>0</v>
      </c>
      <c r="Z790" s="423" t="s">
        <v>144</v>
      </c>
      <c r="AA790" s="431"/>
      <c r="AB790" s="28"/>
      <c r="AC790" s="253">
        <f t="shared" si="191"/>
        <v>0</v>
      </c>
    </row>
    <row r="791" spans="1:29" s="74" customFormat="1" x14ac:dyDescent="0.3">
      <c r="A791" s="115"/>
      <c r="B791" s="332"/>
      <c r="C791" s="332"/>
      <c r="D791" s="332"/>
      <c r="E791" s="1201" t="s">
        <v>141</v>
      </c>
      <c r="F791" s="582">
        <f t="shared" si="192"/>
        <v>0</v>
      </c>
      <c r="G791" s="333"/>
      <c r="H791" s="333"/>
      <c r="I791" s="333"/>
      <c r="J791" s="422"/>
      <c r="K791" s="942"/>
      <c r="L791" s="344"/>
      <c r="M791" s="344"/>
      <c r="N791" s="344"/>
      <c r="O791" s="338"/>
      <c r="P791" s="339">
        <f t="shared" si="189"/>
        <v>0</v>
      </c>
      <c r="Q791" s="364"/>
      <c r="R791" s="364"/>
      <c r="S791" s="365"/>
      <c r="T791" s="366"/>
      <c r="U791" s="367"/>
      <c r="V791" s="364"/>
      <c r="W791" s="364"/>
      <c r="X791" s="364"/>
      <c r="Y791" s="1293">
        <f t="shared" si="190"/>
        <v>0</v>
      </c>
      <c r="Z791" s="423"/>
      <c r="AA791" s="370"/>
      <c r="AB791" s="73" t="e">
        <f>+#REF!</f>
        <v>#REF!</v>
      </c>
      <c r="AC791" s="253">
        <f t="shared" si="191"/>
        <v>0</v>
      </c>
    </row>
    <row r="792" spans="1:29" s="74" customFormat="1" x14ac:dyDescent="0.3">
      <c r="A792" s="115"/>
      <c r="B792" s="332"/>
      <c r="C792" s="332"/>
      <c r="D792" s="332"/>
      <c r="E792" s="1168" t="s">
        <v>21</v>
      </c>
      <c r="F792" s="582">
        <f t="shared" si="192"/>
        <v>1</v>
      </c>
      <c r="G792" s="333"/>
      <c r="H792" s="333"/>
      <c r="I792" s="334"/>
      <c r="J792" s="335">
        <v>1</v>
      </c>
      <c r="K792" s="942"/>
      <c r="L792" s="344"/>
      <c r="M792" s="344"/>
      <c r="N792" s="344"/>
      <c r="O792" s="338"/>
      <c r="P792" s="339">
        <f t="shared" si="189"/>
        <v>450000</v>
      </c>
      <c r="Q792" s="364"/>
      <c r="R792" s="364"/>
      <c r="S792" s="365"/>
      <c r="T792" s="366">
        <v>450000</v>
      </c>
      <c r="U792" s="367"/>
      <c r="V792" s="364"/>
      <c r="W792" s="364"/>
      <c r="X792" s="364"/>
      <c r="Y792" s="1293">
        <f t="shared" si="190"/>
        <v>0</v>
      </c>
      <c r="Z792" s="476"/>
      <c r="AA792" s="525" t="s">
        <v>31</v>
      </c>
      <c r="AB792" s="77"/>
      <c r="AC792" s="253">
        <f t="shared" si="191"/>
        <v>450000</v>
      </c>
    </row>
    <row r="793" spans="1:29" x14ac:dyDescent="0.3">
      <c r="A793" s="115"/>
      <c r="B793" s="332"/>
      <c r="C793" s="332"/>
      <c r="D793" s="332"/>
      <c r="E793" s="1710"/>
      <c r="F793" s="582">
        <f t="shared" si="192"/>
        <v>0</v>
      </c>
      <c r="G793" s="333"/>
      <c r="H793" s="333"/>
      <c r="I793" s="334"/>
      <c r="J793" s="335"/>
      <c r="K793" s="942"/>
      <c r="L793" s="337"/>
      <c r="M793" s="337"/>
      <c r="N793" s="337"/>
      <c r="O793" s="338"/>
      <c r="P793" s="339">
        <f t="shared" si="189"/>
        <v>0</v>
      </c>
      <c r="Q793" s="364"/>
      <c r="R793" s="364"/>
      <c r="S793" s="365"/>
      <c r="T793" s="366"/>
      <c r="U793" s="367"/>
      <c r="V793" s="364"/>
      <c r="W793" s="364"/>
      <c r="X793" s="364"/>
      <c r="Y793" s="1293">
        <f t="shared" si="190"/>
        <v>0</v>
      </c>
      <c r="Z793" s="340"/>
      <c r="AA793" s="370"/>
      <c r="AB793" s="28"/>
      <c r="AC793" s="253">
        <f t="shared" si="191"/>
        <v>0</v>
      </c>
    </row>
    <row r="794" spans="1:29" x14ac:dyDescent="0.3">
      <c r="A794" s="115"/>
      <c r="B794" s="332"/>
      <c r="C794" s="332"/>
      <c r="D794" s="332"/>
      <c r="E794" s="1201" t="s">
        <v>142</v>
      </c>
      <c r="F794" s="582">
        <f t="shared" si="192"/>
        <v>0</v>
      </c>
      <c r="G794" s="333"/>
      <c r="H794" s="333"/>
      <c r="I794" s="333"/>
      <c r="J794" s="422"/>
      <c r="K794" s="942"/>
      <c r="L794" s="337"/>
      <c r="M794" s="337"/>
      <c r="N794" s="337"/>
      <c r="O794" s="338"/>
      <c r="P794" s="339">
        <f t="shared" si="189"/>
        <v>0</v>
      </c>
      <c r="Q794" s="364"/>
      <c r="R794" s="364"/>
      <c r="S794" s="365"/>
      <c r="T794" s="366"/>
      <c r="U794" s="367"/>
      <c r="V794" s="364"/>
      <c r="W794" s="364"/>
      <c r="X794" s="364"/>
      <c r="Y794" s="1293">
        <f t="shared" si="190"/>
        <v>0</v>
      </c>
      <c r="Z794" s="423"/>
      <c r="AA794" s="370" t="s">
        <v>829</v>
      </c>
      <c r="AB794" s="28"/>
      <c r="AC794" s="253">
        <f t="shared" si="191"/>
        <v>0</v>
      </c>
    </row>
    <row r="795" spans="1:29" s="74" customFormat="1" x14ac:dyDescent="0.3">
      <c r="A795" s="115"/>
      <c r="B795" s="332"/>
      <c r="C795" s="332"/>
      <c r="D795" s="332"/>
      <c r="E795" s="1168" t="s">
        <v>21</v>
      </c>
      <c r="F795" s="582">
        <f t="shared" si="192"/>
        <v>1</v>
      </c>
      <c r="G795" s="333"/>
      <c r="H795" s="333">
        <v>1</v>
      </c>
      <c r="I795" s="334"/>
      <c r="J795" s="335"/>
      <c r="K795" s="633"/>
      <c r="L795" s="344">
        <v>1</v>
      </c>
      <c r="M795" s="344"/>
      <c r="N795" s="344"/>
      <c r="O795" s="338">
        <f t="shared" si="193"/>
        <v>1</v>
      </c>
      <c r="P795" s="339">
        <f t="shared" si="189"/>
        <v>200000</v>
      </c>
      <c r="Q795" s="364"/>
      <c r="R795" s="364"/>
      <c r="S795" s="365">
        <v>200000</v>
      </c>
      <c r="T795" s="366"/>
      <c r="U795" s="367"/>
      <c r="V795" s="364"/>
      <c r="W795" s="364"/>
      <c r="X795" s="364"/>
      <c r="Y795" s="1293">
        <f t="shared" si="190"/>
        <v>0</v>
      </c>
      <c r="Z795" s="423" t="s">
        <v>144</v>
      </c>
      <c r="AA795" s="370" t="s">
        <v>830</v>
      </c>
      <c r="AB795" s="77"/>
      <c r="AC795" s="253">
        <f t="shared" si="191"/>
        <v>200000</v>
      </c>
    </row>
    <row r="796" spans="1:29" x14ac:dyDescent="0.3">
      <c r="A796" s="115"/>
      <c r="B796" s="332"/>
      <c r="C796" s="332"/>
      <c r="D796" s="332"/>
      <c r="E796" s="1168"/>
      <c r="F796" s="582">
        <f t="shared" si="192"/>
        <v>0</v>
      </c>
      <c r="G796" s="333"/>
      <c r="H796" s="333"/>
      <c r="I796" s="334"/>
      <c r="J796" s="335"/>
      <c r="K796" s="942"/>
      <c r="L796" s="337"/>
      <c r="M796" s="337"/>
      <c r="N796" s="337"/>
      <c r="O796" s="338"/>
      <c r="P796" s="339">
        <f t="shared" si="189"/>
        <v>0</v>
      </c>
      <c r="Q796" s="364"/>
      <c r="R796" s="364"/>
      <c r="S796" s="365"/>
      <c r="T796" s="366"/>
      <c r="U796" s="367"/>
      <c r="V796" s="364"/>
      <c r="W796" s="364"/>
      <c r="X796" s="364"/>
      <c r="Y796" s="1293">
        <f t="shared" si="190"/>
        <v>0</v>
      </c>
      <c r="Z796" s="340"/>
      <c r="AA796" s="370" t="s">
        <v>831</v>
      </c>
      <c r="AB796" s="28"/>
      <c r="AC796" s="253">
        <f t="shared" si="191"/>
        <v>0</v>
      </c>
    </row>
    <row r="797" spans="1:29" x14ac:dyDescent="0.3">
      <c r="A797" s="115"/>
      <c r="B797" s="332"/>
      <c r="C797" s="332"/>
      <c r="D797" s="332"/>
      <c r="E797" s="1168"/>
      <c r="F797" s="582">
        <f t="shared" si="192"/>
        <v>0</v>
      </c>
      <c r="G797" s="333"/>
      <c r="H797" s="333"/>
      <c r="I797" s="334"/>
      <c r="J797" s="335"/>
      <c r="K797" s="942"/>
      <c r="L797" s="337"/>
      <c r="M797" s="337"/>
      <c r="N797" s="337"/>
      <c r="O797" s="338"/>
      <c r="P797" s="339">
        <f t="shared" si="189"/>
        <v>0</v>
      </c>
      <c r="Q797" s="364"/>
      <c r="R797" s="364"/>
      <c r="S797" s="365"/>
      <c r="T797" s="366"/>
      <c r="U797" s="367"/>
      <c r="V797" s="364"/>
      <c r="W797" s="364"/>
      <c r="X797" s="364"/>
      <c r="Y797" s="1293">
        <f t="shared" si="190"/>
        <v>0</v>
      </c>
      <c r="Z797" s="340"/>
      <c r="AA797" s="370" t="s">
        <v>832</v>
      </c>
      <c r="AB797" s="28"/>
      <c r="AC797" s="253">
        <f t="shared" si="191"/>
        <v>0</v>
      </c>
    </row>
    <row r="798" spans="1:29" x14ac:dyDescent="0.3">
      <c r="A798" s="115"/>
      <c r="B798" s="332"/>
      <c r="C798" s="332"/>
      <c r="D798" s="332"/>
      <c r="E798" s="1168"/>
      <c r="F798" s="582">
        <f t="shared" si="192"/>
        <v>0</v>
      </c>
      <c r="G798" s="333"/>
      <c r="H798" s="333"/>
      <c r="I798" s="334"/>
      <c r="J798" s="335"/>
      <c r="K798" s="942"/>
      <c r="L798" s="337"/>
      <c r="M798" s="337"/>
      <c r="N798" s="337"/>
      <c r="O798" s="338"/>
      <c r="P798" s="339">
        <f t="shared" si="189"/>
        <v>0</v>
      </c>
      <c r="Q798" s="364"/>
      <c r="R798" s="364"/>
      <c r="S798" s="365"/>
      <c r="T798" s="366"/>
      <c r="U798" s="367"/>
      <c r="V798" s="364"/>
      <c r="W798" s="364"/>
      <c r="X798" s="364"/>
      <c r="Y798" s="1293">
        <f t="shared" si="190"/>
        <v>0</v>
      </c>
      <c r="Z798" s="340"/>
      <c r="AA798" s="370"/>
      <c r="AB798" s="28"/>
      <c r="AC798" s="253">
        <f t="shared" si="191"/>
        <v>0</v>
      </c>
    </row>
    <row r="799" spans="1:29" x14ac:dyDescent="0.3">
      <c r="A799" s="115"/>
      <c r="B799" s="332"/>
      <c r="C799" s="374" t="s">
        <v>171</v>
      </c>
      <c r="D799" s="332"/>
      <c r="E799" s="1164"/>
      <c r="F799" s="582">
        <f t="shared" si="192"/>
        <v>0</v>
      </c>
      <c r="G799" s="333"/>
      <c r="H799" s="333"/>
      <c r="I799" s="334"/>
      <c r="J799" s="335"/>
      <c r="K799" s="942"/>
      <c r="L799" s="337"/>
      <c r="M799" s="337"/>
      <c r="N799" s="337"/>
      <c r="O799" s="338"/>
      <c r="P799" s="339">
        <f t="shared" si="189"/>
        <v>0</v>
      </c>
      <c r="Q799" s="364"/>
      <c r="R799" s="364"/>
      <c r="S799" s="365"/>
      <c r="T799" s="366"/>
      <c r="U799" s="367"/>
      <c r="V799" s="364"/>
      <c r="W799" s="364"/>
      <c r="X799" s="364"/>
      <c r="Y799" s="1293">
        <f t="shared" si="190"/>
        <v>0</v>
      </c>
      <c r="Z799" s="340"/>
      <c r="AA799" s="370"/>
      <c r="AB799" s="28"/>
      <c r="AC799" s="253">
        <f t="shared" si="191"/>
        <v>0</v>
      </c>
    </row>
    <row r="800" spans="1:29" x14ac:dyDescent="0.3">
      <c r="A800" s="115"/>
      <c r="B800" s="332"/>
      <c r="C800" s="374" t="s">
        <v>159</v>
      </c>
      <c r="D800" s="332"/>
      <c r="E800" s="1164"/>
      <c r="F800" s="582">
        <f t="shared" si="192"/>
        <v>0</v>
      </c>
      <c r="G800" s="333"/>
      <c r="H800" s="333"/>
      <c r="I800" s="334"/>
      <c r="J800" s="335"/>
      <c r="K800" s="942"/>
      <c r="L800" s="337"/>
      <c r="M800" s="337"/>
      <c r="N800" s="337"/>
      <c r="O800" s="338"/>
      <c r="P800" s="339">
        <f t="shared" si="189"/>
        <v>0</v>
      </c>
      <c r="Q800" s="364"/>
      <c r="R800" s="364"/>
      <c r="S800" s="365"/>
      <c r="T800" s="366"/>
      <c r="U800" s="367"/>
      <c r="V800" s="364"/>
      <c r="W800" s="364"/>
      <c r="X800" s="364"/>
      <c r="Y800" s="1293">
        <f t="shared" si="190"/>
        <v>0</v>
      </c>
      <c r="Z800" s="340"/>
      <c r="AA800" s="370"/>
      <c r="AB800" s="28"/>
      <c r="AC800" s="253">
        <f t="shared" si="191"/>
        <v>0</v>
      </c>
    </row>
    <row r="801" spans="1:29" s="74" customFormat="1" x14ac:dyDescent="0.3">
      <c r="A801" s="115"/>
      <c r="B801" s="332"/>
      <c r="C801" s="332"/>
      <c r="D801" s="332"/>
      <c r="E801" s="1168" t="s">
        <v>160</v>
      </c>
      <c r="F801" s="582">
        <f t="shared" si="192"/>
        <v>4</v>
      </c>
      <c r="G801" s="333">
        <v>1</v>
      </c>
      <c r="H801" s="333">
        <v>1</v>
      </c>
      <c r="I801" s="334">
        <v>1</v>
      </c>
      <c r="J801" s="335">
        <v>1</v>
      </c>
      <c r="K801" s="633">
        <v>1</v>
      </c>
      <c r="L801" s="344">
        <v>6</v>
      </c>
      <c r="M801" s="344"/>
      <c r="N801" s="344"/>
      <c r="O801" s="338">
        <f t="shared" si="193"/>
        <v>7</v>
      </c>
      <c r="P801" s="339">
        <f t="shared" si="189"/>
        <v>50000</v>
      </c>
      <c r="Q801" s="365"/>
      <c r="R801" s="365"/>
      <c r="S801" s="365"/>
      <c r="T801" s="366">
        <v>50000</v>
      </c>
      <c r="U801" s="367"/>
      <c r="V801" s="364"/>
      <c r="W801" s="364"/>
      <c r="X801" s="364"/>
      <c r="Y801" s="1293">
        <f t="shared" si="190"/>
        <v>0</v>
      </c>
      <c r="Z801" s="423" t="s">
        <v>716</v>
      </c>
      <c r="AA801" s="1022" t="s">
        <v>31</v>
      </c>
      <c r="AB801" s="77"/>
      <c r="AC801" s="253">
        <f t="shared" si="191"/>
        <v>50000</v>
      </c>
    </row>
    <row r="802" spans="1:29" x14ac:dyDescent="0.3">
      <c r="A802" s="115"/>
      <c r="B802" s="332"/>
      <c r="C802" s="332"/>
      <c r="D802" s="332"/>
      <c r="E802" s="1168"/>
      <c r="F802" s="582">
        <f t="shared" si="192"/>
        <v>0</v>
      </c>
      <c r="G802" s="333"/>
      <c r="H802" s="333"/>
      <c r="I802" s="334"/>
      <c r="J802" s="335"/>
      <c r="K802" s="942"/>
      <c r="L802" s="337"/>
      <c r="M802" s="337"/>
      <c r="N802" s="337"/>
      <c r="O802" s="338"/>
      <c r="P802" s="339">
        <f t="shared" si="189"/>
        <v>0</v>
      </c>
      <c r="Q802" s="364"/>
      <c r="R802" s="364"/>
      <c r="S802" s="365"/>
      <c r="T802" s="366"/>
      <c r="U802" s="367"/>
      <c r="V802" s="364"/>
      <c r="W802" s="364"/>
      <c r="X802" s="364"/>
      <c r="Y802" s="1293">
        <f t="shared" si="190"/>
        <v>0</v>
      </c>
      <c r="Z802" s="1330"/>
      <c r="AA802" s="1022"/>
      <c r="AB802" s="28"/>
      <c r="AC802" s="253">
        <f t="shared" si="191"/>
        <v>0</v>
      </c>
    </row>
    <row r="803" spans="1:29" x14ac:dyDescent="0.3">
      <c r="A803" s="115"/>
      <c r="B803" s="332"/>
      <c r="C803" s="374" t="s">
        <v>172</v>
      </c>
      <c r="D803" s="332"/>
      <c r="E803" s="1164"/>
      <c r="F803" s="582">
        <f t="shared" si="192"/>
        <v>0</v>
      </c>
      <c r="G803" s="333"/>
      <c r="H803" s="333"/>
      <c r="I803" s="334"/>
      <c r="J803" s="335"/>
      <c r="K803" s="942"/>
      <c r="L803" s="337"/>
      <c r="M803" s="337"/>
      <c r="N803" s="337"/>
      <c r="O803" s="338"/>
      <c r="P803" s="339">
        <f t="shared" si="189"/>
        <v>0</v>
      </c>
      <c r="Q803" s="364"/>
      <c r="R803" s="364"/>
      <c r="S803" s="365"/>
      <c r="T803" s="366"/>
      <c r="U803" s="367"/>
      <c r="V803" s="364"/>
      <c r="W803" s="364"/>
      <c r="X803" s="364"/>
      <c r="Y803" s="1293">
        <f t="shared" si="190"/>
        <v>0</v>
      </c>
      <c r="Z803" s="423"/>
      <c r="AA803" s="1022"/>
      <c r="AB803" s="28"/>
      <c r="AC803" s="253">
        <f t="shared" si="191"/>
        <v>0</v>
      </c>
    </row>
    <row r="804" spans="1:29" x14ac:dyDescent="0.3">
      <c r="A804" s="115"/>
      <c r="B804" s="332"/>
      <c r="C804" s="332"/>
      <c r="D804" s="332"/>
      <c r="E804" s="1168" t="s">
        <v>21</v>
      </c>
      <c r="F804" s="582">
        <f t="shared" si="192"/>
        <v>1</v>
      </c>
      <c r="G804" s="333"/>
      <c r="H804" s="333"/>
      <c r="I804" s="334">
        <v>1</v>
      </c>
      <c r="J804" s="335"/>
      <c r="K804" s="942"/>
      <c r="L804" s="337"/>
      <c r="M804" s="337"/>
      <c r="N804" s="337"/>
      <c r="O804" s="338"/>
      <c r="P804" s="339">
        <f t="shared" si="189"/>
        <v>15000</v>
      </c>
      <c r="Q804" s="364"/>
      <c r="R804" s="364"/>
      <c r="S804" s="365">
        <v>15000</v>
      </c>
      <c r="T804" s="366"/>
      <c r="U804" s="367"/>
      <c r="V804" s="364"/>
      <c r="W804" s="364"/>
      <c r="X804" s="364"/>
      <c r="Y804" s="1293">
        <f t="shared" si="190"/>
        <v>0</v>
      </c>
      <c r="Z804" s="423" t="s">
        <v>145</v>
      </c>
      <c r="AA804" s="1022" t="s">
        <v>31</v>
      </c>
      <c r="AB804" s="28"/>
      <c r="AC804" s="253">
        <f t="shared" si="191"/>
        <v>15000</v>
      </c>
    </row>
    <row r="805" spans="1:29" ht="16.2" thickBot="1" x14ac:dyDescent="0.35">
      <c r="A805" s="119"/>
      <c r="B805" s="306"/>
      <c r="C805" s="306"/>
      <c r="D805" s="306"/>
      <c r="E805" s="1364"/>
      <c r="F805" s="881">
        <f t="shared" si="192"/>
        <v>0</v>
      </c>
      <c r="G805" s="307"/>
      <c r="H805" s="307"/>
      <c r="I805" s="308"/>
      <c r="J805" s="309"/>
      <c r="K805" s="941"/>
      <c r="L805" s="310"/>
      <c r="M805" s="310"/>
      <c r="N805" s="310"/>
      <c r="O805" s="311"/>
      <c r="P805" s="484">
        <f t="shared" si="189"/>
        <v>0</v>
      </c>
      <c r="Q805" s="349"/>
      <c r="R805" s="349"/>
      <c r="S805" s="314"/>
      <c r="T805" s="315"/>
      <c r="U805" s="350"/>
      <c r="V805" s="349"/>
      <c r="W805" s="349"/>
      <c r="X805" s="349"/>
      <c r="Y805" s="1307">
        <f t="shared" si="190"/>
        <v>0</v>
      </c>
      <c r="Z805" s="317"/>
      <c r="AA805" s="427"/>
      <c r="AB805" s="28"/>
      <c r="AC805" s="253">
        <f t="shared" si="191"/>
        <v>0</v>
      </c>
    </row>
    <row r="806" spans="1:29" x14ac:dyDescent="0.3">
      <c r="A806" s="120"/>
      <c r="B806" s="527" t="s">
        <v>920</v>
      </c>
      <c r="C806" s="352"/>
      <c r="D806" s="352"/>
      <c r="E806" s="1367"/>
      <c r="F806" s="883">
        <f t="shared" si="192"/>
        <v>0</v>
      </c>
      <c r="G806" s="353"/>
      <c r="H806" s="353"/>
      <c r="I806" s="354"/>
      <c r="J806" s="355"/>
      <c r="K806" s="943"/>
      <c r="L806" s="357"/>
      <c r="M806" s="357"/>
      <c r="N806" s="357"/>
      <c r="O806" s="358"/>
      <c r="P806" s="488">
        <f t="shared" si="189"/>
        <v>0</v>
      </c>
      <c r="Q806" s="359"/>
      <c r="R806" s="359"/>
      <c r="S806" s="360"/>
      <c r="T806" s="361"/>
      <c r="U806" s="362"/>
      <c r="V806" s="359"/>
      <c r="W806" s="359"/>
      <c r="X806" s="359"/>
      <c r="Y806" s="1308">
        <f t="shared" si="190"/>
        <v>0</v>
      </c>
      <c r="Z806" s="363"/>
      <c r="AA806" s="428"/>
      <c r="AB806" s="11" t="s">
        <v>146</v>
      </c>
      <c r="AC806" s="253">
        <f t="shared" si="191"/>
        <v>0</v>
      </c>
    </row>
    <row r="807" spans="1:29" x14ac:dyDescent="0.3">
      <c r="A807" s="115"/>
      <c r="B807" s="374" t="s">
        <v>921</v>
      </c>
      <c r="C807" s="332"/>
      <c r="D807" s="332"/>
      <c r="E807" s="1164"/>
      <c r="F807" s="582">
        <f t="shared" si="192"/>
        <v>0</v>
      </c>
      <c r="G807" s="333"/>
      <c r="H807" s="333"/>
      <c r="I807" s="334"/>
      <c r="J807" s="335"/>
      <c r="K807" s="942"/>
      <c r="L807" s="337"/>
      <c r="M807" s="337"/>
      <c r="N807" s="337"/>
      <c r="O807" s="338"/>
      <c r="P807" s="339">
        <f t="shared" si="189"/>
        <v>0</v>
      </c>
      <c r="Q807" s="364"/>
      <c r="R807" s="364"/>
      <c r="S807" s="365"/>
      <c r="T807" s="366"/>
      <c r="U807" s="367"/>
      <c r="V807" s="364"/>
      <c r="W807" s="364"/>
      <c r="X807" s="364"/>
      <c r="Y807" s="1293">
        <f t="shared" si="190"/>
        <v>0</v>
      </c>
      <c r="Z807" s="340"/>
      <c r="AA807" s="370"/>
      <c r="AB807" s="11" t="s">
        <v>146</v>
      </c>
      <c r="AC807" s="253">
        <f t="shared" si="191"/>
        <v>0</v>
      </c>
    </row>
    <row r="808" spans="1:29" s="29" customFormat="1" x14ac:dyDescent="0.3">
      <c r="A808" s="115"/>
      <c r="B808" s="332"/>
      <c r="C808" s="332"/>
      <c r="D808" s="332"/>
      <c r="E808" s="1168" t="s">
        <v>21</v>
      </c>
      <c r="F808" s="582">
        <f t="shared" si="192"/>
        <v>1</v>
      </c>
      <c r="G808" s="333"/>
      <c r="H808" s="333">
        <v>1</v>
      </c>
      <c r="I808" s="334"/>
      <c r="J808" s="335"/>
      <c r="K808" s="343"/>
      <c r="L808" s="344"/>
      <c r="M808" s="344"/>
      <c r="N808" s="344"/>
      <c r="O808" s="338"/>
      <c r="P808" s="339">
        <f t="shared" ref="P808:P867" si="202">SUM(Q808:T808)</f>
        <v>80000</v>
      </c>
      <c r="Q808" s="364"/>
      <c r="R808" s="364">
        <v>27000</v>
      </c>
      <c r="S808" s="365"/>
      <c r="T808" s="366">
        <v>53000</v>
      </c>
      <c r="U808" s="367"/>
      <c r="V808" s="364">
        <v>27000</v>
      </c>
      <c r="W808" s="364"/>
      <c r="X808" s="364"/>
      <c r="Y808" s="1293">
        <f t="shared" ref="Y808:Y867" si="203">SUM(U808:X808)</f>
        <v>27000</v>
      </c>
      <c r="Z808" s="340" t="s">
        <v>145</v>
      </c>
      <c r="AA808" s="525" t="s">
        <v>31</v>
      </c>
      <c r="AB808" s="70" t="s">
        <v>147</v>
      </c>
      <c r="AC808" s="253">
        <f t="shared" si="191"/>
        <v>107000</v>
      </c>
    </row>
    <row r="809" spans="1:29" ht="16.2" thickBot="1" x14ac:dyDescent="0.35">
      <c r="A809" s="121"/>
      <c r="B809" s="377"/>
      <c r="C809" s="377"/>
      <c r="D809" s="377"/>
      <c r="E809" s="1366"/>
      <c r="F809" s="885">
        <f t="shared" si="192"/>
        <v>0</v>
      </c>
      <c r="G809" s="378"/>
      <c r="H809" s="378"/>
      <c r="I809" s="379"/>
      <c r="J809" s="380"/>
      <c r="K809" s="944"/>
      <c r="L809" s="425"/>
      <c r="M809" s="425"/>
      <c r="N809" s="425"/>
      <c r="O809" s="382"/>
      <c r="P809" s="481">
        <f t="shared" si="202"/>
        <v>0</v>
      </c>
      <c r="Q809" s="383"/>
      <c r="R809" s="383"/>
      <c r="S809" s="384"/>
      <c r="T809" s="385"/>
      <c r="U809" s="386"/>
      <c r="V809" s="383"/>
      <c r="W809" s="383"/>
      <c r="X809" s="383"/>
      <c r="Y809" s="1305">
        <f t="shared" si="203"/>
        <v>0</v>
      </c>
      <c r="Z809" s="387"/>
      <c r="AA809" s="477"/>
      <c r="AB809" s="28"/>
      <c r="AC809" s="253">
        <f t="shared" si="191"/>
        <v>0</v>
      </c>
    </row>
    <row r="810" spans="1:29" x14ac:dyDescent="0.3">
      <c r="A810" s="123"/>
      <c r="B810" s="445" t="s">
        <v>173</v>
      </c>
      <c r="C810" s="446"/>
      <c r="D810" s="446"/>
      <c r="E810" s="1352"/>
      <c r="F810" s="886">
        <f t="shared" si="192"/>
        <v>0</v>
      </c>
      <c r="G810" s="389"/>
      <c r="H810" s="389"/>
      <c r="I810" s="390"/>
      <c r="J810" s="391"/>
      <c r="K810" s="945"/>
      <c r="L810" s="447"/>
      <c r="M810" s="447"/>
      <c r="N810" s="447"/>
      <c r="O810" s="394"/>
      <c r="P810" s="483"/>
      <c r="Q810" s="395"/>
      <c r="R810" s="395"/>
      <c r="S810" s="478"/>
      <c r="T810" s="479"/>
      <c r="U810" s="398"/>
      <c r="V810" s="395"/>
      <c r="W810" s="395"/>
      <c r="X810" s="395"/>
      <c r="Y810" s="1306">
        <f t="shared" si="203"/>
        <v>0</v>
      </c>
      <c r="Z810" s="399"/>
      <c r="AA810" s="535" t="s">
        <v>802</v>
      </c>
      <c r="AB810" s="28"/>
      <c r="AC810" s="253">
        <f t="shared" si="191"/>
        <v>0</v>
      </c>
    </row>
    <row r="811" spans="1:29" x14ac:dyDescent="0.3">
      <c r="A811" s="115"/>
      <c r="B811" s="332"/>
      <c r="C811" s="332"/>
      <c r="D811" s="332"/>
      <c r="E811" s="1168" t="s">
        <v>21</v>
      </c>
      <c r="F811" s="582">
        <f t="shared" si="192"/>
        <v>1</v>
      </c>
      <c r="G811" s="333"/>
      <c r="H811" s="333">
        <v>1</v>
      </c>
      <c r="I811" s="334"/>
      <c r="J811" s="335"/>
      <c r="K811" s="633">
        <v>3</v>
      </c>
      <c r="L811" s="337">
        <v>2</v>
      </c>
      <c r="M811" s="337"/>
      <c r="N811" s="337"/>
      <c r="O811" s="338">
        <f t="shared" si="193"/>
        <v>5</v>
      </c>
      <c r="P811" s="339">
        <f t="shared" si="202"/>
        <v>19000</v>
      </c>
      <c r="Q811" s="364"/>
      <c r="R811" s="364"/>
      <c r="S811" s="365">
        <v>9000</v>
      </c>
      <c r="T811" s="366">
        <v>10000</v>
      </c>
      <c r="U811" s="367"/>
      <c r="V811" s="364"/>
      <c r="W811" s="364"/>
      <c r="X811" s="364"/>
      <c r="Y811" s="1293">
        <f t="shared" si="203"/>
        <v>0</v>
      </c>
      <c r="Z811" s="340" t="s">
        <v>31</v>
      </c>
      <c r="AA811" s="370" t="s">
        <v>803</v>
      </c>
      <c r="AB811" s="28"/>
      <c r="AC811" s="253">
        <f t="shared" si="191"/>
        <v>19000</v>
      </c>
    </row>
    <row r="812" spans="1:29" x14ac:dyDescent="0.3">
      <c r="A812" s="115"/>
      <c r="B812" s="332"/>
      <c r="C812" s="332"/>
      <c r="D812" s="332"/>
      <c r="E812" s="1168"/>
      <c r="F812" s="582">
        <f t="shared" si="192"/>
        <v>0</v>
      </c>
      <c r="G812" s="333"/>
      <c r="H812" s="333"/>
      <c r="I812" s="334"/>
      <c r="J812" s="335"/>
      <c r="K812" s="633"/>
      <c r="L812" s="337"/>
      <c r="M812" s="337"/>
      <c r="N812" s="337"/>
      <c r="O812" s="338"/>
      <c r="P812" s="339">
        <f t="shared" si="202"/>
        <v>1000</v>
      </c>
      <c r="Q812" s="364"/>
      <c r="R812" s="364"/>
      <c r="S812" s="365">
        <v>1000</v>
      </c>
      <c r="T812" s="366"/>
      <c r="U812" s="367"/>
      <c r="V812" s="364"/>
      <c r="W812" s="364"/>
      <c r="X812" s="364"/>
      <c r="Y812" s="1293">
        <f t="shared" si="203"/>
        <v>0</v>
      </c>
      <c r="Z812" s="340"/>
      <c r="AA812" s="370" t="s">
        <v>772</v>
      </c>
      <c r="AB812" s="28"/>
      <c r="AC812" s="253">
        <f t="shared" si="191"/>
        <v>1000</v>
      </c>
    </row>
    <row r="813" spans="1:29" ht="16.2" thickBot="1" x14ac:dyDescent="0.35">
      <c r="A813" s="119"/>
      <c r="B813" s="306"/>
      <c r="C813" s="306"/>
      <c r="D813" s="306"/>
      <c r="E813" s="1364"/>
      <c r="F813" s="881">
        <f t="shared" si="192"/>
        <v>0</v>
      </c>
      <c r="G813" s="307"/>
      <c r="H813" s="307"/>
      <c r="I813" s="308"/>
      <c r="J813" s="309"/>
      <c r="K813" s="941"/>
      <c r="L813" s="310"/>
      <c r="M813" s="310"/>
      <c r="N813" s="310"/>
      <c r="O813" s="311"/>
      <c r="P813" s="484">
        <f t="shared" si="202"/>
        <v>0</v>
      </c>
      <c r="Q813" s="349"/>
      <c r="R813" s="349"/>
      <c r="S813" s="314"/>
      <c r="T813" s="315"/>
      <c r="U813" s="350"/>
      <c r="V813" s="349"/>
      <c r="W813" s="349"/>
      <c r="X813" s="349"/>
      <c r="Y813" s="1307">
        <f t="shared" si="203"/>
        <v>0</v>
      </c>
      <c r="Z813" s="317"/>
      <c r="AA813" s="658"/>
      <c r="AB813" s="28"/>
      <c r="AC813" s="253">
        <f t="shared" si="191"/>
        <v>0</v>
      </c>
    </row>
    <row r="814" spans="1:29" x14ac:dyDescent="0.3">
      <c r="A814" s="123"/>
      <c r="B814" s="445" t="s">
        <v>922</v>
      </c>
      <c r="C814" s="446"/>
      <c r="D814" s="446"/>
      <c r="E814" s="1352"/>
      <c r="F814" s="886">
        <f t="shared" si="192"/>
        <v>0</v>
      </c>
      <c r="G814" s="389"/>
      <c r="H814" s="389"/>
      <c r="I814" s="390"/>
      <c r="J814" s="391"/>
      <c r="K814" s="945"/>
      <c r="L814" s="447"/>
      <c r="M814" s="447"/>
      <c r="N814" s="447"/>
      <c r="O814" s="394"/>
      <c r="P814" s="483">
        <f t="shared" si="202"/>
        <v>0</v>
      </c>
      <c r="Q814" s="395"/>
      <c r="R814" s="395"/>
      <c r="S814" s="478"/>
      <c r="T814" s="479"/>
      <c r="U814" s="398"/>
      <c r="V814" s="395"/>
      <c r="W814" s="395"/>
      <c r="X814" s="395"/>
      <c r="Y814" s="1306">
        <f t="shared" si="203"/>
        <v>0</v>
      </c>
      <c r="Z814" s="565" t="s">
        <v>145</v>
      </c>
      <c r="AA814" s="449"/>
      <c r="AB814" s="28"/>
      <c r="AC814" s="253">
        <f t="shared" si="191"/>
        <v>0</v>
      </c>
    </row>
    <row r="815" spans="1:29" x14ac:dyDescent="0.3">
      <c r="A815" s="115"/>
      <c r="B815" s="332"/>
      <c r="C815" s="374" t="s">
        <v>203</v>
      </c>
      <c r="D815" s="332"/>
      <c r="E815" s="1164"/>
      <c r="F815" s="582">
        <f t="shared" si="192"/>
        <v>0</v>
      </c>
      <c r="G815" s="333"/>
      <c r="H815" s="333"/>
      <c r="I815" s="334"/>
      <c r="J815" s="335"/>
      <c r="K815" s="942"/>
      <c r="L815" s="337"/>
      <c r="M815" s="337"/>
      <c r="N815" s="337"/>
      <c r="O815" s="338"/>
      <c r="P815" s="339">
        <f t="shared" si="202"/>
        <v>0</v>
      </c>
      <c r="Q815" s="364"/>
      <c r="R815" s="364"/>
      <c r="S815" s="365"/>
      <c r="T815" s="366"/>
      <c r="U815" s="367"/>
      <c r="V815" s="364"/>
      <c r="W815" s="364"/>
      <c r="X815" s="364"/>
      <c r="Y815" s="1293">
        <f t="shared" si="203"/>
        <v>0</v>
      </c>
      <c r="Z815" s="340"/>
      <c r="AA815" s="370" t="s">
        <v>685</v>
      </c>
      <c r="AB815" s="28"/>
      <c r="AC815" s="253">
        <f t="shared" si="191"/>
        <v>0</v>
      </c>
    </row>
    <row r="816" spans="1:29" x14ac:dyDescent="0.3">
      <c r="A816" s="115"/>
      <c r="B816" s="332"/>
      <c r="C816" s="332"/>
      <c r="D816" s="332"/>
      <c r="E816" s="1168" t="s">
        <v>21</v>
      </c>
      <c r="F816" s="582">
        <f t="shared" si="192"/>
        <v>1</v>
      </c>
      <c r="G816" s="333">
        <v>1</v>
      </c>
      <c r="H816" s="333"/>
      <c r="I816" s="334"/>
      <c r="J816" s="335"/>
      <c r="K816" s="942">
        <v>1</v>
      </c>
      <c r="L816" s="337"/>
      <c r="M816" s="337"/>
      <c r="N816" s="337"/>
      <c r="O816" s="338">
        <f t="shared" si="193"/>
        <v>1</v>
      </c>
      <c r="P816" s="339">
        <f>SUM(Q816:S816)</f>
        <v>36000</v>
      </c>
      <c r="Q816" s="364">
        <v>11000</v>
      </c>
      <c r="R816" s="364"/>
      <c r="S816" s="365">
        <f>36000-Q816</f>
        <v>25000</v>
      </c>
      <c r="T816" s="554"/>
      <c r="U816" s="367">
        <v>11000</v>
      </c>
      <c r="V816" s="364"/>
      <c r="W816" s="364"/>
      <c r="X816" s="364"/>
      <c r="Y816" s="1293">
        <f t="shared" si="203"/>
        <v>11000</v>
      </c>
      <c r="Z816" s="340" t="s">
        <v>31</v>
      </c>
      <c r="AA816" s="370" t="s">
        <v>686</v>
      </c>
      <c r="AB816" s="28"/>
      <c r="AC816" s="253">
        <f t="shared" ref="AC816:AC874" si="204">P816+Y816</f>
        <v>47000</v>
      </c>
    </row>
    <row r="817" spans="1:29" x14ac:dyDescent="0.3">
      <c r="A817" s="115"/>
      <c r="B817" s="332"/>
      <c r="C817" s="332"/>
      <c r="D817" s="332"/>
      <c r="E817" s="1192"/>
      <c r="F817" s="582">
        <f t="shared" si="192"/>
        <v>0</v>
      </c>
      <c r="G817" s="333"/>
      <c r="H817" s="333"/>
      <c r="I817" s="334"/>
      <c r="J817" s="335"/>
      <c r="K817" s="942"/>
      <c r="L817" s="337"/>
      <c r="M817" s="337"/>
      <c r="N817" s="337"/>
      <c r="O817" s="338"/>
      <c r="P817" s="339">
        <f t="shared" si="202"/>
        <v>0</v>
      </c>
      <c r="Q817" s="364"/>
      <c r="R817" s="364"/>
      <c r="S817" s="365"/>
      <c r="T817" s="366"/>
      <c r="U817" s="367"/>
      <c r="V817" s="364"/>
      <c r="W817" s="364"/>
      <c r="X817" s="364"/>
      <c r="Y817" s="1293">
        <f t="shared" si="203"/>
        <v>0</v>
      </c>
      <c r="Z817" s="340"/>
      <c r="AA817" s="370"/>
      <c r="AB817" s="28"/>
      <c r="AC817" s="253">
        <f t="shared" si="204"/>
        <v>0</v>
      </c>
    </row>
    <row r="818" spans="1:29" x14ac:dyDescent="0.3">
      <c r="A818" s="115"/>
      <c r="B818" s="332"/>
      <c r="C818" s="374" t="s">
        <v>1294</v>
      </c>
      <c r="D818" s="332"/>
      <c r="E818" s="1164"/>
      <c r="F818" s="582">
        <f t="shared" si="192"/>
        <v>0</v>
      </c>
      <c r="G818" s="333"/>
      <c r="H818" s="333"/>
      <c r="I818" s="334"/>
      <c r="J818" s="335"/>
      <c r="K818" s="942"/>
      <c r="L818" s="337"/>
      <c r="M818" s="337"/>
      <c r="N818" s="337"/>
      <c r="O818" s="338"/>
      <c r="P818" s="339">
        <f t="shared" si="202"/>
        <v>0</v>
      </c>
      <c r="Q818" s="364"/>
      <c r="R818" s="364"/>
      <c r="S818" s="365"/>
      <c r="T818" s="366"/>
      <c r="U818" s="367"/>
      <c r="V818" s="364"/>
      <c r="W818" s="364"/>
      <c r="X818" s="364"/>
      <c r="Y818" s="1293">
        <f t="shared" si="203"/>
        <v>0</v>
      </c>
      <c r="Z818" s="340"/>
      <c r="AA818" s="431"/>
      <c r="AB818" s="28"/>
      <c r="AC818" s="253">
        <f t="shared" si="204"/>
        <v>0</v>
      </c>
    </row>
    <row r="819" spans="1:29" x14ac:dyDescent="0.3">
      <c r="A819" s="115"/>
      <c r="B819" s="332"/>
      <c r="C819" s="374" t="s">
        <v>127</v>
      </c>
      <c r="D819" s="332"/>
      <c r="E819" s="1164"/>
      <c r="F819" s="582">
        <f t="shared" si="192"/>
        <v>0</v>
      </c>
      <c r="G819" s="333"/>
      <c r="H819" s="333"/>
      <c r="I819" s="333"/>
      <c r="J819" s="422"/>
      <c r="K819" s="942"/>
      <c r="L819" s="337"/>
      <c r="M819" s="337"/>
      <c r="N819" s="337"/>
      <c r="O819" s="338"/>
      <c r="P819" s="339">
        <f t="shared" si="202"/>
        <v>0</v>
      </c>
      <c r="Q819" s="364"/>
      <c r="R819" s="364"/>
      <c r="S819" s="365"/>
      <c r="T819" s="366"/>
      <c r="U819" s="367"/>
      <c r="V819" s="364"/>
      <c r="W819" s="364"/>
      <c r="X819" s="364"/>
      <c r="Y819" s="1293">
        <f t="shared" si="203"/>
        <v>0</v>
      </c>
      <c r="Z819" s="423"/>
      <c r="AA819" s="370" t="s">
        <v>687</v>
      </c>
      <c r="AB819" s="28"/>
      <c r="AC819" s="253">
        <f t="shared" si="204"/>
        <v>0</v>
      </c>
    </row>
    <row r="820" spans="1:29" s="29" customFormat="1" x14ac:dyDescent="0.3">
      <c r="A820" s="115"/>
      <c r="B820" s="332"/>
      <c r="C820" s="332"/>
      <c r="D820" s="332"/>
      <c r="E820" s="1168" t="s">
        <v>21</v>
      </c>
      <c r="F820" s="582">
        <f t="shared" si="192"/>
        <v>1</v>
      </c>
      <c r="G820" s="333">
        <v>1</v>
      </c>
      <c r="H820" s="333"/>
      <c r="I820" s="334"/>
      <c r="J820" s="335"/>
      <c r="K820" s="633"/>
      <c r="L820" s="344"/>
      <c r="M820" s="344"/>
      <c r="N820" s="344"/>
      <c r="O820" s="338"/>
      <c r="P820" s="1359">
        <f>SUM(Q820:T820)</f>
        <v>75000</v>
      </c>
      <c r="Q820" s="364">
        <v>34000</v>
      </c>
      <c r="R820" s="364"/>
      <c r="S820" s="365">
        <f>75000-Q820</f>
        <v>41000</v>
      </c>
      <c r="T820" s="475"/>
      <c r="U820" s="367">
        <v>33772.75</v>
      </c>
      <c r="V820" s="364"/>
      <c r="W820" s="364"/>
      <c r="X820" s="364"/>
      <c r="Y820" s="1293">
        <f>SUM(Q820:X820)</f>
        <v>108772.75</v>
      </c>
      <c r="Z820" s="340" t="s">
        <v>31</v>
      </c>
      <c r="AA820" s="370" t="s">
        <v>688</v>
      </c>
      <c r="AB820" s="12"/>
      <c r="AC820" s="253">
        <f t="shared" si="204"/>
        <v>183772.75</v>
      </c>
    </row>
    <row r="821" spans="1:29" x14ac:dyDescent="0.3">
      <c r="A821" s="115"/>
      <c r="B821" s="332"/>
      <c r="C821" s="332"/>
      <c r="D821" s="332"/>
      <c r="E821" s="1192"/>
      <c r="F821" s="582">
        <f t="shared" si="192"/>
        <v>0</v>
      </c>
      <c r="G821" s="333"/>
      <c r="H821" s="333"/>
      <c r="I821" s="334"/>
      <c r="J821" s="335"/>
      <c r="K821" s="942"/>
      <c r="L821" s="337"/>
      <c r="M821" s="337"/>
      <c r="N821" s="337"/>
      <c r="O821" s="338"/>
      <c r="P821" s="339">
        <f t="shared" si="202"/>
        <v>0</v>
      </c>
      <c r="Q821" s="364"/>
      <c r="R821" s="364"/>
      <c r="S821" s="365"/>
      <c r="T821" s="366"/>
      <c r="U821" s="367"/>
      <c r="V821" s="364"/>
      <c r="W821" s="364"/>
      <c r="X821" s="364"/>
      <c r="Y821" s="1293">
        <f t="shared" si="203"/>
        <v>0</v>
      </c>
      <c r="Z821" s="340"/>
      <c r="AA821" s="370"/>
      <c r="AB821" s="28"/>
      <c r="AC821" s="253">
        <f t="shared" si="204"/>
        <v>0</v>
      </c>
    </row>
    <row r="822" spans="1:29" x14ac:dyDescent="0.3">
      <c r="A822" s="115"/>
      <c r="B822" s="332"/>
      <c r="C822" s="374" t="s">
        <v>1295</v>
      </c>
      <c r="D822" s="332"/>
      <c r="E822" s="1164"/>
      <c r="F822" s="582">
        <f t="shared" si="192"/>
        <v>0</v>
      </c>
      <c r="G822" s="333"/>
      <c r="H822" s="333"/>
      <c r="I822" s="333"/>
      <c r="J822" s="422"/>
      <c r="K822" s="942"/>
      <c r="L822" s="337"/>
      <c r="M822" s="337"/>
      <c r="N822" s="337"/>
      <c r="O822" s="338"/>
      <c r="P822" s="339">
        <f t="shared" si="202"/>
        <v>0</v>
      </c>
      <c r="Q822" s="364"/>
      <c r="R822" s="364"/>
      <c r="S822" s="365"/>
      <c r="T822" s="366"/>
      <c r="U822" s="367"/>
      <c r="V822" s="364"/>
      <c r="W822" s="364"/>
      <c r="X822" s="364"/>
      <c r="Y822" s="1293">
        <f t="shared" si="203"/>
        <v>0</v>
      </c>
      <c r="Z822" s="423"/>
      <c r="AA822" s="370" t="s">
        <v>551</v>
      </c>
      <c r="AB822" s="28"/>
      <c r="AC822" s="253">
        <f t="shared" si="204"/>
        <v>0</v>
      </c>
    </row>
    <row r="823" spans="1:29" x14ac:dyDescent="0.3">
      <c r="A823" s="115"/>
      <c r="B823" s="332"/>
      <c r="C823" s="332"/>
      <c r="D823" s="332"/>
      <c r="E823" s="1168" t="s">
        <v>21</v>
      </c>
      <c r="F823" s="582">
        <f t="shared" si="192"/>
        <v>1</v>
      </c>
      <c r="G823" s="333"/>
      <c r="H823" s="333"/>
      <c r="I823" s="334">
        <v>1</v>
      </c>
      <c r="J823" s="335"/>
      <c r="K823" s="942"/>
      <c r="L823" s="337"/>
      <c r="M823" s="337"/>
      <c r="N823" s="337"/>
      <c r="O823" s="338"/>
      <c r="P823" s="339">
        <f t="shared" si="202"/>
        <v>20000</v>
      </c>
      <c r="Q823" s="364"/>
      <c r="R823" s="364"/>
      <c r="S823" s="365">
        <v>20000</v>
      </c>
      <c r="T823" s="366"/>
      <c r="U823" s="367"/>
      <c r="V823" s="364"/>
      <c r="W823" s="364"/>
      <c r="X823" s="364"/>
      <c r="Y823" s="1293">
        <f t="shared" si="203"/>
        <v>0</v>
      </c>
      <c r="Z823" s="340" t="s">
        <v>31</v>
      </c>
      <c r="AA823" s="370"/>
      <c r="AB823" s="48" t="e">
        <f>+#REF!</f>
        <v>#REF!</v>
      </c>
      <c r="AC823" s="253">
        <f t="shared" si="204"/>
        <v>20000</v>
      </c>
    </row>
    <row r="824" spans="1:29" ht="16.2" thickBot="1" x14ac:dyDescent="0.35">
      <c r="A824" s="119"/>
      <c r="B824" s="306"/>
      <c r="C824" s="306"/>
      <c r="D824" s="306"/>
      <c r="E824" s="1592"/>
      <c r="F824" s="881">
        <f t="shared" si="192"/>
        <v>0</v>
      </c>
      <c r="G824" s="307"/>
      <c r="H824" s="307"/>
      <c r="I824" s="308"/>
      <c r="J824" s="309"/>
      <c r="K824" s="941"/>
      <c r="L824" s="310"/>
      <c r="M824" s="310"/>
      <c r="N824" s="310"/>
      <c r="O824" s="311"/>
      <c r="P824" s="484">
        <f t="shared" si="202"/>
        <v>0</v>
      </c>
      <c r="Q824" s="349"/>
      <c r="R824" s="349"/>
      <c r="S824" s="314"/>
      <c r="T824" s="315"/>
      <c r="U824" s="350"/>
      <c r="V824" s="349"/>
      <c r="W824" s="349"/>
      <c r="X824" s="349"/>
      <c r="Y824" s="1307">
        <f t="shared" si="203"/>
        <v>0</v>
      </c>
      <c r="Z824" s="317"/>
      <c r="AA824" s="427"/>
      <c r="AB824" s="28"/>
      <c r="AC824" s="253">
        <f t="shared" si="204"/>
        <v>0</v>
      </c>
    </row>
    <row r="825" spans="1:29" x14ac:dyDescent="0.3">
      <c r="A825" s="123"/>
      <c r="B825" s="445" t="s">
        <v>174</v>
      </c>
      <c r="C825" s="446"/>
      <c r="D825" s="446"/>
      <c r="E825" s="1352"/>
      <c r="F825" s="886">
        <f t="shared" si="192"/>
        <v>0</v>
      </c>
      <c r="G825" s="389"/>
      <c r="H825" s="389"/>
      <c r="I825" s="390"/>
      <c r="J825" s="391"/>
      <c r="K825" s="945"/>
      <c r="L825" s="447"/>
      <c r="M825" s="447"/>
      <c r="N825" s="447"/>
      <c r="O825" s="394"/>
      <c r="P825" s="483">
        <f t="shared" si="202"/>
        <v>0</v>
      </c>
      <c r="Q825" s="395"/>
      <c r="R825" s="395"/>
      <c r="S825" s="478"/>
      <c r="T825" s="479"/>
      <c r="U825" s="398"/>
      <c r="V825" s="395"/>
      <c r="W825" s="395"/>
      <c r="X825" s="395"/>
      <c r="Y825" s="1306">
        <f t="shared" si="203"/>
        <v>0</v>
      </c>
      <c r="Z825" s="565"/>
      <c r="AA825" s="535"/>
      <c r="AB825" s="28"/>
      <c r="AC825" s="253">
        <f t="shared" si="204"/>
        <v>0</v>
      </c>
    </row>
    <row r="826" spans="1:29" x14ac:dyDescent="0.3">
      <c r="A826" s="115"/>
      <c r="B826" s="332"/>
      <c r="C826" s="374" t="s">
        <v>175</v>
      </c>
      <c r="D826" s="332"/>
      <c r="E826" s="1164"/>
      <c r="F826" s="582">
        <f t="shared" si="192"/>
        <v>0</v>
      </c>
      <c r="G826" s="333"/>
      <c r="H826" s="333"/>
      <c r="I826" s="334"/>
      <c r="J826" s="335"/>
      <c r="K826" s="942"/>
      <c r="L826" s="337"/>
      <c r="M826" s="337"/>
      <c r="N826" s="337"/>
      <c r="O826" s="338"/>
      <c r="P826" s="339">
        <f t="shared" si="202"/>
        <v>0</v>
      </c>
      <c r="Q826" s="364"/>
      <c r="R826" s="364"/>
      <c r="S826" s="365"/>
      <c r="T826" s="366"/>
      <c r="U826" s="367"/>
      <c r="V826" s="364"/>
      <c r="W826" s="364"/>
      <c r="X826" s="364"/>
      <c r="Y826" s="1293">
        <f t="shared" si="203"/>
        <v>0</v>
      </c>
      <c r="Z826" s="423"/>
      <c r="AA826" s="370"/>
      <c r="AB826" s="28"/>
      <c r="AC826" s="253">
        <f t="shared" si="204"/>
        <v>0</v>
      </c>
    </row>
    <row r="827" spans="1:29" x14ac:dyDescent="0.3">
      <c r="A827" s="115"/>
      <c r="B827" s="332"/>
      <c r="C827" s="374" t="s">
        <v>176</v>
      </c>
      <c r="D827" s="332"/>
      <c r="E827" s="1164"/>
      <c r="F827" s="582">
        <f t="shared" si="192"/>
        <v>0</v>
      </c>
      <c r="G827" s="333"/>
      <c r="H827" s="333"/>
      <c r="I827" s="334"/>
      <c r="J827" s="335"/>
      <c r="K827" s="942"/>
      <c r="L827" s="337"/>
      <c r="M827" s="337"/>
      <c r="N827" s="337"/>
      <c r="O827" s="338"/>
      <c r="P827" s="339">
        <f t="shared" si="202"/>
        <v>0</v>
      </c>
      <c r="Q827" s="364"/>
      <c r="R827" s="364"/>
      <c r="S827" s="365"/>
      <c r="T827" s="366"/>
      <c r="U827" s="367"/>
      <c r="V827" s="364"/>
      <c r="W827" s="364"/>
      <c r="X827" s="364"/>
      <c r="Y827" s="1293">
        <f t="shared" si="203"/>
        <v>0</v>
      </c>
      <c r="Z827" s="340"/>
      <c r="AA827" s="370"/>
      <c r="AB827" s="48" t="e">
        <f>+#REF!</f>
        <v>#REF!</v>
      </c>
      <c r="AC827" s="253">
        <f t="shared" si="204"/>
        <v>0</v>
      </c>
    </row>
    <row r="828" spans="1:29" s="74" customFormat="1" x14ac:dyDescent="0.3">
      <c r="A828" s="115"/>
      <c r="B828" s="332"/>
      <c r="C828" s="332"/>
      <c r="D828" s="332"/>
      <c r="E828" s="1168" t="s">
        <v>21</v>
      </c>
      <c r="F828" s="582">
        <v>1</v>
      </c>
      <c r="G828" s="334"/>
      <c r="H828" s="335"/>
      <c r="I828" s="334">
        <v>1</v>
      </c>
      <c r="J828" s="335">
        <v>-1</v>
      </c>
      <c r="K828" s="1712"/>
      <c r="L828" s="344"/>
      <c r="M828" s="344"/>
      <c r="N828" s="344"/>
      <c r="O828" s="338"/>
      <c r="P828" s="339">
        <f t="shared" si="202"/>
        <v>60000</v>
      </c>
      <c r="Q828" s="364"/>
      <c r="R828" s="364"/>
      <c r="S828" s="365">
        <v>30000</v>
      </c>
      <c r="T828" s="366">
        <v>30000</v>
      </c>
      <c r="U828" s="367"/>
      <c r="V828" s="364"/>
      <c r="W828" s="364"/>
      <c r="X828" s="364"/>
      <c r="Y828" s="1293">
        <f t="shared" si="203"/>
        <v>0</v>
      </c>
      <c r="Z828" s="476"/>
      <c r="AA828" s="525" t="s">
        <v>31</v>
      </c>
      <c r="AB828" s="77"/>
      <c r="AC828" s="253">
        <f t="shared" si="204"/>
        <v>60000</v>
      </c>
    </row>
    <row r="829" spans="1:29" x14ac:dyDescent="0.3">
      <c r="A829" s="115"/>
      <c r="B829" s="332"/>
      <c r="C829" s="374"/>
      <c r="D829" s="332"/>
      <c r="E829" s="1164"/>
      <c r="F829" s="582">
        <f t="shared" si="192"/>
        <v>0</v>
      </c>
      <c r="G829" s="333"/>
      <c r="H829" s="333"/>
      <c r="I829" s="334"/>
      <c r="J829" s="335"/>
      <c r="K829" s="942"/>
      <c r="L829" s="337"/>
      <c r="M829" s="337"/>
      <c r="N829" s="337"/>
      <c r="O829" s="338"/>
      <c r="P829" s="339">
        <f t="shared" si="202"/>
        <v>0</v>
      </c>
      <c r="Q829" s="364"/>
      <c r="R829" s="364"/>
      <c r="S829" s="365"/>
      <c r="T829" s="366"/>
      <c r="U829" s="367"/>
      <c r="V829" s="364"/>
      <c r="W829" s="364"/>
      <c r="X829" s="364"/>
      <c r="Y829" s="1293">
        <f t="shared" si="203"/>
        <v>0</v>
      </c>
      <c r="Z829" s="340"/>
      <c r="AA829" s="348"/>
      <c r="AB829" s="28"/>
      <c r="AC829" s="253">
        <f t="shared" si="204"/>
        <v>0</v>
      </c>
    </row>
    <row r="830" spans="1:29" x14ac:dyDescent="0.3">
      <c r="A830" s="115"/>
      <c r="B830" s="332"/>
      <c r="C830" s="374" t="s">
        <v>177</v>
      </c>
      <c r="D830" s="332"/>
      <c r="E830" s="1164"/>
      <c r="F830" s="582">
        <f t="shared" si="192"/>
        <v>0</v>
      </c>
      <c r="G830" s="333"/>
      <c r="H830" s="333"/>
      <c r="I830" s="334"/>
      <c r="J830" s="335"/>
      <c r="K830" s="942"/>
      <c r="L830" s="337"/>
      <c r="M830" s="337"/>
      <c r="N830" s="337"/>
      <c r="O830" s="338"/>
      <c r="P830" s="339">
        <f t="shared" si="202"/>
        <v>0</v>
      </c>
      <c r="Q830" s="364"/>
      <c r="R830" s="364"/>
      <c r="S830" s="365"/>
      <c r="T830" s="366"/>
      <c r="U830" s="367"/>
      <c r="V830" s="364"/>
      <c r="W830" s="364"/>
      <c r="X830" s="364"/>
      <c r="Y830" s="1293">
        <f t="shared" si="203"/>
        <v>0</v>
      </c>
      <c r="Z830" s="423"/>
      <c r="AA830" s="370" t="s">
        <v>552</v>
      </c>
      <c r="AB830" s="28"/>
      <c r="AC830" s="253">
        <f t="shared" si="204"/>
        <v>0</v>
      </c>
    </row>
    <row r="831" spans="1:29" s="74" customFormat="1" x14ac:dyDescent="0.3">
      <c r="A831" s="115"/>
      <c r="B831" s="332"/>
      <c r="C831" s="332"/>
      <c r="D831" s="332"/>
      <c r="E831" s="1168" t="s">
        <v>21</v>
      </c>
      <c r="F831" s="582">
        <v>1</v>
      </c>
      <c r="G831" s="334"/>
      <c r="H831" s="335"/>
      <c r="I831" s="334">
        <v>1</v>
      </c>
      <c r="J831" s="335">
        <v>-1</v>
      </c>
      <c r="K831" s="942"/>
      <c r="L831" s="344"/>
      <c r="M831" s="344"/>
      <c r="N831" s="344"/>
      <c r="O831" s="338"/>
      <c r="P831" s="339">
        <f t="shared" si="202"/>
        <v>40000</v>
      </c>
      <c r="Q831" s="364"/>
      <c r="R831" s="364"/>
      <c r="S831" s="365">
        <v>40000</v>
      </c>
      <c r="T831" s="366"/>
      <c r="U831" s="367"/>
      <c r="V831" s="364"/>
      <c r="W831" s="364"/>
      <c r="X831" s="364"/>
      <c r="Y831" s="1293">
        <f t="shared" si="203"/>
        <v>0</v>
      </c>
      <c r="Z831" s="476"/>
      <c r="AA831" s="525" t="s">
        <v>31</v>
      </c>
      <c r="AB831" s="77"/>
      <c r="AC831" s="253">
        <f t="shared" si="204"/>
        <v>40000</v>
      </c>
    </row>
    <row r="832" spans="1:29" ht="16.2" thickBot="1" x14ac:dyDescent="0.35">
      <c r="A832" s="119"/>
      <c r="B832" s="306"/>
      <c r="C832" s="306"/>
      <c r="D832" s="306"/>
      <c r="E832" s="1592"/>
      <c r="F832" s="881">
        <f t="shared" si="192"/>
        <v>0</v>
      </c>
      <c r="G832" s="307"/>
      <c r="H832" s="307"/>
      <c r="I832" s="308"/>
      <c r="J832" s="309"/>
      <c r="K832" s="941"/>
      <c r="L832" s="310"/>
      <c r="M832" s="310"/>
      <c r="N832" s="310"/>
      <c r="O832" s="311"/>
      <c r="P832" s="484">
        <f t="shared" si="202"/>
        <v>0</v>
      </c>
      <c r="Q832" s="349"/>
      <c r="R832" s="349"/>
      <c r="S832" s="314"/>
      <c r="T832" s="315"/>
      <c r="U832" s="350"/>
      <c r="V832" s="349"/>
      <c r="W832" s="349"/>
      <c r="X832" s="349"/>
      <c r="Y832" s="1307">
        <f t="shared" si="203"/>
        <v>0</v>
      </c>
      <c r="Z832" s="317"/>
      <c r="AA832" s="318"/>
      <c r="AB832" s="28"/>
      <c r="AC832" s="253">
        <f t="shared" si="204"/>
        <v>0</v>
      </c>
    </row>
    <row r="833" spans="1:29" x14ac:dyDescent="0.3">
      <c r="A833" s="120"/>
      <c r="B833" s="527" t="s">
        <v>178</v>
      </c>
      <c r="C833" s="352"/>
      <c r="D833" s="352"/>
      <c r="E833" s="1367"/>
      <c r="F833" s="883">
        <f t="shared" si="192"/>
        <v>0</v>
      </c>
      <c r="G833" s="353"/>
      <c r="H833" s="353"/>
      <c r="I833" s="354"/>
      <c r="J833" s="355"/>
      <c r="K833" s="943"/>
      <c r="L833" s="357"/>
      <c r="M833" s="357"/>
      <c r="N833" s="357"/>
      <c r="O833" s="358"/>
      <c r="P833" s="488">
        <f t="shared" si="202"/>
        <v>0</v>
      </c>
      <c r="Q833" s="359"/>
      <c r="R833" s="359"/>
      <c r="S833" s="360"/>
      <c r="T833" s="361"/>
      <c r="U833" s="362"/>
      <c r="V833" s="359"/>
      <c r="W833" s="359"/>
      <c r="X833" s="359"/>
      <c r="Y833" s="1308">
        <f t="shared" si="203"/>
        <v>0</v>
      </c>
      <c r="Z833" s="1595"/>
      <c r="AA833" s="489" t="s">
        <v>31</v>
      </c>
      <c r="AB833" s="28"/>
      <c r="AC833" s="253">
        <f t="shared" si="204"/>
        <v>0</v>
      </c>
    </row>
    <row r="834" spans="1:29" x14ac:dyDescent="0.3">
      <c r="A834" s="115"/>
      <c r="B834" s="332"/>
      <c r="C834" s="374" t="s">
        <v>179</v>
      </c>
      <c r="D834" s="332"/>
      <c r="E834" s="1164"/>
      <c r="F834" s="582">
        <f t="shared" si="192"/>
        <v>0</v>
      </c>
      <c r="G834" s="333"/>
      <c r="H834" s="333"/>
      <c r="I834" s="334"/>
      <c r="J834" s="335"/>
      <c r="K834" s="942"/>
      <c r="L834" s="337"/>
      <c r="M834" s="337"/>
      <c r="N834" s="337"/>
      <c r="O834" s="338"/>
      <c r="P834" s="339">
        <f t="shared" si="202"/>
        <v>0</v>
      </c>
      <c r="Q834" s="364"/>
      <c r="R834" s="364"/>
      <c r="S834" s="365"/>
      <c r="T834" s="366"/>
      <c r="U834" s="367"/>
      <c r="V834" s="364"/>
      <c r="W834" s="364"/>
      <c r="X834" s="364"/>
      <c r="Y834" s="1293">
        <f t="shared" si="203"/>
        <v>0</v>
      </c>
      <c r="Z834" s="833"/>
      <c r="AA834" s="348"/>
      <c r="AB834" s="28"/>
      <c r="AC834" s="253">
        <f t="shared" si="204"/>
        <v>0</v>
      </c>
    </row>
    <row r="835" spans="1:29" s="74" customFormat="1" x14ac:dyDescent="0.3">
      <c r="A835" s="115"/>
      <c r="B835" s="332"/>
      <c r="C835" s="332"/>
      <c r="D835" s="332"/>
      <c r="E835" s="1168" t="s">
        <v>17</v>
      </c>
      <c r="F835" s="582">
        <f t="shared" si="192"/>
        <v>4</v>
      </c>
      <c r="G835" s="333"/>
      <c r="H835" s="333">
        <v>2</v>
      </c>
      <c r="I835" s="334">
        <v>1</v>
      </c>
      <c r="J835" s="335">
        <v>1</v>
      </c>
      <c r="K835" s="633">
        <v>1</v>
      </c>
      <c r="L835" s="344">
        <v>1</v>
      </c>
      <c r="M835" s="344"/>
      <c r="N835" s="344"/>
      <c r="O835" s="338">
        <f t="shared" si="193"/>
        <v>2</v>
      </c>
      <c r="P835" s="339">
        <f t="shared" si="202"/>
        <v>60000</v>
      </c>
      <c r="Q835" s="365"/>
      <c r="R835" s="365"/>
      <c r="S835" s="365">
        <v>30000</v>
      </c>
      <c r="T835" s="366">
        <v>30000</v>
      </c>
      <c r="U835" s="367"/>
      <c r="V835" s="365">
        <v>10000</v>
      </c>
      <c r="W835" s="364"/>
      <c r="X835" s="364"/>
      <c r="Y835" s="1293">
        <f t="shared" si="203"/>
        <v>10000</v>
      </c>
      <c r="Z835" s="833" t="s">
        <v>755</v>
      </c>
      <c r="AA835" s="431"/>
      <c r="AB835" s="73" t="e">
        <f>+#REF!</f>
        <v>#REF!</v>
      </c>
      <c r="AC835" s="253">
        <f t="shared" si="204"/>
        <v>70000</v>
      </c>
    </row>
    <row r="836" spans="1:29" x14ac:dyDescent="0.3">
      <c r="A836" s="115"/>
      <c r="B836" s="332"/>
      <c r="C836" s="332"/>
      <c r="D836" s="332"/>
      <c r="E836" s="1172"/>
      <c r="F836" s="582">
        <f t="shared" si="192"/>
        <v>0</v>
      </c>
      <c r="G836" s="333"/>
      <c r="H836" s="333"/>
      <c r="I836" s="334"/>
      <c r="J836" s="335"/>
      <c r="K836" s="942"/>
      <c r="L836" s="337"/>
      <c r="M836" s="337"/>
      <c r="N836" s="337"/>
      <c r="O836" s="338"/>
      <c r="P836" s="339">
        <f t="shared" si="202"/>
        <v>0</v>
      </c>
      <c r="Q836" s="364"/>
      <c r="R836" s="364"/>
      <c r="S836" s="365"/>
      <c r="T836" s="366"/>
      <c r="U836" s="367"/>
      <c r="V836" s="364"/>
      <c r="W836" s="364"/>
      <c r="X836" s="364"/>
      <c r="Y836" s="1293">
        <f t="shared" si="203"/>
        <v>0</v>
      </c>
      <c r="Z836" s="833"/>
      <c r="AA836" s="348"/>
      <c r="AB836" s="28"/>
      <c r="AC836" s="253">
        <f t="shared" si="204"/>
        <v>0</v>
      </c>
    </row>
    <row r="837" spans="1:29" x14ac:dyDescent="0.3">
      <c r="A837" s="115"/>
      <c r="B837" s="332"/>
      <c r="C837" s="374" t="s">
        <v>180</v>
      </c>
      <c r="D837" s="332"/>
      <c r="E837" s="1164"/>
      <c r="F837" s="582">
        <f t="shared" si="192"/>
        <v>0</v>
      </c>
      <c r="G837" s="333"/>
      <c r="H837" s="333"/>
      <c r="I837" s="333"/>
      <c r="J837" s="422"/>
      <c r="K837" s="942"/>
      <c r="L837" s="337"/>
      <c r="M837" s="337"/>
      <c r="N837" s="337"/>
      <c r="O837" s="338"/>
      <c r="P837" s="339">
        <f t="shared" si="202"/>
        <v>0</v>
      </c>
      <c r="Q837" s="364"/>
      <c r="R837" s="364"/>
      <c r="S837" s="365"/>
      <c r="T837" s="366"/>
      <c r="U837" s="367"/>
      <c r="V837" s="364"/>
      <c r="W837" s="364"/>
      <c r="X837" s="364"/>
      <c r="Y837" s="1293">
        <f t="shared" si="203"/>
        <v>0</v>
      </c>
      <c r="Z837" s="833"/>
      <c r="AA837" s="431"/>
      <c r="AB837" s="28"/>
      <c r="AC837" s="253">
        <f t="shared" si="204"/>
        <v>0</v>
      </c>
    </row>
    <row r="838" spans="1:29" x14ac:dyDescent="0.3">
      <c r="A838" s="115"/>
      <c r="B838" s="332"/>
      <c r="C838" s="332"/>
      <c r="D838" s="332"/>
      <c r="E838" s="1168" t="s">
        <v>21</v>
      </c>
      <c r="F838" s="582">
        <f t="shared" ref="F838:F885" si="205">SUM(G838:J838)</f>
        <v>0</v>
      </c>
      <c r="G838" s="333"/>
      <c r="H838" s="333"/>
      <c r="I838" s="334">
        <v>1</v>
      </c>
      <c r="J838" s="335">
        <v>-1</v>
      </c>
      <c r="K838" s="942"/>
      <c r="L838" s="337"/>
      <c r="M838" s="337"/>
      <c r="N838" s="337"/>
      <c r="O838" s="338"/>
      <c r="P838" s="339">
        <f t="shared" si="202"/>
        <v>75000</v>
      </c>
      <c r="Q838" s="364"/>
      <c r="R838" s="364"/>
      <c r="S838" s="365">
        <v>75000</v>
      </c>
      <c r="T838" s="366"/>
      <c r="U838" s="367"/>
      <c r="V838" s="364"/>
      <c r="W838" s="364"/>
      <c r="X838" s="364"/>
      <c r="Y838" s="1293">
        <f t="shared" si="203"/>
        <v>0</v>
      </c>
      <c r="Z838" s="592" t="s">
        <v>143</v>
      </c>
      <c r="AA838" s="431"/>
      <c r="AB838" s="48" t="e">
        <f>+#REF!</f>
        <v>#REF!</v>
      </c>
      <c r="AC838" s="253">
        <f t="shared" si="204"/>
        <v>75000</v>
      </c>
    </row>
    <row r="839" spans="1:29" x14ac:dyDescent="0.3">
      <c r="A839" s="115"/>
      <c r="B839" s="332"/>
      <c r="C839" s="332"/>
      <c r="D839" s="332"/>
      <c r="E839" s="1172"/>
      <c r="F839" s="582">
        <f t="shared" si="205"/>
        <v>0</v>
      </c>
      <c r="G839" s="333"/>
      <c r="H839" s="333"/>
      <c r="I839" s="334"/>
      <c r="J839" s="335"/>
      <c r="K839" s="942"/>
      <c r="L839" s="337"/>
      <c r="M839" s="337"/>
      <c r="N839" s="337"/>
      <c r="O839" s="338"/>
      <c r="P839" s="339">
        <f t="shared" si="202"/>
        <v>0</v>
      </c>
      <c r="Q839" s="364"/>
      <c r="R839" s="364"/>
      <c r="S839" s="365"/>
      <c r="T839" s="366"/>
      <c r="U839" s="367"/>
      <c r="V839" s="364"/>
      <c r="W839" s="364"/>
      <c r="X839" s="364"/>
      <c r="Y839" s="1293">
        <f t="shared" si="203"/>
        <v>0</v>
      </c>
      <c r="Z839" s="833"/>
      <c r="AA839" s="348"/>
      <c r="AB839" s="28"/>
      <c r="AC839" s="253">
        <f t="shared" si="204"/>
        <v>0</v>
      </c>
    </row>
    <row r="840" spans="1:29" x14ac:dyDescent="0.3">
      <c r="A840" s="115"/>
      <c r="B840" s="332"/>
      <c r="C840" s="374" t="s">
        <v>923</v>
      </c>
      <c r="D840" s="332"/>
      <c r="E840" s="1164"/>
      <c r="F840" s="582">
        <f t="shared" si="205"/>
        <v>0</v>
      </c>
      <c r="G840" s="333"/>
      <c r="H840" s="333"/>
      <c r="I840" s="333"/>
      <c r="J840" s="422"/>
      <c r="K840" s="942"/>
      <c r="L840" s="337"/>
      <c r="M840" s="337"/>
      <c r="N840" s="337"/>
      <c r="O840" s="338"/>
      <c r="P840" s="339">
        <f t="shared" si="202"/>
        <v>0</v>
      </c>
      <c r="Q840" s="364"/>
      <c r="R840" s="364"/>
      <c r="S840" s="365"/>
      <c r="T840" s="366"/>
      <c r="U840" s="367"/>
      <c r="V840" s="364"/>
      <c r="W840" s="364"/>
      <c r="X840" s="364"/>
      <c r="Y840" s="1293">
        <f t="shared" si="203"/>
        <v>0</v>
      </c>
      <c r="Z840" s="833"/>
      <c r="AA840" s="630"/>
      <c r="AB840" s="28"/>
      <c r="AC840" s="253">
        <f t="shared" si="204"/>
        <v>0</v>
      </c>
    </row>
    <row r="841" spans="1:29" x14ac:dyDescent="0.3">
      <c r="A841" s="115"/>
      <c r="B841" s="332"/>
      <c r="C841" s="374" t="s">
        <v>924</v>
      </c>
      <c r="D841" s="332"/>
      <c r="E841" s="1164"/>
      <c r="F841" s="582">
        <f t="shared" si="205"/>
        <v>0</v>
      </c>
      <c r="G841" s="333"/>
      <c r="H841" s="333"/>
      <c r="I841" s="333"/>
      <c r="J841" s="422"/>
      <c r="K841" s="942"/>
      <c r="L841" s="337"/>
      <c r="M841" s="337"/>
      <c r="N841" s="337"/>
      <c r="O841" s="338"/>
      <c r="P841" s="339">
        <f t="shared" si="202"/>
        <v>0</v>
      </c>
      <c r="Q841" s="364"/>
      <c r="R841" s="364"/>
      <c r="S841" s="365"/>
      <c r="T841" s="366"/>
      <c r="U841" s="367"/>
      <c r="V841" s="364"/>
      <c r="W841" s="364"/>
      <c r="X841" s="364"/>
      <c r="Y841" s="1293">
        <f t="shared" si="203"/>
        <v>0</v>
      </c>
      <c r="Z841" s="833"/>
      <c r="AA841" s="630"/>
      <c r="AB841" s="28"/>
      <c r="AC841" s="253">
        <f t="shared" si="204"/>
        <v>0</v>
      </c>
    </row>
    <row r="842" spans="1:29" s="74" customFormat="1" x14ac:dyDescent="0.3">
      <c r="A842" s="115"/>
      <c r="B842" s="332"/>
      <c r="C842" s="332"/>
      <c r="D842" s="332"/>
      <c r="E842" s="1168" t="s">
        <v>21</v>
      </c>
      <c r="F842" s="582">
        <f t="shared" si="205"/>
        <v>1</v>
      </c>
      <c r="G842" s="333"/>
      <c r="H842" s="333">
        <v>1</v>
      </c>
      <c r="I842" s="334">
        <v>1</v>
      </c>
      <c r="J842" s="335">
        <v>-1</v>
      </c>
      <c r="K842" s="942"/>
      <c r="L842" s="344"/>
      <c r="M842" s="344"/>
      <c r="N842" s="344"/>
      <c r="O842" s="338"/>
      <c r="P842" s="339">
        <f t="shared" si="202"/>
        <v>244800</v>
      </c>
      <c r="Q842" s="364"/>
      <c r="R842" s="364">
        <v>63000</v>
      </c>
      <c r="S842" s="365">
        <v>181800</v>
      </c>
      <c r="T842" s="366"/>
      <c r="U842" s="367"/>
      <c r="V842" s="364">
        <v>62490</v>
      </c>
      <c r="W842" s="364"/>
      <c r="X842" s="364"/>
      <c r="Y842" s="1293">
        <f t="shared" si="203"/>
        <v>62490</v>
      </c>
      <c r="Z842" s="833" t="s">
        <v>755</v>
      </c>
      <c r="AA842" s="431"/>
      <c r="AB842" s="77"/>
      <c r="AC842" s="253">
        <f t="shared" si="204"/>
        <v>307290</v>
      </c>
    </row>
    <row r="843" spans="1:29" ht="16.2" thickBot="1" x14ac:dyDescent="0.35">
      <c r="A843" s="121"/>
      <c r="B843" s="377"/>
      <c r="C843" s="377"/>
      <c r="D843" s="377"/>
      <c r="E843" s="1596"/>
      <c r="F843" s="885">
        <f t="shared" si="205"/>
        <v>0</v>
      </c>
      <c r="G843" s="378"/>
      <c r="H843" s="378"/>
      <c r="I843" s="379"/>
      <c r="J843" s="380"/>
      <c r="K843" s="944"/>
      <c r="L843" s="425"/>
      <c r="M843" s="425"/>
      <c r="N843" s="425"/>
      <c r="O843" s="382"/>
      <c r="P843" s="481">
        <f t="shared" si="202"/>
        <v>0</v>
      </c>
      <c r="Q843" s="383"/>
      <c r="R843" s="383"/>
      <c r="S843" s="384"/>
      <c r="T843" s="385"/>
      <c r="U843" s="386"/>
      <c r="V843" s="383"/>
      <c r="W843" s="383"/>
      <c r="X843" s="383"/>
      <c r="Y843" s="1305">
        <f t="shared" si="203"/>
        <v>0</v>
      </c>
      <c r="Z843" s="387"/>
      <c r="AA843" s="482"/>
      <c r="AB843" s="28"/>
      <c r="AC843" s="253">
        <f t="shared" si="204"/>
        <v>0</v>
      </c>
    </row>
    <row r="844" spans="1:29" x14ac:dyDescent="0.3">
      <c r="A844" s="123"/>
      <c r="B844" s="445" t="s">
        <v>344</v>
      </c>
      <c r="C844" s="388"/>
      <c r="D844" s="446"/>
      <c r="E844" s="1352"/>
      <c r="F844" s="886">
        <f t="shared" si="205"/>
        <v>0</v>
      </c>
      <c r="G844" s="389"/>
      <c r="H844" s="389"/>
      <c r="I844" s="1597"/>
      <c r="J844" s="1598"/>
      <c r="K844" s="1599"/>
      <c r="L844" s="447"/>
      <c r="M844" s="447"/>
      <c r="N844" s="447"/>
      <c r="O844" s="394"/>
      <c r="P844" s="483">
        <f t="shared" si="202"/>
        <v>0</v>
      </c>
      <c r="Q844" s="395"/>
      <c r="R844" s="395"/>
      <c r="S844" s="478"/>
      <c r="T844" s="479"/>
      <c r="U844" s="398"/>
      <c r="V844" s="395"/>
      <c r="W844" s="395"/>
      <c r="X844" s="395"/>
      <c r="Y844" s="1306">
        <f t="shared" si="203"/>
        <v>0</v>
      </c>
      <c r="Z844" s="399"/>
      <c r="AA844" s="535"/>
      <c r="AB844" s="28"/>
      <c r="AC844" s="253">
        <f t="shared" si="204"/>
        <v>0</v>
      </c>
    </row>
    <row r="845" spans="1:29" x14ac:dyDescent="0.3">
      <c r="A845" s="115"/>
      <c r="B845" s="374"/>
      <c r="C845" s="368" t="s">
        <v>345</v>
      </c>
      <c r="D845" s="332"/>
      <c r="E845" s="1164"/>
      <c r="F845" s="582">
        <f t="shared" si="205"/>
        <v>0</v>
      </c>
      <c r="G845" s="333"/>
      <c r="H845" s="333"/>
      <c r="I845" s="559"/>
      <c r="J845" s="521"/>
      <c r="K845" s="971"/>
      <c r="L845" s="337"/>
      <c r="M845" s="337"/>
      <c r="N845" s="337"/>
      <c r="O845" s="338"/>
      <c r="P845" s="339">
        <f t="shared" si="202"/>
        <v>0</v>
      </c>
      <c r="Q845" s="364"/>
      <c r="R845" s="364"/>
      <c r="S845" s="365"/>
      <c r="T845" s="366"/>
      <c r="U845" s="367"/>
      <c r="V845" s="364"/>
      <c r="W845" s="364"/>
      <c r="X845" s="364"/>
      <c r="Y845" s="1293">
        <f t="shared" si="203"/>
        <v>0</v>
      </c>
      <c r="Z845" s="340"/>
      <c r="AA845" s="370"/>
      <c r="AB845" s="48" t="e">
        <f>+#REF!</f>
        <v>#REF!</v>
      </c>
      <c r="AC845" s="253">
        <f t="shared" si="204"/>
        <v>0</v>
      </c>
    </row>
    <row r="846" spans="1:29" x14ac:dyDescent="0.3">
      <c r="A846" s="115"/>
      <c r="B846" s="332"/>
      <c r="C846" s="374" t="s">
        <v>346</v>
      </c>
      <c r="D846" s="332"/>
      <c r="E846" s="1164"/>
      <c r="F846" s="582">
        <f t="shared" si="205"/>
        <v>0</v>
      </c>
      <c r="G846" s="333"/>
      <c r="H846" s="333"/>
      <c r="I846" s="559"/>
      <c r="J846" s="521"/>
      <c r="K846" s="971"/>
      <c r="L846" s="337"/>
      <c r="M846" s="337"/>
      <c r="N846" s="337"/>
      <c r="O846" s="338"/>
      <c r="P846" s="339">
        <f t="shared" si="202"/>
        <v>0</v>
      </c>
      <c r="Q846" s="364"/>
      <c r="R846" s="364"/>
      <c r="S846" s="365"/>
      <c r="T846" s="366"/>
      <c r="U846" s="367"/>
      <c r="V846" s="364"/>
      <c r="W846" s="364"/>
      <c r="X846" s="364"/>
      <c r="Y846" s="1293">
        <f t="shared" si="203"/>
        <v>0</v>
      </c>
      <c r="Z846" s="340"/>
      <c r="AA846" s="370"/>
      <c r="AB846" s="28"/>
      <c r="AC846" s="253">
        <f t="shared" si="204"/>
        <v>0</v>
      </c>
    </row>
    <row r="847" spans="1:29" x14ac:dyDescent="0.3">
      <c r="A847" s="115"/>
      <c r="B847" s="332"/>
      <c r="C847" s="374"/>
      <c r="D847" s="374" t="s">
        <v>347</v>
      </c>
      <c r="E847" s="1164"/>
      <c r="F847" s="582">
        <f t="shared" si="205"/>
        <v>0</v>
      </c>
      <c r="G847" s="333"/>
      <c r="H847" s="333"/>
      <c r="I847" s="559"/>
      <c r="J847" s="521"/>
      <c r="K847" s="971"/>
      <c r="L847" s="337"/>
      <c r="M847" s="337"/>
      <c r="N847" s="337"/>
      <c r="O847" s="338"/>
      <c r="P847" s="339">
        <f t="shared" si="202"/>
        <v>0</v>
      </c>
      <c r="Q847" s="364"/>
      <c r="R847" s="364"/>
      <c r="S847" s="365"/>
      <c r="T847" s="366"/>
      <c r="U847" s="367"/>
      <c r="V847" s="364"/>
      <c r="W847" s="364"/>
      <c r="X847" s="364"/>
      <c r="Y847" s="1293">
        <f t="shared" si="203"/>
        <v>0</v>
      </c>
      <c r="Z847" s="340"/>
      <c r="AA847" s="370"/>
      <c r="AB847" s="28"/>
      <c r="AC847" s="253">
        <f t="shared" si="204"/>
        <v>0</v>
      </c>
    </row>
    <row r="848" spans="1:29" s="74" customFormat="1" x14ac:dyDescent="0.3">
      <c r="A848" s="115"/>
      <c r="B848" s="332"/>
      <c r="C848" s="332"/>
      <c r="D848" s="332"/>
      <c r="E848" s="1168" t="s">
        <v>17</v>
      </c>
      <c r="F848" s="582">
        <f t="shared" si="205"/>
        <v>4</v>
      </c>
      <c r="G848" s="334">
        <v>1</v>
      </c>
      <c r="H848" s="335">
        <v>1</v>
      </c>
      <c r="I848" s="334">
        <v>1</v>
      </c>
      <c r="J848" s="335">
        <v>1</v>
      </c>
      <c r="K848" s="343">
        <v>1</v>
      </c>
      <c r="L848" s="372">
        <v>1</v>
      </c>
      <c r="M848" s="344"/>
      <c r="N848" s="344"/>
      <c r="O848" s="338">
        <f t="shared" ref="O848:O882" si="206">SUM(K848:N848)</f>
        <v>2</v>
      </c>
      <c r="P848" s="339">
        <f t="shared" si="202"/>
        <v>200000</v>
      </c>
      <c r="Q848" s="578">
        <v>50000</v>
      </c>
      <c r="R848" s="579">
        <v>50000</v>
      </c>
      <c r="S848" s="578">
        <v>50000</v>
      </c>
      <c r="T848" s="579">
        <v>50000</v>
      </c>
      <c r="U848" s="594">
        <v>50000</v>
      </c>
      <c r="V848" s="579">
        <v>72602</v>
      </c>
      <c r="W848" s="364"/>
      <c r="X848" s="364"/>
      <c r="Y848" s="1293">
        <f t="shared" si="203"/>
        <v>122602</v>
      </c>
      <c r="Z848" s="476" t="s">
        <v>716</v>
      </c>
      <c r="AA848" s="431"/>
      <c r="AB848" s="73" t="e">
        <f>+#REF!</f>
        <v>#REF!</v>
      </c>
      <c r="AC848" s="253">
        <f t="shared" si="204"/>
        <v>322602</v>
      </c>
    </row>
    <row r="849" spans="1:29" x14ac:dyDescent="0.3">
      <c r="A849" s="115"/>
      <c r="B849" s="332"/>
      <c r="C849" s="332"/>
      <c r="D849" s="332"/>
      <c r="E849" s="1168"/>
      <c r="F849" s="582">
        <f t="shared" si="205"/>
        <v>0</v>
      </c>
      <c r="G849" s="333"/>
      <c r="H849" s="333"/>
      <c r="I849" s="334"/>
      <c r="J849" s="335"/>
      <c r="K849" s="942"/>
      <c r="L849" s="337"/>
      <c r="M849" s="337"/>
      <c r="N849" s="337"/>
      <c r="O849" s="338"/>
      <c r="P849" s="339">
        <f t="shared" si="202"/>
        <v>0</v>
      </c>
      <c r="Q849" s="364"/>
      <c r="R849" s="364"/>
      <c r="S849" s="365"/>
      <c r="T849" s="366"/>
      <c r="U849" s="367"/>
      <c r="V849" s="364"/>
      <c r="W849" s="364"/>
      <c r="X849" s="364"/>
      <c r="Y849" s="1293">
        <f t="shared" si="203"/>
        <v>0</v>
      </c>
      <c r="Z849" s="1687"/>
      <c r="AA849" s="431"/>
      <c r="AB849" s="28"/>
      <c r="AC849" s="253">
        <f t="shared" si="204"/>
        <v>0</v>
      </c>
    </row>
    <row r="850" spans="1:29" x14ac:dyDescent="0.3">
      <c r="A850" s="115"/>
      <c r="B850" s="332"/>
      <c r="C850" s="374" t="s">
        <v>181</v>
      </c>
      <c r="D850" s="332"/>
      <c r="E850" s="1164"/>
      <c r="F850" s="582">
        <f t="shared" si="205"/>
        <v>0</v>
      </c>
      <c r="G850" s="333"/>
      <c r="H850" s="333"/>
      <c r="I850" s="334"/>
      <c r="J850" s="335"/>
      <c r="K850" s="942"/>
      <c r="L850" s="337"/>
      <c r="M850" s="337"/>
      <c r="N850" s="337"/>
      <c r="O850" s="338"/>
      <c r="P850" s="339">
        <f t="shared" si="202"/>
        <v>0</v>
      </c>
      <c r="Q850" s="364"/>
      <c r="R850" s="364"/>
      <c r="S850" s="365"/>
      <c r="T850" s="366"/>
      <c r="U850" s="367"/>
      <c r="V850" s="364"/>
      <c r="W850" s="364"/>
      <c r="X850" s="364"/>
      <c r="Y850" s="1293"/>
      <c r="Z850" s="423" t="s">
        <v>189</v>
      </c>
      <c r="AA850" s="431"/>
      <c r="AB850" s="28"/>
      <c r="AC850" s="253">
        <f t="shared" si="204"/>
        <v>0</v>
      </c>
    </row>
    <row r="851" spans="1:29" s="74" customFormat="1" x14ac:dyDescent="0.3">
      <c r="A851" s="115"/>
      <c r="B851" s="332"/>
      <c r="C851" s="332"/>
      <c r="D851" s="332"/>
      <c r="E851" s="1168" t="s">
        <v>75</v>
      </c>
      <c r="F851" s="582">
        <f t="shared" si="205"/>
        <v>2</v>
      </c>
      <c r="G851" s="334">
        <v>1</v>
      </c>
      <c r="H851" s="335">
        <v>1</v>
      </c>
      <c r="I851" s="334">
        <v>1</v>
      </c>
      <c r="J851" s="335">
        <v>-1</v>
      </c>
      <c r="K851" s="633">
        <v>4</v>
      </c>
      <c r="L851" s="344"/>
      <c r="M851" s="344"/>
      <c r="N851" s="344"/>
      <c r="O851" s="338">
        <f t="shared" si="206"/>
        <v>4</v>
      </c>
      <c r="P851" s="339">
        <f t="shared" si="202"/>
        <v>220000</v>
      </c>
      <c r="Q851" s="364">
        <v>170000</v>
      </c>
      <c r="R851" s="364"/>
      <c r="S851" s="578">
        <v>50000</v>
      </c>
      <c r="T851" s="579"/>
      <c r="U851" s="367">
        <v>93013.32</v>
      </c>
      <c r="V851" s="364">
        <v>79644</v>
      </c>
      <c r="W851" s="364"/>
      <c r="X851" s="364"/>
      <c r="Y851" s="1293">
        <f t="shared" si="203"/>
        <v>172657.32</v>
      </c>
      <c r="Z851" s="476" t="s">
        <v>716</v>
      </c>
      <c r="AA851" s="431"/>
      <c r="AB851" s="77"/>
      <c r="AC851" s="253">
        <f t="shared" si="204"/>
        <v>392657.32</v>
      </c>
    </row>
    <row r="852" spans="1:29" x14ac:dyDescent="0.3">
      <c r="A852" s="115"/>
      <c r="B852" s="332"/>
      <c r="C852" s="332"/>
      <c r="D852" s="332"/>
      <c r="E852" s="1168"/>
      <c r="F852" s="582">
        <f t="shared" si="205"/>
        <v>0</v>
      </c>
      <c r="G852" s="333"/>
      <c r="H852" s="333"/>
      <c r="I852" s="334"/>
      <c r="J852" s="335"/>
      <c r="K852" s="942"/>
      <c r="L852" s="337"/>
      <c r="M852" s="337"/>
      <c r="N852" s="337"/>
      <c r="O852" s="338"/>
      <c r="P852" s="339">
        <f t="shared" si="202"/>
        <v>0</v>
      </c>
      <c r="Q852" s="364"/>
      <c r="R852" s="364"/>
      <c r="S852" s="365"/>
      <c r="T852" s="366"/>
      <c r="U852" s="367"/>
      <c r="V852" s="364"/>
      <c r="W852" s="364"/>
      <c r="X852" s="364"/>
      <c r="Y852" s="1293">
        <f t="shared" si="203"/>
        <v>0</v>
      </c>
      <c r="Z852" s="340"/>
      <c r="AA852" s="348"/>
      <c r="AB852" s="48" t="e">
        <f>+#REF!</f>
        <v>#REF!</v>
      </c>
      <c r="AC852" s="253">
        <f t="shared" si="204"/>
        <v>0</v>
      </c>
    </row>
    <row r="853" spans="1:29" x14ac:dyDescent="0.3">
      <c r="A853" s="115"/>
      <c r="B853" s="332"/>
      <c r="C853" s="374" t="s">
        <v>348</v>
      </c>
      <c r="D853" s="368"/>
      <c r="E853" s="1166"/>
      <c r="F853" s="582">
        <f t="shared" si="205"/>
        <v>0</v>
      </c>
      <c r="G853" s="333"/>
      <c r="H853" s="333"/>
      <c r="I853" s="334"/>
      <c r="J853" s="335"/>
      <c r="K853" s="942"/>
      <c r="L853" s="337"/>
      <c r="M853" s="337"/>
      <c r="N853" s="337"/>
      <c r="O853" s="338"/>
      <c r="P853" s="339">
        <f t="shared" si="202"/>
        <v>0</v>
      </c>
      <c r="Q853" s="364"/>
      <c r="R853" s="364"/>
      <c r="S853" s="365"/>
      <c r="T853" s="366"/>
      <c r="U853" s="367"/>
      <c r="V853" s="364"/>
      <c r="W853" s="364"/>
      <c r="X853" s="364"/>
      <c r="Y853" s="1293">
        <f t="shared" si="203"/>
        <v>0</v>
      </c>
      <c r="Z853" s="340"/>
      <c r="AA853" s="681"/>
      <c r="AB853" s="28"/>
      <c r="AC853" s="253">
        <f t="shared" si="204"/>
        <v>0</v>
      </c>
    </row>
    <row r="854" spans="1:29" s="29" customFormat="1" x14ac:dyDescent="0.3">
      <c r="A854" s="115"/>
      <c r="B854" s="332"/>
      <c r="C854" s="374"/>
      <c r="D854" s="368" t="s">
        <v>349</v>
      </c>
      <c r="E854" s="1166"/>
      <c r="F854" s="582">
        <f t="shared" si="205"/>
        <v>0</v>
      </c>
      <c r="G854" s="333"/>
      <c r="H854" s="333"/>
      <c r="I854" s="334"/>
      <c r="J854" s="335"/>
      <c r="K854" s="942"/>
      <c r="L854" s="344"/>
      <c r="M854" s="344"/>
      <c r="N854" s="344"/>
      <c r="O854" s="338"/>
      <c r="P854" s="339">
        <f t="shared" si="202"/>
        <v>15000</v>
      </c>
      <c r="Q854" s="364"/>
      <c r="R854" s="364"/>
      <c r="S854" s="365">
        <v>15000</v>
      </c>
      <c r="T854" s="366"/>
      <c r="U854" s="367"/>
      <c r="V854" s="364"/>
      <c r="W854" s="364"/>
      <c r="X854" s="364"/>
      <c r="Y854" s="1293">
        <f t="shared" si="203"/>
        <v>0</v>
      </c>
      <c r="Z854" s="476"/>
      <c r="AA854" s="681" t="s">
        <v>771</v>
      </c>
      <c r="AB854" s="12"/>
      <c r="AC854" s="253">
        <f t="shared" si="204"/>
        <v>15000</v>
      </c>
    </row>
    <row r="855" spans="1:29" s="29" customFormat="1" x14ac:dyDescent="0.3">
      <c r="A855" s="115"/>
      <c r="B855" s="332"/>
      <c r="C855" s="332"/>
      <c r="D855" s="332"/>
      <c r="E855" s="1168" t="s">
        <v>17</v>
      </c>
      <c r="F855" s="582">
        <f t="shared" si="205"/>
        <v>4</v>
      </c>
      <c r="G855" s="333">
        <v>1</v>
      </c>
      <c r="H855" s="333">
        <v>1</v>
      </c>
      <c r="I855" s="334">
        <v>1</v>
      </c>
      <c r="J855" s="335">
        <v>1</v>
      </c>
      <c r="K855" s="633"/>
      <c r="L855" s="344">
        <v>2</v>
      </c>
      <c r="M855" s="344"/>
      <c r="N855" s="344"/>
      <c r="O855" s="338">
        <f t="shared" si="206"/>
        <v>2</v>
      </c>
      <c r="P855" s="339">
        <f t="shared" si="202"/>
        <v>122000</v>
      </c>
      <c r="Q855" s="364"/>
      <c r="R855" s="364">
        <v>32000</v>
      </c>
      <c r="S855" s="578">
        <v>55000</v>
      </c>
      <c r="T855" s="579">
        <v>35000</v>
      </c>
      <c r="U855" s="367"/>
      <c r="V855" s="364">
        <v>31880</v>
      </c>
      <c r="W855" s="364"/>
      <c r="X855" s="364"/>
      <c r="Y855" s="1293">
        <f t="shared" si="203"/>
        <v>31880</v>
      </c>
      <c r="Z855" s="423" t="s">
        <v>143</v>
      </c>
      <c r="AA855" s="525" t="s">
        <v>31</v>
      </c>
      <c r="AB855" s="12"/>
      <c r="AC855" s="253">
        <f t="shared" si="204"/>
        <v>153880</v>
      </c>
    </row>
    <row r="856" spans="1:29" x14ac:dyDescent="0.3">
      <c r="A856" s="115"/>
      <c r="B856" s="332"/>
      <c r="C856" s="332"/>
      <c r="D856" s="332"/>
      <c r="E856" s="1168"/>
      <c r="F856" s="582">
        <f t="shared" si="205"/>
        <v>0</v>
      </c>
      <c r="G856" s="333"/>
      <c r="H856" s="333"/>
      <c r="I856" s="334"/>
      <c r="J856" s="335"/>
      <c r="K856" s="942"/>
      <c r="L856" s="337"/>
      <c r="M856" s="337"/>
      <c r="N856" s="337"/>
      <c r="O856" s="338"/>
      <c r="P856" s="339">
        <f t="shared" si="202"/>
        <v>0</v>
      </c>
      <c r="Q856" s="364"/>
      <c r="R856" s="364"/>
      <c r="S856" s="365"/>
      <c r="T856" s="366"/>
      <c r="U856" s="367"/>
      <c r="V856" s="364"/>
      <c r="W856" s="364"/>
      <c r="X856" s="364"/>
      <c r="Y856" s="1293">
        <f t="shared" si="203"/>
        <v>0</v>
      </c>
      <c r="Z856" s="340"/>
      <c r="AA856" s="348"/>
      <c r="AB856" s="28"/>
      <c r="AC856" s="253">
        <f t="shared" si="204"/>
        <v>0</v>
      </c>
    </row>
    <row r="857" spans="1:29" x14ac:dyDescent="0.3">
      <c r="A857" s="115"/>
      <c r="B857" s="332"/>
      <c r="C857" s="374" t="s">
        <v>350</v>
      </c>
      <c r="D857" s="332"/>
      <c r="E857" s="1164"/>
      <c r="F857" s="582">
        <f t="shared" si="205"/>
        <v>0</v>
      </c>
      <c r="G857" s="333"/>
      <c r="H857" s="333"/>
      <c r="I857" s="334"/>
      <c r="J857" s="335"/>
      <c r="K857" s="942"/>
      <c r="L857" s="337"/>
      <c r="M857" s="337"/>
      <c r="N857" s="337"/>
      <c r="O857" s="338"/>
      <c r="P857" s="339">
        <f t="shared" si="202"/>
        <v>0</v>
      </c>
      <c r="Q857" s="364"/>
      <c r="R857" s="364"/>
      <c r="S857" s="365"/>
      <c r="T857" s="366"/>
      <c r="U857" s="367"/>
      <c r="V857" s="364"/>
      <c r="W857" s="364"/>
      <c r="X857" s="364"/>
      <c r="Y857" s="1293">
        <f t="shared" si="203"/>
        <v>0</v>
      </c>
      <c r="Z857" s="340"/>
      <c r="AA857" s="431"/>
      <c r="AB857" s="28"/>
      <c r="AC857" s="253">
        <f t="shared" si="204"/>
        <v>0</v>
      </c>
    </row>
    <row r="858" spans="1:29" x14ac:dyDescent="0.3">
      <c r="A858" s="115"/>
      <c r="B858" s="332"/>
      <c r="C858" s="374"/>
      <c r="D858" s="368" t="s">
        <v>351</v>
      </c>
      <c r="E858" s="1164"/>
      <c r="F858" s="582">
        <f t="shared" si="205"/>
        <v>0</v>
      </c>
      <c r="G858" s="333"/>
      <c r="H858" s="333"/>
      <c r="I858" s="334"/>
      <c r="J858" s="335"/>
      <c r="K858" s="942"/>
      <c r="L858" s="337"/>
      <c r="M858" s="337"/>
      <c r="N858" s="337"/>
      <c r="O858" s="338"/>
      <c r="P858" s="339">
        <f t="shared" si="202"/>
        <v>0</v>
      </c>
      <c r="Q858" s="364"/>
      <c r="R858" s="364"/>
      <c r="S858" s="365"/>
      <c r="T858" s="366"/>
      <c r="U858" s="367"/>
      <c r="V858" s="413"/>
      <c r="W858" s="364"/>
      <c r="X858" s="364"/>
      <c r="Y858" s="1293">
        <f t="shared" si="203"/>
        <v>0</v>
      </c>
      <c r="Z858" s="340"/>
      <c r="AA858" s="431" t="s">
        <v>189</v>
      </c>
      <c r="AB858" s="28"/>
      <c r="AC858" s="253">
        <f t="shared" si="204"/>
        <v>0</v>
      </c>
    </row>
    <row r="859" spans="1:29" s="68" customFormat="1" x14ac:dyDescent="0.3">
      <c r="A859" s="115"/>
      <c r="B859" s="332"/>
      <c r="C859" s="332"/>
      <c r="D859" s="332"/>
      <c r="E859" s="1168" t="s">
        <v>17</v>
      </c>
      <c r="F859" s="582">
        <f t="shared" si="205"/>
        <v>2</v>
      </c>
      <c r="G859" s="333"/>
      <c r="H859" s="333">
        <v>1</v>
      </c>
      <c r="I859" s="334"/>
      <c r="J859" s="335">
        <v>1</v>
      </c>
      <c r="K859" s="633"/>
      <c r="L859" s="344">
        <v>1</v>
      </c>
      <c r="M859" s="344"/>
      <c r="N859" s="344"/>
      <c r="O859" s="338">
        <f t="shared" si="206"/>
        <v>1</v>
      </c>
      <c r="P859" s="339">
        <f t="shared" si="202"/>
        <v>36500</v>
      </c>
      <c r="Q859" s="364"/>
      <c r="R859" s="364">
        <v>16500</v>
      </c>
      <c r="S859" s="365"/>
      <c r="T859" s="579">
        <v>20000</v>
      </c>
      <c r="U859" s="367"/>
      <c r="V859" s="413">
        <v>16400</v>
      </c>
      <c r="W859" s="364"/>
      <c r="X859" s="364"/>
      <c r="Y859" s="1293">
        <f t="shared" si="203"/>
        <v>16400</v>
      </c>
      <c r="Z859" s="423" t="s">
        <v>116</v>
      </c>
      <c r="AA859" s="431" t="s">
        <v>31</v>
      </c>
      <c r="AB859" s="1685"/>
      <c r="AC859" s="253">
        <f t="shared" si="204"/>
        <v>52900</v>
      </c>
    </row>
    <row r="860" spans="1:29" x14ac:dyDescent="0.3">
      <c r="A860" s="115"/>
      <c r="B860" s="332"/>
      <c r="C860" s="332"/>
      <c r="D860" s="332"/>
      <c r="E860" s="1168"/>
      <c r="F860" s="582">
        <f t="shared" si="205"/>
        <v>0</v>
      </c>
      <c r="G860" s="333"/>
      <c r="H860" s="333"/>
      <c r="I860" s="334"/>
      <c r="J860" s="335"/>
      <c r="K860" s="942"/>
      <c r="L860" s="337"/>
      <c r="M860" s="337"/>
      <c r="N860" s="337"/>
      <c r="O860" s="338"/>
      <c r="P860" s="339">
        <f t="shared" si="202"/>
        <v>0</v>
      </c>
      <c r="Q860" s="364"/>
      <c r="R860" s="364"/>
      <c r="S860" s="365"/>
      <c r="T860" s="366"/>
      <c r="U860" s="367"/>
      <c r="V860" s="364"/>
      <c r="W860" s="364"/>
      <c r="X860" s="364"/>
      <c r="Y860" s="1293">
        <f t="shared" si="203"/>
        <v>0</v>
      </c>
      <c r="Z860" s="340"/>
      <c r="AA860" s="348"/>
      <c r="AB860" s="28"/>
      <c r="AC860" s="253">
        <f t="shared" si="204"/>
        <v>0</v>
      </c>
    </row>
    <row r="861" spans="1:29" x14ac:dyDescent="0.3">
      <c r="A861" s="115"/>
      <c r="B861" s="332"/>
      <c r="C861" s="374" t="s">
        <v>352</v>
      </c>
      <c r="D861" s="332"/>
      <c r="E861" s="1164"/>
      <c r="F861" s="582">
        <f t="shared" si="205"/>
        <v>0</v>
      </c>
      <c r="G861" s="333"/>
      <c r="H861" s="333"/>
      <c r="I861" s="334"/>
      <c r="J861" s="335"/>
      <c r="K861" s="942"/>
      <c r="L861" s="337"/>
      <c r="M861" s="337"/>
      <c r="N861" s="337"/>
      <c r="O861" s="338"/>
      <c r="P861" s="339">
        <f t="shared" si="202"/>
        <v>0</v>
      </c>
      <c r="Q861" s="364"/>
      <c r="R861" s="364"/>
      <c r="S861" s="365"/>
      <c r="T861" s="366"/>
      <c r="U861" s="367"/>
      <c r="V861" s="364"/>
      <c r="W861" s="364"/>
      <c r="X861" s="364"/>
      <c r="Y861" s="1293">
        <f t="shared" si="203"/>
        <v>0</v>
      </c>
      <c r="Z861" s="423" t="s">
        <v>116</v>
      </c>
      <c r="AA861" s="370" t="s">
        <v>691</v>
      </c>
      <c r="AB861" s="28"/>
      <c r="AC861" s="253">
        <f t="shared" si="204"/>
        <v>0</v>
      </c>
    </row>
    <row r="862" spans="1:29" x14ac:dyDescent="0.3">
      <c r="A862" s="115"/>
      <c r="B862" s="332"/>
      <c r="C862" s="374"/>
      <c r="D862" s="368" t="s">
        <v>565</v>
      </c>
      <c r="E862" s="1164"/>
      <c r="F862" s="582">
        <f t="shared" si="205"/>
        <v>0</v>
      </c>
      <c r="G862" s="333"/>
      <c r="H862" s="333"/>
      <c r="I862" s="334"/>
      <c r="J862" s="335"/>
      <c r="K862" s="942"/>
      <c r="L862" s="337"/>
      <c r="M862" s="337"/>
      <c r="N862" s="337"/>
      <c r="O862" s="338"/>
      <c r="P862" s="339">
        <f t="shared" si="202"/>
        <v>0</v>
      </c>
      <c r="Q862" s="364"/>
      <c r="R862" s="364"/>
      <c r="S862" s="365"/>
      <c r="T862" s="366"/>
      <c r="U862" s="367"/>
      <c r="V862" s="364"/>
      <c r="W862" s="364"/>
      <c r="X862" s="364"/>
      <c r="Y862" s="1293">
        <f t="shared" si="203"/>
        <v>0</v>
      </c>
      <c r="Z862" s="340"/>
      <c r="AA862" s="370" t="s">
        <v>692</v>
      </c>
      <c r="AB862" s="28"/>
      <c r="AC862" s="253">
        <f t="shared" si="204"/>
        <v>0</v>
      </c>
    </row>
    <row r="863" spans="1:29" x14ac:dyDescent="0.3">
      <c r="A863" s="115"/>
      <c r="B863" s="332"/>
      <c r="C863" s="332"/>
      <c r="D863" s="332"/>
      <c r="E863" s="1168" t="s">
        <v>213</v>
      </c>
      <c r="F863" s="582">
        <f t="shared" si="205"/>
        <v>0</v>
      </c>
      <c r="G863" s="333"/>
      <c r="H863" s="333"/>
      <c r="I863" s="334">
        <v>1</v>
      </c>
      <c r="J863" s="335">
        <v>-1</v>
      </c>
      <c r="K863" s="942"/>
      <c r="L863" s="337"/>
      <c r="M863" s="337"/>
      <c r="N863" s="337"/>
      <c r="O863" s="338"/>
      <c r="P863" s="339">
        <f t="shared" si="202"/>
        <v>1506600</v>
      </c>
      <c r="Q863" s="364"/>
      <c r="R863" s="364"/>
      <c r="S863" s="365">
        <v>1506600</v>
      </c>
      <c r="T863" s="366"/>
      <c r="U863" s="367"/>
      <c r="V863" s="364"/>
      <c r="W863" s="364"/>
      <c r="X863" s="364"/>
      <c r="Y863" s="1293">
        <f t="shared" si="203"/>
        <v>0</v>
      </c>
      <c r="Z863" s="476"/>
      <c r="AA863" s="525" t="s">
        <v>189</v>
      </c>
      <c r="AB863" s="28"/>
      <c r="AC863" s="253">
        <f t="shared" si="204"/>
        <v>1506600</v>
      </c>
    </row>
    <row r="864" spans="1:29" x14ac:dyDescent="0.3">
      <c r="A864" s="115"/>
      <c r="B864" s="332"/>
      <c r="C864" s="332"/>
      <c r="D864" s="332"/>
      <c r="E864" s="1168"/>
      <c r="F864" s="582">
        <f t="shared" si="205"/>
        <v>0</v>
      </c>
      <c r="G864" s="333"/>
      <c r="H864" s="333"/>
      <c r="I864" s="334"/>
      <c r="J864" s="335"/>
      <c r="K864" s="942"/>
      <c r="L864" s="337"/>
      <c r="M864" s="337"/>
      <c r="N864" s="337"/>
      <c r="O864" s="338"/>
      <c r="P864" s="339">
        <f t="shared" si="202"/>
        <v>100000</v>
      </c>
      <c r="Q864" s="364"/>
      <c r="R864" s="364"/>
      <c r="S864" s="365">
        <v>50000</v>
      </c>
      <c r="T864" s="366">
        <v>50000</v>
      </c>
      <c r="U864" s="367"/>
      <c r="V864" s="364"/>
      <c r="W864" s="364"/>
      <c r="X864" s="364"/>
      <c r="Y864" s="1293">
        <f t="shared" si="203"/>
        <v>0</v>
      </c>
      <c r="Z864" s="476" t="s">
        <v>31</v>
      </c>
      <c r="AA864" s="348"/>
      <c r="AB864" s="28"/>
      <c r="AC864" s="253">
        <f t="shared" si="204"/>
        <v>100000</v>
      </c>
    </row>
    <row r="865" spans="1:29" ht="16.2" thickBot="1" x14ac:dyDescent="0.35">
      <c r="A865" s="119"/>
      <c r="B865" s="306"/>
      <c r="C865" s="306"/>
      <c r="D865" s="306"/>
      <c r="E865" s="1364"/>
      <c r="F865" s="881">
        <f t="shared" si="205"/>
        <v>0</v>
      </c>
      <c r="G865" s="307"/>
      <c r="H865" s="307"/>
      <c r="I865" s="308"/>
      <c r="J865" s="309"/>
      <c r="K865" s="941"/>
      <c r="L865" s="310"/>
      <c r="M865" s="310"/>
      <c r="N865" s="310"/>
      <c r="O865" s="311"/>
      <c r="P865" s="484">
        <f t="shared" si="202"/>
        <v>0</v>
      </c>
      <c r="Q865" s="349"/>
      <c r="R865" s="349"/>
      <c r="S865" s="314"/>
      <c r="T865" s="315"/>
      <c r="U865" s="350"/>
      <c r="V865" s="349"/>
      <c r="W865" s="349"/>
      <c r="X865" s="349"/>
      <c r="Y865" s="1307">
        <f t="shared" si="203"/>
        <v>0</v>
      </c>
      <c r="Z865" s="317"/>
      <c r="AA865" s="318"/>
      <c r="AB865" s="28"/>
      <c r="AC865" s="253">
        <f t="shared" si="204"/>
        <v>0</v>
      </c>
    </row>
    <row r="866" spans="1:29" x14ac:dyDescent="0.3">
      <c r="A866" s="120"/>
      <c r="B866" s="527" t="s">
        <v>182</v>
      </c>
      <c r="C866" s="352"/>
      <c r="D866" s="352"/>
      <c r="E866" s="1367"/>
      <c r="F866" s="883">
        <f t="shared" si="205"/>
        <v>0</v>
      </c>
      <c r="G866" s="353"/>
      <c r="H866" s="353"/>
      <c r="I866" s="354"/>
      <c r="J866" s="355"/>
      <c r="K866" s="943"/>
      <c r="L866" s="357"/>
      <c r="M866" s="357"/>
      <c r="N866" s="357"/>
      <c r="O866" s="358"/>
      <c r="P866" s="488">
        <f t="shared" si="202"/>
        <v>0</v>
      </c>
      <c r="Q866" s="359"/>
      <c r="R866" s="359"/>
      <c r="S866" s="360"/>
      <c r="T866" s="361"/>
      <c r="U866" s="362"/>
      <c r="V866" s="359"/>
      <c r="W866" s="359"/>
      <c r="X866" s="359"/>
      <c r="Y866" s="1308">
        <f t="shared" si="203"/>
        <v>0</v>
      </c>
      <c r="Z866" s="363"/>
      <c r="AA866" s="489"/>
      <c r="AB866" s="28"/>
      <c r="AC866" s="253">
        <f t="shared" si="204"/>
        <v>0</v>
      </c>
    </row>
    <row r="867" spans="1:29" x14ac:dyDescent="0.3">
      <c r="A867" s="115"/>
      <c r="B867" s="332"/>
      <c r="C867" s="332"/>
      <c r="D867" s="332"/>
      <c r="E867" s="1168" t="s">
        <v>115</v>
      </c>
      <c r="F867" s="582">
        <f t="shared" si="205"/>
        <v>0</v>
      </c>
      <c r="G867" s="333"/>
      <c r="H867" s="333"/>
      <c r="I867" s="334"/>
      <c r="J867" s="335"/>
      <c r="K867" s="942"/>
      <c r="L867" s="337"/>
      <c r="M867" s="337"/>
      <c r="N867" s="337"/>
      <c r="O867" s="338"/>
      <c r="P867" s="339">
        <f t="shared" si="202"/>
        <v>0</v>
      </c>
      <c r="Q867" s="364"/>
      <c r="R867" s="364"/>
      <c r="S867" s="365"/>
      <c r="T867" s="366"/>
      <c r="U867" s="367"/>
      <c r="V867" s="364"/>
      <c r="W867" s="364"/>
      <c r="X867" s="364"/>
      <c r="Y867" s="1293">
        <f t="shared" si="203"/>
        <v>0</v>
      </c>
      <c r="Z867" s="340"/>
      <c r="AA867" s="370"/>
      <c r="AB867" s="28"/>
      <c r="AC867" s="253">
        <f t="shared" si="204"/>
        <v>0</v>
      </c>
    </row>
    <row r="868" spans="1:29" x14ac:dyDescent="0.3">
      <c r="A868" s="215"/>
      <c r="B868" s="269"/>
      <c r="C868" s="269"/>
      <c r="D868" s="269"/>
      <c r="E868" s="522" t="s">
        <v>119</v>
      </c>
      <c r="F868" s="880">
        <f t="shared" si="205"/>
        <v>12</v>
      </c>
      <c r="G868" s="270">
        <v>3</v>
      </c>
      <c r="H868" s="270">
        <v>3</v>
      </c>
      <c r="I868" s="287">
        <v>3</v>
      </c>
      <c r="J868" s="288">
        <v>3</v>
      </c>
      <c r="K868" s="951">
        <v>3</v>
      </c>
      <c r="L868" s="273">
        <v>5</v>
      </c>
      <c r="M868" s="273"/>
      <c r="N868" s="273"/>
      <c r="O868" s="274">
        <f t="shared" si="206"/>
        <v>8</v>
      </c>
      <c r="P868" s="304">
        <f t="shared" ref="P868:P884" si="207">SUM(Q868:T868)</f>
        <v>223000</v>
      </c>
      <c r="Q868" s="413">
        <v>42000</v>
      </c>
      <c r="R868" s="413">
        <v>80000</v>
      </c>
      <c r="S868" s="290">
        <v>50000</v>
      </c>
      <c r="T868" s="514">
        <v>51000</v>
      </c>
      <c r="U868" s="515">
        <v>42000</v>
      </c>
      <c r="V868" s="413">
        <v>79429</v>
      </c>
      <c r="W868" s="413"/>
      <c r="X868" s="413"/>
      <c r="Y868" s="299">
        <f t="shared" ref="Y868:Y884" si="208">SUM(U868:X868)</f>
        <v>121429</v>
      </c>
      <c r="Z868" s="291" t="s">
        <v>31</v>
      </c>
      <c r="AA868" s="516"/>
      <c r="AB868" s="28"/>
      <c r="AC868" s="253">
        <f t="shared" si="204"/>
        <v>344429</v>
      </c>
    </row>
    <row r="869" spans="1:29" x14ac:dyDescent="0.3">
      <c r="A869" s="115"/>
      <c r="B869" s="332"/>
      <c r="C869" s="332"/>
      <c r="D869" s="332"/>
      <c r="E869" s="1168"/>
      <c r="F869" s="582">
        <f t="shared" si="205"/>
        <v>0</v>
      </c>
      <c r="G869" s="333"/>
      <c r="H869" s="333"/>
      <c r="I869" s="334"/>
      <c r="J869" s="335"/>
      <c r="K869" s="942"/>
      <c r="L869" s="337"/>
      <c r="M869" s="337"/>
      <c r="N869" s="337"/>
      <c r="O869" s="338"/>
      <c r="P869" s="339">
        <f t="shared" si="207"/>
        <v>0</v>
      </c>
      <c r="Q869" s="364"/>
      <c r="R869" s="364"/>
      <c r="S869" s="365"/>
      <c r="T869" s="366"/>
      <c r="U869" s="367"/>
      <c r="V869" s="364"/>
      <c r="W869" s="364"/>
      <c r="X869" s="364"/>
      <c r="Y869" s="1293">
        <f t="shared" si="208"/>
        <v>0</v>
      </c>
      <c r="Z869" s="340"/>
      <c r="AA869" s="370"/>
      <c r="AB869" s="28"/>
      <c r="AC869" s="253">
        <f t="shared" si="204"/>
        <v>0</v>
      </c>
    </row>
    <row r="870" spans="1:29" s="68" customFormat="1" x14ac:dyDescent="0.3">
      <c r="A870" s="115"/>
      <c r="B870" s="332"/>
      <c r="C870" s="332"/>
      <c r="D870" s="332"/>
      <c r="E870" s="1168" t="s">
        <v>117</v>
      </c>
      <c r="F870" s="582">
        <f t="shared" si="205"/>
        <v>12</v>
      </c>
      <c r="G870" s="333">
        <v>5</v>
      </c>
      <c r="H870" s="333">
        <v>5</v>
      </c>
      <c r="I870" s="334">
        <v>1</v>
      </c>
      <c r="J870" s="335">
        <v>1</v>
      </c>
      <c r="K870" s="633">
        <v>3</v>
      </c>
      <c r="L870" s="344">
        <v>5</v>
      </c>
      <c r="M870" s="344"/>
      <c r="N870" s="344"/>
      <c r="O870" s="338">
        <f t="shared" si="206"/>
        <v>8</v>
      </c>
      <c r="P870" s="339">
        <f t="shared" si="207"/>
        <v>175000</v>
      </c>
      <c r="Q870" s="364">
        <v>10000</v>
      </c>
      <c r="R870" s="364">
        <v>10000</v>
      </c>
      <c r="S870" s="365">
        <v>75000</v>
      </c>
      <c r="T870" s="366">
        <v>80000</v>
      </c>
      <c r="U870" s="367"/>
      <c r="V870" s="364"/>
      <c r="W870" s="364"/>
      <c r="X870" s="364"/>
      <c r="Y870" s="1293">
        <f t="shared" si="208"/>
        <v>0</v>
      </c>
      <c r="Z870" s="340" t="s">
        <v>31</v>
      </c>
      <c r="AA870" s="431" t="s">
        <v>761</v>
      </c>
      <c r="AB870" s="1685"/>
      <c r="AC870" s="253">
        <f t="shared" si="204"/>
        <v>175000</v>
      </c>
    </row>
    <row r="871" spans="1:29" x14ac:dyDescent="0.3">
      <c r="A871" s="115"/>
      <c r="B871" s="332"/>
      <c r="C871" s="332"/>
      <c r="D871" s="332"/>
      <c r="E871" s="1168"/>
      <c r="F871" s="582">
        <f t="shared" si="205"/>
        <v>0</v>
      </c>
      <c r="G871" s="333"/>
      <c r="H871" s="333"/>
      <c r="I871" s="334"/>
      <c r="J871" s="335"/>
      <c r="K871" s="942"/>
      <c r="L871" s="337"/>
      <c r="M871" s="337"/>
      <c r="N871" s="337"/>
      <c r="O871" s="338"/>
      <c r="P871" s="339">
        <f t="shared" si="207"/>
        <v>0</v>
      </c>
      <c r="Q871" s="364"/>
      <c r="R871" s="364"/>
      <c r="S871" s="365"/>
      <c r="T871" s="366"/>
      <c r="U871" s="367"/>
      <c r="V871" s="364"/>
      <c r="W871" s="364"/>
      <c r="X871" s="364"/>
      <c r="Y871" s="1293">
        <f t="shared" si="208"/>
        <v>0</v>
      </c>
      <c r="Z871" s="340"/>
      <c r="AA871" s="348"/>
      <c r="AB871" s="28"/>
      <c r="AC871" s="253">
        <f t="shared" si="204"/>
        <v>0</v>
      </c>
    </row>
    <row r="872" spans="1:29" x14ac:dyDescent="0.3">
      <c r="A872" s="115"/>
      <c r="B872" s="332"/>
      <c r="C872" s="332"/>
      <c r="D872" s="332"/>
      <c r="E872" s="1168" t="s">
        <v>118</v>
      </c>
      <c r="F872" s="582">
        <f t="shared" si="205"/>
        <v>4</v>
      </c>
      <c r="G872" s="333">
        <v>1</v>
      </c>
      <c r="H872" s="333">
        <v>1</v>
      </c>
      <c r="I872" s="334">
        <v>1</v>
      </c>
      <c r="J872" s="335">
        <v>1</v>
      </c>
      <c r="K872" s="633">
        <v>3</v>
      </c>
      <c r="L872" s="337">
        <v>4</v>
      </c>
      <c r="M872" s="337"/>
      <c r="N872" s="337"/>
      <c r="O872" s="338">
        <f t="shared" si="206"/>
        <v>7</v>
      </c>
      <c r="P872" s="339">
        <f t="shared" si="207"/>
        <v>160500</v>
      </c>
      <c r="Q872" s="365">
        <v>50000</v>
      </c>
      <c r="R872" s="364"/>
      <c r="S872" s="365">
        <v>50000</v>
      </c>
      <c r="T872" s="366">
        <v>60500</v>
      </c>
      <c r="U872" s="367"/>
      <c r="V872" s="364"/>
      <c r="W872" s="364"/>
      <c r="X872" s="364"/>
      <c r="Y872" s="1293">
        <f t="shared" si="208"/>
        <v>0</v>
      </c>
      <c r="Z872" s="340" t="s">
        <v>1086</v>
      </c>
      <c r="AA872" s="439"/>
      <c r="AB872" s="28"/>
      <c r="AC872" s="253">
        <f t="shared" si="204"/>
        <v>160500</v>
      </c>
    </row>
    <row r="873" spans="1:29" x14ac:dyDescent="0.3">
      <c r="A873" s="115"/>
      <c r="B873" s="332"/>
      <c r="C873" s="332"/>
      <c r="D873" s="332"/>
      <c r="E873" s="1168"/>
      <c r="F873" s="582">
        <f t="shared" si="205"/>
        <v>0</v>
      </c>
      <c r="G873" s="333"/>
      <c r="H873" s="333"/>
      <c r="I873" s="334"/>
      <c r="J873" s="335"/>
      <c r="K873" s="942"/>
      <c r="L873" s="337"/>
      <c r="M873" s="337"/>
      <c r="N873" s="337"/>
      <c r="O873" s="338"/>
      <c r="P873" s="339">
        <f t="shared" si="207"/>
        <v>0</v>
      </c>
      <c r="Q873" s="364"/>
      <c r="R873" s="364"/>
      <c r="S873" s="365"/>
      <c r="T873" s="366"/>
      <c r="U873" s="367"/>
      <c r="V873" s="364"/>
      <c r="W873" s="364"/>
      <c r="X873" s="364"/>
      <c r="Y873" s="1293">
        <f t="shared" si="208"/>
        <v>0</v>
      </c>
      <c r="Z873" s="340"/>
      <c r="AA873" s="348"/>
      <c r="AB873" s="28"/>
      <c r="AC873" s="253">
        <f t="shared" si="204"/>
        <v>0</v>
      </c>
    </row>
    <row r="874" spans="1:29" s="29" customFormat="1" x14ac:dyDescent="0.3">
      <c r="A874" s="115"/>
      <c r="B874" s="332"/>
      <c r="C874" s="332"/>
      <c r="D874" s="332"/>
      <c r="E874" s="1168" t="s">
        <v>120</v>
      </c>
      <c r="F874" s="582">
        <f t="shared" si="205"/>
        <v>6</v>
      </c>
      <c r="G874" s="333">
        <v>2</v>
      </c>
      <c r="H874" s="333">
        <v>2</v>
      </c>
      <c r="I874" s="334">
        <v>1</v>
      </c>
      <c r="J874" s="335">
        <v>1</v>
      </c>
      <c r="K874" s="633">
        <v>2</v>
      </c>
      <c r="L874" s="344">
        <v>3</v>
      </c>
      <c r="M874" s="344"/>
      <c r="N874" s="344"/>
      <c r="O874" s="338">
        <f t="shared" si="206"/>
        <v>5</v>
      </c>
      <c r="P874" s="339">
        <f t="shared" si="207"/>
        <v>29035.079999999958</v>
      </c>
      <c r="Q874" s="364">
        <v>2500</v>
      </c>
      <c r="R874" s="364">
        <v>7500</v>
      </c>
      <c r="S874" s="365">
        <f>750000-730964.92</f>
        <v>19035.079999999958</v>
      </c>
      <c r="T874" s="366"/>
      <c r="U874" s="367"/>
      <c r="V874" s="364"/>
      <c r="W874" s="364"/>
      <c r="X874" s="364"/>
      <c r="Y874" s="1293">
        <f t="shared" si="208"/>
        <v>0</v>
      </c>
      <c r="Z874" s="340" t="s">
        <v>31</v>
      </c>
      <c r="AA874" s="370"/>
      <c r="AB874" s="12"/>
      <c r="AC874" s="253">
        <f t="shared" si="204"/>
        <v>29035.079999999958</v>
      </c>
    </row>
    <row r="875" spans="1:29" ht="16.2" thickBot="1" x14ac:dyDescent="0.35">
      <c r="A875" s="121"/>
      <c r="B875" s="377"/>
      <c r="C875" s="377"/>
      <c r="D875" s="377"/>
      <c r="E875" s="1596"/>
      <c r="F875" s="885">
        <f t="shared" si="205"/>
        <v>0</v>
      </c>
      <c r="G875" s="378"/>
      <c r="H875" s="378"/>
      <c r="I875" s="379"/>
      <c r="J875" s="380"/>
      <c r="K875" s="944"/>
      <c r="L875" s="425"/>
      <c r="M875" s="425"/>
      <c r="N875" s="425"/>
      <c r="O875" s="382"/>
      <c r="P875" s="481"/>
      <c r="Q875" s="383"/>
      <c r="R875" s="383"/>
      <c r="S875" s="384"/>
      <c r="T875" s="385"/>
      <c r="U875" s="386"/>
      <c r="V875" s="383"/>
      <c r="W875" s="383"/>
      <c r="X875" s="383"/>
      <c r="Y875" s="1305">
        <f t="shared" si="208"/>
        <v>0</v>
      </c>
      <c r="Z875" s="387"/>
      <c r="AA875" s="482"/>
      <c r="AB875" s="28"/>
      <c r="AC875" s="253">
        <f t="shared" ref="AC875:AC885" si="209">P875+Y875</f>
        <v>0</v>
      </c>
    </row>
    <row r="876" spans="1:29" s="1658" customFormat="1" x14ac:dyDescent="0.3">
      <c r="A876" s="1713" t="s">
        <v>966</v>
      </c>
      <c r="B876" s="1397"/>
      <c r="C876" s="1397"/>
      <c r="D876" s="1397"/>
      <c r="E876" s="1714"/>
      <c r="F876" s="1399">
        <f t="shared" si="205"/>
        <v>0</v>
      </c>
      <c r="G876" s="1400"/>
      <c r="H876" s="1400"/>
      <c r="I876" s="1715"/>
      <c r="J876" s="1716"/>
      <c r="K876" s="1403"/>
      <c r="L876" s="1404"/>
      <c r="M876" s="1404"/>
      <c r="N876" s="1404"/>
      <c r="O876" s="1405"/>
      <c r="P876" s="1717">
        <f t="shared" si="207"/>
        <v>50000</v>
      </c>
      <c r="Q876" s="1718">
        <f t="shared" ref="Q876:X876" si="210">SUM(Q877:Q882)</f>
        <v>10000</v>
      </c>
      <c r="R876" s="1718">
        <f t="shared" si="210"/>
        <v>0</v>
      </c>
      <c r="S876" s="1718">
        <f t="shared" si="210"/>
        <v>5000</v>
      </c>
      <c r="T876" s="1719">
        <f t="shared" si="210"/>
        <v>35000</v>
      </c>
      <c r="U876" s="1720">
        <f t="shared" si="210"/>
        <v>9738.4</v>
      </c>
      <c r="V876" s="1718">
        <f t="shared" si="210"/>
        <v>0</v>
      </c>
      <c r="W876" s="1721">
        <f t="shared" si="210"/>
        <v>0</v>
      </c>
      <c r="X876" s="1722">
        <f t="shared" si="210"/>
        <v>0</v>
      </c>
      <c r="Y876" s="1412">
        <f t="shared" si="208"/>
        <v>9738.4</v>
      </c>
      <c r="Z876" s="1723" t="s">
        <v>116</v>
      </c>
      <c r="AA876" s="1724"/>
      <c r="AB876" s="1725"/>
      <c r="AC876" s="1123">
        <f t="shared" si="209"/>
        <v>59738.400000000001</v>
      </c>
    </row>
    <row r="877" spans="1:29" x14ac:dyDescent="0.3">
      <c r="A877" s="115"/>
      <c r="B877" s="374" t="s">
        <v>137</v>
      </c>
      <c r="C877" s="332"/>
      <c r="D877" s="332"/>
      <c r="E877" s="1164"/>
      <c r="F877" s="582">
        <f t="shared" si="205"/>
        <v>0</v>
      </c>
      <c r="G877" s="333"/>
      <c r="H877" s="333"/>
      <c r="I877" s="334"/>
      <c r="J877" s="335"/>
      <c r="K877" s="942"/>
      <c r="L877" s="337"/>
      <c r="M877" s="337"/>
      <c r="N877" s="337"/>
      <c r="O877" s="338"/>
      <c r="P877" s="339">
        <f t="shared" si="207"/>
        <v>0</v>
      </c>
      <c r="Q877" s="364"/>
      <c r="R877" s="364"/>
      <c r="S877" s="365"/>
      <c r="T877" s="366"/>
      <c r="U877" s="367"/>
      <c r="V877" s="364"/>
      <c r="W877" s="364"/>
      <c r="X877" s="364"/>
      <c r="Y877" s="1293">
        <f t="shared" si="208"/>
        <v>0</v>
      </c>
      <c r="Z877" s="340"/>
      <c r="AA877" s="630"/>
      <c r="AB877" s="28"/>
      <c r="AC877" s="253">
        <f t="shared" si="209"/>
        <v>0</v>
      </c>
    </row>
    <row r="878" spans="1:29" x14ac:dyDescent="0.3">
      <c r="A878" s="115"/>
      <c r="B878" s="332"/>
      <c r="C878" s="332"/>
      <c r="D878" s="332"/>
      <c r="E878" s="1168" t="s">
        <v>17</v>
      </c>
      <c r="F878" s="582">
        <f t="shared" si="205"/>
        <v>2</v>
      </c>
      <c r="G878" s="333">
        <v>1</v>
      </c>
      <c r="H878" s="333"/>
      <c r="I878" s="334"/>
      <c r="J878" s="335">
        <v>1</v>
      </c>
      <c r="K878" s="633">
        <v>1</v>
      </c>
      <c r="L878" s="337"/>
      <c r="M878" s="337"/>
      <c r="N878" s="337"/>
      <c r="O878" s="338">
        <f t="shared" si="206"/>
        <v>1</v>
      </c>
      <c r="P878" s="339">
        <f t="shared" si="207"/>
        <v>40000</v>
      </c>
      <c r="Q878" s="364">
        <v>10000</v>
      </c>
      <c r="R878" s="364"/>
      <c r="S878" s="365"/>
      <c r="T878" s="366">
        <v>30000</v>
      </c>
      <c r="U878" s="367">
        <v>9738.4</v>
      </c>
      <c r="V878" s="364"/>
      <c r="W878" s="364"/>
      <c r="X878" s="364"/>
      <c r="Y878" s="1293">
        <f t="shared" si="208"/>
        <v>9738.4</v>
      </c>
      <c r="Z878" s="476"/>
      <c r="AA878" s="525" t="s">
        <v>31</v>
      </c>
      <c r="AB878" s="28"/>
      <c r="AC878" s="253">
        <f t="shared" si="209"/>
        <v>49738.400000000001</v>
      </c>
    </row>
    <row r="879" spans="1:29" x14ac:dyDescent="0.3">
      <c r="A879" s="115"/>
      <c r="B879" s="332"/>
      <c r="C879" s="332"/>
      <c r="D879" s="332"/>
      <c r="E879" s="1168"/>
      <c r="F879" s="582">
        <f t="shared" si="205"/>
        <v>0</v>
      </c>
      <c r="G879" s="333"/>
      <c r="H879" s="333"/>
      <c r="I879" s="334"/>
      <c r="J879" s="335"/>
      <c r="K879" s="942"/>
      <c r="L879" s="337"/>
      <c r="M879" s="337"/>
      <c r="N879" s="337"/>
      <c r="O879" s="338"/>
      <c r="P879" s="339">
        <f t="shared" si="207"/>
        <v>0</v>
      </c>
      <c r="Q879" s="364"/>
      <c r="R879" s="364"/>
      <c r="S879" s="365"/>
      <c r="T879" s="366"/>
      <c r="U879" s="367"/>
      <c r="V879" s="364"/>
      <c r="W879" s="364"/>
      <c r="X879" s="364"/>
      <c r="Y879" s="1293">
        <f t="shared" si="208"/>
        <v>0</v>
      </c>
      <c r="Z879" s="476"/>
      <c r="AA879" s="525"/>
      <c r="AB879" s="28"/>
      <c r="AC879" s="253">
        <f t="shared" si="209"/>
        <v>0</v>
      </c>
    </row>
    <row r="880" spans="1:29" x14ac:dyDescent="0.3">
      <c r="A880" s="115"/>
      <c r="B880" s="374" t="s">
        <v>925</v>
      </c>
      <c r="C880" s="332"/>
      <c r="D880" s="332"/>
      <c r="E880" s="1164"/>
      <c r="F880" s="582">
        <f t="shared" si="205"/>
        <v>0</v>
      </c>
      <c r="G880" s="333"/>
      <c r="H880" s="333"/>
      <c r="I880" s="334"/>
      <c r="J880" s="335"/>
      <c r="K880" s="942"/>
      <c r="L880" s="337"/>
      <c r="M880" s="337"/>
      <c r="N880" s="337"/>
      <c r="O880" s="338"/>
      <c r="P880" s="339">
        <f t="shared" si="207"/>
        <v>0</v>
      </c>
      <c r="Q880" s="364"/>
      <c r="R880" s="364"/>
      <c r="S880" s="365"/>
      <c r="T880" s="366"/>
      <c r="U880" s="367"/>
      <c r="V880" s="364"/>
      <c r="W880" s="364"/>
      <c r="X880" s="364"/>
      <c r="Y880" s="1293">
        <f t="shared" si="208"/>
        <v>0</v>
      </c>
      <c r="Z880" s="476"/>
      <c r="AA880" s="525"/>
      <c r="AB880" s="28"/>
      <c r="AC880" s="253">
        <f t="shared" si="209"/>
        <v>0</v>
      </c>
    </row>
    <row r="881" spans="1:29" x14ac:dyDescent="0.3">
      <c r="A881" s="115"/>
      <c r="B881" s="374" t="s">
        <v>926</v>
      </c>
      <c r="C881" s="332"/>
      <c r="D881" s="332"/>
      <c r="E881" s="1164"/>
      <c r="F881" s="582">
        <f t="shared" si="205"/>
        <v>0</v>
      </c>
      <c r="G881" s="333"/>
      <c r="H881" s="333"/>
      <c r="I881" s="334"/>
      <c r="J881" s="335"/>
      <c r="K881" s="942"/>
      <c r="L881" s="337"/>
      <c r="M881" s="337"/>
      <c r="N881" s="337"/>
      <c r="O881" s="338"/>
      <c r="P881" s="339">
        <f t="shared" si="207"/>
        <v>0</v>
      </c>
      <c r="Q881" s="364"/>
      <c r="R881" s="364"/>
      <c r="S881" s="365"/>
      <c r="T881" s="366" t="s">
        <v>1087</v>
      </c>
      <c r="U881" s="367"/>
      <c r="V881" s="364"/>
      <c r="W881" s="364"/>
      <c r="X881" s="364"/>
      <c r="Y881" s="1293">
        <f t="shared" si="208"/>
        <v>0</v>
      </c>
      <c r="Z881" s="476"/>
      <c r="AA881" s="525"/>
      <c r="AB881" s="28"/>
      <c r="AC881" s="253">
        <f t="shared" si="209"/>
        <v>0</v>
      </c>
    </row>
    <row r="882" spans="1:29" x14ac:dyDescent="0.3">
      <c r="A882" s="115"/>
      <c r="B882" s="332"/>
      <c r="C882" s="332"/>
      <c r="D882" s="332"/>
      <c r="E882" s="1168" t="s">
        <v>76</v>
      </c>
      <c r="F882" s="582">
        <f t="shared" si="205"/>
        <v>3</v>
      </c>
      <c r="G882" s="333">
        <v>1</v>
      </c>
      <c r="H882" s="333">
        <v>1</v>
      </c>
      <c r="I882" s="334">
        <v>1</v>
      </c>
      <c r="J882" s="335"/>
      <c r="K882" s="633">
        <v>2</v>
      </c>
      <c r="L882" s="337"/>
      <c r="M882" s="337"/>
      <c r="N882" s="337"/>
      <c r="O882" s="338">
        <f t="shared" si="206"/>
        <v>2</v>
      </c>
      <c r="P882" s="339">
        <f t="shared" si="207"/>
        <v>10000</v>
      </c>
      <c r="Q882" s="364"/>
      <c r="R882" s="364"/>
      <c r="S882" s="365">
        <v>5000</v>
      </c>
      <c r="T882" s="366">
        <v>5000</v>
      </c>
      <c r="U882" s="367"/>
      <c r="V882" s="364"/>
      <c r="W882" s="364"/>
      <c r="X882" s="364"/>
      <c r="Y882" s="1293">
        <f t="shared" si="208"/>
        <v>0</v>
      </c>
      <c r="Z882" s="476"/>
      <c r="AA882" s="525" t="s">
        <v>31</v>
      </c>
      <c r="AB882" s="49" t="e">
        <f>SUM(AB52:AB881)</f>
        <v>#REF!</v>
      </c>
      <c r="AC882" s="253">
        <f t="shared" si="209"/>
        <v>10000</v>
      </c>
    </row>
    <row r="883" spans="1:29" ht="16.2" thickBot="1" x14ac:dyDescent="0.35">
      <c r="A883" s="119"/>
      <c r="B883" s="306"/>
      <c r="C883" s="306"/>
      <c r="D883" s="306"/>
      <c r="E883" s="1364"/>
      <c r="F883" s="881">
        <f t="shared" si="205"/>
        <v>0</v>
      </c>
      <c r="G883" s="307"/>
      <c r="H883" s="307"/>
      <c r="I883" s="308"/>
      <c r="J883" s="309"/>
      <c r="K883" s="941"/>
      <c r="L883" s="310"/>
      <c r="M883" s="310"/>
      <c r="N883" s="310"/>
      <c r="O883" s="311"/>
      <c r="P883" s="484">
        <f t="shared" si="207"/>
        <v>0</v>
      </c>
      <c r="Q883" s="349"/>
      <c r="R883" s="349"/>
      <c r="S883" s="314"/>
      <c r="T883" s="315"/>
      <c r="U883" s="350"/>
      <c r="V883" s="349"/>
      <c r="W883" s="349"/>
      <c r="X883" s="349"/>
      <c r="Y883" s="1307">
        <f t="shared" si="208"/>
        <v>0</v>
      </c>
      <c r="Z883" s="317"/>
      <c r="AA883" s="318"/>
      <c r="AB883" s="28"/>
      <c r="AC883" s="253">
        <f t="shared" si="209"/>
        <v>0</v>
      </c>
    </row>
    <row r="884" spans="1:29" s="29" customFormat="1" x14ac:dyDescent="0.3">
      <c r="A884" s="204" t="s">
        <v>410</v>
      </c>
      <c r="B884" s="1600"/>
      <c r="C884" s="1600"/>
      <c r="D884" s="1600"/>
      <c r="E884" s="1601"/>
      <c r="F884" s="1602">
        <f t="shared" si="205"/>
        <v>0</v>
      </c>
      <c r="G884" s="1603"/>
      <c r="H884" s="1603"/>
      <c r="I884" s="1604"/>
      <c r="J884" s="1605"/>
      <c r="K884" s="1606"/>
      <c r="L884" s="1607"/>
      <c r="M884" s="1607"/>
      <c r="N884" s="1607"/>
      <c r="O884" s="1608"/>
      <c r="P884" s="1609">
        <f t="shared" si="207"/>
        <v>0</v>
      </c>
      <c r="Q884" s="1610"/>
      <c r="R884" s="1610"/>
      <c r="S884" s="1611"/>
      <c r="T884" s="1612"/>
      <c r="U884" s="1613"/>
      <c r="V884" s="1610"/>
      <c r="W884" s="1610"/>
      <c r="X884" s="1610"/>
      <c r="Y884" s="1614">
        <f t="shared" si="208"/>
        <v>0</v>
      </c>
      <c r="Z884" s="1615"/>
      <c r="AA884" s="1616"/>
      <c r="AB884" s="12"/>
      <c r="AC884" s="1160">
        <f t="shared" si="209"/>
        <v>0</v>
      </c>
    </row>
    <row r="885" spans="1:29" ht="16.2" thickBot="1" x14ac:dyDescent="0.35">
      <c r="A885" s="119"/>
      <c r="B885" s="306"/>
      <c r="C885" s="306"/>
      <c r="D885" s="306"/>
      <c r="E885" s="1247"/>
      <c r="F885" s="881">
        <f t="shared" si="205"/>
        <v>0</v>
      </c>
      <c r="G885" s="307"/>
      <c r="H885" s="307"/>
      <c r="I885" s="307"/>
      <c r="J885" s="526"/>
      <c r="K885" s="941"/>
      <c r="L885" s="310"/>
      <c r="M885" s="310"/>
      <c r="N885" s="310"/>
      <c r="O885" s="311"/>
      <c r="P885" s="312">
        <f t="shared" ref="P885" si="211">T885+S885</f>
        <v>0</v>
      </c>
      <c r="Q885" s="313"/>
      <c r="R885" s="313"/>
      <c r="S885" s="314"/>
      <c r="T885" s="315"/>
      <c r="U885" s="316"/>
      <c r="V885" s="313"/>
      <c r="W885" s="313"/>
      <c r="X885" s="313"/>
      <c r="Y885" s="1146"/>
      <c r="Z885" s="317"/>
      <c r="AA885" s="318"/>
      <c r="AB885" s="28"/>
      <c r="AC885" s="253">
        <f t="shared" si="209"/>
        <v>0</v>
      </c>
    </row>
    <row r="886" spans="1:29" s="31" customFormat="1" x14ac:dyDescent="0.3">
      <c r="A886" s="132"/>
      <c r="B886" s="132"/>
      <c r="C886" s="132"/>
      <c r="D886" s="132"/>
      <c r="E886" s="138"/>
      <c r="F886" s="909"/>
      <c r="G886" s="139"/>
      <c r="H886" s="139"/>
      <c r="I886" s="140"/>
      <c r="J886" s="140"/>
      <c r="K886" s="140"/>
      <c r="L886" s="141"/>
      <c r="M886" s="141"/>
      <c r="N886" s="142"/>
      <c r="O886" s="915"/>
      <c r="P886" s="996"/>
      <c r="Q886" s="132"/>
      <c r="R886" s="132"/>
      <c r="S886" s="132"/>
      <c r="T886" s="132"/>
      <c r="U886" s="132"/>
      <c r="V886" s="132"/>
      <c r="W886" s="132"/>
      <c r="X886" s="132"/>
      <c r="Y886" s="983"/>
      <c r="Z886" s="132"/>
      <c r="AA886" s="132"/>
      <c r="AB886" s="15"/>
    </row>
    <row r="887" spans="1:29" s="4" customFormat="1" x14ac:dyDescent="0.3">
      <c r="A887" s="143" t="s">
        <v>128</v>
      </c>
      <c r="B887" s="129"/>
      <c r="C887" s="129"/>
      <c r="D887" s="129"/>
      <c r="F887" s="144"/>
      <c r="G887" s="147"/>
      <c r="H887" s="147"/>
      <c r="I887" s="145"/>
      <c r="J887" s="145"/>
      <c r="K887" s="145"/>
      <c r="L887" s="148"/>
      <c r="M887" s="146"/>
      <c r="N887" s="146"/>
      <c r="O887" s="79" t="s">
        <v>129</v>
      </c>
      <c r="P887" s="997"/>
      <c r="Q887" s="129"/>
      <c r="R887" s="129"/>
      <c r="S887" s="129"/>
      <c r="T887" s="129"/>
      <c r="U887" s="129"/>
      <c r="V887" s="129"/>
      <c r="X887" s="129"/>
      <c r="Y887" s="149"/>
      <c r="Z887" s="44" t="s">
        <v>130</v>
      </c>
      <c r="AA887" s="129"/>
    </row>
    <row r="888" spans="1:29" s="4" customFormat="1" x14ac:dyDescent="0.3">
      <c r="A888" s="143"/>
      <c r="B888" s="129"/>
      <c r="C888" s="129"/>
      <c r="D888" s="129"/>
      <c r="F888" s="144"/>
      <c r="G888" s="147"/>
      <c r="H888" s="147"/>
      <c r="I888" s="145"/>
      <c r="J888" s="145"/>
      <c r="K888" s="145"/>
      <c r="L888" s="148"/>
      <c r="M888" s="146"/>
      <c r="N888" s="146"/>
      <c r="O888" s="79"/>
      <c r="P888" s="997"/>
      <c r="Q888" s="129"/>
      <c r="R888" s="129"/>
      <c r="S888" s="129"/>
      <c r="T888" s="129"/>
      <c r="U888" s="129"/>
      <c r="V888" s="129"/>
      <c r="W888" s="44"/>
      <c r="X888" s="129"/>
      <c r="Y888" s="149"/>
      <c r="Z888" s="129"/>
      <c r="AA888" s="129"/>
    </row>
    <row r="889" spans="1:29" s="4" customFormat="1" x14ac:dyDescent="0.3">
      <c r="A889" s="143"/>
      <c r="B889" s="129"/>
      <c r="C889" s="129"/>
      <c r="D889" s="129"/>
      <c r="F889" s="144"/>
      <c r="G889" s="147"/>
      <c r="H889" s="147"/>
      <c r="I889" s="145"/>
      <c r="J889" s="145"/>
      <c r="K889" s="145"/>
      <c r="L889" s="148"/>
      <c r="M889" s="146"/>
      <c r="N889" s="146"/>
      <c r="O889" s="79"/>
      <c r="P889" s="997"/>
      <c r="Q889" s="129"/>
      <c r="R889" s="129"/>
      <c r="S889" s="129"/>
      <c r="T889" s="129"/>
      <c r="U889" s="129"/>
      <c r="V889" s="129"/>
      <c r="W889" s="44"/>
      <c r="X889" s="129"/>
      <c r="Y889" s="149"/>
      <c r="Z889" s="129"/>
      <c r="AA889" s="129"/>
    </row>
    <row r="890" spans="1:29" s="4" customFormat="1" x14ac:dyDescent="0.3">
      <c r="A890" s="129"/>
      <c r="B890" s="129"/>
      <c r="C890" s="129"/>
      <c r="D890" s="129"/>
      <c r="F890" s="144"/>
      <c r="G890" s="147"/>
      <c r="H890" s="147"/>
      <c r="I890" s="145"/>
      <c r="J890" s="145"/>
      <c r="K890" s="145"/>
      <c r="L890" s="148"/>
      <c r="M890" s="148"/>
      <c r="N890" s="148"/>
      <c r="O890" s="79"/>
      <c r="P890" s="997"/>
      <c r="Q890" s="129"/>
      <c r="R890" s="129"/>
      <c r="S890" s="129"/>
      <c r="T890" s="129"/>
      <c r="U890" s="129"/>
      <c r="V890" s="129"/>
      <c r="W890" s="129"/>
      <c r="X890" s="129"/>
      <c r="Y890" s="149"/>
      <c r="Z890" s="129"/>
      <c r="AA890" s="129"/>
    </row>
    <row r="891" spans="1:29" s="4" customFormat="1" x14ac:dyDescent="0.3">
      <c r="A891" s="129"/>
      <c r="B891" s="129"/>
      <c r="C891" s="129"/>
      <c r="D891" s="129"/>
      <c r="F891" s="144"/>
      <c r="G891" s="147"/>
      <c r="H891" s="147"/>
      <c r="I891" s="145"/>
      <c r="J891" s="145"/>
      <c r="K891" s="145"/>
      <c r="L891" s="148"/>
      <c r="M891" s="148"/>
      <c r="N891" s="148"/>
      <c r="O891" s="79"/>
      <c r="P891" s="997"/>
      <c r="Q891" s="129"/>
      <c r="R891" s="129"/>
      <c r="S891" s="129"/>
      <c r="T891" s="129"/>
      <c r="U891" s="129"/>
      <c r="V891" s="129"/>
      <c r="W891" s="129"/>
      <c r="X891" s="129"/>
      <c r="Y891" s="149"/>
      <c r="Z891" s="129"/>
      <c r="AA891" s="129"/>
    </row>
    <row r="892" spans="1:29" s="40" customFormat="1" x14ac:dyDescent="0.3">
      <c r="A892" s="143" t="s">
        <v>133</v>
      </c>
      <c r="B892" s="149"/>
      <c r="C892" s="149"/>
      <c r="D892" s="149"/>
      <c r="F892" s="64" t="s">
        <v>694</v>
      </c>
      <c r="G892" s="148"/>
      <c r="H892" s="148"/>
      <c r="I892" s="129"/>
      <c r="J892" s="150"/>
      <c r="K892" s="145"/>
      <c r="L892" s="148"/>
      <c r="M892" s="146"/>
      <c r="N892" s="146"/>
      <c r="P892" s="3" t="s">
        <v>693</v>
      </c>
      <c r="Q892" s="129"/>
      <c r="R892" s="129"/>
      <c r="S892" s="129"/>
      <c r="T892" s="129"/>
      <c r="U892" s="129"/>
      <c r="V892" s="129"/>
      <c r="W892" s="149"/>
      <c r="X892" s="149"/>
      <c r="Z892" s="149"/>
      <c r="AA892" s="3" t="s">
        <v>131</v>
      </c>
    </row>
    <row r="893" spans="1:29" s="4" customFormat="1" x14ac:dyDescent="0.3">
      <c r="A893" s="128" t="s">
        <v>134</v>
      </c>
      <c r="B893" s="129"/>
      <c r="C893" s="129"/>
      <c r="D893" s="129"/>
      <c r="F893" s="64" t="s">
        <v>695</v>
      </c>
      <c r="G893" s="148"/>
      <c r="H893" s="148"/>
      <c r="I893" s="145"/>
      <c r="J893" s="150"/>
      <c r="K893" s="145"/>
      <c r="L893" s="148"/>
      <c r="M893" s="148"/>
      <c r="N893" s="148"/>
      <c r="O893" s="911"/>
      <c r="P893" s="3" t="s">
        <v>135</v>
      </c>
      <c r="Q893" s="129"/>
      <c r="R893" s="129"/>
      <c r="S893" s="129"/>
      <c r="T893" s="129"/>
      <c r="U893" s="129"/>
      <c r="V893" s="129"/>
      <c r="W893" s="129"/>
      <c r="X893" s="129"/>
      <c r="Y893" s="40"/>
      <c r="Z893" s="129"/>
      <c r="AA893" s="2" t="s">
        <v>132</v>
      </c>
    </row>
    <row r="894" spans="1:29" s="19" customFormat="1" x14ac:dyDescent="0.3">
      <c r="A894" s="129"/>
      <c r="B894" s="129"/>
      <c r="C894" s="129"/>
      <c r="D894" s="129"/>
      <c r="E894" s="151"/>
      <c r="F894" s="144"/>
      <c r="G894" s="147"/>
      <c r="H894" s="147"/>
      <c r="I894" s="145"/>
      <c r="J894" s="145"/>
      <c r="K894" s="145"/>
      <c r="L894" s="148"/>
      <c r="M894" s="148"/>
      <c r="N894" s="152"/>
      <c r="O894" s="916"/>
      <c r="P894" s="997"/>
      <c r="Q894" s="129"/>
      <c r="R894" s="129"/>
      <c r="S894" s="129"/>
      <c r="T894" s="129"/>
      <c r="U894" s="129"/>
      <c r="V894" s="129"/>
      <c r="W894" s="129"/>
      <c r="X894" s="129"/>
      <c r="Y894" s="149"/>
      <c r="Z894" s="129"/>
      <c r="AA894" s="129"/>
      <c r="AB894" s="16"/>
    </row>
    <row r="895" spans="1:29" x14ac:dyDescent="0.3">
      <c r="A895" s="129"/>
      <c r="B895" s="129"/>
      <c r="C895" s="129"/>
      <c r="D895" s="129"/>
      <c r="E895" s="151"/>
      <c r="F895" s="144"/>
      <c r="G895" s="147"/>
      <c r="H895" s="147"/>
      <c r="I895" s="145"/>
      <c r="J895" s="145"/>
      <c r="K895" s="145"/>
      <c r="L895" s="148"/>
      <c r="M895" s="148"/>
      <c r="N895" s="152"/>
      <c r="O895" s="916"/>
      <c r="P895" s="997"/>
      <c r="Q895" s="129"/>
      <c r="R895" s="129"/>
      <c r="S895" s="129"/>
      <c r="T895" s="129"/>
      <c r="U895" s="129"/>
      <c r="V895" s="129"/>
      <c r="W895" s="129"/>
      <c r="X895" s="129"/>
      <c r="Y895" s="149"/>
      <c r="Z895" s="129"/>
      <c r="AA895" s="129"/>
      <c r="AB895" s="28"/>
    </row>
    <row r="896" spans="1:29" x14ac:dyDescent="0.3">
      <c r="A896" s="129"/>
      <c r="B896" s="129"/>
      <c r="C896" s="129"/>
      <c r="D896" s="129"/>
      <c r="E896" s="151"/>
      <c r="F896" s="144"/>
      <c r="G896" s="147"/>
      <c r="H896" s="147"/>
      <c r="I896" s="145"/>
      <c r="J896" s="145"/>
      <c r="K896" s="145"/>
      <c r="L896" s="148"/>
      <c r="M896" s="148"/>
      <c r="N896" s="152"/>
      <c r="O896" s="916"/>
      <c r="P896" s="997"/>
      <c r="Q896" s="129"/>
      <c r="R896" s="129"/>
      <c r="S896" s="129"/>
      <c r="T896" s="129"/>
      <c r="U896" s="129"/>
      <c r="V896" s="129"/>
      <c r="W896" s="129"/>
      <c r="X896" s="129"/>
      <c r="Y896" s="149"/>
      <c r="Z896" s="129"/>
      <c r="AA896" s="129"/>
      <c r="AB896" s="28"/>
    </row>
    <row r="897" spans="1:28" x14ac:dyDescent="0.3">
      <c r="A897" s="129"/>
      <c r="B897" s="129"/>
      <c r="C897" s="129"/>
      <c r="D897" s="129"/>
      <c r="E897" s="151"/>
      <c r="F897" s="144"/>
      <c r="G897" s="147"/>
      <c r="H897" s="147"/>
      <c r="I897" s="145"/>
      <c r="J897" s="145"/>
      <c r="K897" s="145"/>
      <c r="L897" s="148"/>
      <c r="M897" s="148"/>
      <c r="N897" s="152"/>
      <c r="O897" s="916"/>
      <c r="P897" s="997"/>
      <c r="Q897" s="129"/>
      <c r="R897" s="129"/>
      <c r="S897" s="129"/>
      <c r="T897" s="129"/>
      <c r="U897" s="129"/>
      <c r="V897" s="129"/>
      <c r="W897" s="129"/>
      <c r="X897" s="129"/>
      <c r="Y897" s="149"/>
      <c r="Z897" s="129"/>
      <c r="AA897" s="129"/>
      <c r="AB897" s="28"/>
    </row>
    <row r="898" spans="1:28" x14ac:dyDescent="0.3">
      <c r="A898" s="129"/>
      <c r="B898" s="129"/>
      <c r="C898" s="129"/>
      <c r="D898" s="129"/>
      <c r="E898" s="153"/>
      <c r="F898" s="144"/>
      <c r="G898" s="154"/>
      <c r="H898" s="154"/>
      <c r="I898" s="155"/>
      <c r="J898" s="155"/>
      <c r="K898" s="155"/>
      <c r="L898" s="148"/>
      <c r="M898" s="148"/>
      <c r="N898" s="148"/>
      <c r="O898" s="916"/>
      <c r="P898" s="997"/>
      <c r="Q898" s="129"/>
      <c r="R898" s="129"/>
      <c r="S898" s="129"/>
      <c r="T898" s="129"/>
      <c r="U898" s="129"/>
      <c r="V898" s="129"/>
      <c r="W898" s="129"/>
      <c r="X898" s="129"/>
      <c r="Y898" s="149"/>
      <c r="Z898" s="129"/>
      <c r="AA898" s="129"/>
      <c r="AB898" s="28"/>
    </row>
    <row r="899" spans="1:28" x14ac:dyDescent="0.3">
      <c r="A899" s="4"/>
      <c r="B899" s="4"/>
      <c r="C899" s="4"/>
      <c r="D899" s="4"/>
      <c r="E899" s="4"/>
      <c r="F899" s="45"/>
      <c r="G899" s="42"/>
      <c r="H899" s="42"/>
      <c r="I899" s="43"/>
      <c r="J899" s="43"/>
      <c r="K899" s="43"/>
      <c r="L899" s="44"/>
      <c r="M899" s="44"/>
      <c r="N899" s="79"/>
      <c r="O899" s="911"/>
      <c r="P899" s="261"/>
      <c r="Q899" s="16"/>
      <c r="R899" s="19"/>
      <c r="S899" s="19"/>
      <c r="T899" s="19"/>
      <c r="U899" s="37"/>
      <c r="V899" s="19"/>
      <c r="W899" s="19"/>
      <c r="X899" s="19"/>
      <c r="Y899" s="984"/>
      <c r="Z899" s="19"/>
      <c r="AA899" s="19"/>
    </row>
    <row r="900" spans="1:28" x14ac:dyDescent="0.3">
      <c r="A900" s="4"/>
      <c r="B900" s="4"/>
      <c r="C900" s="4"/>
      <c r="D900" s="4"/>
      <c r="E900" s="4"/>
      <c r="F900" s="45"/>
      <c r="G900" s="42"/>
      <c r="H900" s="42"/>
      <c r="I900" s="43"/>
      <c r="J900" s="43"/>
      <c r="K900" s="43"/>
      <c r="L900" s="44"/>
      <c r="M900" s="44"/>
      <c r="N900" s="44"/>
      <c r="O900" s="911"/>
      <c r="P900" s="40"/>
      <c r="Q900" s="28"/>
    </row>
    <row r="901" spans="1:28" x14ac:dyDescent="0.3">
      <c r="A901" s="4"/>
      <c r="B901" s="4"/>
      <c r="C901" s="4"/>
      <c r="D901" s="4"/>
      <c r="E901" s="4"/>
      <c r="F901" s="45"/>
      <c r="G901" s="42"/>
      <c r="H901" s="42"/>
      <c r="I901" s="43"/>
      <c r="J901" s="43"/>
      <c r="K901" s="43"/>
      <c r="L901" s="44"/>
      <c r="M901" s="44"/>
      <c r="N901" s="44"/>
      <c r="O901" s="911"/>
      <c r="P901" s="40"/>
      <c r="Q901" s="28"/>
    </row>
    <row r="902" spans="1:28" x14ac:dyDescent="0.3">
      <c r="A902" s="4"/>
      <c r="B902" s="4"/>
      <c r="C902" s="4"/>
      <c r="D902" s="4"/>
      <c r="E902" s="4"/>
      <c r="F902" s="45"/>
      <c r="G902" s="42"/>
      <c r="H902" s="42"/>
      <c r="I902" s="43"/>
      <c r="J902" s="43"/>
      <c r="K902" s="43"/>
      <c r="L902" s="44"/>
      <c r="M902" s="44"/>
      <c r="N902" s="44"/>
      <c r="O902" s="911"/>
      <c r="P902" s="40"/>
    </row>
    <row r="903" spans="1:28" x14ac:dyDescent="0.3">
      <c r="A903" s="4"/>
      <c r="B903" s="4"/>
      <c r="C903" s="4"/>
      <c r="D903" s="4"/>
      <c r="E903" s="4"/>
      <c r="F903" s="45"/>
      <c r="G903" s="42"/>
      <c r="H903" s="42"/>
      <c r="I903" s="43"/>
      <c r="J903" s="43"/>
      <c r="K903" s="43"/>
      <c r="L903" s="44"/>
      <c r="M903" s="44"/>
      <c r="N903" s="44"/>
      <c r="O903" s="911"/>
      <c r="P903" s="40"/>
    </row>
    <row r="904" spans="1:28" x14ac:dyDescent="0.3">
      <c r="A904" s="4"/>
      <c r="B904" s="4"/>
      <c r="C904" s="4"/>
      <c r="D904" s="4"/>
      <c r="E904" s="4"/>
      <c r="F904" s="45"/>
      <c r="G904" s="42"/>
      <c r="H904" s="42"/>
      <c r="I904" s="43"/>
      <c r="J904" s="43"/>
      <c r="K904" s="43"/>
      <c r="L904" s="44"/>
      <c r="M904" s="44"/>
      <c r="N904" s="44"/>
      <c r="O904" s="911"/>
      <c r="P904" s="40"/>
    </row>
  </sheetData>
  <mergeCells count="23">
    <mergeCell ref="P20:P21"/>
    <mergeCell ref="E2:P2"/>
    <mergeCell ref="E3:P3"/>
    <mergeCell ref="A10:AA10"/>
    <mergeCell ref="A11:AA11"/>
    <mergeCell ref="A12:AA12"/>
    <mergeCell ref="E13:Z13"/>
    <mergeCell ref="AB62:AB67"/>
    <mergeCell ref="Q20:T20"/>
    <mergeCell ref="U20:X20"/>
    <mergeCell ref="Y20:Y21"/>
    <mergeCell ref="A22:E22"/>
    <mergeCell ref="AB24:AB30"/>
    <mergeCell ref="AB52:AB57"/>
    <mergeCell ref="A19:E21"/>
    <mergeCell ref="F19:O19"/>
    <mergeCell ref="P19:Y19"/>
    <mergeCell ref="Z19:Z21"/>
    <mergeCell ref="AA19:AA21"/>
    <mergeCell ref="F20:F21"/>
    <mergeCell ref="G20:J20"/>
    <mergeCell ref="K20:N20"/>
    <mergeCell ref="O20:O21"/>
  </mergeCells>
  <printOptions horizontalCentered="1"/>
  <pageMargins left="0.11811023622047245" right="1.1811023622047245" top="0.39370078740157483" bottom="0.31496062992125984" header="0.31496062992125984" footer="0.31496062992125984"/>
  <pageSetup paperSize="5" scale="44" fitToHeight="0" orientation="landscape" r:id="rId1"/>
  <headerFooter>
    <oddFooter>Page &amp;P&amp;RDILG R4A 2018 AOPB</oddFooter>
  </headerFooter>
  <rowBreaks count="11" manualBreakCount="11">
    <brk id="75" max="26" man="1"/>
    <brk id="176" max="26" man="1"/>
    <brk id="287" max="26" man="1"/>
    <brk id="377" max="26" man="1"/>
    <brk id="448" max="26" man="1"/>
    <brk id="536" max="26" man="1"/>
    <brk id="544" max="26" man="1"/>
    <brk id="627" max="26" man="1"/>
    <brk id="720" max="26" man="1"/>
    <brk id="798" max="26" man="1"/>
    <brk id="873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54"/>
  <sheetViews>
    <sheetView view="pageBreakPreview" topLeftCell="A19" zoomScale="60" zoomScaleNormal="90" workbookViewId="0">
      <pane xSplit="5" ySplit="4" topLeftCell="K23" activePane="bottomRight" state="frozen"/>
      <selection activeCell="A19" sqref="A19"/>
      <selection pane="topRight" activeCell="F19" sqref="F19"/>
      <selection pane="bottomLeft" activeCell="A23" sqref="A23"/>
      <selection pane="bottomRight" activeCell="K1714" sqref="K1714"/>
    </sheetView>
  </sheetViews>
  <sheetFormatPr defaultColWidth="9.109375" defaultRowHeight="15.6" x14ac:dyDescent="0.3"/>
  <cols>
    <col min="1" max="1" width="3.5546875" style="27" customWidth="1"/>
    <col min="2" max="3" width="3.6640625" style="27" customWidth="1"/>
    <col min="4" max="4" width="3.5546875" style="27" customWidth="1"/>
    <col min="5" max="5" width="43.44140625" style="27" customWidth="1"/>
    <col min="6" max="6" width="11.6640625" style="910" customWidth="1"/>
    <col min="7" max="7" width="7.6640625" style="6" customWidth="1"/>
    <col min="8" max="8" width="7.109375" style="6" customWidth="1"/>
    <col min="9" max="9" width="7.6640625" style="36" customWidth="1"/>
    <col min="10" max="10" width="8.33203125" style="36" customWidth="1"/>
    <col min="11" max="11" width="6.88671875" style="36" customWidth="1"/>
    <col min="12" max="12" width="8.109375" style="7" customWidth="1"/>
    <col min="13" max="14" width="3.6640625" style="7" hidden="1" customWidth="1"/>
    <col min="15" max="15" width="13.33203125" style="917" customWidth="1"/>
    <col min="16" max="16" width="21.6640625" style="34" customWidth="1"/>
    <col min="17" max="17" width="18.109375" style="27" customWidth="1"/>
    <col min="18" max="18" width="18.44140625" style="27" customWidth="1"/>
    <col min="19" max="19" width="18.33203125" style="27" customWidth="1"/>
    <col min="20" max="20" width="18.6640625" style="27" customWidth="1"/>
    <col min="21" max="21" width="18.33203125" style="29" customWidth="1"/>
    <col min="22" max="22" width="18.88671875" style="27" customWidth="1"/>
    <col min="23" max="23" width="21" style="27" hidden="1" customWidth="1"/>
    <col min="24" max="24" width="22.33203125" style="27" hidden="1" customWidth="1"/>
    <col min="25" max="25" width="20.6640625" style="34" customWidth="1"/>
    <col min="26" max="26" width="14.5546875" style="27" customWidth="1"/>
    <col min="27" max="27" width="40.6640625" style="27" customWidth="1"/>
    <col min="28" max="28" width="15.44140625" style="27" bestFit="1" customWidth="1"/>
    <col min="29" max="29" width="18.88671875" style="27" customWidth="1"/>
    <col min="30" max="30" width="21.44140625" style="27" customWidth="1"/>
    <col min="31" max="32" width="9.109375" style="27"/>
    <col min="33" max="33" width="9.33203125" style="27" bestFit="1" customWidth="1"/>
    <col min="34" max="16384" width="9.109375" style="27"/>
  </cols>
  <sheetData>
    <row r="1" spans="1:27" hidden="1" x14ac:dyDescent="0.3">
      <c r="A1" s="4"/>
      <c r="B1" s="4"/>
      <c r="C1" s="4"/>
      <c r="D1" s="4"/>
      <c r="E1" s="4"/>
      <c r="F1" s="45"/>
      <c r="G1" s="42"/>
      <c r="H1" s="42"/>
      <c r="I1" s="43"/>
      <c r="J1" s="43"/>
      <c r="K1" s="43"/>
      <c r="L1" s="44"/>
      <c r="M1" s="44"/>
      <c r="N1" s="44"/>
      <c r="O1" s="911"/>
      <c r="P1" s="40"/>
      <c r="Q1" s="28"/>
    </row>
    <row r="2" spans="1:27" hidden="1" x14ac:dyDescent="0.3">
      <c r="A2" s="4"/>
      <c r="B2" s="4"/>
      <c r="C2" s="4"/>
      <c r="D2" s="4"/>
      <c r="E2" s="1899" t="s">
        <v>46</v>
      </c>
      <c r="F2" s="1899"/>
      <c r="G2" s="1899"/>
      <c r="H2" s="1899"/>
      <c r="I2" s="1899"/>
      <c r="J2" s="1899"/>
      <c r="K2" s="1899"/>
      <c r="L2" s="1899"/>
      <c r="M2" s="1899"/>
      <c r="N2" s="1899"/>
      <c r="O2" s="1899"/>
      <c r="P2" s="1899"/>
      <c r="Q2" s="28"/>
    </row>
    <row r="3" spans="1:27" hidden="1" x14ac:dyDescent="0.3">
      <c r="A3" s="4"/>
      <c r="B3" s="4"/>
      <c r="C3" s="4"/>
      <c r="D3" s="4"/>
      <c r="E3" s="1899" t="s">
        <v>48</v>
      </c>
      <c r="F3" s="1899"/>
      <c r="G3" s="1899"/>
      <c r="H3" s="1899"/>
      <c r="I3" s="1899"/>
      <c r="J3" s="1899"/>
      <c r="K3" s="1899"/>
      <c r="L3" s="1899"/>
      <c r="M3" s="1899"/>
      <c r="N3" s="1899"/>
      <c r="O3" s="1899"/>
      <c r="P3" s="1899"/>
      <c r="Q3" s="28"/>
    </row>
    <row r="4" spans="1:27" hidden="1" x14ac:dyDescent="0.3">
      <c r="A4" s="4"/>
      <c r="B4" s="4"/>
      <c r="C4" s="4"/>
      <c r="D4" s="4"/>
      <c r="E4" s="261"/>
      <c r="F4" s="45"/>
      <c r="G4" s="42"/>
      <c r="H4" s="42"/>
      <c r="I4" s="43"/>
      <c r="J4" s="43"/>
      <c r="K4" s="43"/>
      <c r="L4" s="42"/>
      <c r="M4" s="45"/>
      <c r="N4" s="45"/>
      <c r="O4" s="78"/>
      <c r="P4" s="261"/>
      <c r="Q4" s="28"/>
    </row>
    <row r="5" spans="1:27" hidden="1" x14ac:dyDescent="0.3">
      <c r="A5" s="4" t="s">
        <v>38</v>
      </c>
      <c r="B5" s="4"/>
      <c r="C5" s="4"/>
      <c r="D5" s="4"/>
      <c r="E5" s="4"/>
      <c r="F5" s="45"/>
      <c r="G5" s="42"/>
      <c r="H5" s="42"/>
      <c r="I5" s="43"/>
      <c r="J5" s="43"/>
      <c r="K5" s="43"/>
      <c r="L5" s="44"/>
      <c r="M5" s="44"/>
      <c r="N5" s="44"/>
      <c r="O5" s="911" t="s">
        <v>41</v>
      </c>
      <c r="P5" s="8"/>
      <c r="Q5" s="28"/>
    </row>
    <row r="6" spans="1:27" hidden="1" x14ac:dyDescent="0.3">
      <c r="A6" s="4" t="s">
        <v>7</v>
      </c>
      <c r="B6" s="4"/>
      <c r="C6" s="4"/>
      <c r="D6" s="4"/>
      <c r="E6" s="4"/>
      <c r="F6" s="45"/>
      <c r="G6" s="42"/>
      <c r="H6" s="42"/>
      <c r="I6" s="43"/>
      <c r="J6" s="43"/>
      <c r="K6" s="43"/>
      <c r="L6" s="44"/>
      <c r="M6" s="44"/>
      <c r="N6" s="44"/>
      <c r="O6" s="911"/>
      <c r="P6" s="8"/>
      <c r="Q6" s="28"/>
    </row>
    <row r="7" spans="1:27" hidden="1" x14ac:dyDescent="0.3">
      <c r="A7" s="4" t="s">
        <v>6</v>
      </c>
      <c r="B7" s="4"/>
      <c r="C7" s="4"/>
      <c r="D7" s="4"/>
      <c r="E7" s="4"/>
      <c r="F7" s="45"/>
      <c r="G7" s="42"/>
      <c r="H7" s="42"/>
      <c r="I7" s="43"/>
      <c r="J7" s="43"/>
      <c r="K7" s="43"/>
      <c r="L7" s="44"/>
      <c r="M7" s="44"/>
      <c r="N7" s="44"/>
      <c r="O7" s="911"/>
      <c r="P7" s="8"/>
      <c r="Q7" s="28"/>
      <c r="Y7" s="5"/>
    </row>
    <row r="8" spans="1:27" hidden="1" x14ac:dyDescent="0.3">
      <c r="A8" s="4"/>
      <c r="B8" s="4"/>
      <c r="C8" s="4"/>
      <c r="D8" s="4"/>
      <c r="E8" s="4"/>
      <c r="F8" s="45"/>
      <c r="G8" s="42"/>
      <c r="H8" s="42"/>
      <c r="I8" s="43"/>
      <c r="J8" s="43"/>
      <c r="K8" s="43"/>
      <c r="L8" s="44"/>
      <c r="M8" s="44"/>
      <c r="N8" s="44"/>
      <c r="O8" s="911"/>
      <c r="P8" s="8"/>
      <c r="Q8" s="28"/>
    </row>
    <row r="9" spans="1:27" s="103" customFormat="1" ht="14.4" x14ac:dyDescent="0.3">
      <c r="A9" s="99"/>
      <c r="B9" s="99"/>
      <c r="C9" s="100"/>
      <c r="D9" s="100"/>
      <c r="E9" s="100"/>
      <c r="F9" s="877"/>
      <c r="G9" s="100"/>
      <c r="H9" s="100"/>
      <c r="I9" s="100"/>
      <c r="J9" s="100"/>
      <c r="K9" s="100"/>
      <c r="L9" s="100"/>
      <c r="M9" s="101"/>
      <c r="N9" s="101"/>
      <c r="O9" s="109"/>
      <c r="P9" s="109"/>
      <c r="Q9" s="101"/>
      <c r="R9" s="101"/>
      <c r="S9" s="101"/>
      <c r="T9" s="101"/>
      <c r="U9" s="101"/>
      <c r="V9" s="1003"/>
      <c r="W9" s="102"/>
      <c r="Y9" s="878"/>
    </row>
    <row r="10" spans="1:27" s="103" customFormat="1" ht="14.4" x14ac:dyDescent="0.3">
      <c r="A10" s="1905" t="s">
        <v>841</v>
      </c>
      <c r="B10" s="1905"/>
      <c r="C10" s="1905"/>
      <c r="D10" s="1905"/>
      <c r="E10" s="1905"/>
      <c r="F10" s="1905"/>
      <c r="G10" s="1905"/>
      <c r="H10" s="1905"/>
      <c r="I10" s="1905"/>
      <c r="J10" s="1905"/>
      <c r="K10" s="1905"/>
      <c r="L10" s="1905"/>
      <c r="M10" s="1905"/>
      <c r="N10" s="1905"/>
      <c r="O10" s="1905"/>
      <c r="P10" s="1905"/>
      <c r="Q10" s="1905"/>
      <c r="R10" s="1905"/>
      <c r="S10" s="1905"/>
      <c r="T10" s="1905"/>
      <c r="U10" s="1905"/>
      <c r="V10" s="1905"/>
      <c r="W10" s="1905"/>
      <c r="X10" s="1905"/>
      <c r="Y10" s="1905"/>
      <c r="Z10" s="1905"/>
      <c r="AA10" s="1905"/>
    </row>
    <row r="11" spans="1:27" s="103" customFormat="1" ht="14.4" x14ac:dyDescent="0.3">
      <c r="A11" s="1905" t="s">
        <v>842</v>
      </c>
      <c r="B11" s="1905"/>
      <c r="C11" s="1905"/>
      <c r="D11" s="1905"/>
      <c r="E11" s="1905"/>
      <c r="F11" s="1905"/>
      <c r="G11" s="1905"/>
      <c r="H11" s="1905"/>
      <c r="I11" s="1905"/>
      <c r="J11" s="1905"/>
      <c r="K11" s="1905"/>
      <c r="L11" s="1905"/>
      <c r="M11" s="1905"/>
      <c r="N11" s="1905"/>
      <c r="O11" s="1905"/>
      <c r="P11" s="1905"/>
      <c r="Q11" s="1905"/>
      <c r="R11" s="1905"/>
      <c r="S11" s="1905"/>
      <c r="T11" s="1905"/>
      <c r="U11" s="1905"/>
      <c r="V11" s="1905"/>
      <c r="W11" s="1905"/>
      <c r="X11" s="1905"/>
      <c r="Y11" s="1905"/>
      <c r="Z11" s="1905"/>
      <c r="AA11" s="1905"/>
    </row>
    <row r="12" spans="1:27" s="103" customFormat="1" ht="14.4" x14ac:dyDescent="0.3">
      <c r="A12" s="1905" t="s">
        <v>865</v>
      </c>
      <c r="B12" s="1905"/>
      <c r="C12" s="1905"/>
      <c r="D12" s="1905"/>
      <c r="E12" s="1905"/>
      <c r="F12" s="1905"/>
      <c r="G12" s="1905"/>
      <c r="H12" s="1905"/>
      <c r="I12" s="1905"/>
      <c r="J12" s="1905"/>
      <c r="K12" s="1905"/>
      <c r="L12" s="1905"/>
      <c r="M12" s="1905"/>
      <c r="N12" s="1905"/>
      <c r="O12" s="1905"/>
      <c r="P12" s="1905"/>
      <c r="Q12" s="1905"/>
      <c r="R12" s="1905"/>
      <c r="S12" s="1905"/>
      <c r="T12" s="1905"/>
      <c r="U12" s="1905"/>
      <c r="V12" s="1905"/>
      <c r="W12" s="1905"/>
      <c r="X12" s="1905"/>
      <c r="Y12" s="1905"/>
      <c r="Z12" s="1905"/>
      <c r="AA12" s="1905"/>
    </row>
    <row r="13" spans="1:27" s="103" customFormat="1" ht="14.4" x14ac:dyDescent="0.3">
      <c r="E13" s="1906"/>
      <c r="F13" s="1906"/>
      <c r="G13" s="1906"/>
      <c r="H13" s="1906"/>
      <c r="I13" s="1906"/>
      <c r="J13" s="1906"/>
      <c r="K13" s="1906"/>
      <c r="L13" s="1906"/>
      <c r="M13" s="1906"/>
      <c r="N13" s="1906"/>
      <c r="O13" s="1906"/>
      <c r="P13" s="1906"/>
      <c r="Q13" s="1906"/>
      <c r="R13" s="1906"/>
      <c r="S13" s="1906"/>
      <c r="T13" s="1906"/>
      <c r="U13" s="1906"/>
      <c r="V13" s="1906"/>
      <c r="W13" s="1906"/>
      <c r="X13" s="1906"/>
      <c r="Y13" s="1906"/>
      <c r="Z13" s="1906"/>
      <c r="AA13" s="104"/>
    </row>
    <row r="14" spans="1:27" s="103" customFormat="1" ht="13.8" x14ac:dyDescent="0.3">
      <c r="E14" s="105"/>
      <c r="F14" s="105"/>
      <c r="G14" s="876"/>
      <c r="H14" s="876"/>
      <c r="I14" s="876"/>
      <c r="J14" s="876"/>
      <c r="K14" s="876"/>
      <c r="L14" s="876"/>
      <c r="M14" s="105"/>
      <c r="N14" s="105"/>
      <c r="O14" s="105"/>
      <c r="P14" s="105"/>
      <c r="Q14" s="876"/>
      <c r="R14" s="876"/>
      <c r="S14" s="876"/>
      <c r="T14" s="876"/>
      <c r="U14" s="876"/>
      <c r="V14" s="876"/>
      <c r="W14" s="105"/>
      <c r="X14" s="106"/>
      <c r="Y14" s="106"/>
      <c r="Z14" s="106"/>
      <c r="AA14" s="106"/>
    </row>
    <row r="15" spans="1:27" s="103" customFormat="1" ht="14.4" hidden="1" x14ac:dyDescent="0.3">
      <c r="A15" s="262" t="s">
        <v>863</v>
      </c>
      <c r="B15" s="262"/>
      <c r="C15" s="105"/>
      <c r="D15" s="105"/>
      <c r="F15" s="878"/>
      <c r="G15" s="100"/>
      <c r="H15" s="100"/>
      <c r="I15" s="876"/>
      <c r="J15" s="876"/>
      <c r="K15" s="876"/>
      <c r="L15" s="876"/>
      <c r="M15" s="105"/>
      <c r="N15" s="105"/>
      <c r="O15" s="105"/>
      <c r="P15" s="105"/>
      <c r="Q15" s="876"/>
      <c r="R15" s="876"/>
      <c r="S15" s="876"/>
      <c r="Y15" s="878"/>
      <c r="Z15" s="105"/>
    </row>
    <row r="16" spans="1:27" x14ac:dyDescent="0.3">
      <c r="A16" s="4" t="s">
        <v>38</v>
      </c>
      <c r="B16" s="4"/>
      <c r="C16" s="4"/>
      <c r="D16" s="4"/>
      <c r="E16" s="4"/>
      <c r="F16" s="261"/>
      <c r="G16" s="1"/>
      <c r="H16" s="1"/>
      <c r="I16" s="1"/>
      <c r="J16" s="1"/>
      <c r="K16" s="1"/>
      <c r="L16" s="42"/>
      <c r="M16" s="42"/>
      <c r="N16" s="2"/>
      <c r="O16" s="3"/>
      <c r="P16" s="3"/>
      <c r="Q16" s="2"/>
      <c r="R16" s="2"/>
      <c r="S16" s="2"/>
      <c r="T16" s="2" t="s">
        <v>41</v>
      </c>
      <c r="U16" s="2"/>
      <c r="V16" s="2"/>
      <c r="W16" s="2"/>
      <c r="X16" s="2"/>
      <c r="Y16" s="3"/>
      <c r="Z16" s="2"/>
      <c r="AA16" s="2"/>
    </row>
    <row r="17" spans="1:29" s="103" customFormat="1" ht="14.4" x14ac:dyDescent="0.3">
      <c r="A17" s="107"/>
      <c r="B17" s="107"/>
      <c r="C17" s="108"/>
      <c r="D17" s="108"/>
      <c r="F17" s="878"/>
      <c r="G17" s="100"/>
      <c r="H17" s="100"/>
      <c r="I17" s="108"/>
      <c r="J17" s="108"/>
      <c r="K17" s="100"/>
      <c r="L17" s="100"/>
      <c r="M17" s="100"/>
      <c r="N17" s="100"/>
      <c r="O17" s="877"/>
      <c r="P17" s="877"/>
      <c r="Q17" s="100"/>
      <c r="R17" s="100"/>
      <c r="S17" s="101"/>
      <c r="T17" s="102"/>
      <c r="Y17" s="878"/>
      <c r="Z17" s="105"/>
    </row>
    <row r="18" spans="1:29" s="103" customFormat="1" ht="15" customHeight="1" thickBot="1" x14ac:dyDescent="0.35">
      <c r="E18" s="110"/>
      <c r="F18" s="110"/>
      <c r="G18" s="100"/>
      <c r="H18" s="100"/>
      <c r="I18" s="100"/>
      <c r="J18" s="100"/>
      <c r="K18" s="100"/>
      <c r="L18" s="100"/>
      <c r="M18" s="100"/>
      <c r="N18" s="100"/>
      <c r="O18" s="877"/>
      <c r="P18" s="877"/>
      <c r="Q18" s="101"/>
      <c r="R18" s="101"/>
      <c r="S18" s="101"/>
      <c r="T18" s="101"/>
      <c r="U18" s="101"/>
      <c r="V18" s="101"/>
      <c r="W18" s="101"/>
      <c r="X18" s="101"/>
      <c r="Y18" s="109"/>
      <c r="Z18" s="105"/>
      <c r="AA18" s="102"/>
    </row>
    <row r="19" spans="1:29" s="103" customFormat="1" ht="20.25" customHeight="1" thickBot="1" x14ac:dyDescent="0.35">
      <c r="A19" s="1907" t="s">
        <v>843</v>
      </c>
      <c r="B19" s="1891"/>
      <c r="C19" s="1891"/>
      <c r="D19" s="1891"/>
      <c r="E19" s="1892"/>
      <c r="F19" s="1911" t="s">
        <v>86</v>
      </c>
      <c r="G19" s="1912"/>
      <c r="H19" s="1912"/>
      <c r="I19" s="1912"/>
      <c r="J19" s="1912"/>
      <c r="K19" s="1912"/>
      <c r="L19" s="1912"/>
      <c r="M19" s="1912"/>
      <c r="N19" s="1912"/>
      <c r="O19" s="1913"/>
      <c r="P19" s="1914" t="s">
        <v>844</v>
      </c>
      <c r="Q19" s="1914"/>
      <c r="R19" s="1914"/>
      <c r="S19" s="1914"/>
      <c r="T19" s="1914"/>
      <c r="U19" s="1914"/>
      <c r="V19" s="1914"/>
      <c r="W19" s="1914"/>
      <c r="X19" s="1914"/>
      <c r="Y19" s="1914"/>
      <c r="Z19" s="1894" t="s">
        <v>845</v>
      </c>
      <c r="AA19" s="1886" t="s">
        <v>846</v>
      </c>
    </row>
    <row r="20" spans="1:29" s="103" customFormat="1" ht="15" customHeight="1" x14ac:dyDescent="0.3">
      <c r="A20" s="1908"/>
      <c r="B20" s="1909"/>
      <c r="C20" s="1909"/>
      <c r="D20" s="1909"/>
      <c r="E20" s="1910"/>
      <c r="F20" s="1894" t="s">
        <v>864</v>
      </c>
      <c r="G20" s="1890" t="s">
        <v>1</v>
      </c>
      <c r="H20" s="1891"/>
      <c r="I20" s="1891"/>
      <c r="J20" s="1892"/>
      <c r="K20" s="1888" t="s">
        <v>0</v>
      </c>
      <c r="L20" s="1889"/>
      <c r="M20" s="1889"/>
      <c r="N20" s="1889"/>
      <c r="O20" s="1886" t="s">
        <v>847</v>
      </c>
      <c r="P20" s="1894" t="s">
        <v>848</v>
      </c>
      <c r="Q20" s="1889" t="s">
        <v>1</v>
      </c>
      <c r="R20" s="1889"/>
      <c r="S20" s="1889"/>
      <c r="T20" s="1893"/>
      <c r="U20" s="1888" t="s">
        <v>0</v>
      </c>
      <c r="V20" s="1889"/>
      <c r="W20" s="1889"/>
      <c r="X20" s="1889"/>
      <c r="Y20" s="1886" t="s">
        <v>849</v>
      </c>
      <c r="Z20" s="1915"/>
      <c r="AA20" s="1916"/>
    </row>
    <row r="21" spans="1:29" s="103" customFormat="1" ht="32.25" customHeight="1" x14ac:dyDescent="0.3">
      <c r="A21" s="1908"/>
      <c r="B21" s="1909"/>
      <c r="C21" s="1909"/>
      <c r="D21" s="1909"/>
      <c r="E21" s="1910"/>
      <c r="F21" s="1895"/>
      <c r="G21" s="111" t="s">
        <v>2</v>
      </c>
      <c r="H21" s="111" t="s">
        <v>3</v>
      </c>
      <c r="I21" s="111" t="s">
        <v>4</v>
      </c>
      <c r="J21" s="136" t="s">
        <v>5</v>
      </c>
      <c r="K21" s="137" t="s">
        <v>2</v>
      </c>
      <c r="L21" s="111" t="s">
        <v>3</v>
      </c>
      <c r="M21" s="111" t="s">
        <v>4</v>
      </c>
      <c r="N21" s="111" t="s">
        <v>5</v>
      </c>
      <c r="O21" s="1887"/>
      <c r="P21" s="1895"/>
      <c r="Q21" s="111" t="s">
        <v>2</v>
      </c>
      <c r="R21" s="111" t="s">
        <v>3</v>
      </c>
      <c r="S21" s="111" t="s">
        <v>4</v>
      </c>
      <c r="T21" s="136" t="s">
        <v>5</v>
      </c>
      <c r="U21" s="137" t="s">
        <v>2</v>
      </c>
      <c r="V21" s="111" t="s">
        <v>3</v>
      </c>
      <c r="W21" s="111" t="s">
        <v>4</v>
      </c>
      <c r="X21" s="111" t="s">
        <v>5</v>
      </c>
      <c r="Y21" s="1887"/>
      <c r="Z21" s="1895"/>
      <c r="AA21" s="1887"/>
    </row>
    <row r="22" spans="1:29" s="112" customFormat="1" ht="14.4" customHeight="1" thickBot="1" x14ac:dyDescent="0.35">
      <c r="A22" s="1902" t="s">
        <v>28</v>
      </c>
      <c r="B22" s="1903"/>
      <c r="C22" s="1903"/>
      <c r="D22" s="1903"/>
      <c r="E22" s="1904"/>
      <c r="F22" s="157" t="s">
        <v>732</v>
      </c>
      <c r="G22" s="158" t="s">
        <v>78</v>
      </c>
      <c r="H22" s="158" t="s">
        <v>850</v>
      </c>
      <c r="I22" s="158" t="s">
        <v>353</v>
      </c>
      <c r="J22" s="159" t="s">
        <v>851</v>
      </c>
      <c r="K22" s="157" t="s">
        <v>852</v>
      </c>
      <c r="L22" s="158" t="s">
        <v>853</v>
      </c>
      <c r="M22" s="158" t="s">
        <v>80</v>
      </c>
      <c r="N22" s="158" t="s">
        <v>854</v>
      </c>
      <c r="O22" s="159" t="s">
        <v>855</v>
      </c>
      <c r="P22" s="157" t="s">
        <v>856</v>
      </c>
      <c r="Q22" s="158" t="s">
        <v>857</v>
      </c>
      <c r="R22" s="158" t="s">
        <v>396</v>
      </c>
      <c r="S22" s="158" t="s">
        <v>858</v>
      </c>
      <c r="T22" s="159" t="s">
        <v>259</v>
      </c>
      <c r="U22" s="157" t="s">
        <v>253</v>
      </c>
      <c r="V22" s="158" t="s">
        <v>753</v>
      </c>
      <c r="W22" s="158" t="s">
        <v>354</v>
      </c>
      <c r="X22" s="158" t="s">
        <v>859</v>
      </c>
      <c r="Y22" s="159" t="s">
        <v>860</v>
      </c>
      <c r="Z22" s="157" t="s">
        <v>861</v>
      </c>
      <c r="AA22" s="159" t="s">
        <v>862</v>
      </c>
    </row>
    <row r="23" spans="1:29" x14ac:dyDescent="0.3">
      <c r="A23" s="115"/>
      <c r="B23" s="116"/>
      <c r="C23" s="116"/>
      <c r="D23" s="116"/>
      <c r="E23" s="1163"/>
      <c r="F23" s="879">
        <f>F47+F424+F633+F1085+F1348+F1604+F1826</f>
        <v>0</v>
      </c>
      <c r="G23" s="160"/>
      <c r="H23" s="160"/>
      <c r="I23" s="134">
        <f>I47+I424+I633+I1085+I1348+I1604+I1826</f>
        <v>0</v>
      </c>
      <c r="J23" s="133">
        <f>J47+J424+J633+J1085+J1348+J1604+J1826</f>
        <v>0</v>
      </c>
      <c r="K23" s="938"/>
      <c r="L23" s="939"/>
      <c r="M23" s="266"/>
      <c r="N23" s="266"/>
      <c r="O23" s="267"/>
      <c r="P23" s="994"/>
      <c r="Q23" s="125"/>
      <c r="R23" s="125"/>
      <c r="S23" s="125"/>
      <c r="T23" s="161"/>
      <c r="U23" s="156"/>
      <c r="V23" s="125"/>
      <c r="W23" s="125"/>
      <c r="X23" s="125"/>
      <c r="Y23" s="1299"/>
      <c r="Z23" s="156"/>
      <c r="AA23" s="162"/>
      <c r="AB23" s="20"/>
    </row>
    <row r="24" spans="1:29" ht="15.6" customHeight="1" x14ac:dyDescent="0.3">
      <c r="A24" s="263" t="s">
        <v>44</v>
      </c>
      <c r="B24" s="268"/>
      <c r="C24" s="268"/>
      <c r="D24" s="268"/>
      <c r="E24" s="554"/>
      <c r="F24" s="880">
        <f>SUM(G24:J24)</f>
        <v>0</v>
      </c>
      <c r="G24" s="270"/>
      <c r="H24" s="270"/>
      <c r="I24" s="271"/>
      <c r="J24" s="272"/>
      <c r="K24" s="940"/>
      <c r="L24" s="273"/>
      <c r="M24" s="273"/>
      <c r="N24" s="273"/>
      <c r="O24" s="274"/>
      <c r="P24" s="275">
        <f>P25+P26+P31+P32</f>
        <v>275145245.5</v>
      </c>
      <c r="Q24" s="530">
        <f t="shared" ref="Q24:Y24" si="0">Q25+Q26+Q31+Q32</f>
        <v>63965630.219999999</v>
      </c>
      <c r="R24" s="530">
        <f t="shared" si="0"/>
        <v>71009389.890000001</v>
      </c>
      <c r="S24" s="530">
        <f t="shared" si="0"/>
        <v>74945412.25999999</v>
      </c>
      <c r="T24" s="1282">
        <f t="shared" si="0"/>
        <v>65943988.240000002</v>
      </c>
      <c r="U24" s="530">
        <f t="shared" si="0"/>
        <v>63542742.539999999</v>
      </c>
      <c r="V24" s="530">
        <f t="shared" si="0"/>
        <v>71266472.489999995</v>
      </c>
      <c r="W24" s="275">
        <f t="shared" si="0"/>
        <v>57162585</v>
      </c>
      <c r="X24" s="275">
        <f t="shared" si="0"/>
        <v>57162585</v>
      </c>
      <c r="Y24" s="1300">
        <f t="shared" si="0"/>
        <v>77721630.030000001</v>
      </c>
      <c r="Z24" s="276"/>
      <c r="AA24" s="277"/>
      <c r="AB24" s="1918" t="s">
        <v>356</v>
      </c>
      <c r="AC24" s="253">
        <f>P24+Y24</f>
        <v>352866875.52999997</v>
      </c>
    </row>
    <row r="25" spans="1:29" s="34" customFormat="1" x14ac:dyDescent="0.3">
      <c r="A25" s="213" t="s">
        <v>275</v>
      </c>
      <c r="B25" s="278"/>
      <c r="C25" s="278"/>
      <c r="D25" s="278"/>
      <c r="E25" s="562"/>
      <c r="F25" s="880">
        <f t="shared" ref="F25:F108" si="1">SUM(G25:J25)</f>
        <v>0</v>
      </c>
      <c r="G25" s="270"/>
      <c r="H25" s="270"/>
      <c r="I25" s="271"/>
      <c r="J25" s="272"/>
      <c r="K25" s="940"/>
      <c r="L25" s="296"/>
      <c r="M25" s="280"/>
      <c r="N25" s="280"/>
      <c r="O25" s="274"/>
      <c r="P25" s="275">
        <f>SUM(Q25:T25)</f>
        <v>215831000</v>
      </c>
      <c r="Q25" s="301">
        <v>53957750</v>
      </c>
      <c r="R25" s="301">
        <v>53957750</v>
      </c>
      <c r="S25" s="301">
        <v>53957750</v>
      </c>
      <c r="T25" s="1283">
        <v>53957750</v>
      </c>
      <c r="U25" s="530">
        <v>53957750</v>
      </c>
      <c r="V25" s="301">
        <v>53957750</v>
      </c>
      <c r="W25" s="281">
        <v>53957750</v>
      </c>
      <c r="X25" s="281">
        <v>53957750</v>
      </c>
      <c r="Y25" s="1301">
        <v>53957750</v>
      </c>
      <c r="Z25" s="276"/>
      <c r="AA25" s="277"/>
      <c r="AB25" s="1918"/>
      <c r="AC25" s="253">
        <f t="shared" ref="AC25:AC91" si="2">P25+Y25</f>
        <v>269788750</v>
      </c>
    </row>
    <row r="26" spans="1:29" s="34" customFormat="1" x14ac:dyDescent="0.3">
      <c r="A26" s="264" t="s">
        <v>45</v>
      </c>
      <c r="B26" s="282"/>
      <c r="C26" s="282"/>
      <c r="D26" s="282"/>
      <c r="E26" s="562"/>
      <c r="F26" s="880">
        <f t="shared" si="1"/>
        <v>0</v>
      </c>
      <c r="G26" s="270"/>
      <c r="H26" s="270"/>
      <c r="I26" s="271"/>
      <c r="J26" s="272"/>
      <c r="K26" s="940"/>
      <c r="L26" s="296"/>
      <c r="M26" s="280"/>
      <c r="N26" s="280"/>
      <c r="O26" s="274"/>
      <c r="P26" s="275">
        <f>SUM(P27:P28)</f>
        <v>42073175</v>
      </c>
      <c r="Q26" s="530">
        <f>SUM(Q27:Q28)</f>
        <v>5441785</v>
      </c>
      <c r="R26" s="530">
        <f t="shared" ref="R26:X26" si="3">SUM(R27:R28)</f>
        <v>5080865</v>
      </c>
      <c r="S26" s="530">
        <f t="shared" si="3"/>
        <v>8436652.7599999998</v>
      </c>
      <c r="T26" s="530">
        <f t="shared" si="3"/>
        <v>7296177.2400000002</v>
      </c>
      <c r="U26" s="530">
        <f t="shared" si="3"/>
        <v>5324824.3900000006</v>
      </c>
      <c r="V26" s="530">
        <f t="shared" si="3"/>
        <v>6717592</v>
      </c>
      <c r="W26" s="530">
        <f t="shared" si="3"/>
        <v>3204835</v>
      </c>
      <c r="X26" s="530">
        <f t="shared" si="3"/>
        <v>3204835</v>
      </c>
      <c r="Y26" s="275">
        <f>SUM(Y27:Y28)</f>
        <v>8912581.3900000006</v>
      </c>
      <c r="Z26" s="276"/>
      <c r="AA26" s="277"/>
      <c r="AB26" s="1918"/>
      <c r="AC26" s="253">
        <f t="shared" si="2"/>
        <v>50985756.390000001</v>
      </c>
    </row>
    <row r="27" spans="1:29" s="34" customFormat="1" x14ac:dyDescent="0.3">
      <c r="A27" s="264" t="s">
        <v>42</v>
      </c>
      <c r="B27" s="282"/>
      <c r="C27" s="282"/>
      <c r="D27" s="282"/>
      <c r="E27" s="562"/>
      <c r="F27" s="880">
        <f t="shared" si="1"/>
        <v>0</v>
      </c>
      <c r="G27" s="270"/>
      <c r="H27" s="270"/>
      <c r="I27" s="271"/>
      <c r="J27" s="272"/>
      <c r="K27" s="940"/>
      <c r="L27" s="296"/>
      <c r="M27" s="280"/>
      <c r="N27" s="280"/>
      <c r="O27" s="274"/>
      <c r="P27" s="275">
        <f>P33+P39</f>
        <v>13229660</v>
      </c>
      <c r="Q27" s="530">
        <f t="shared" ref="Q27:Y27" si="4">Q33+Q39</f>
        <v>2236950</v>
      </c>
      <c r="R27" s="530">
        <f t="shared" si="4"/>
        <v>1876030</v>
      </c>
      <c r="S27" s="530">
        <f t="shared" si="4"/>
        <v>5231817.76</v>
      </c>
      <c r="T27" s="1282">
        <f t="shared" si="4"/>
        <v>4091342.24</v>
      </c>
      <c r="U27" s="530">
        <f t="shared" si="4"/>
        <v>2119989.39</v>
      </c>
      <c r="V27" s="530">
        <f t="shared" si="4"/>
        <v>3512757</v>
      </c>
      <c r="W27" s="275">
        <f t="shared" si="4"/>
        <v>0</v>
      </c>
      <c r="X27" s="275">
        <f t="shared" si="4"/>
        <v>0</v>
      </c>
      <c r="Y27" s="1300">
        <f t="shared" si="4"/>
        <v>5707746.3899999997</v>
      </c>
      <c r="Z27" s="276"/>
      <c r="AA27" s="283" t="s">
        <v>823</v>
      </c>
      <c r="AB27" s="1918"/>
      <c r="AC27" s="253">
        <f t="shared" si="2"/>
        <v>18937406.390000001</v>
      </c>
    </row>
    <row r="28" spans="1:29" s="34" customFormat="1" x14ac:dyDescent="0.3">
      <c r="A28" s="264" t="s">
        <v>43</v>
      </c>
      <c r="B28" s="282"/>
      <c r="C28" s="282"/>
      <c r="D28" s="282"/>
      <c r="E28" s="562"/>
      <c r="F28" s="880">
        <f t="shared" si="1"/>
        <v>0</v>
      </c>
      <c r="G28" s="270"/>
      <c r="H28" s="270"/>
      <c r="I28" s="271"/>
      <c r="J28" s="272"/>
      <c r="K28" s="940"/>
      <c r="L28" s="296"/>
      <c r="M28" s="280"/>
      <c r="N28" s="280"/>
      <c r="O28" s="274"/>
      <c r="P28" s="275">
        <f>SUM(Q28:Y28)</f>
        <v>28843515</v>
      </c>
      <c r="Q28" s="301">
        <v>3204835</v>
      </c>
      <c r="R28" s="301">
        <v>3204835</v>
      </c>
      <c r="S28" s="301">
        <v>3204835</v>
      </c>
      <c r="T28" s="1283">
        <v>3204835</v>
      </c>
      <c r="U28" s="530">
        <v>3204835</v>
      </c>
      <c r="V28" s="301">
        <v>3204835</v>
      </c>
      <c r="W28" s="281">
        <v>3204835</v>
      </c>
      <c r="X28" s="281">
        <v>3204835</v>
      </c>
      <c r="Y28" s="1301">
        <v>3204835</v>
      </c>
      <c r="Z28" s="276"/>
      <c r="AA28" s="284"/>
      <c r="AB28" s="1918"/>
      <c r="AC28" s="253">
        <f t="shared" si="2"/>
        <v>32048350</v>
      </c>
    </row>
    <row r="29" spans="1:29" s="34" customFormat="1" x14ac:dyDescent="0.3">
      <c r="A29" s="264" t="s">
        <v>276</v>
      </c>
      <c r="B29" s="282"/>
      <c r="C29" s="282"/>
      <c r="D29" s="282"/>
      <c r="E29" s="562"/>
      <c r="F29" s="880">
        <f t="shared" si="1"/>
        <v>0</v>
      </c>
      <c r="G29" s="270"/>
      <c r="H29" s="270"/>
      <c r="I29" s="271"/>
      <c r="J29" s="272"/>
      <c r="K29" s="940"/>
      <c r="L29" s="296"/>
      <c r="M29" s="280"/>
      <c r="N29" s="280"/>
      <c r="O29" s="274"/>
      <c r="P29" s="275">
        <f t="shared" ref="P29" si="5">T29+S29</f>
        <v>0</v>
      </c>
      <c r="Q29" s="301">
        <f t="shared" ref="Q29:Y29" si="6">+Q41</f>
        <v>0</v>
      </c>
      <c r="R29" s="301">
        <f t="shared" si="6"/>
        <v>0</v>
      </c>
      <c r="S29" s="301">
        <f t="shared" si="6"/>
        <v>0</v>
      </c>
      <c r="T29" s="1283">
        <f t="shared" si="6"/>
        <v>0</v>
      </c>
      <c r="U29" s="530">
        <f t="shared" si="6"/>
        <v>0</v>
      </c>
      <c r="V29" s="301">
        <f t="shared" si="6"/>
        <v>0</v>
      </c>
      <c r="W29" s="281">
        <f t="shared" si="6"/>
        <v>0</v>
      </c>
      <c r="X29" s="281">
        <f t="shared" si="6"/>
        <v>0</v>
      </c>
      <c r="Y29" s="1301">
        <f t="shared" si="6"/>
        <v>0</v>
      </c>
      <c r="Z29" s="276"/>
      <c r="AA29" s="284"/>
      <c r="AB29" s="1918"/>
      <c r="AC29" s="253">
        <f t="shared" si="2"/>
        <v>0</v>
      </c>
    </row>
    <row r="30" spans="1:29" s="34" customFormat="1" x14ac:dyDescent="0.3">
      <c r="A30" s="264" t="s">
        <v>277</v>
      </c>
      <c r="B30" s="282"/>
      <c r="C30" s="282"/>
      <c r="D30" s="282"/>
      <c r="E30" s="562"/>
      <c r="F30" s="880">
        <f t="shared" si="1"/>
        <v>0</v>
      </c>
      <c r="G30" s="270"/>
      <c r="H30" s="270"/>
      <c r="I30" s="271"/>
      <c r="J30" s="272"/>
      <c r="K30" s="940"/>
      <c r="L30" s="296"/>
      <c r="M30" s="280"/>
      <c r="N30" s="280"/>
      <c r="O30" s="274"/>
      <c r="P30" s="275">
        <f>P40</f>
        <v>350000</v>
      </c>
      <c r="Q30" s="301">
        <f t="shared" ref="Q30:Y30" si="7">Q40</f>
        <v>67100</v>
      </c>
      <c r="R30" s="301">
        <f t="shared" si="7"/>
        <v>73350</v>
      </c>
      <c r="S30" s="301">
        <f t="shared" si="7"/>
        <v>26000</v>
      </c>
      <c r="T30" s="1283">
        <f t="shared" si="7"/>
        <v>183550</v>
      </c>
      <c r="U30" s="530">
        <f t="shared" si="7"/>
        <v>62039.05</v>
      </c>
      <c r="V30" s="301">
        <f>V40</f>
        <v>77238.3</v>
      </c>
      <c r="W30" s="281">
        <f t="shared" si="7"/>
        <v>0</v>
      </c>
      <c r="X30" s="281">
        <f t="shared" si="7"/>
        <v>0</v>
      </c>
      <c r="Y30" s="1301">
        <f t="shared" si="7"/>
        <v>131157.35</v>
      </c>
      <c r="Z30" s="276"/>
      <c r="AA30" s="284"/>
      <c r="AB30" s="1918"/>
      <c r="AC30" s="253">
        <f t="shared" si="2"/>
        <v>481157.35</v>
      </c>
    </row>
    <row r="31" spans="1:29" x14ac:dyDescent="0.3">
      <c r="A31" s="265" t="s">
        <v>273</v>
      </c>
      <c r="B31" s="285"/>
      <c r="C31" s="285"/>
      <c r="D31" s="285"/>
      <c r="E31" s="554"/>
      <c r="F31" s="880">
        <f t="shared" si="1"/>
        <v>0</v>
      </c>
      <c r="G31" s="270"/>
      <c r="H31" s="270"/>
      <c r="I31" s="271"/>
      <c r="J31" s="272"/>
      <c r="K31" s="940"/>
      <c r="L31" s="273"/>
      <c r="M31" s="273"/>
      <c r="N31" s="273"/>
      <c r="O31" s="274"/>
      <c r="P31" s="275">
        <f>T31+S31</f>
        <v>14534200.5</v>
      </c>
      <c r="Q31" s="301">
        <f t="shared" ref="Q31:Y31" si="8">+Q42</f>
        <v>4331849.6899999995</v>
      </c>
      <c r="R31" s="301">
        <f t="shared" si="8"/>
        <v>10209486.890000001</v>
      </c>
      <c r="S31" s="301">
        <f t="shared" si="8"/>
        <v>9844139.5</v>
      </c>
      <c r="T31" s="1283">
        <f t="shared" si="8"/>
        <v>4690061</v>
      </c>
      <c r="U31" s="530">
        <f t="shared" si="8"/>
        <v>4025922.62</v>
      </c>
      <c r="V31" s="301">
        <f t="shared" si="8"/>
        <v>9221074.3900000006</v>
      </c>
      <c r="W31" s="281">
        <f t="shared" si="8"/>
        <v>0</v>
      </c>
      <c r="X31" s="281">
        <f t="shared" si="8"/>
        <v>0</v>
      </c>
      <c r="Y31" s="1301">
        <f t="shared" si="8"/>
        <v>13246997.009999998</v>
      </c>
      <c r="Z31" s="276"/>
      <c r="AA31" s="286"/>
      <c r="AB31" s="20"/>
      <c r="AC31" s="253">
        <f t="shared" si="2"/>
        <v>27781197.509999998</v>
      </c>
    </row>
    <row r="32" spans="1:29" x14ac:dyDescent="0.3">
      <c r="A32" s="265" t="s">
        <v>274</v>
      </c>
      <c r="B32" s="285"/>
      <c r="C32" s="285"/>
      <c r="D32" s="285"/>
      <c r="E32" s="554"/>
      <c r="F32" s="880">
        <f t="shared" si="1"/>
        <v>0</v>
      </c>
      <c r="G32" s="270"/>
      <c r="H32" s="270"/>
      <c r="I32" s="271"/>
      <c r="J32" s="272"/>
      <c r="K32" s="940"/>
      <c r="L32" s="273"/>
      <c r="M32" s="273"/>
      <c r="N32" s="273"/>
      <c r="O32" s="274"/>
      <c r="P32" s="275">
        <f>T32+S32</f>
        <v>2706870</v>
      </c>
      <c r="Q32" s="301">
        <f t="shared" ref="Q32:Y32" si="9">+Q45</f>
        <v>234245.53</v>
      </c>
      <c r="R32" s="301">
        <f t="shared" si="9"/>
        <v>1761288</v>
      </c>
      <c r="S32" s="301">
        <f t="shared" si="9"/>
        <v>2706870</v>
      </c>
      <c r="T32" s="1283">
        <f t="shared" si="9"/>
        <v>0</v>
      </c>
      <c r="U32" s="530">
        <f t="shared" si="9"/>
        <v>234245.53</v>
      </c>
      <c r="V32" s="301">
        <f t="shared" si="9"/>
        <v>1370056.1</v>
      </c>
      <c r="W32" s="281">
        <f t="shared" si="9"/>
        <v>0</v>
      </c>
      <c r="X32" s="281">
        <f t="shared" si="9"/>
        <v>0</v>
      </c>
      <c r="Y32" s="1301">
        <f t="shared" si="9"/>
        <v>1604301.63</v>
      </c>
      <c r="Z32" s="276"/>
      <c r="AA32" s="277"/>
      <c r="AB32" s="20"/>
      <c r="AC32" s="253">
        <f t="shared" si="2"/>
        <v>4311171.63</v>
      </c>
    </row>
    <row r="33" spans="1:36" ht="15" customHeight="1" x14ac:dyDescent="0.3">
      <c r="A33" s="215"/>
      <c r="B33" s="269"/>
      <c r="C33" s="269"/>
      <c r="D33" s="269"/>
      <c r="E33" s="562" t="s">
        <v>264</v>
      </c>
      <c r="F33" s="880">
        <f t="shared" si="1"/>
        <v>0</v>
      </c>
      <c r="G33" s="270"/>
      <c r="H33" s="270"/>
      <c r="I33" s="287"/>
      <c r="J33" s="288"/>
      <c r="K33" s="507"/>
      <c r="L33" s="273"/>
      <c r="M33" s="273"/>
      <c r="N33" s="273"/>
      <c r="O33" s="274"/>
      <c r="P33" s="304">
        <f t="shared" ref="P33:Y33" si="10">SUM(P34:P38)</f>
        <v>10626500</v>
      </c>
      <c r="Q33" s="290">
        <f t="shared" si="10"/>
        <v>2103700</v>
      </c>
      <c r="R33" s="290">
        <f t="shared" si="10"/>
        <v>1789500</v>
      </c>
      <c r="S33" s="290">
        <f t="shared" si="10"/>
        <v>3691817.76</v>
      </c>
      <c r="T33" s="514">
        <f t="shared" si="10"/>
        <v>3028182.24</v>
      </c>
      <c r="U33" s="297">
        <f t="shared" si="10"/>
        <v>1996239.3900000001</v>
      </c>
      <c r="V33" s="290">
        <f t="shared" si="10"/>
        <v>1916398</v>
      </c>
      <c r="W33" s="290">
        <f t="shared" si="10"/>
        <v>0</v>
      </c>
      <c r="X33" s="290">
        <f t="shared" si="10"/>
        <v>0</v>
      </c>
      <c r="Y33" s="980">
        <f t="shared" si="10"/>
        <v>3987637.3899999997</v>
      </c>
      <c r="Z33" s="291"/>
      <c r="AA33" s="292"/>
      <c r="AB33" s="20"/>
      <c r="AC33" s="253">
        <f t="shared" si="2"/>
        <v>14614137.390000001</v>
      </c>
    </row>
    <row r="34" spans="1:36" ht="15.6" customHeight="1" x14ac:dyDescent="0.3">
      <c r="A34" s="17"/>
      <c r="B34" s="293"/>
      <c r="C34" s="293" t="s">
        <v>119</v>
      </c>
      <c r="D34" s="293"/>
      <c r="E34" s="562"/>
      <c r="F34" s="880">
        <f t="shared" si="1"/>
        <v>0</v>
      </c>
      <c r="G34" s="270"/>
      <c r="H34" s="270"/>
      <c r="I34" s="287"/>
      <c r="J34" s="294"/>
      <c r="K34" s="295"/>
      <c r="L34" s="296"/>
      <c r="M34" s="296"/>
      <c r="N34" s="296"/>
      <c r="O34" s="274"/>
      <c r="P34" s="304">
        <f>P1607</f>
        <v>1088000</v>
      </c>
      <c r="Q34" s="297">
        <f t="shared" ref="Q34:Y34" si="11">Q1607</f>
        <v>286100</v>
      </c>
      <c r="R34" s="297">
        <f t="shared" si="11"/>
        <v>119350</v>
      </c>
      <c r="S34" s="297">
        <f t="shared" si="11"/>
        <v>252550</v>
      </c>
      <c r="T34" s="1284">
        <f t="shared" si="11"/>
        <v>430000</v>
      </c>
      <c r="U34" s="297">
        <f t="shared" si="11"/>
        <v>285613.67000000004</v>
      </c>
      <c r="V34" s="297">
        <f t="shared" si="11"/>
        <v>118779</v>
      </c>
      <c r="W34" s="297">
        <f t="shared" si="11"/>
        <v>0</v>
      </c>
      <c r="X34" s="297">
        <f t="shared" si="11"/>
        <v>0</v>
      </c>
      <c r="Y34" s="1302">
        <f t="shared" si="11"/>
        <v>479392.67</v>
      </c>
      <c r="Z34" s="297">
        <f>Z1607</f>
        <v>0</v>
      </c>
      <c r="AA34" s="298"/>
      <c r="AB34" s="28"/>
      <c r="AC34" s="253">
        <f t="shared" si="2"/>
        <v>1567392.67</v>
      </c>
    </row>
    <row r="35" spans="1:36" ht="15.6" customHeight="1" x14ac:dyDescent="0.3">
      <c r="A35" s="17"/>
      <c r="B35" s="293"/>
      <c r="C35" s="293" t="s">
        <v>117</v>
      </c>
      <c r="D35" s="293"/>
      <c r="E35" s="562"/>
      <c r="F35" s="880">
        <f t="shared" si="1"/>
        <v>0</v>
      </c>
      <c r="G35" s="270"/>
      <c r="H35" s="270"/>
      <c r="I35" s="287"/>
      <c r="J35" s="294"/>
      <c r="K35" s="295"/>
      <c r="L35" s="296"/>
      <c r="M35" s="296"/>
      <c r="N35" s="296"/>
      <c r="O35" s="274"/>
      <c r="P35" s="275">
        <f>T35+S35</f>
        <v>670000</v>
      </c>
      <c r="Q35" s="290">
        <f t="shared" ref="Q35:Y35" si="12">Q1608+Q1350+Q1089+Q635+Q50</f>
        <v>113700</v>
      </c>
      <c r="R35" s="290">
        <f t="shared" si="12"/>
        <v>123000</v>
      </c>
      <c r="S35" s="290">
        <f t="shared" si="12"/>
        <v>265000</v>
      </c>
      <c r="T35" s="514">
        <f t="shared" si="12"/>
        <v>405000</v>
      </c>
      <c r="U35" s="297">
        <f t="shared" si="12"/>
        <v>88457.4</v>
      </c>
      <c r="V35" s="290">
        <f t="shared" si="12"/>
        <v>96900</v>
      </c>
      <c r="W35" s="290">
        <f t="shared" si="12"/>
        <v>0</v>
      </c>
      <c r="X35" s="290">
        <f t="shared" si="12"/>
        <v>0</v>
      </c>
      <c r="Y35" s="980">
        <f t="shared" si="12"/>
        <v>185357.4</v>
      </c>
      <c r="Z35" s="297"/>
      <c r="AA35" s="299"/>
      <c r="AB35" s="28"/>
      <c r="AC35" s="253">
        <f t="shared" si="2"/>
        <v>855357.4</v>
      </c>
    </row>
    <row r="36" spans="1:36" ht="15.6" customHeight="1" x14ac:dyDescent="0.3">
      <c r="A36" s="17"/>
      <c r="B36" s="293"/>
      <c r="C36" s="293" t="s">
        <v>118</v>
      </c>
      <c r="D36" s="293"/>
      <c r="E36" s="562"/>
      <c r="F36" s="880">
        <f t="shared" ref="F36" si="13">SUM(G36:J36)</f>
        <v>0</v>
      </c>
      <c r="G36" s="270"/>
      <c r="H36" s="270"/>
      <c r="I36" s="287"/>
      <c r="J36" s="294"/>
      <c r="K36" s="295"/>
      <c r="L36" s="296"/>
      <c r="M36" s="296"/>
      <c r="N36" s="296"/>
      <c r="O36" s="274"/>
      <c r="P36" s="275">
        <f t="shared" ref="P36:Y36" si="14">P51+P1090+P1609</f>
        <v>670000</v>
      </c>
      <c r="Q36" s="530">
        <f t="shared" si="14"/>
        <v>91500</v>
      </c>
      <c r="R36" s="530">
        <f t="shared" si="14"/>
        <v>120000</v>
      </c>
      <c r="S36" s="530">
        <f t="shared" si="14"/>
        <v>323500</v>
      </c>
      <c r="T36" s="1282">
        <f t="shared" si="14"/>
        <v>135000</v>
      </c>
      <c r="U36" s="530">
        <f t="shared" si="14"/>
        <v>91010</v>
      </c>
      <c r="V36" s="530">
        <f t="shared" si="14"/>
        <v>120000</v>
      </c>
      <c r="W36" s="275">
        <f t="shared" si="14"/>
        <v>0</v>
      </c>
      <c r="X36" s="275">
        <f t="shared" si="14"/>
        <v>0</v>
      </c>
      <c r="Y36" s="1300">
        <f t="shared" si="14"/>
        <v>211010</v>
      </c>
      <c r="Z36" s="297">
        <f>Z1609</f>
        <v>0</v>
      </c>
      <c r="AA36" s="298"/>
      <c r="AB36" s="28"/>
      <c r="AC36" s="253">
        <f t="shared" si="2"/>
        <v>881010</v>
      </c>
    </row>
    <row r="37" spans="1:36" ht="15.6" customHeight="1" x14ac:dyDescent="0.3">
      <c r="A37" s="17"/>
      <c r="B37" s="293"/>
      <c r="C37" s="293" t="s">
        <v>120</v>
      </c>
      <c r="D37" s="293"/>
      <c r="E37" s="562"/>
      <c r="F37" s="880">
        <f t="shared" si="1"/>
        <v>0</v>
      </c>
      <c r="G37" s="270"/>
      <c r="H37" s="270"/>
      <c r="I37" s="287"/>
      <c r="J37" s="294"/>
      <c r="K37" s="295"/>
      <c r="L37" s="296"/>
      <c r="M37" s="296"/>
      <c r="N37" s="296"/>
      <c r="O37" s="274"/>
      <c r="P37" s="304">
        <f t="shared" ref="P37:Y38" si="15">P1610</f>
        <v>749999.99999999988</v>
      </c>
      <c r="Q37" s="290">
        <f t="shared" si="15"/>
        <v>74800</v>
      </c>
      <c r="R37" s="290">
        <f t="shared" si="15"/>
        <v>92550</v>
      </c>
      <c r="S37" s="290">
        <f t="shared" si="15"/>
        <v>506717.75999999995</v>
      </c>
      <c r="T37" s="514">
        <f t="shared" si="15"/>
        <v>75932.239999999991</v>
      </c>
      <c r="U37" s="297">
        <f t="shared" si="15"/>
        <v>71495</v>
      </c>
      <c r="V37" s="290">
        <f t="shared" si="15"/>
        <v>134890</v>
      </c>
      <c r="W37" s="290">
        <f t="shared" si="15"/>
        <v>0</v>
      </c>
      <c r="X37" s="290">
        <f t="shared" si="15"/>
        <v>0</v>
      </c>
      <c r="Y37" s="980">
        <f t="shared" si="15"/>
        <v>206385</v>
      </c>
      <c r="Z37" s="297">
        <f>Z1610</f>
        <v>0</v>
      </c>
      <c r="AA37" s="298"/>
      <c r="AB37" s="28"/>
      <c r="AC37" s="253">
        <f t="shared" si="2"/>
        <v>956384.99999999988</v>
      </c>
    </row>
    <row r="38" spans="1:36" ht="15.6" customHeight="1" x14ac:dyDescent="0.3">
      <c r="A38" s="17"/>
      <c r="B38" s="293"/>
      <c r="C38" s="293" t="s">
        <v>697</v>
      </c>
      <c r="D38" s="293"/>
      <c r="E38" s="562"/>
      <c r="F38" s="880">
        <f t="shared" si="1"/>
        <v>0</v>
      </c>
      <c r="G38" s="270"/>
      <c r="H38" s="270"/>
      <c r="I38" s="287"/>
      <c r="J38" s="294"/>
      <c r="K38" s="295"/>
      <c r="L38" s="296"/>
      <c r="M38" s="296"/>
      <c r="N38" s="296"/>
      <c r="O38" s="274"/>
      <c r="P38" s="275">
        <f>P1611</f>
        <v>7448500</v>
      </c>
      <c r="Q38" s="530">
        <f t="shared" si="15"/>
        <v>1537600</v>
      </c>
      <c r="R38" s="530">
        <f t="shared" si="15"/>
        <v>1334600</v>
      </c>
      <c r="S38" s="530">
        <f t="shared" si="15"/>
        <v>2344050</v>
      </c>
      <c r="T38" s="1282">
        <f t="shared" si="15"/>
        <v>1982250</v>
      </c>
      <c r="U38" s="530">
        <f t="shared" si="15"/>
        <v>1459663.32</v>
      </c>
      <c r="V38" s="530">
        <f t="shared" si="15"/>
        <v>1445829</v>
      </c>
      <c r="W38" s="275">
        <f t="shared" si="15"/>
        <v>0</v>
      </c>
      <c r="X38" s="275">
        <f t="shared" si="15"/>
        <v>0</v>
      </c>
      <c r="Y38" s="1300">
        <f t="shared" si="15"/>
        <v>2905492.32</v>
      </c>
      <c r="Z38" s="297">
        <f>Z1611</f>
        <v>0</v>
      </c>
      <c r="AA38" s="300"/>
      <c r="AB38" s="28"/>
      <c r="AC38" s="253">
        <f t="shared" si="2"/>
        <v>10353992.32</v>
      </c>
    </row>
    <row r="39" spans="1:36" ht="15" customHeight="1" x14ac:dyDescent="0.3">
      <c r="A39" s="215"/>
      <c r="B39" s="269"/>
      <c r="C39" s="269"/>
      <c r="D39" s="269"/>
      <c r="E39" s="554" t="s">
        <v>265</v>
      </c>
      <c r="F39" s="880">
        <f t="shared" si="1"/>
        <v>0</v>
      </c>
      <c r="G39" s="270"/>
      <c r="H39" s="270"/>
      <c r="I39" s="287"/>
      <c r="J39" s="288"/>
      <c r="K39" s="507"/>
      <c r="L39" s="273"/>
      <c r="M39" s="273"/>
      <c r="N39" s="273"/>
      <c r="O39" s="274"/>
      <c r="P39" s="275">
        <f t="shared" ref="P39:P44" si="16">T39+S39</f>
        <v>2603160</v>
      </c>
      <c r="Q39" s="290">
        <f t="shared" ref="Q39:Z39" si="17">Q1612+Q636+Q52+Q1091</f>
        <v>133250</v>
      </c>
      <c r="R39" s="290">
        <f t="shared" si="17"/>
        <v>86530</v>
      </c>
      <c r="S39" s="290">
        <f t="shared" si="17"/>
        <v>1540000</v>
      </c>
      <c r="T39" s="514">
        <f t="shared" si="17"/>
        <v>1063160</v>
      </c>
      <c r="U39" s="297">
        <f t="shared" si="17"/>
        <v>123750</v>
      </c>
      <c r="V39" s="290">
        <f t="shared" si="17"/>
        <v>1596359</v>
      </c>
      <c r="W39" s="290">
        <f t="shared" si="17"/>
        <v>0</v>
      </c>
      <c r="X39" s="290">
        <f t="shared" si="17"/>
        <v>0</v>
      </c>
      <c r="Y39" s="980">
        <f t="shared" si="17"/>
        <v>1720109</v>
      </c>
      <c r="Z39" s="291">
        <f t="shared" si="17"/>
        <v>0</v>
      </c>
      <c r="AA39" s="292"/>
      <c r="AB39" s="20"/>
      <c r="AC39" s="253">
        <f t="shared" si="2"/>
        <v>4323269</v>
      </c>
    </row>
    <row r="40" spans="1:36" ht="19.2" customHeight="1" x14ac:dyDescent="0.3">
      <c r="A40" s="215"/>
      <c r="B40" s="269"/>
      <c r="C40" s="269"/>
      <c r="D40" s="269"/>
      <c r="E40" s="554" t="s">
        <v>267</v>
      </c>
      <c r="F40" s="880">
        <f t="shared" si="1"/>
        <v>0</v>
      </c>
      <c r="G40" s="270"/>
      <c r="H40" s="270"/>
      <c r="I40" s="287"/>
      <c r="J40" s="288"/>
      <c r="K40" s="507"/>
      <c r="L40" s="273"/>
      <c r="M40" s="273"/>
      <c r="N40" s="273"/>
      <c r="O40" s="274"/>
      <c r="P40" s="304">
        <f>P425</f>
        <v>350000</v>
      </c>
      <c r="Q40" s="290">
        <f>Q425</f>
        <v>67100</v>
      </c>
      <c r="R40" s="290">
        <f t="shared" ref="R40:Y40" si="18">R425</f>
        <v>73350</v>
      </c>
      <c r="S40" s="290">
        <f t="shared" si="18"/>
        <v>26000</v>
      </c>
      <c r="T40" s="514">
        <f t="shared" si="18"/>
        <v>183550</v>
      </c>
      <c r="U40" s="297">
        <f t="shared" si="18"/>
        <v>62039.05</v>
      </c>
      <c r="V40" s="290">
        <f t="shared" si="18"/>
        <v>77238.3</v>
      </c>
      <c r="W40" s="290">
        <f t="shared" si="18"/>
        <v>0</v>
      </c>
      <c r="X40" s="290">
        <f t="shared" si="18"/>
        <v>0</v>
      </c>
      <c r="Y40" s="980">
        <f t="shared" si="18"/>
        <v>131157.35</v>
      </c>
      <c r="Z40" s="291"/>
      <c r="AA40" s="292"/>
      <c r="AB40" s="20"/>
      <c r="AC40" s="253">
        <f t="shared" si="2"/>
        <v>481157.35</v>
      </c>
      <c r="AD40" s="253">
        <f>350000-P40</f>
        <v>0</v>
      </c>
    </row>
    <row r="41" spans="1:36" ht="15.6" customHeight="1" x14ac:dyDescent="0.3">
      <c r="A41" s="215"/>
      <c r="B41" s="269"/>
      <c r="C41" s="269"/>
      <c r="D41" s="269"/>
      <c r="E41" s="554" t="s">
        <v>269</v>
      </c>
      <c r="F41" s="880">
        <f t="shared" si="1"/>
        <v>0</v>
      </c>
      <c r="G41" s="270"/>
      <c r="H41" s="270"/>
      <c r="I41" s="287"/>
      <c r="J41" s="288"/>
      <c r="K41" s="507"/>
      <c r="L41" s="273"/>
      <c r="M41" s="273"/>
      <c r="N41" s="273"/>
      <c r="O41" s="274"/>
      <c r="P41" s="275">
        <f t="shared" si="16"/>
        <v>0</v>
      </c>
      <c r="Q41" s="290">
        <f t="shared" ref="Q41:Y41" si="19">Q637</f>
        <v>0</v>
      </c>
      <c r="R41" s="290">
        <f t="shared" si="19"/>
        <v>0</v>
      </c>
      <c r="S41" s="290">
        <f t="shared" si="19"/>
        <v>0</v>
      </c>
      <c r="T41" s="514">
        <f t="shared" si="19"/>
        <v>0</v>
      </c>
      <c r="U41" s="297">
        <f t="shared" si="19"/>
        <v>0</v>
      </c>
      <c r="V41" s="290">
        <f t="shared" si="19"/>
        <v>0</v>
      </c>
      <c r="W41" s="290">
        <f t="shared" si="19"/>
        <v>0</v>
      </c>
      <c r="X41" s="290">
        <f t="shared" si="19"/>
        <v>0</v>
      </c>
      <c r="Y41" s="980">
        <f t="shared" si="19"/>
        <v>0</v>
      </c>
      <c r="Z41" s="291"/>
      <c r="AA41" s="292"/>
      <c r="AB41" s="20"/>
      <c r="AC41" s="253">
        <f t="shared" si="2"/>
        <v>0</v>
      </c>
    </row>
    <row r="42" spans="1:36" ht="15.6" customHeight="1" x14ac:dyDescent="0.3">
      <c r="A42" s="215"/>
      <c r="B42" s="269"/>
      <c r="C42" s="269"/>
      <c r="D42" s="269"/>
      <c r="E42" s="411" t="s">
        <v>278</v>
      </c>
      <c r="F42" s="880">
        <f t="shared" si="1"/>
        <v>0</v>
      </c>
      <c r="G42" s="270"/>
      <c r="H42" s="270"/>
      <c r="I42" s="271"/>
      <c r="J42" s="272"/>
      <c r="K42" s="940"/>
      <c r="L42" s="273"/>
      <c r="M42" s="273"/>
      <c r="N42" s="273"/>
      <c r="O42" s="274"/>
      <c r="P42" s="275">
        <f t="shared" si="16"/>
        <v>14534200.5</v>
      </c>
      <c r="Q42" s="301">
        <f t="shared" ref="Q42:Y42" si="20">+Q53+Q638+Q1092+Q1352</f>
        <v>4331849.6899999995</v>
      </c>
      <c r="R42" s="301">
        <f t="shared" si="20"/>
        <v>10209486.890000001</v>
      </c>
      <c r="S42" s="301">
        <f t="shared" si="20"/>
        <v>9844139.5</v>
      </c>
      <c r="T42" s="1283">
        <f t="shared" si="20"/>
        <v>4690061</v>
      </c>
      <c r="U42" s="530">
        <f t="shared" si="20"/>
        <v>4025922.62</v>
      </c>
      <c r="V42" s="301">
        <f t="shared" si="20"/>
        <v>9221074.3900000006</v>
      </c>
      <c r="W42" s="301">
        <f t="shared" si="20"/>
        <v>0</v>
      </c>
      <c r="X42" s="301">
        <f t="shared" si="20"/>
        <v>0</v>
      </c>
      <c r="Y42" s="1301">
        <f t="shared" si="20"/>
        <v>13246997.009999998</v>
      </c>
      <c r="Z42" s="276"/>
      <c r="AA42" s="302"/>
      <c r="AB42" s="20"/>
      <c r="AC42" s="253">
        <f t="shared" si="2"/>
        <v>27781197.509999998</v>
      </c>
    </row>
    <row r="43" spans="1:36" ht="15.6" customHeight="1" x14ac:dyDescent="0.3">
      <c r="A43" s="17"/>
      <c r="B43" s="293"/>
      <c r="C43" s="293" t="s">
        <v>117</v>
      </c>
      <c r="D43" s="293"/>
      <c r="E43" s="562"/>
      <c r="F43" s="880">
        <f t="shared" si="1"/>
        <v>0</v>
      </c>
      <c r="G43" s="270"/>
      <c r="H43" s="270"/>
      <c r="I43" s="287"/>
      <c r="J43" s="294"/>
      <c r="K43" s="295"/>
      <c r="L43" s="296"/>
      <c r="M43" s="296"/>
      <c r="N43" s="296"/>
      <c r="O43" s="274"/>
      <c r="P43" s="275">
        <f t="shared" si="16"/>
        <v>0</v>
      </c>
      <c r="Q43" s="290"/>
      <c r="R43" s="290"/>
      <c r="S43" s="290"/>
      <c r="T43" s="514"/>
      <c r="U43" s="297"/>
      <c r="V43" s="290"/>
      <c r="W43" s="303"/>
      <c r="X43" s="303"/>
      <c r="Y43" s="980"/>
      <c r="Z43" s="304"/>
      <c r="AA43" s="300"/>
      <c r="AB43" s="28"/>
      <c r="AC43" s="253">
        <f t="shared" si="2"/>
        <v>0</v>
      </c>
    </row>
    <row r="44" spans="1:36" ht="15.6" customHeight="1" x14ac:dyDescent="0.3">
      <c r="A44" s="17"/>
      <c r="B44" s="293"/>
      <c r="C44" s="293" t="s">
        <v>118</v>
      </c>
      <c r="D44" s="293"/>
      <c r="E44" s="562"/>
      <c r="F44" s="880">
        <f t="shared" si="1"/>
        <v>0</v>
      </c>
      <c r="G44" s="270"/>
      <c r="H44" s="270"/>
      <c r="I44" s="287"/>
      <c r="J44" s="294"/>
      <c r="K44" s="295"/>
      <c r="L44" s="296"/>
      <c r="M44" s="296"/>
      <c r="N44" s="296"/>
      <c r="O44" s="274"/>
      <c r="P44" s="275">
        <f t="shared" si="16"/>
        <v>0</v>
      </c>
      <c r="Q44" s="290"/>
      <c r="R44" s="290"/>
      <c r="S44" s="290"/>
      <c r="T44" s="514"/>
      <c r="U44" s="297"/>
      <c r="V44" s="290"/>
      <c r="W44" s="303"/>
      <c r="X44" s="303"/>
      <c r="Y44" s="980"/>
      <c r="Z44" s="304"/>
      <c r="AA44" s="300"/>
      <c r="AB44" s="28"/>
      <c r="AC44" s="253">
        <f t="shared" si="2"/>
        <v>0</v>
      </c>
    </row>
    <row r="45" spans="1:36" ht="15.6" customHeight="1" x14ac:dyDescent="0.3">
      <c r="A45" s="215"/>
      <c r="B45" s="269"/>
      <c r="C45" s="269"/>
      <c r="D45" s="269"/>
      <c r="E45" s="411" t="s">
        <v>279</v>
      </c>
      <c r="F45" s="880">
        <f t="shared" si="1"/>
        <v>0</v>
      </c>
      <c r="G45" s="270"/>
      <c r="H45" s="270"/>
      <c r="I45" s="271"/>
      <c r="J45" s="272"/>
      <c r="K45" s="940"/>
      <c r="L45" s="273"/>
      <c r="M45" s="273"/>
      <c r="N45" s="273"/>
      <c r="O45" s="274"/>
      <c r="P45" s="1285">
        <f t="shared" ref="P45:Y45" si="21">P1095+P1355+P1613</f>
        <v>4702403.53</v>
      </c>
      <c r="Q45" s="305">
        <f t="shared" si="21"/>
        <v>234245.53</v>
      </c>
      <c r="R45" s="305">
        <f t="shared" si="21"/>
        <v>1761288</v>
      </c>
      <c r="S45" s="305">
        <f t="shared" si="21"/>
        <v>2706870</v>
      </c>
      <c r="T45" s="286">
        <f t="shared" si="21"/>
        <v>0</v>
      </c>
      <c r="U45" s="1303">
        <f t="shared" si="21"/>
        <v>234245.53</v>
      </c>
      <c r="V45" s="305">
        <f t="shared" si="21"/>
        <v>1370056.1</v>
      </c>
      <c r="W45" s="305">
        <f t="shared" si="21"/>
        <v>0</v>
      </c>
      <c r="X45" s="305">
        <f t="shared" si="21"/>
        <v>0</v>
      </c>
      <c r="Y45" s="298">
        <f t="shared" si="21"/>
        <v>1604301.63</v>
      </c>
      <c r="Z45" s="276"/>
      <c r="AA45" s="302"/>
      <c r="AB45" s="20"/>
      <c r="AC45" s="253">
        <f t="shared" si="2"/>
        <v>6306705.1600000001</v>
      </c>
    </row>
    <row r="46" spans="1:36" ht="16.2" thickBot="1" x14ac:dyDescent="0.35">
      <c r="A46" s="119"/>
      <c r="B46" s="306"/>
      <c r="C46" s="306"/>
      <c r="D46" s="306"/>
      <c r="E46" s="1349"/>
      <c r="F46" s="881">
        <f t="shared" si="1"/>
        <v>0</v>
      </c>
      <c r="G46" s="307"/>
      <c r="H46" s="307"/>
      <c r="I46" s="308"/>
      <c r="J46" s="309"/>
      <c r="K46" s="941"/>
      <c r="L46" s="310"/>
      <c r="M46" s="310"/>
      <c r="N46" s="310"/>
      <c r="O46" s="311"/>
      <c r="P46" s="312">
        <f>T46+S46</f>
        <v>0</v>
      </c>
      <c r="Q46" s="313"/>
      <c r="R46" s="313"/>
      <c r="S46" s="314"/>
      <c r="T46" s="315"/>
      <c r="U46" s="316"/>
      <c r="V46" s="313"/>
      <c r="W46" s="313"/>
      <c r="X46" s="313"/>
      <c r="Y46" s="1146"/>
      <c r="Z46" s="317"/>
      <c r="AA46" s="318"/>
      <c r="AB46" s="20"/>
      <c r="AC46" s="253">
        <f t="shared" si="2"/>
        <v>0</v>
      </c>
    </row>
    <row r="47" spans="1:36" s="170" customFormat="1" x14ac:dyDescent="0.3">
      <c r="A47" s="1331" t="s">
        <v>280</v>
      </c>
      <c r="B47" s="1332"/>
      <c r="C47" s="1332"/>
      <c r="D47" s="1332"/>
      <c r="E47" s="1333"/>
      <c r="F47" s="1334">
        <f t="shared" si="1"/>
        <v>0</v>
      </c>
      <c r="G47" s="1335"/>
      <c r="H47" s="1335"/>
      <c r="I47" s="1336"/>
      <c r="J47" s="1337"/>
      <c r="K47" s="1338"/>
      <c r="L47" s="1339"/>
      <c r="M47" s="1339"/>
      <c r="N47" s="1339"/>
      <c r="O47" s="1340"/>
      <c r="P47" s="1341"/>
      <c r="Q47" s="1342"/>
      <c r="R47" s="1342"/>
      <c r="S47" s="1343"/>
      <c r="T47" s="1344"/>
      <c r="U47" s="1345"/>
      <c r="V47" s="1346"/>
      <c r="W47" s="1346"/>
      <c r="X47" s="1347"/>
      <c r="Y47" s="1348"/>
      <c r="Z47" s="1345"/>
      <c r="AA47" s="1348"/>
      <c r="AB47" s="163" t="e">
        <f>#REF!+AA47</f>
        <v>#REF!</v>
      </c>
      <c r="AC47" s="253">
        <f t="shared" si="2"/>
        <v>0</v>
      </c>
      <c r="AD47" s="164"/>
      <c r="AE47" s="164"/>
      <c r="AF47" s="165">
        <f>+AE47+AD47+AC47+Y47</f>
        <v>0</v>
      </c>
      <c r="AG47" s="166"/>
      <c r="AH47" s="167"/>
      <c r="AI47" s="168"/>
      <c r="AJ47" s="169"/>
    </row>
    <row r="48" spans="1:36" s="170" customFormat="1" x14ac:dyDescent="0.3">
      <c r="A48" s="171" t="s">
        <v>281</v>
      </c>
      <c r="B48" s="319"/>
      <c r="C48" s="319"/>
      <c r="D48" s="319"/>
      <c r="E48" s="1165"/>
      <c r="F48" s="882">
        <f t="shared" si="1"/>
        <v>0</v>
      </c>
      <c r="G48" s="320"/>
      <c r="H48" s="320"/>
      <c r="I48" s="321"/>
      <c r="J48" s="322"/>
      <c r="K48" s="323"/>
      <c r="L48" s="324"/>
      <c r="M48" s="324"/>
      <c r="N48" s="324"/>
      <c r="O48" s="325"/>
      <c r="P48" s="995"/>
      <c r="Q48" s="327"/>
      <c r="R48" s="327"/>
      <c r="S48" s="328"/>
      <c r="T48" s="985"/>
      <c r="U48" s="326"/>
      <c r="V48" s="328"/>
      <c r="W48" s="328"/>
      <c r="X48" s="330"/>
      <c r="Y48" s="329"/>
      <c r="Z48" s="326"/>
      <c r="AA48" s="329"/>
      <c r="AB48" s="175" t="e">
        <f>#REF!+AA48</f>
        <v>#REF!</v>
      </c>
      <c r="AC48" s="253">
        <f t="shared" si="2"/>
        <v>0</v>
      </c>
      <c r="AD48" s="176"/>
      <c r="AE48" s="176"/>
      <c r="AF48" s="177">
        <f>+AE48+AD48+AC48+Y48</f>
        <v>0</v>
      </c>
      <c r="AG48" s="178"/>
      <c r="AH48" s="179"/>
      <c r="AI48" s="168"/>
      <c r="AJ48" s="169"/>
    </row>
    <row r="49" spans="1:29" s="34" customFormat="1" x14ac:dyDescent="0.3">
      <c r="A49" s="118"/>
      <c r="B49" s="331" t="s">
        <v>264</v>
      </c>
      <c r="C49" s="331"/>
      <c r="D49" s="331"/>
      <c r="E49" s="1166"/>
      <c r="F49" s="582">
        <f t="shared" si="1"/>
        <v>0</v>
      </c>
      <c r="G49" s="583"/>
      <c r="H49" s="583"/>
      <c r="I49" s="584"/>
      <c r="J49" s="585"/>
      <c r="K49" s="336"/>
      <c r="L49" s="586"/>
      <c r="M49" s="586"/>
      <c r="N49" s="586"/>
      <c r="O49" s="338"/>
      <c r="P49" s="339">
        <f>P50+P51</f>
        <v>439100</v>
      </c>
      <c r="Q49" s="339">
        <f t="shared" ref="Q49:Y49" si="22">Q50+Q51</f>
        <v>120600</v>
      </c>
      <c r="R49" s="339">
        <f t="shared" si="22"/>
        <v>120000</v>
      </c>
      <c r="S49" s="339">
        <f t="shared" si="22"/>
        <v>193500</v>
      </c>
      <c r="T49" s="1286">
        <f t="shared" si="22"/>
        <v>5000</v>
      </c>
      <c r="U49" s="339">
        <f t="shared" si="22"/>
        <v>120094</v>
      </c>
      <c r="V49" s="339">
        <f t="shared" si="22"/>
        <v>120000</v>
      </c>
      <c r="W49" s="339">
        <f t="shared" si="22"/>
        <v>0</v>
      </c>
      <c r="X49" s="339">
        <f t="shared" si="22"/>
        <v>0</v>
      </c>
      <c r="Y49" s="1286">
        <f t="shared" si="22"/>
        <v>240094</v>
      </c>
      <c r="Z49" s="438"/>
      <c r="AA49" s="480"/>
      <c r="AB49" s="20"/>
      <c r="AC49" s="260">
        <f t="shared" si="2"/>
        <v>679194</v>
      </c>
    </row>
    <row r="50" spans="1:29" s="1008" customFormat="1" ht="15.6" hidden="1" customHeight="1" x14ac:dyDescent="0.3">
      <c r="A50" s="118"/>
      <c r="B50" s="331"/>
      <c r="C50" s="331" t="s">
        <v>117</v>
      </c>
      <c r="D50" s="331"/>
      <c r="E50" s="1166"/>
      <c r="F50" s="582">
        <f t="shared" si="1"/>
        <v>0</v>
      </c>
      <c r="G50" s="583"/>
      <c r="H50" s="583"/>
      <c r="I50" s="584"/>
      <c r="J50" s="919"/>
      <c r="K50" s="376"/>
      <c r="L50" s="429"/>
      <c r="M50" s="429"/>
      <c r="N50" s="429"/>
      <c r="O50" s="338"/>
      <c r="P50" s="345">
        <f>P385</f>
        <v>29100</v>
      </c>
      <c r="Q50" s="345">
        <f t="shared" ref="Q50:Y50" si="23">Q385</f>
        <v>29100</v>
      </c>
      <c r="R50" s="345">
        <f t="shared" si="23"/>
        <v>0</v>
      </c>
      <c r="S50" s="345">
        <f t="shared" si="23"/>
        <v>0</v>
      </c>
      <c r="T50" s="1287">
        <f t="shared" si="23"/>
        <v>0</v>
      </c>
      <c r="U50" s="345">
        <f t="shared" si="23"/>
        <v>29084</v>
      </c>
      <c r="V50" s="345">
        <f t="shared" si="23"/>
        <v>0</v>
      </c>
      <c r="W50" s="345">
        <f t="shared" si="23"/>
        <v>0</v>
      </c>
      <c r="X50" s="345">
        <f t="shared" si="23"/>
        <v>0</v>
      </c>
      <c r="Y50" s="1287">
        <f t="shared" si="23"/>
        <v>29084</v>
      </c>
      <c r="Z50" s="339"/>
      <c r="AA50" s="346"/>
      <c r="AB50" s="1007"/>
      <c r="AC50" s="260">
        <f t="shared" si="2"/>
        <v>58184</v>
      </c>
    </row>
    <row r="51" spans="1:29" s="1008" customFormat="1" ht="15.6" hidden="1" customHeight="1" x14ac:dyDescent="0.3">
      <c r="A51" s="118"/>
      <c r="B51" s="331"/>
      <c r="C51" s="331" t="s">
        <v>118</v>
      </c>
      <c r="D51" s="331"/>
      <c r="E51" s="1166"/>
      <c r="F51" s="582">
        <f t="shared" si="1"/>
        <v>0</v>
      </c>
      <c r="G51" s="583"/>
      <c r="H51" s="583"/>
      <c r="I51" s="584"/>
      <c r="J51" s="919"/>
      <c r="K51" s="376"/>
      <c r="L51" s="429"/>
      <c r="M51" s="429"/>
      <c r="N51" s="429"/>
      <c r="O51" s="338"/>
      <c r="P51" s="339">
        <f>P58+P81+P237+P277+P283+P289</f>
        <v>410000</v>
      </c>
      <c r="Q51" s="339">
        <f t="shared" ref="Q51:Y51" si="24">Q58+Q81+Q237+Q277+Q283+Q289</f>
        <v>91500</v>
      </c>
      <c r="R51" s="339">
        <f t="shared" si="24"/>
        <v>120000</v>
      </c>
      <c r="S51" s="339">
        <f t="shared" si="24"/>
        <v>193500</v>
      </c>
      <c r="T51" s="1286">
        <f t="shared" si="24"/>
        <v>5000</v>
      </c>
      <c r="U51" s="339">
        <f t="shared" si="24"/>
        <v>91010</v>
      </c>
      <c r="V51" s="339">
        <f t="shared" si="24"/>
        <v>120000</v>
      </c>
      <c r="W51" s="339">
        <f t="shared" si="24"/>
        <v>0</v>
      </c>
      <c r="X51" s="339">
        <f t="shared" si="24"/>
        <v>0</v>
      </c>
      <c r="Y51" s="1286">
        <f t="shared" si="24"/>
        <v>211010</v>
      </c>
      <c r="Z51" s="339"/>
      <c r="AA51" s="346"/>
      <c r="AB51" s="1007"/>
      <c r="AC51" s="260">
        <f t="shared" si="2"/>
        <v>621010</v>
      </c>
    </row>
    <row r="52" spans="1:29" s="34" customFormat="1" x14ac:dyDescent="0.3">
      <c r="A52" s="118"/>
      <c r="B52" s="331" t="s">
        <v>265</v>
      </c>
      <c r="C52" s="331"/>
      <c r="D52" s="331"/>
      <c r="E52" s="1166"/>
      <c r="F52" s="582">
        <f t="shared" si="1"/>
        <v>0</v>
      </c>
      <c r="G52" s="583"/>
      <c r="H52" s="583"/>
      <c r="I52" s="584"/>
      <c r="J52" s="585"/>
      <c r="K52" s="336"/>
      <c r="L52" s="586"/>
      <c r="M52" s="586"/>
      <c r="N52" s="586"/>
      <c r="O52" s="338"/>
      <c r="P52" s="339">
        <f>P82+P238</f>
        <v>320000</v>
      </c>
      <c r="Q52" s="339">
        <f t="shared" ref="Q52:Y52" si="25">Q82+Q238</f>
        <v>0</v>
      </c>
      <c r="R52" s="339">
        <f t="shared" si="25"/>
        <v>0</v>
      </c>
      <c r="S52" s="339">
        <f t="shared" si="25"/>
        <v>125000</v>
      </c>
      <c r="T52" s="1286">
        <f t="shared" si="25"/>
        <v>195000</v>
      </c>
      <c r="U52" s="339">
        <f t="shared" si="25"/>
        <v>0</v>
      </c>
      <c r="V52" s="339">
        <f t="shared" si="25"/>
        <v>0</v>
      </c>
      <c r="W52" s="339">
        <f t="shared" si="25"/>
        <v>0</v>
      </c>
      <c r="X52" s="339">
        <f t="shared" si="25"/>
        <v>0</v>
      </c>
      <c r="Y52" s="1286">
        <f t="shared" si="25"/>
        <v>0</v>
      </c>
      <c r="Z52" s="438"/>
      <c r="AA52" s="480"/>
      <c r="AB52" s="1900"/>
      <c r="AC52" s="260">
        <f t="shared" si="2"/>
        <v>320000</v>
      </c>
    </row>
    <row r="53" spans="1:29" s="34" customFormat="1" x14ac:dyDescent="0.3">
      <c r="A53" s="118"/>
      <c r="B53" s="331" t="s">
        <v>271</v>
      </c>
      <c r="C53" s="331"/>
      <c r="D53" s="331"/>
      <c r="E53" s="1166"/>
      <c r="F53" s="582">
        <f t="shared" si="1"/>
        <v>0</v>
      </c>
      <c r="G53" s="583"/>
      <c r="H53" s="583"/>
      <c r="I53" s="584"/>
      <c r="J53" s="585"/>
      <c r="K53" s="336"/>
      <c r="L53" s="586"/>
      <c r="M53" s="586"/>
      <c r="N53" s="586"/>
      <c r="O53" s="338"/>
      <c r="P53" s="339">
        <f>P54+P55</f>
        <v>7908952.9000000004</v>
      </c>
      <c r="Q53" s="339">
        <f t="shared" ref="Q53:Y53" si="26">Q54+Q55</f>
        <v>924614.69</v>
      </c>
      <c r="R53" s="339">
        <f t="shared" si="26"/>
        <v>1373103.21</v>
      </c>
      <c r="S53" s="339">
        <f t="shared" si="26"/>
        <v>5325375</v>
      </c>
      <c r="T53" s="1286">
        <f t="shared" si="26"/>
        <v>285860</v>
      </c>
      <c r="U53" s="339">
        <f t="shared" si="26"/>
        <v>924614.69</v>
      </c>
      <c r="V53" s="339">
        <f t="shared" si="26"/>
        <v>908475</v>
      </c>
      <c r="W53" s="339">
        <f t="shared" si="26"/>
        <v>0</v>
      </c>
      <c r="X53" s="339">
        <f t="shared" si="26"/>
        <v>0</v>
      </c>
      <c r="Y53" s="1286">
        <f t="shared" si="26"/>
        <v>1833089.69</v>
      </c>
      <c r="Z53" s="438"/>
      <c r="AA53" s="430"/>
      <c r="AB53" s="1900"/>
      <c r="AC53" s="260">
        <f t="shared" si="2"/>
        <v>9742042.5899999999</v>
      </c>
    </row>
    <row r="54" spans="1:29" s="41" customFormat="1" ht="15.6" hidden="1" customHeight="1" x14ac:dyDescent="0.3">
      <c r="A54" s="115"/>
      <c r="B54" s="331"/>
      <c r="C54" s="331" t="s">
        <v>117</v>
      </c>
      <c r="D54" s="331"/>
      <c r="E54" s="1164"/>
      <c r="F54" s="582">
        <f t="shared" ref="F54:F55" si="27">SUM(G54:J54)</f>
        <v>0</v>
      </c>
      <c r="G54" s="333"/>
      <c r="H54" s="333"/>
      <c r="I54" s="334"/>
      <c r="J54" s="342"/>
      <c r="K54" s="343"/>
      <c r="L54" s="344"/>
      <c r="M54" s="344"/>
      <c r="N54" s="344"/>
      <c r="O54" s="338"/>
      <c r="P54" s="345">
        <f>P401</f>
        <v>4800000</v>
      </c>
      <c r="Q54" s="986">
        <f t="shared" ref="Q54:Y54" si="28">Q401</f>
        <v>0</v>
      </c>
      <c r="R54" s="986">
        <f t="shared" si="28"/>
        <v>0</v>
      </c>
      <c r="S54" s="986">
        <f t="shared" si="28"/>
        <v>4650000</v>
      </c>
      <c r="T54" s="1288">
        <f t="shared" si="28"/>
        <v>150000</v>
      </c>
      <c r="U54" s="986">
        <f t="shared" si="28"/>
        <v>0</v>
      </c>
      <c r="V54" s="986">
        <f t="shared" si="28"/>
        <v>0</v>
      </c>
      <c r="W54" s="345">
        <f t="shared" si="28"/>
        <v>0</v>
      </c>
      <c r="X54" s="345">
        <f t="shared" si="28"/>
        <v>0</v>
      </c>
      <c r="Y54" s="1287">
        <f t="shared" si="28"/>
        <v>0</v>
      </c>
      <c r="Z54" s="339"/>
      <c r="AA54" s="346"/>
      <c r="AB54" s="1900"/>
      <c r="AC54" s="253">
        <f t="shared" si="2"/>
        <v>4800000</v>
      </c>
    </row>
    <row r="55" spans="1:29" s="41" customFormat="1" ht="15.6" hidden="1" customHeight="1" x14ac:dyDescent="0.3">
      <c r="A55" s="115"/>
      <c r="B55" s="331"/>
      <c r="C55" s="331" t="s">
        <v>118</v>
      </c>
      <c r="D55" s="331"/>
      <c r="E55" s="1164"/>
      <c r="F55" s="582">
        <f t="shared" si="27"/>
        <v>0</v>
      </c>
      <c r="G55" s="333"/>
      <c r="H55" s="333"/>
      <c r="I55" s="334"/>
      <c r="J55" s="342"/>
      <c r="K55" s="343"/>
      <c r="L55" s="344"/>
      <c r="M55" s="344"/>
      <c r="N55" s="344"/>
      <c r="O55" s="338"/>
      <c r="P55" s="339">
        <f>P59+P83+P125+P197+P239</f>
        <v>3108952.9</v>
      </c>
      <c r="Q55" s="347">
        <f t="shared" ref="Q55:Y55" si="29">Q59+Q83+Q125+Q197+Q239</f>
        <v>924614.69</v>
      </c>
      <c r="R55" s="347">
        <f t="shared" si="29"/>
        <v>1373103.21</v>
      </c>
      <c r="S55" s="347">
        <f t="shared" si="29"/>
        <v>675375</v>
      </c>
      <c r="T55" s="1289">
        <f t="shared" si="29"/>
        <v>135860</v>
      </c>
      <c r="U55" s="347">
        <f t="shared" si="29"/>
        <v>924614.69</v>
      </c>
      <c r="V55" s="347">
        <f t="shared" si="29"/>
        <v>908475</v>
      </c>
      <c r="W55" s="347">
        <f t="shared" si="29"/>
        <v>0</v>
      </c>
      <c r="X55" s="347">
        <f t="shared" si="29"/>
        <v>0</v>
      </c>
      <c r="Y55" s="1286">
        <f t="shared" si="29"/>
        <v>1833089.69</v>
      </c>
      <c r="Z55" s="339"/>
      <c r="AA55" s="346"/>
      <c r="AB55" s="1900"/>
      <c r="AC55" s="253">
        <f t="shared" si="2"/>
        <v>4942042.59</v>
      </c>
    </row>
    <row r="56" spans="1:29" ht="16.2" thickBot="1" x14ac:dyDescent="0.35">
      <c r="A56" s="121"/>
      <c r="B56" s="377"/>
      <c r="C56" s="377"/>
      <c r="D56" s="377"/>
      <c r="E56" s="1350"/>
      <c r="F56" s="885">
        <f t="shared" si="1"/>
        <v>0</v>
      </c>
      <c r="G56" s="378"/>
      <c r="H56" s="378"/>
      <c r="I56" s="379"/>
      <c r="J56" s="380"/>
      <c r="K56" s="944"/>
      <c r="L56" s="425"/>
      <c r="M56" s="425"/>
      <c r="N56" s="425"/>
      <c r="O56" s="382"/>
      <c r="P56" s="481">
        <f t="shared" ref="P56:P118" si="30">SUM(Q56:T56)</f>
        <v>0</v>
      </c>
      <c r="Q56" s="383"/>
      <c r="R56" s="383"/>
      <c r="S56" s="384"/>
      <c r="T56" s="385"/>
      <c r="U56" s="386"/>
      <c r="V56" s="383"/>
      <c r="W56" s="383"/>
      <c r="X56" s="383"/>
      <c r="Y56" s="1305">
        <f t="shared" ref="Y56:Y119" si="31">SUM(U56:X56)</f>
        <v>0</v>
      </c>
      <c r="Z56" s="387"/>
      <c r="AA56" s="679"/>
      <c r="AB56" s="1900"/>
      <c r="AC56" s="253">
        <f t="shared" si="2"/>
        <v>0</v>
      </c>
    </row>
    <row r="57" spans="1:29" x14ac:dyDescent="0.3">
      <c r="A57" s="123"/>
      <c r="B57" s="388" t="s">
        <v>47</v>
      </c>
      <c r="C57" s="388"/>
      <c r="D57" s="388"/>
      <c r="E57" s="1352"/>
      <c r="F57" s="886">
        <f t="shared" si="1"/>
        <v>0</v>
      </c>
      <c r="G57" s="389"/>
      <c r="H57" s="389"/>
      <c r="I57" s="390"/>
      <c r="J57" s="391"/>
      <c r="K57" s="945"/>
      <c r="L57" s="447"/>
      <c r="M57" s="447"/>
      <c r="N57" s="447"/>
      <c r="O57" s="394"/>
      <c r="P57" s="483">
        <f t="shared" si="30"/>
        <v>0</v>
      </c>
      <c r="Q57" s="395"/>
      <c r="R57" s="395"/>
      <c r="S57" s="478"/>
      <c r="T57" s="479"/>
      <c r="U57" s="398"/>
      <c r="V57" s="395"/>
      <c r="W57" s="395"/>
      <c r="X57" s="395"/>
      <c r="Y57" s="1306">
        <f t="shared" si="31"/>
        <v>0</v>
      </c>
      <c r="Z57" s="399" t="s">
        <v>114</v>
      </c>
      <c r="AA57" s="1353"/>
      <c r="AB57" s="1900"/>
      <c r="AC57" s="253">
        <f t="shared" si="2"/>
        <v>0</v>
      </c>
    </row>
    <row r="58" spans="1:29" x14ac:dyDescent="0.3">
      <c r="A58" s="115"/>
      <c r="B58" s="332"/>
      <c r="C58" s="331" t="s">
        <v>264</v>
      </c>
      <c r="D58" s="331"/>
      <c r="E58" s="1164"/>
      <c r="F58" s="582">
        <f t="shared" si="1"/>
        <v>0</v>
      </c>
      <c r="G58" s="333"/>
      <c r="H58" s="333"/>
      <c r="I58" s="334"/>
      <c r="J58" s="335"/>
      <c r="K58" s="942"/>
      <c r="L58" s="337"/>
      <c r="M58" s="337"/>
      <c r="N58" s="337"/>
      <c r="O58" s="338"/>
      <c r="P58" s="339">
        <f t="shared" si="30"/>
        <v>0</v>
      </c>
      <c r="Q58" s="364"/>
      <c r="R58" s="364"/>
      <c r="S58" s="365">
        <f>SUM(S59:S78)</f>
        <v>0</v>
      </c>
      <c r="T58" s="366">
        <f>SUM(T59:T78)</f>
        <v>0</v>
      </c>
      <c r="U58" s="367"/>
      <c r="V58" s="364"/>
      <c r="W58" s="364"/>
      <c r="X58" s="364"/>
      <c r="Y58" s="1293">
        <f t="shared" si="31"/>
        <v>0</v>
      </c>
      <c r="Z58" s="340"/>
      <c r="AA58" s="341"/>
      <c r="AB58" s="20"/>
      <c r="AC58" s="253">
        <f t="shared" si="2"/>
        <v>0</v>
      </c>
    </row>
    <row r="59" spans="1:29" x14ac:dyDescent="0.3">
      <c r="A59" s="115"/>
      <c r="B59" s="332"/>
      <c r="C59" s="331" t="s">
        <v>271</v>
      </c>
      <c r="D59" s="331"/>
      <c r="E59" s="1164"/>
      <c r="F59" s="582">
        <f t="shared" si="1"/>
        <v>0</v>
      </c>
      <c r="G59" s="333"/>
      <c r="H59" s="333"/>
      <c r="I59" s="334"/>
      <c r="J59" s="335"/>
      <c r="K59" s="942"/>
      <c r="L59" s="337"/>
      <c r="M59" s="337"/>
      <c r="N59" s="337"/>
      <c r="O59" s="338"/>
      <c r="P59" s="339">
        <f t="shared" si="30"/>
        <v>0</v>
      </c>
      <c r="Q59" s="364"/>
      <c r="R59" s="364"/>
      <c r="S59" s="365"/>
      <c r="T59" s="366"/>
      <c r="U59" s="367"/>
      <c r="V59" s="364"/>
      <c r="W59" s="364"/>
      <c r="X59" s="364"/>
      <c r="Y59" s="1293">
        <f t="shared" si="31"/>
        <v>0</v>
      </c>
      <c r="Z59" s="340"/>
      <c r="AA59" s="348"/>
      <c r="AB59" s="20"/>
      <c r="AC59" s="253">
        <f t="shared" si="2"/>
        <v>0</v>
      </c>
    </row>
    <row r="60" spans="1:29" x14ac:dyDescent="0.3">
      <c r="A60" s="115"/>
      <c r="B60" s="332"/>
      <c r="C60" s="332"/>
      <c r="D60" s="332"/>
      <c r="E60" s="1166"/>
      <c r="F60" s="582">
        <f t="shared" si="1"/>
        <v>0</v>
      </c>
      <c r="G60" s="333"/>
      <c r="H60" s="333"/>
      <c r="I60" s="334"/>
      <c r="J60" s="335"/>
      <c r="K60" s="942"/>
      <c r="L60" s="337"/>
      <c r="M60" s="337"/>
      <c r="N60" s="337"/>
      <c r="O60" s="338"/>
      <c r="P60" s="339">
        <f t="shared" si="30"/>
        <v>0</v>
      </c>
      <c r="Q60" s="364"/>
      <c r="R60" s="364"/>
      <c r="S60" s="365"/>
      <c r="T60" s="366"/>
      <c r="U60" s="367"/>
      <c r="V60" s="364"/>
      <c r="W60" s="364"/>
      <c r="X60" s="364"/>
      <c r="Y60" s="1293">
        <f t="shared" si="31"/>
        <v>0</v>
      </c>
      <c r="Z60" s="340"/>
      <c r="AA60" s="348"/>
      <c r="AB60" s="20"/>
      <c r="AC60" s="253">
        <f t="shared" si="2"/>
        <v>0</v>
      </c>
    </row>
    <row r="61" spans="1:29" x14ac:dyDescent="0.3">
      <c r="A61" s="115"/>
      <c r="B61" s="332"/>
      <c r="C61" s="368" t="s">
        <v>39</v>
      </c>
      <c r="D61" s="332"/>
      <c r="E61" s="1164"/>
      <c r="F61" s="582">
        <f t="shared" si="1"/>
        <v>0</v>
      </c>
      <c r="G61" s="333"/>
      <c r="H61" s="333"/>
      <c r="I61" s="334"/>
      <c r="J61" s="335"/>
      <c r="K61" s="942"/>
      <c r="L61" s="337"/>
      <c r="M61" s="337"/>
      <c r="N61" s="337"/>
      <c r="O61" s="338"/>
      <c r="P61" s="339">
        <f t="shared" si="30"/>
        <v>0</v>
      </c>
      <c r="Q61" s="364"/>
      <c r="R61" s="364"/>
      <c r="S61" s="365"/>
      <c r="T61" s="366"/>
      <c r="U61" s="367"/>
      <c r="V61" s="364"/>
      <c r="W61" s="364"/>
      <c r="X61" s="364"/>
      <c r="Y61" s="1293">
        <f t="shared" si="31"/>
        <v>0</v>
      </c>
      <c r="Z61" s="340"/>
      <c r="AA61" s="369"/>
      <c r="AB61" s="20"/>
      <c r="AC61" s="253">
        <f t="shared" si="2"/>
        <v>0</v>
      </c>
    </row>
    <row r="62" spans="1:29" x14ac:dyDescent="0.3">
      <c r="A62" s="115"/>
      <c r="B62" s="332"/>
      <c r="C62" s="332"/>
      <c r="D62" s="332"/>
      <c r="E62" s="1167" t="s">
        <v>819</v>
      </c>
      <c r="F62" s="582">
        <f t="shared" si="1"/>
        <v>0</v>
      </c>
      <c r="G62" s="333"/>
      <c r="H62" s="333"/>
      <c r="I62" s="334"/>
      <c r="J62" s="335"/>
      <c r="K62" s="942"/>
      <c r="L62" s="337"/>
      <c r="M62" s="337"/>
      <c r="N62" s="337"/>
      <c r="O62" s="338"/>
      <c r="P62" s="339">
        <f t="shared" si="30"/>
        <v>0</v>
      </c>
      <c r="Q62" s="364"/>
      <c r="R62" s="364"/>
      <c r="S62" s="365"/>
      <c r="T62" s="366"/>
      <c r="U62" s="367"/>
      <c r="V62" s="364"/>
      <c r="W62" s="364"/>
      <c r="X62" s="364"/>
      <c r="Y62" s="1293">
        <f t="shared" si="31"/>
        <v>0</v>
      </c>
      <c r="Z62" s="340"/>
      <c r="AA62" s="370"/>
      <c r="AB62" s="1900" t="s">
        <v>357</v>
      </c>
      <c r="AC62" s="253">
        <f t="shared" si="2"/>
        <v>0</v>
      </c>
    </row>
    <row r="63" spans="1:29" x14ac:dyDescent="0.3">
      <c r="A63" s="115"/>
      <c r="B63" s="332"/>
      <c r="C63" s="332"/>
      <c r="D63" s="332"/>
      <c r="E63" s="1168" t="s">
        <v>374</v>
      </c>
      <c r="F63" s="582">
        <f t="shared" si="1"/>
        <v>0</v>
      </c>
      <c r="G63" s="333"/>
      <c r="H63" s="333"/>
      <c r="I63" s="334"/>
      <c r="J63" s="335"/>
      <c r="K63" s="942"/>
      <c r="L63" s="337"/>
      <c r="M63" s="337"/>
      <c r="N63" s="337"/>
      <c r="O63" s="338"/>
      <c r="P63" s="339">
        <f t="shared" si="30"/>
        <v>0</v>
      </c>
      <c r="Q63" s="364"/>
      <c r="R63" s="364"/>
      <c r="S63" s="365"/>
      <c r="T63" s="366"/>
      <c r="U63" s="367"/>
      <c r="V63" s="364"/>
      <c r="W63" s="364"/>
      <c r="X63" s="364"/>
      <c r="Y63" s="1293">
        <f t="shared" si="31"/>
        <v>0</v>
      </c>
      <c r="Z63" s="340"/>
      <c r="AA63" s="370"/>
      <c r="AB63" s="1900"/>
      <c r="AC63" s="253">
        <f t="shared" si="2"/>
        <v>0</v>
      </c>
    </row>
    <row r="64" spans="1:29" x14ac:dyDescent="0.3">
      <c r="A64" s="115"/>
      <c r="B64" s="332"/>
      <c r="C64" s="332"/>
      <c r="D64" s="332"/>
      <c r="E64" s="1169" t="s">
        <v>414</v>
      </c>
      <c r="F64" s="884">
        <v>5</v>
      </c>
      <c r="G64" s="334">
        <v>5</v>
      </c>
      <c r="H64" s="335">
        <v>5</v>
      </c>
      <c r="I64" s="334">
        <v>5</v>
      </c>
      <c r="J64" s="335">
        <v>5</v>
      </c>
      <c r="K64" s="343">
        <v>5</v>
      </c>
      <c r="L64" s="372">
        <v>5</v>
      </c>
      <c r="M64" s="337"/>
      <c r="N64" s="337"/>
      <c r="O64" s="912">
        <v>5</v>
      </c>
      <c r="P64" s="339">
        <f t="shared" si="30"/>
        <v>0</v>
      </c>
      <c r="Q64" s="364"/>
      <c r="R64" s="364"/>
      <c r="S64" s="365"/>
      <c r="T64" s="366"/>
      <c r="U64" s="367"/>
      <c r="V64" s="364"/>
      <c r="W64" s="364"/>
      <c r="X64" s="364"/>
      <c r="Y64" s="1293">
        <f t="shared" si="31"/>
        <v>0</v>
      </c>
      <c r="Z64" s="340"/>
      <c r="AA64" s="370"/>
      <c r="AB64" s="1900"/>
      <c r="AC64" s="253">
        <f t="shared" si="2"/>
        <v>0</v>
      </c>
    </row>
    <row r="65" spans="1:29" x14ac:dyDescent="0.3">
      <c r="A65" s="115"/>
      <c r="B65" s="332"/>
      <c r="C65" s="332"/>
      <c r="D65" s="332"/>
      <c r="E65" s="1169" t="s">
        <v>415</v>
      </c>
      <c r="F65" s="884">
        <v>19</v>
      </c>
      <c r="G65" s="334">
        <v>19</v>
      </c>
      <c r="H65" s="335">
        <v>19</v>
      </c>
      <c r="I65" s="334">
        <v>19</v>
      </c>
      <c r="J65" s="335">
        <v>19</v>
      </c>
      <c r="K65" s="343">
        <v>19</v>
      </c>
      <c r="L65" s="372">
        <v>19</v>
      </c>
      <c r="M65" s="337"/>
      <c r="N65" s="337"/>
      <c r="O65" s="912">
        <v>19</v>
      </c>
      <c r="P65" s="339">
        <f t="shared" si="30"/>
        <v>0</v>
      </c>
      <c r="Q65" s="364"/>
      <c r="R65" s="364"/>
      <c r="S65" s="365"/>
      <c r="T65" s="366"/>
      <c r="U65" s="367"/>
      <c r="V65" s="364"/>
      <c r="W65" s="364"/>
      <c r="X65" s="364"/>
      <c r="Y65" s="1293">
        <f t="shared" si="31"/>
        <v>0</v>
      </c>
      <c r="Z65" s="340"/>
      <c r="AA65" s="370"/>
      <c r="AB65" s="1900"/>
      <c r="AC65" s="253">
        <f t="shared" si="2"/>
        <v>0</v>
      </c>
    </row>
    <row r="66" spans="1:29" x14ac:dyDescent="0.3">
      <c r="A66" s="115"/>
      <c r="B66" s="332"/>
      <c r="C66" s="332"/>
      <c r="D66" s="332"/>
      <c r="E66" s="1169" t="s">
        <v>416</v>
      </c>
      <c r="F66" s="884">
        <v>123</v>
      </c>
      <c r="G66" s="334">
        <v>123</v>
      </c>
      <c r="H66" s="335">
        <v>123</v>
      </c>
      <c r="I66" s="334">
        <v>123</v>
      </c>
      <c r="J66" s="335">
        <v>123</v>
      </c>
      <c r="K66" s="343">
        <v>123</v>
      </c>
      <c r="L66" s="372">
        <v>123</v>
      </c>
      <c r="M66" s="337"/>
      <c r="N66" s="337"/>
      <c r="O66" s="912">
        <v>123</v>
      </c>
      <c r="P66" s="339">
        <f t="shared" si="30"/>
        <v>0</v>
      </c>
      <c r="Q66" s="364"/>
      <c r="R66" s="364"/>
      <c r="S66" s="365"/>
      <c r="T66" s="366"/>
      <c r="U66" s="367"/>
      <c r="V66" s="364"/>
      <c r="W66" s="364"/>
      <c r="X66" s="364"/>
      <c r="Y66" s="1293">
        <f t="shared" si="31"/>
        <v>0</v>
      </c>
      <c r="Z66" s="340"/>
      <c r="AA66" s="373"/>
      <c r="AB66" s="1900"/>
      <c r="AC66" s="253">
        <f t="shared" si="2"/>
        <v>0</v>
      </c>
    </row>
    <row r="67" spans="1:29" x14ac:dyDescent="0.3">
      <c r="A67" s="115"/>
      <c r="B67" s="332"/>
      <c r="C67" s="332"/>
      <c r="D67" s="332"/>
      <c r="E67" s="1169"/>
      <c r="F67" s="582">
        <f t="shared" si="1"/>
        <v>0</v>
      </c>
      <c r="G67" s="333"/>
      <c r="H67" s="333"/>
      <c r="I67" s="334"/>
      <c r="J67" s="335"/>
      <c r="K67" s="942"/>
      <c r="L67" s="337"/>
      <c r="M67" s="337"/>
      <c r="N67" s="337"/>
      <c r="O67" s="338"/>
      <c r="P67" s="339">
        <f t="shared" si="30"/>
        <v>0</v>
      </c>
      <c r="Q67" s="364"/>
      <c r="R67" s="364"/>
      <c r="S67" s="365"/>
      <c r="T67" s="366"/>
      <c r="U67" s="367"/>
      <c r="V67" s="364"/>
      <c r="W67" s="364"/>
      <c r="X67" s="364"/>
      <c r="Y67" s="1293">
        <f t="shared" si="31"/>
        <v>0</v>
      </c>
      <c r="Z67" s="340"/>
      <c r="AA67" s="373"/>
      <c r="AB67" s="1900"/>
      <c r="AC67" s="253">
        <f t="shared" si="2"/>
        <v>0</v>
      </c>
    </row>
    <row r="68" spans="1:29" x14ac:dyDescent="0.3">
      <c r="A68" s="115"/>
      <c r="B68" s="332"/>
      <c r="C68" s="374" t="s">
        <v>40</v>
      </c>
      <c r="D68" s="332"/>
      <c r="E68" s="1164"/>
      <c r="F68" s="582">
        <f t="shared" si="1"/>
        <v>0</v>
      </c>
      <c r="G68" s="333"/>
      <c r="H68" s="333"/>
      <c r="I68" s="334"/>
      <c r="J68" s="335"/>
      <c r="K68" s="942"/>
      <c r="L68" s="337"/>
      <c r="M68" s="337"/>
      <c r="N68" s="337"/>
      <c r="O68" s="338"/>
      <c r="P68" s="339">
        <f t="shared" si="30"/>
        <v>0</v>
      </c>
      <c r="Q68" s="364"/>
      <c r="R68" s="364"/>
      <c r="S68" s="365"/>
      <c r="T68" s="366"/>
      <c r="U68" s="367"/>
      <c r="V68" s="364"/>
      <c r="W68" s="364"/>
      <c r="X68" s="364"/>
      <c r="Y68" s="1293">
        <f t="shared" si="31"/>
        <v>0</v>
      </c>
      <c r="Z68" s="340"/>
      <c r="AA68" s="375"/>
      <c r="AB68" s="20"/>
      <c r="AC68" s="253">
        <f t="shared" si="2"/>
        <v>0</v>
      </c>
    </row>
    <row r="69" spans="1:29" x14ac:dyDescent="0.3">
      <c r="A69" s="115"/>
      <c r="B69" s="332"/>
      <c r="C69" s="332"/>
      <c r="D69" s="332"/>
      <c r="E69" s="1167" t="s">
        <v>819</v>
      </c>
      <c r="F69" s="582">
        <f t="shared" si="1"/>
        <v>0</v>
      </c>
      <c r="G69" s="333"/>
      <c r="H69" s="333"/>
      <c r="I69" s="334"/>
      <c r="J69" s="335"/>
      <c r="K69" s="942"/>
      <c r="L69" s="337"/>
      <c r="M69" s="337"/>
      <c r="N69" s="337"/>
      <c r="O69" s="338"/>
      <c r="P69" s="339">
        <f t="shared" si="30"/>
        <v>0</v>
      </c>
      <c r="Q69" s="364"/>
      <c r="R69" s="364"/>
      <c r="S69" s="365"/>
      <c r="T69" s="366"/>
      <c r="U69" s="367"/>
      <c r="V69" s="364"/>
      <c r="W69" s="364"/>
      <c r="X69" s="364"/>
      <c r="Y69" s="1293">
        <f t="shared" si="31"/>
        <v>0</v>
      </c>
      <c r="Z69" s="340"/>
      <c r="AA69" s="370"/>
      <c r="AB69" s="20"/>
      <c r="AC69" s="253">
        <f t="shared" si="2"/>
        <v>0</v>
      </c>
    </row>
    <row r="70" spans="1:29" x14ac:dyDescent="0.3">
      <c r="A70" s="115"/>
      <c r="B70" s="332"/>
      <c r="C70" s="332"/>
      <c r="D70" s="332"/>
      <c r="E70" s="1168" t="s">
        <v>374</v>
      </c>
      <c r="F70" s="582">
        <f t="shared" si="1"/>
        <v>0</v>
      </c>
      <c r="G70" s="333"/>
      <c r="H70" s="333"/>
      <c r="I70" s="334"/>
      <c r="J70" s="335"/>
      <c r="K70" s="942"/>
      <c r="L70" s="337"/>
      <c r="M70" s="337"/>
      <c r="N70" s="337"/>
      <c r="O70" s="338"/>
      <c r="P70" s="339">
        <f t="shared" si="30"/>
        <v>0</v>
      </c>
      <c r="Q70" s="364"/>
      <c r="R70" s="364"/>
      <c r="S70" s="365"/>
      <c r="T70" s="366"/>
      <c r="U70" s="367"/>
      <c r="V70" s="364"/>
      <c r="W70" s="364"/>
      <c r="X70" s="364"/>
      <c r="Y70" s="1293">
        <f t="shared" si="31"/>
        <v>0</v>
      </c>
      <c r="Z70" s="340"/>
      <c r="AA70" s="370"/>
      <c r="AB70" s="20"/>
      <c r="AC70" s="253">
        <f t="shared" si="2"/>
        <v>0</v>
      </c>
    </row>
    <row r="71" spans="1:29" x14ac:dyDescent="0.3">
      <c r="A71" s="115"/>
      <c r="B71" s="332"/>
      <c r="C71" s="332"/>
      <c r="D71" s="332"/>
      <c r="E71" s="1169" t="s">
        <v>8</v>
      </c>
      <c r="F71" s="884">
        <v>5</v>
      </c>
      <c r="G71" s="334">
        <v>5</v>
      </c>
      <c r="H71" s="335">
        <v>5</v>
      </c>
      <c r="I71" s="334">
        <v>5</v>
      </c>
      <c r="J71" s="335">
        <v>5</v>
      </c>
      <c r="K71" s="343">
        <v>5</v>
      </c>
      <c r="L71" s="372">
        <v>5</v>
      </c>
      <c r="M71" s="337"/>
      <c r="N71" s="337"/>
      <c r="O71" s="912">
        <v>5</v>
      </c>
      <c r="P71" s="339">
        <f t="shared" si="30"/>
        <v>0</v>
      </c>
      <c r="Q71" s="364"/>
      <c r="R71" s="364"/>
      <c r="S71" s="365"/>
      <c r="T71" s="366"/>
      <c r="U71" s="367"/>
      <c r="V71" s="364"/>
      <c r="W71" s="364"/>
      <c r="X71" s="364"/>
      <c r="Y71" s="1293">
        <f t="shared" si="31"/>
        <v>0</v>
      </c>
      <c r="Z71" s="340"/>
      <c r="AA71" s="370"/>
      <c r="AB71" s="20"/>
      <c r="AC71" s="253">
        <f t="shared" si="2"/>
        <v>0</v>
      </c>
    </row>
    <row r="72" spans="1:29" x14ac:dyDescent="0.3">
      <c r="A72" s="115"/>
      <c r="B72" s="332"/>
      <c r="C72" s="332"/>
      <c r="D72" s="332"/>
      <c r="E72" s="1169" t="s">
        <v>9</v>
      </c>
      <c r="F72" s="884">
        <v>19</v>
      </c>
      <c r="G72" s="334">
        <v>19</v>
      </c>
      <c r="H72" s="335">
        <v>19</v>
      </c>
      <c r="I72" s="334">
        <v>19</v>
      </c>
      <c r="J72" s="335">
        <v>19</v>
      </c>
      <c r="K72" s="343">
        <v>19</v>
      </c>
      <c r="L72" s="372">
        <v>19</v>
      </c>
      <c r="M72" s="337"/>
      <c r="N72" s="337"/>
      <c r="O72" s="912">
        <v>19</v>
      </c>
      <c r="P72" s="339">
        <f t="shared" si="30"/>
        <v>0</v>
      </c>
      <c r="Q72" s="364"/>
      <c r="R72" s="364"/>
      <c r="S72" s="365"/>
      <c r="T72" s="366"/>
      <c r="U72" s="367"/>
      <c r="V72" s="364"/>
      <c r="W72" s="364"/>
      <c r="X72" s="364"/>
      <c r="Y72" s="1293">
        <f t="shared" si="31"/>
        <v>0</v>
      </c>
      <c r="Z72" s="340"/>
      <c r="AA72" s="370"/>
      <c r="AB72" s="20"/>
      <c r="AC72" s="253">
        <f t="shared" si="2"/>
        <v>0</v>
      </c>
    </row>
    <row r="73" spans="1:29" x14ac:dyDescent="0.3">
      <c r="A73" s="115"/>
      <c r="B73" s="332"/>
      <c r="C73" s="332"/>
      <c r="D73" s="332"/>
      <c r="E73" s="1169" t="s">
        <v>10</v>
      </c>
      <c r="F73" s="884">
        <v>123</v>
      </c>
      <c r="G73" s="334">
        <v>123</v>
      </c>
      <c r="H73" s="335">
        <v>123</v>
      </c>
      <c r="I73" s="334">
        <v>123</v>
      </c>
      <c r="J73" s="335">
        <v>123</v>
      </c>
      <c r="K73" s="343">
        <v>123</v>
      </c>
      <c r="L73" s="372">
        <v>123</v>
      </c>
      <c r="M73" s="337"/>
      <c r="N73" s="337"/>
      <c r="O73" s="912">
        <v>123</v>
      </c>
      <c r="P73" s="339">
        <f t="shared" si="30"/>
        <v>0</v>
      </c>
      <c r="Q73" s="364"/>
      <c r="R73" s="364"/>
      <c r="S73" s="365"/>
      <c r="T73" s="366"/>
      <c r="U73" s="367"/>
      <c r="V73" s="364"/>
      <c r="W73" s="364"/>
      <c r="X73" s="364"/>
      <c r="Y73" s="1293">
        <f t="shared" si="31"/>
        <v>0</v>
      </c>
      <c r="Z73" s="340"/>
      <c r="AA73" s="370"/>
      <c r="AB73" s="20"/>
      <c r="AC73" s="253">
        <f t="shared" si="2"/>
        <v>0</v>
      </c>
    </row>
    <row r="74" spans="1:29" ht="15.6" hidden="1" customHeight="1" x14ac:dyDescent="0.3">
      <c r="A74" s="115"/>
      <c r="B74" s="332"/>
      <c r="C74" s="332"/>
      <c r="D74" s="332"/>
      <c r="E74" s="1169" t="s">
        <v>411</v>
      </c>
      <c r="F74" s="582">
        <f t="shared" si="1"/>
        <v>0</v>
      </c>
      <c r="G74" s="333"/>
      <c r="H74" s="333"/>
      <c r="I74" s="334"/>
      <c r="J74" s="335"/>
      <c r="K74" s="942"/>
      <c r="L74" s="337"/>
      <c r="M74" s="337"/>
      <c r="N74" s="337"/>
      <c r="O74" s="338">
        <f t="shared" ref="O74:O137" si="32">SUM(K74:N74)</f>
        <v>0</v>
      </c>
      <c r="P74" s="339">
        <f t="shared" si="30"/>
        <v>0</v>
      </c>
      <c r="Q74" s="364"/>
      <c r="R74" s="364"/>
      <c r="S74" s="365"/>
      <c r="T74" s="366"/>
      <c r="U74" s="367"/>
      <c r="V74" s="364"/>
      <c r="W74" s="364"/>
      <c r="X74" s="364"/>
      <c r="Y74" s="1293">
        <f t="shared" si="31"/>
        <v>0</v>
      </c>
      <c r="Z74" s="340"/>
      <c r="AA74" s="370"/>
      <c r="AB74" s="20"/>
      <c r="AC74" s="253">
        <f t="shared" si="2"/>
        <v>0</v>
      </c>
    </row>
    <row r="75" spans="1:29" ht="16.95" customHeight="1" x14ac:dyDescent="0.3">
      <c r="A75" s="115"/>
      <c r="B75" s="332"/>
      <c r="C75" s="332"/>
      <c r="D75" s="332"/>
      <c r="E75" s="1169"/>
      <c r="F75" s="582">
        <f t="shared" si="1"/>
        <v>0</v>
      </c>
      <c r="G75" s="333"/>
      <c r="H75" s="333"/>
      <c r="I75" s="334"/>
      <c r="J75" s="335"/>
      <c r="K75" s="942"/>
      <c r="L75" s="337"/>
      <c r="M75" s="337"/>
      <c r="N75" s="337"/>
      <c r="O75" s="338"/>
      <c r="P75" s="339">
        <f t="shared" si="30"/>
        <v>0</v>
      </c>
      <c r="Q75" s="364"/>
      <c r="R75" s="364"/>
      <c r="S75" s="365"/>
      <c r="T75" s="366"/>
      <c r="U75" s="367"/>
      <c r="V75" s="364"/>
      <c r="W75" s="364"/>
      <c r="X75" s="364"/>
      <c r="Y75" s="1293">
        <f t="shared" si="31"/>
        <v>0</v>
      </c>
      <c r="Z75" s="340"/>
      <c r="AA75" s="341"/>
      <c r="AB75" s="20"/>
      <c r="AC75" s="253">
        <f t="shared" si="2"/>
        <v>0</v>
      </c>
    </row>
    <row r="76" spans="1:29" ht="16.2" customHeight="1" x14ac:dyDescent="0.3">
      <c r="A76" s="115"/>
      <c r="B76" s="332"/>
      <c r="C76" s="332"/>
      <c r="D76" s="332"/>
      <c r="E76" s="1167" t="s">
        <v>820</v>
      </c>
      <c r="F76" s="582">
        <f t="shared" si="1"/>
        <v>0</v>
      </c>
      <c r="G76" s="333"/>
      <c r="H76" s="333"/>
      <c r="I76" s="334"/>
      <c r="J76" s="335"/>
      <c r="K76" s="942"/>
      <c r="L76" s="337"/>
      <c r="M76" s="337"/>
      <c r="N76" s="337"/>
      <c r="O76" s="338"/>
      <c r="P76" s="339">
        <f t="shared" si="30"/>
        <v>0</v>
      </c>
      <c r="Q76" s="364"/>
      <c r="R76" s="364"/>
      <c r="S76" s="365"/>
      <c r="T76" s="366"/>
      <c r="U76" s="367"/>
      <c r="V76" s="364"/>
      <c r="W76" s="364"/>
      <c r="X76" s="364"/>
      <c r="Y76" s="1293">
        <f t="shared" si="31"/>
        <v>0</v>
      </c>
      <c r="Z76" s="340"/>
      <c r="AA76" s="373"/>
      <c r="AB76" s="20"/>
      <c r="AC76" s="253">
        <f t="shared" si="2"/>
        <v>0</v>
      </c>
    </row>
    <row r="77" spans="1:29" ht="16.2" customHeight="1" x14ac:dyDescent="0.3">
      <c r="A77" s="115"/>
      <c r="B77" s="332"/>
      <c r="C77" s="332"/>
      <c r="D77" s="332"/>
      <c r="E77" s="1168" t="s">
        <v>307</v>
      </c>
      <c r="F77" s="884">
        <v>4018</v>
      </c>
      <c r="G77" s="333">
        <v>4011</v>
      </c>
      <c r="H77" s="333">
        <v>4011</v>
      </c>
      <c r="I77" s="334">
        <v>4011</v>
      </c>
      <c r="J77" s="335">
        <v>4018</v>
      </c>
      <c r="K77" s="343">
        <v>4011</v>
      </c>
      <c r="L77" s="334">
        <v>3963</v>
      </c>
      <c r="M77" s="337"/>
      <c r="N77" s="337"/>
      <c r="O77" s="1266">
        <v>4011</v>
      </c>
      <c r="P77" s="339">
        <f t="shared" si="30"/>
        <v>0</v>
      </c>
      <c r="Q77" s="364"/>
      <c r="R77" s="364"/>
      <c r="S77" s="365"/>
      <c r="T77" s="366"/>
      <c r="U77" s="367"/>
      <c r="V77" s="364"/>
      <c r="W77" s="364"/>
      <c r="X77" s="364"/>
      <c r="Y77" s="1293">
        <f t="shared" si="31"/>
        <v>0</v>
      </c>
      <c r="Z77" s="340"/>
      <c r="AA77" s="373"/>
      <c r="AB77" s="20"/>
      <c r="AC77" s="253">
        <f t="shared" si="2"/>
        <v>0</v>
      </c>
    </row>
    <row r="78" spans="1:29" s="9" customFormat="1" ht="16.2" thickBot="1" x14ac:dyDescent="0.35">
      <c r="A78" s="119"/>
      <c r="B78" s="306"/>
      <c r="C78" s="306"/>
      <c r="D78" s="306"/>
      <c r="E78" s="1349"/>
      <c r="F78" s="881">
        <f t="shared" si="1"/>
        <v>0</v>
      </c>
      <c r="G78" s="307"/>
      <c r="H78" s="307"/>
      <c r="I78" s="308"/>
      <c r="J78" s="309"/>
      <c r="K78" s="941"/>
      <c r="L78" s="553"/>
      <c r="M78" s="553"/>
      <c r="N78" s="553"/>
      <c r="O78" s="311"/>
      <c r="P78" s="484">
        <f t="shared" si="30"/>
        <v>0</v>
      </c>
      <c r="Q78" s="349"/>
      <c r="R78" s="349"/>
      <c r="S78" s="314"/>
      <c r="T78" s="315"/>
      <c r="U78" s="350"/>
      <c r="V78" s="349"/>
      <c r="W78" s="349"/>
      <c r="X78" s="349"/>
      <c r="Y78" s="1307">
        <f t="shared" si="31"/>
        <v>0</v>
      </c>
      <c r="Z78" s="317"/>
      <c r="AA78" s="1354"/>
      <c r="AB78" s="20"/>
      <c r="AC78" s="253">
        <f t="shared" si="2"/>
        <v>0</v>
      </c>
    </row>
    <row r="79" spans="1:29" s="9" customFormat="1" x14ac:dyDescent="0.3">
      <c r="A79" s="122"/>
      <c r="B79" s="388" t="s">
        <v>287</v>
      </c>
      <c r="C79" s="388"/>
      <c r="D79" s="388"/>
      <c r="E79" s="1361"/>
      <c r="F79" s="886">
        <f t="shared" si="1"/>
        <v>0</v>
      </c>
      <c r="G79" s="389"/>
      <c r="H79" s="389"/>
      <c r="I79" s="390"/>
      <c r="J79" s="391"/>
      <c r="K79" s="945"/>
      <c r="L79" s="393"/>
      <c r="M79" s="393"/>
      <c r="N79" s="393"/>
      <c r="O79" s="394"/>
      <c r="P79" s="483">
        <f t="shared" si="30"/>
        <v>0</v>
      </c>
      <c r="Q79" s="395"/>
      <c r="R79" s="395"/>
      <c r="S79" s="478"/>
      <c r="T79" s="479"/>
      <c r="U79" s="398"/>
      <c r="V79" s="395"/>
      <c r="W79" s="395"/>
      <c r="X79" s="395"/>
      <c r="Y79" s="1306">
        <f t="shared" si="31"/>
        <v>0</v>
      </c>
      <c r="Z79" s="399" t="s">
        <v>114</v>
      </c>
      <c r="AA79" s="400"/>
      <c r="AB79" s="20"/>
      <c r="AC79" s="253">
        <f t="shared" si="2"/>
        <v>0</v>
      </c>
    </row>
    <row r="80" spans="1:29" x14ac:dyDescent="0.3">
      <c r="A80" s="118"/>
      <c r="B80" s="368"/>
      <c r="C80" s="368" t="s">
        <v>288</v>
      </c>
      <c r="D80" s="368"/>
      <c r="E80" s="1166"/>
      <c r="F80" s="582">
        <f t="shared" si="1"/>
        <v>0</v>
      </c>
      <c r="G80" s="333"/>
      <c r="H80" s="333"/>
      <c r="I80" s="334"/>
      <c r="J80" s="335"/>
      <c r="K80" s="942"/>
      <c r="L80" s="337"/>
      <c r="M80" s="337"/>
      <c r="N80" s="337"/>
      <c r="O80" s="338"/>
      <c r="P80" s="339">
        <f t="shared" si="30"/>
        <v>0</v>
      </c>
      <c r="Q80" s="364"/>
      <c r="R80" s="364"/>
      <c r="S80" s="365"/>
      <c r="T80" s="366"/>
      <c r="U80" s="367"/>
      <c r="V80" s="364"/>
      <c r="W80" s="364"/>
      <c r="X80" s="364"/>
      <c r="Y80" s="1293">
        <f t="shared" si="31"/>
        <v>0</v>
      </c>
      <c r="Z80" s="340"/>
      <c r="AA80" s="348"/>
      <c r="AB80" s="20"/>
      <c r="AC80" s="253">
        <f t="shared" si="2"/>
        <v>0</v>
      </c>
    </row>
    <row r="81" spans="1:29" s="34" customFormat="1" x14ac:dyDescent="0.3">
      <c r="A81" s="118"/>
      <c r="B81" s="368"/>
      <c r="C81" s="331" t="s">
        <v>264</v>
      </c>
      <c r="D81" s="331"/>
      <c r="E81" s="1166"/>
      <c r="F81" s="1355">
        <f t="shared" si="1"/>
        <v>0</v>
      </c>
      <c r="G81" s="583"/>
      <c r="H81" s="583"/>
      <c r="I81" s="927"/>
      <c r="J81" s="928"/>
      <c r="K81" s="405"/>
      <c r="L81" s="586"/>
      <c r="M81" s="586"/>
      <c r="N81" s="586"/>
      <c r="O81" s="338"/>
      <c r="P81" s="1359">
        <f>P122</f>
        <v>48500</v>
      </c>
      <c r="Q81" s="401">
        <f t="shared" ref="Q81:Y81" si="33">Q122</f>
        <v>0</v>
      </c>
      <c r="R81" s="401">
        <f t="shared" si="33"/>
        <v>0</v>
      </c>
      <c r="S81" s="401">
        <f t="shared" si="33"/>
        <v>48500</v>
      </c>
      <c r="T81" s="1262">
        <f t="shared" si="33"/>
        <v>0</v>
      </c>
      <c r="U81" s="1359">
        <f t="shared" si="33"/>
        <v>0</v>
      </c>
      <c r="V81" s="401">
        <f t="shared" si="33"/>
        <v>0</v>
      </c>
      <c r="W81" s="1260">
        <f t="shared" si="33"/>
        <v>0</v>
      </c>
      <c r="X81" s="339">
        <f t="shared" si="33"/>
        <v>0</v>
      </c>
      <c r="Y81" s="1286">
        <f t="shared" si="33"/>
        <v>0</v>
      </c>
      <c r="Z81" s="1006"/>
      <c r="AA81" s="407"/>
      <c r="AB81" s="20"/>
      <c r="AC81" s="260">
        <f t="shared" si="2"/>
        <v>48500</v>
      </c>
    </row>
    <row r="82" spans="1:29" s="34" customFormat="1" x14ac:dyDescent="0.3">
      <c r="A82" s="118"/>
      <c r="B82" s="368"/>
      <c r="C82" s="331" t="s">
        <v>265</v>
      </c>
      <c r="D82" s="331"/>
      <c r="E82" s="1166"/>
      <c r="F82" s="1356">
        <f t="shared" ref="F82:F93" si="34">SUM(B82:E82)</f>
        <v>0</v>
      </c>
      <c r="G82" s="583"/>
      <c r="H82" s="583"/>
      <c r="I82" s="927"/>
      <c r="J82" s="928"/>
      <c r="K82" s="405"/>
      <c r="L82" s="586"/>
      <c r="M82" s="586"/>
      <c r="N82" s="586"/>
      <c r="O82" s="338"/>
      <c r="P82" s="1359">
        <f t="shared" ref="P82:S82" si="35">P106+P109+P116+P112</f>
        <v>200000</v>
      </c>
      <c r="Q82" s="401">
        <f t="shared" si="35"/>
        <v>0</v>
      </c>
      <c r="R82" s="401">
        <f t="shared" si="35"/>
        <v>0</v>
      </c>
      <c r="S82" s="401">
        <f t="shared" si="35"/>
        <v>75000</v>
      </c>
      <c r="T82" s="1262">
        <f>T106+T109+T116+T112</f>
        <v>125000</v>
      </c>
      <c r="U82" s="1359">
        <f t="shared" ref="U82:Y82" si="36">U106+U109+U116+U112</f>
        <v>0</v>
      </c>
      <c r="V82" s="401">
        <f t="shared" si="36"/>
        <v>0</v>
      </c>
      <c r="W82" s="1262">
        <f t="shared" si="36"/>
        <v>0</v>
      </c>
      <c r="X82" s="402">
        <f t="shared" si="36"/>
        <v>0</v>
      </c>
      <c r="Y82" s="402">
        <f t="shared" si="36"/>
        <v>0</v>
      </c>
      <c r="Z82" s="339"/>
      <c r="AA82" s="407"/>
      <c r="AB82" s="20"/>
      <c r="AC82" s="260">
        <f t="shared" si="2"/>
        <v>200000</v>
      </c>
    </row>
    <row r="83" spans="1:29" s="59" customFormat="1" x14ac:dyDescent="0.3">
      <c r="A83" s="118"/>
      <c r="B83" s="368"/>
      <c r="C83" s="331" t="s">
        <v>271</v>
      </c>
      <c r="D83" s="331"/>
      <c r="E83" s="1166"/>
      <c r="F83" s="1356">
        <f t="shared" si="34"/>
        <v>0</v>
      </c>
      <c r="G83" s="583"/>
      <c r="H83" s="583"/>
      <c r="I83" s="927"/>
      <c r="J83" s="928"/>
      <c r="K83" s="405"/>
      <c r="L83" s="429"/>
      <c r="M83" s="429"/>
      <c r="N83" s="429"/>
      <c r="O83" s="338"/>
      <c r="P83" s="1359">
        <f>P85</f>
        <v>464628.21</v>
      </c>
      <c r="Q83" s="401">
        <f t="shared" ref="Q83:S83" si="37">Q85</f>
        <v>0</v>
      </c>
      <c r="R83" s="401">
        <f t="shared" si="37"/>
        <v>464628.21</v>
      </c>
      <c r="S83" s="401">
        <f t="shared" si="37"/>
        <v>0</v>
      </c>
      <c r="T83" s="1262">
        <f>T85</f>
        <v>0</v>
      </c>
      <c r="U83" s="1359">
        <f t="shared" ref="U83:Y83" si="38">U85</f>
        <v>0</v>
      </c>
      <c r="V83" s="401">
        <f t="shared" si="38"/>
        <v>0</v>
      </c>
      <c r="W83" s="1262">
        <f t="shared" si="38"/>
        <v>0</v>
      </c>
      <c r="X83" s="402">
        <f t="shared" si="38"/>
        <v>0</v>
      </c>
      <c r="Y83" s="402">
        <f t="shared" si="38"/>
        <v>0</v>
      </c>
      <c r="Z83" s="1006"/>
      <c r="AA83" s="408"/>
      <c r="AB83" s="58"/>
      <c r="AC83" s="260">
        <f t="shared" si="2"/>
        <v>464628.21</v>
      </c>
    </row>
    <row r="84" spans="1:29" x14ac:dyDescent="0.3">
      <c r="A84" s="115"/>
      <c r="B84" s="332"/>
      <c r="C84" s="332"/>
      <c r="D84" s="332"/>
      <c r="E84" s="1170"/>
      <c r="F84" s="1356">
        <f t="shared" si="34"/>
        <v>0</v>
      </c>
      <c r="G84" s="333"/>
      <c r="H84" s="333"/>
      <c r="I84" s="403"/>
      <c r="J84" s="404"/>
      <c r="K84" s="946"/>
      <c r="L84" s="337"/>
      <c r="M84" s="337"/>
      <c r="N84" s="337"/>
      <c r="O84" s="338"/>
      <c r="P84" s="1359">
        <f t="shared" si="30"/>
        <v>0</v>
      </c>
      <c r="Q84" s="364"/>
      <c r="R84" s="364"/>
      <c r="S84" s="987"/>
      <c r="T84" s="1360"/>
      <c r="U84" s="367"/>
      <c r="V84" s="364"/>
      <c r="W84" s="364"/>
      <c r="X84" s="364"/>
      <c r="Y84" s="1293">
        <f t="shared" si="31"/>
        <v>0</v>
      </c>
      <c r="Z84" s="406"/>
      <c r="AA84" s="408"/>
      <c r="AB84" s="20"/>
      <c r="AC84" s="253">
        <f t="shared" si="2"/>
        <v>0</v>
      </c>
    </row>
    <row r="85" spans="1:29" x14ac:dyDescent="0.3">
      <c r="A85" s="207"/>
      <c r="B85" s="409"/>
      <c r="C85" s="278" t="s">
        <v>1090</v>
      </c>
      <c r="D85" s="409"/>
      <c r="E85" s="523"/>
      <c r="F85" s="1356">
        <v>6</v>
      </c>
      <c r="G85" s="333"/>
      <c r="H85" s="333">
        <v>6</v>
      </c>
      <c r="I85" s="403"/>
      <c r="J85" s="404"/>
      <c r="K85" s="946"/>
      <c r="L85" s="337">
        <v>6</v>
      </c>
      <c r="M85" s="337"/>
      <c r="N85" s="337"/>
      <c r="O85" s="338">
        <f t="shared" si="32"/>
        <v>6</v>
      </c>
      <c r="P85" s="339">
        <f t="shared" si="30"/>
        <v>464628.21</v>
      </c>
      <c r="Q85" s="364"/>
      <c r="R85" s="410">
        <v>464628.21</v>
      </c>
      <c r="S85" s="410"/>
      <c r="T85" s="366"/>
      <c r="U85" s="367"/>
      <c r="V85" s="364"/>
      <c r="W85" s="364"/>
      <c r="X85" s="364"/>
      <c r="Y85" s="1293">
        <f t="shared" si="31"/>
        <v>0</v>
      </c>
      <c r="Z85" s="340" t="s">
        <v>32</v>
      </c>
      <c r="AA85" s="516" t="s">
        <v>1092</v>
      </c>
      <c r="AB85" s="20"/>
      <c r="AC85" s="253">
        <f t="shared" si="2"/>
        <v>464628.21</v>
      </c>
    </row>
    <row r="86" spans="1:29" x14ac:dyDescent="0.3">
      <c r="A86" s="207"/>
      <c r="B86" s="409"/>
      <c r="C86" s="278"/>
      <c r="D86" s="278" t="s">
        <v>1091</v>
      </c>
      <c r="E86" s="523"/>
      <c r="F86" s="1356"/>
      <c r="G86" s="333"/>
      <c r="H86" s="333"/>
      <c r="I86" s="403"/>
      <c r="J86" s="404"/>
      <c r="K86" s="946"/>
      <c r="L86" s="337"/>
      <c r="M86" s="337"/>
      <c r="N86" s="337"/>
      <c r="O86" s="338"/>
      <c r="P86" s="339"/>
      <c r="Q86" s="364"/>
      <c r="R86" s="410"/>
      <c r="S86" s="410"/>
      <c r="T86" s="366"/>
      <c r="U86" s="367"/>
      <c r="V86" s="364"/>
      <c r="W86" s="364"/>
      <c r="X86" s="364"/>
      <c r="Y86" s="1293"/>
      <c r="Z86" s="340"/>
      <c r="AA86" s="516" t="s">
        <v>1093</v>
      </c>
      <c r="AB86" s="20"/>
      <c r="AC86" s="253"/>
    </row>
    <row r="87" spans="1:29" x14ac:dyDescent="0.3">
      <c r="A87" s="207"/>
      <c r="B87" s="409"/>
      <c r="C87" s="409"/>
      <c r="D87" s="409"/>
      <c r="E87" s="1171" t="s">
        <v>973</v>
      </c>
      <c r="F87" s="1356">
        <f t="shared" si="34"/>
        <v>0</v>
      </c>
      <c r="G87" s="333"/>
      <c r="H87" s="333"/>
      <c r="I87" s="403"/>
      <c r="J87" s="404"/>
      <c r="K87" s="946"/>
      <c r="L87" s="337"/>
      <c r="M87" s="337"/>
      <c r="N87" s="337"/>
      <c r="O87" s="338"/>
      <c r="P87" s="339">
        <f t="shared" si="30"/>
        <v>0</v>
      </c>
      <c r="Q87" s="364"/>
      <c r="R87" s="364"/>
      <c r="S87" s="987"/>
      <c r="T87" s="988"/>
      <c r="U87" s="367"/>
      <c r="V87" s="364"/>
      <c r="W87" s="364"/>
      <c r="X87" s="364"/>
      <c r="Y87" s="1293">
        <f t="shared" si="31"/>
        <v>0</v>
      </c>
      <c r="Z87" s="406"/>
      <c r="AA87" s="516" t="s">
        <v>977</v>
      </c>
      <c r="AB87" s="20"/>
      <c r="AC87" s="253">
        <f t="shared" si="2"/>
        <v>0</v>
      </c>
    </row>
    <row r="88" spans="1:29" x14ac:dyDescent="0.3">
      <c r="A88" s="207"/>
      <c r="B88" s="409"/>
      <c r="C88" s="409"/>
      <c r="D88" s="409"/>
      <c r="E88" s="555"/>
      <c r="F88" s="1356">
        <f t="shared" si="34"/>
        <v>0</v>
      </c>
      <c r="G88" s="333"/>
      <c r="H88" s="333"/>
      <c r="I88" s="403"/>
      <c r="J88" s="404"/>
      <c r="K88" s="946"/>
      <c r="L88" s="337"/>
      <c r="M88" s="337"/>
      <c r="N88" s="337"/>
      <c r="O88" s="338"/>
      <c r="P88" s="339">
        <f t="shared" si="30"/>
        <v>0</v>
      </c>
      <c r="Q88" s="364"/>
      <c r="R88" s="364"/>
      <c r="S88" s="987"/>
      <c r="T88" s="988"/>
      <c r="U88" s="367"/>
      <c r="V88" s="364"/>
      <c r="W88" s="364"/>
      <c r="X88" s="364"/>
      <c r="Y88" s="1293">
        <f t="shared" si="31"/>
        <v>0</v>
      </c>
      <c r="Z88" s="406"/>
      <c r="AA88" s="408"/>
      <c r="AB88" s="20"/>
      <c r="AC88" s="253">
        <f t="shared" si="2"/>
        <v>0</v>
      </c>
    </row>
    <row r="89" spans="1:29" x14ac:dyDescent="0.3">
      <c r="A89" s="207"/>
      <c r="B89" s="409"/>
      <c r="C89" s="278" t="s">
        <v>974</v>
      </c>
      <c r="D89" s="409"/>
      <c r="E89" s="523"/>
      <c r="F89" s="1356">
        <f t="shared" si="34"/>
        <v>0</v>
      </c>
      <c r="G89" s="333"/>
      <c r="H89" s="333"/>
      <c r="I89" s="403"/>
      <c r="J89" s="404"/>
      <c r="K89" s="946"/>
      <c r="L89" s="337"/>
      <c r="M89" s="337"/>
      <c r="N89" s="337"/>
      <c r="O89" s="338"/>
      <c r="P89" s="339">
        <f t="shared" si="30"/>
        <v>0</v>
      </c>
      <c r="Q89" s="364"/>
      <c r="R89" s="364"/>
      <c r="S89" s="987"/>
      <c r="T89" s="988"/>
      <c r="U89" s="367"/>
      <c r="V89" s="364"/>
      <c r="W89" s="364"/>
      <c r="X89" s="364"/>
      <c r="Y89" s="1293">
        <f t="shared" si="31"/>
        <v>0</v>
      </c>
      <c r="Z89" s="406"/>
      <c r="AA89" s="408"/>
      <c r="AB89" s="20"/>
      <c r="AC89" s="253">
        <f t="shared" si="2"/>
        <v>0</v>
      </c>
    </row>
    <row r="90" spans="1:29" x14ac:dyDescent="0.3">
      <c r="A90" s="207"/>
      <c r="B90" s="409"/>
      <c r="C90" s="409"/>
      <c r="D90" s="409"/>
      <c r="E90" s="522" t="s">
        <v>975</v>
      </c>
      <c r="F90" s="1356">
        <f t="shared" si="34"/>
        <v>0</v>
      </c>
      <c r="G90" s="333"/>
      <c r="H90" s="333"/>
      <c r="I90" s="403"/>
      <c r="J90" s="404"/>
      <c r="K90" s="946"/>
      <c r="L90" s="337"/>
      <c r="M90" s="337"/>
      <c r="N90" s="337"/>
      <c r="O90" s="338"/>
      <c r="P90" s="339">
        <f t="shared" si="30"/>
        <v>0</v>
      </c>
      <c r="Q90" s="364"/>
      <c r="R90" s="364"/>
      <c r="S90" s="987"/>
      <c r="T90" s="988"/>
      <c r="U90" s="367"/>
      <c r="V90" s="364"/>
      <c r="W90" s="364"/>
      <c r="X90" s="364"/>
      <c r="Y90" s="1293">
        <f t="shared" si="31"/>
        <v>0</v>
      </c>
      <c r="Z90" s="406"/>
      <c r="AA90" s="408"/>
      <c r="AB90" s="20"/>
      <c r="AC90" s="253">
        <f t="shared" si="2"/>
        <v>0</v>
      </c>
    </row>
    <row r="91" spans="1:29" x14ac:dyDescent="0.3">
      <c r="A91" s="207"/>
      <c r="B91" s="409"/>
      <c r="C91" s="409"/>
      <c r="D91" s="409"/>
      <c r="E91" s="523"/>
      <c r="F91" s="1356">
        <v>5</v>
      </c>
      <c r="G91" s="333"/>
      <c r="H91" s="333">
        <v>5</v>
      </c>
      <c r="I91" s="403"/>
      <c r="J91" s="404"/>
      <c r="K91" s="946"/>
      <c r="L91" s="337">
        <v>5</v>
      </c>
      <c r="M91" s="337"/>
      <c r="N91" s="337"/>
      <c r="O91" s="338">
        <f t="shared" si="32"/>
        <v>5</v>
      </c>
      <c r="P91" s="339">
        <f t="shared" si="30"/>
        <v>0</v>
      </c>
      <c r="Q91" s="364"/>
      <c r="R91" s="364"/>
      <c r="S91" s="987"/>
      <c r="T91" s="988"/>
      <c r="U91" s="367"/>
      <c r="V91" s="364"/>
      <c r="W91" s="364"/>
      <c r="X91" s="364"/>
      <c r="Y91" s="1293">
        <f t="shared" si="31"/>
        <v>0</v>
      </c>
      <c r="Z91" s="406"/>
      <c r="AA91" s="408"/>
      <c r="AB91" s="20"/>
      <c r="AC91" s="253">
        <f t="shared" si="2"/>
        <v>0</v>
      </c>
    </row>
    <row r="92" spans="1:29" x14ac:dyDescent="0.3">
      <c r="A92" s="207"/>
      <c r="B92" s="409"/>
      <c r="C92" s="409"/>
      <c r="D92" s="409"/>
      <c r="E92" s="523"/>
      <c r="F92" s="1356">
        <f t="shared" si="34"/>
        <v>0</v>
      </c>
      <c r="G92" s="333"/>
      <c r="H92" s="333"/>
      <c r="I92" s="403"/>
      <c r="J92" s="404"/>
      <c r="K92" s="946"/>
      <c r="L92" s="337"/>
      <c r="M92" s="337"/>
      <c r="N92" s="337"/>
      <c r="O92" s="338"/>
      <c r="P92" s="339">
        <f t="shared" si="30"/>
        <v>0</v>
      </c>
      <c r="Q92" s="364"/>
      <c r="R92" s="364"/>
      <c r="S92" s="987"/>
      <c r="T92" s="988"/>
      <c r="U92" s="367"/>
      <c r="V92" s="364"/>
      <c r="W92" s="364"/>
      <c r="X92" s="364"/>
      <c r="Y92" s="1293">
        <f t="shared" si="31"/>
        <v>0</v>
      </c>
      <c r="Z92" s="406"/>
      <c r="AA92" s="408"/>
      <c r="AB92" s="20"/>
      <c r="AC92" s="253">
        <f t="shared" ref="AC92:AC158" si="39">P92+Y92</f>
        <v>0</v>
      </c>
    </row>
    <row r="93" spans="1:29" x14ac:dyDescent="0.3">
      <c r="A93" s="207"/>
      <c r="B93" s="409"/>
      <c r="C93" s="278" t="s">
        <v>976</v>
      </c>
      <c r="D93" s="409"/>
      <c r="E93" s="523"/>
      <c r="F93" s="1356">
        <f t="shared" si="34"/>
        <v>0</v>
      </c>
      <c r="G93" s="333"/>
      <c r="H93" s="333"/>
      <c r="I93" s="403"/>
      <c r="J93" s="404"/>
      <c r="K93" s="946"/>
      <c r="L93" s="337"/>
      <c r="M93" s="337"/>
      <c r="N93" s="337"/>
      <c r="O93" s="338"/>
      <c r="P93" s="339">
        <f t="shared" si="30"/>
        <v>0</v>
      </c>
      <c r="Q93" s="364"/>
      <c r="R93" s="364"/>
      <c r="S93" s="987"/>
      <c r="T93" s="988"/>
      <c r="U93" s="367"/>
      <c r="V93" s="364"/>
      <c r="W93" s="364"/>
      <c r="X93" s="364"/>
      <c r="Y93" s="1293">
        <f t="shared" si="31"/>
        <v>0</v>
      </c>
      <c r="Z93" s="406"/>
      <c r="AA93" s="408"/>
      <c r="AB93" s="20"/>
      <c r="AC93" s="253">
        <f t="shared" si="39"/>
        <v>0</v>
      </c>
    </row>
    <row r="94" spans="1:29" x14ac:dyDescent="0.3">
      <c r="A94" s="207"/>
      <c r="B94" s="409"/>
      <c r="C94" s="409"/>
      <c r="D94" s="409"/>
      <c r="E94" s="522" t="s">
        <v>8</v>
      </c>
      <c r="F94" s="1357">
        <v>5</v>
      </c>
      <c r="G94" s="333"/>
      <c r="H94" s="333">
        <v>5</v>
      </c>
      <c r="I94" s="403"/>
      <c r="J94" s="404"/>
      <c r="K94" s="946"/>
      <c r="L94" s="344">
        <v>5</v>
      </c>
      <c r="M94" s="337"/>
      <c r="N94" s="337"/>
      <c r="O94" s="1267">
        <v>5</v>
      </c>
      <c r="P94" s="339">
        <f t="shared" si="30"/>
        <v>0</v>
      </c>
      <c r="Q94" s="364"/>
      <c r="R94" s="364"/>
      <c r="S94" s="987"/>
      <c r="T94" s="988"/>
      <c r="U94" s="367"/>
      <c r="V94" s="364"/>
      <c r="W94" s="364"/>
      <c r="X94" s="364"/>
      <c r="Y94" s="1293">
        <f t="shared" si="31"/>
        <v>0</v>
      </c>
      <c r="Z94" s="406"/>
      <c r="AA94" s="408"/>
      <c r="AB94" s="20"/>
      <c r="AC94" s="253">
        <f t="shared" si="39"/>
        <v>0</v>
      </c>
    </row>
    <row r="95" spans="1:29" x14ac:dyDescent="0.3">
      <c r="A95" s="207"/>
      <c r="B95" s="409"/>
      <c r="C95" s="409"/>
      <c r="D95" s="409"/>
      <c r="E95" s="522" t="s">
        <v>9</v>
      </c>
      <c r="F95" s="1357">
        <v>19</v>
      </c>
      <c r="G95" s="333"/>
      <c r="H95" s="333">
        <v>19</v>
      </c>
      <c r="I95" s="403"/>
      <c r="J95" s="404"/>
      <c r="K95" s="946"/>
      <c r="L95" s="344">
        <v>19</v>
      </c>
      <c r="M95" s="337"/>
      <c r="N95" s="337"/>
      <c r="O95" s="1267">
        <v>19</v>
      </c>
      <c r="P95" s="339">
        <f t="shared" si="30"/>
        <v>0</v>
      </c>
      <c r="Q95" s="364"/>
      <c r="R95" s="364"/>
      <c r="S95" s="987"/>
      <c r="T95" s="988"/>
      <c r="U95" s="367"/>
      <c r="V95" s="364"/>
      <c r="W95" s="364"/>
      <c r="X95" s="364"/>
      <c r="Y95" s="1293">
        <f t="shared" si="31"/>
        <v>0</v>
      </c>
      <c r="Z95" s="406"/>
      <c r="AA95" s="408"/>
      <c r="AB95" s="20"/>
      <c r="AC95" s="253">
        <f t="shared" si="39"/>
        <v>0</v>
      </c>
    </row>
    <row r="96" spans="1:29" x14ac:dyDescent="0.3">
      <c r="A96" s="207"/>
      <c r="B96" s="409"/>
      <c r="C96" s="409"/>
      <c r="D96" s="409"/>
      <c r="E96" s="522" t="s">
        <v>10</v>
      </c>
      <c r="F96" s="1357">
        <v>123</v>
      </c>
      <c r="G96" s="333"/>
      <c r="H96" s="333">
        <v>123</v>
      </c>
      <c r="I96" s="403"/>
      <c r="J96" s="404"/>
      <c r="K96" s="946"/>
      <c r="L96" s="344">
        <v>123</v>
      </c>
      <c r="M96" s="337"/>
      <c r="N96" s="337"/>
      <c r="O96" s="1267">
        <v>123</v>
      </c>
      <c r="P96" s="339">
        <f t="shared" si="30"/>
        <v>0</v>
      </c>
      <c r="Q96" s="364"/>
      <c r="R96" s="364"/>
      <c r="S96" s="987"/>
      <c r="T96" s="988"/>
      <c r="U96" s="367"/>
      <c r="V96" s="364"/>
      <c r="W96" s="364"/>
      <c r="X96" s="364"/>
      <c r="Y96" s="1293">
        <f t="shared" si="31"/>
        <v>0</v>
      </c>
      <c r="Z96" s="406"/>
      <c r="AA96" s="408"/>
      <c r="AB96" s="20"/>
      <c r="AC96" s="253">
        <f t="shared" si="39"/>
        <v>0</v>
      </c>
    </row>
    <row r="97" spans="1:29" x14ac:dyDescent="0.3">
      <c r="A97" s="115"/>
      <c r="B97" s="332"/>
      <c r="C97" s="332"/>
      <c r="D97" s="332"/>
      <c r="E97" s="1170"/>
      <c r="F97" s="1355"/>
      <c r="G97" s="333"/>
      <c r="H97" s="333"/>
      <c r="I97" s="403"/>
      <c r="J97" s="404"/>
      <c r="K97" s="946"/>
      <c r="L97" s="337"/>
      <c r="M97" s="337"/>
      <c r="N97" s="337"/>
      <c r="O97" s="338"/>
      <c r="P97" s="339">
        <f t="shared" si="30"/>
        <v>0</v>
      </c>
      <c r="Q97" s="364"/>
      <c r="R97" s="364"/>
      <c r="S97" s="987"/>
      <c r="T97" s="988"/>
      <c r="U97" s="367"/>
      <c r="V97" s="364"/>
      <c r="W97" s="364"/>
      <c r="X97" s="364"/>
      <c r="Y97" s="1293">
        <f t="shared" si="31"/>
        <v>0</v>
      </c>
      <c r="Z97" s="406"/>
      <c r="AA97" s="408"/>
      <c r="AB97" s="20"/>
      <c r="AC97" s="253">
        <f t="shared" si="39"/>
        <v>0</v>
      </c>
    </row>
    <row r="98" spans="1:29" x14ac:dyDescent="0.3">
      <c r="A98" s="115"/>
      <c r="B98" s="332"/>
      <c r="C98" s="368" t="s">
        <v>1094</v>
      </c>
      <c r="D98" s="332"/>
      <c r="E98" s="1164"/>
      <c r="F98" s="1355">
        <f t="shared" si="1"/>
        <v>0</v>
      </c>
      <c r="G98" s="333"/>
      <c r="H98" s="333"/>
      <c r="I98" s="334"/>
      <c r="J98" s="335"/>
      <c r="K98" s="942"/>
      <c r="L98" s="337"/>
      <c r="M98" s="337"/>
      <c r="N98" s="337"/>
      <c r="O98" s="338">
        <f t="shared" si="32"/>
        <v>0</v>
      </c>
      <c r="P98" s="339">
        <f t="shared" si="30"/>
        <v>0</v>
      </c>
      <c r="Q98" s="413"/>
      <c r="R98" s="413"/>
      <c r="S98" s="413"/>
      <c r="T98" s="1290"/>
      <c r="U98" s="515"/>
      <c r="V98" s="413"/>
      <c r="W98" s="413"/>
      <c r="X98" s="413"/>
      <c r="Y98" s="1293">
        <f t="shared" si="31"/>
        <v>0</v>
      </c>
      <c r="Z98" s="1059"/>
      <c r="AA98" s="415"/>
      <c r="AB98" s="20"/>
      <c r="AC98" s="253">
        <f t="shared" si="39"/>
        <v>0</v>
      </c>
    </row>
    <row r="99" spans="1:29" x14ac:dyDescent="0.3">
      <c r="A99" s="207"/>
      <c r="B99" s="409"/>
      <c r="C99" s="409"/>
      <c r="D99" s="409"/>
      <c r="E99" s="522" t="s">
        <v>21</v>
      </c>
      <c r="F99" s="1358">
        <v>1</v>
      </c>
      <c r="G99" s="333"/>
      <c r="H99" s="287">
        <v>1</v>
      </c>
      <c r="I99" s="334"/>
      <c r="J99" s="335"/>
      <c r="K99" s="942"/>
      <c r="L99" s="416">
        <v>2</v>
      </c>
      <c r="M99" s="337"/>
      <c r="N99" s="337"/>
      <c r="O99" s="1013">
        <v>2</v>
      </c>
      <c r="P99" s="339">
        <f t="shared" si="30"/>
        <v>0</v>
      </c>
      <c r="Q99" s="413"/>
      <c r="R99" s="417"/>
      <c r="S99" s="417"/>
      <c r="T99" s="1291"/>
      <c r="U99" s="1304"/>
      <c r="V99" s="413"/>
      <c r="W99" s="413"/>
      <c r="X99" s="413"/>
      <c r="Y99" s="1293">
        <f t="shared" si="31"/>
        <v>0</v>
      </c>
      <c r="Z99" s="1059"/>
      <c r="AA99" s="208" t="s">
        <v>54</v>
      </c>
      <c r="AB99" s="20"/>
      <c r="AC99" s="253">
        <f t="shared" si="39"/>
        <v>0</v>
      </c>
    </row>
    <row r="100" spans="1:29" x14ac:dyDescent="0.3">
      <c r="A100" s="207"/>
      <c r="B100" s="409"/>
      <c r="C100" s="409"/>
      <c r="D100" s="409"/>
      <c r="E100" s="522" t="s">
        <v>978</v>
      </c>
      <c r="F100" s="1358"/>
      <c r="G100" s="333"/>
      <c r="H100" s="287"/>
      <c r="I100" s="334"/>
      <c r="J100" s="335"/>
      <c r="K100" s="942"/>
      <c r="L100" s="416"/>
      <c r="M100" s="337"/>
      <c r="N100" s="337"/>
      <c r="O100" s="1013"/>
      <c r="P100" s="339">
        <f t="shared" si="30"/>
        <v>0</v>
      </c>
      <c r="Q100" s="413"/>
      <c r="R100" s="413"/>
      <c r="S100" s="413"/>
      <c r="T100" s="1290"/>
      <c r="U100" s="515"/>
      <c r="V100" s="413"/>
      <c r="W100" s="413"/>
      <c r="X100" s="413"/>
      <c r="Y100" s="1293">
        <f t="shared" si="31"/>
        <v>0</v>
      </c>
      <c r="Z100" s="1059"/>
      <c r="AA100" s="415"/>
      <c r="AB100" s="20"/>
      <c r="AC100" s="253">
        <f t="shared" si="39"/>
        <v>0</v>
      </c>
    </row>
    <row r="101" spans="1:29" x14ac:dyDescent="0.3">
      <c r="A101" s="207"/>
      <c r="B101" s="409"/>
      <c r="C101" s="409"/>
      <c r="D101" s="409"/>
      <c r="E101" s="555" t="s">
        <v>8</v>
      </c>
      <c r="F101" s="1358">
        <v>5</v>
      </c>
      <c r="G101" s="333"/>
      <c r="H101" s="287">
        <v>5</v>
      </c>
      <c r="I101" s="334"/>
      <c r="J101" s="335"/>
      <c r="K101" s="942"/>
      <c r="L101" s="273">
        <v>5</v>
      </c>
      <c r="M101" s="337"/>
      <c r="N101" s="337"/>
      <c r="O101" s="1268">
        <v>5</v>
      </c>
      <c r="P101" s="339">
        <f t="shared" si="30"/>
        <v>0</v>
      </c>
      <c r="Q101" s="413"/>
      <c r="R101" s="413"/>
      <c r="S101" s="413"/>
      <c r="T101" s="1290"/>
      <c r="U101" s="515"/>
      <c r="V101" s="413"/>
      <c r="W101" s="413"/>
      <c r="X101" s="413"/>
      <c r="Y101" s="1293">
        <f t="shared" si="31"/>
        <v>0</v>
      </c>
      <c r="Z101" s="1059"/>
      <c r="AA101" s="415"/>
      <c r="AB101" s="20"/>
      <c r="AC101" s="253">
        <f t="shared" si="39"/>
        <v>0</v>
      </c>
    </row>
    <row r="102" spans="1:29" x14ac:dyDescent="0.3">
      <c r="A102" s="207"/>
      <c r="B102" s="409"/>
      <c r="C102" s="409"/>
      <c r="D102" s="409"/>
      <c r="E102" s="555" t="s">
        <v>9</v>
      </c>
      <c r="F102" s="1358">
        <v>19</v>
      </c>
      <c r="G102" s="333"/>
      <c r="H102" s="287">
        <v>19</v>
      </c>
      <c r="I102" s="334"/>
      <c r="J102" s="335"/>
      <c r="K102" s="942"/>
      <c r="L102" s="273">
        <v>19</v>
      </c>
      <c r="M102" s="337"/>
      <c r="N102" s="337"/>
      <c r="O102" s="1268">
        <v>19</v>
      </c>
      <c r="P102" s="339">
        <f t="shared" si="30"/>
        <v>0</v>
      </c>
      <c r="Q102" s="413"/>
      <c r="R102" s="413"/>
      <c r="S102" s="413"/>
      <c r="T102" s="1290"/>
      <c r="U102" s="515"/>
      <c r="V102" s="413"/>
      <c r="W102" s="413"/>
      <c r="X102" s="413"/>
      <c r="Y102" s="1293">
        <f t="shared" si="31"/>
        <v>0</v>
      </c>
      <c r="Z102" s="1059"/>
      <c r="AA102" s="415"/>
      <c r="AB102" s="20"/>
      <c r="AC102" s="253">
        <f t="shared" si="39"/>
        <v>0</v>
      </c>
    </row>
    <row r="103" spans="1:29" x14ac:dyDescent="0.3">
      <c r="A103" s="207"/>
      <c r="B103" s="409"/>
      <c r="C103" s="409"/>
      <c r="D103" s="409"/>
      <c r="E103" s="555" t="s">
        <v>10</v>
      </c>
      <c r="F103" s="505">
        <v>123</v>
      </c>
      <c r="G103" s="333"/>
      <c r="H103" s="287">
        <v>123</v>
      </c>
      <c r="I103" s="334"/>
      <c r="J103" s="335"/>
      <c r="K103" s="942"/>
      <c r="L103" s="273">
        <v>123</v>
      </c>
      <c r="M103" s="337"/>
      <c r="N103" s="337"/>
      <c r="O103" s="1268">
        <v>123</v>
      </c>
      <c r="P103" s="339">
        <f t="shared" si="30"/>
        <v>0</v>
      </c>
      <c r="Q103" s="413"/>
      <c r="R103" s="413"/>
      <c r="S103" s="413"/>
      <c r="T103" s="1290"/>
      <c r="U103" s="515"/>
      <c r="V103" s="413"/>
      <c r="W103" s="413"/>
      <c r="X103" s="413"/>
      <c r="Y103" s="1293">
        <f t="shared" si="31"/>
        <v>0</v>
      </c>
      <c r="Z103" s="1059"/>
      <c r="AA103" s="415"/>
      <c r="AB103" s="20"/>
      <c r="AC103" s="253">
        <f t="shared" si="39"/>
        <v>0</v>
      </c>
    </row>
    <row r="104" spans="1:29" x14ac:dyDescent="0.3">
      <c r="A104" s="207"/>
      <c r="B104" s="409"/>
      <c r="C104" s="409"/>
      <c r="D104" s="409"/>
      <c r="E104" s="555"/>
      <c r="F104" s="582"/>
      <c r="G104" s="333"/>
      <c r="H104" s="287"/>
      <c r="I104" s="334"/>
      <c r="J104" s="335"/>
      <c r="K104" s="942"/>
      <c r="L104" s="273"/>
      <c r="M104" s="337"/>
      <c r="N104" s="337"/>
      <c r="O104" s="338"/>
      <c r="P104" s="339">
        <f t="shared" si="30"/>
        <v>0</v>
      </c>
      <c r="Q104" s="413"/>
      <c r="R104" s="413"/>
      <c r="S104" s="413"/>
      <c r="T104" s="1290"/>
      <c r="U104" s="515"/>
      <c r="V104" s="413"/>
      <c r="W104" s="413"/>
      <c r="X104" s="413"/>
      <c r="Y104" s="1293">
        <f t="shared" si="31"/>
        <v>0</v>
      </c>
      <c r="Z104" s="1059"/>
      <c r="AA104" s="415"/>
      <c r="AB104" s="20"/>
      <c r="AC104" s="253">
        <f t="shared" si="39"/>
        <v>0</v>
      </c>
    </row>
    <row r="105" spans="1:29" x14ac:dyDescent="0.3">
      <c r="A105" s="115"/>
      <c r="B105" s="332"/>
      <c r="C105" s="368" t="s">
        <v>1095</v>
      </c>
      <c r="D105" s="332"/>
      <c r="E105" s="1164"/>
      <c r="F105" s="582">
        <f t="shared" si="1"/>
        <v>0</v>
      </c>
      <c r="G105" s="333"/>
      <c r="H105" s="333"/>
      <c r="I105" s="334"/>
      <c r="J105" s="335"/>
      <c r="K105" s="942"/>
      <c r="L105" s="337"/>
      <c r="M105" s="337"/>
      <c r="N105" s="337"/>
      <c r="O105" s="338">
        <f t="shared" si="32"/>
        <v>0</v>
      </c>
      <c r="P105" s="339">
        <f t="shared" si="30"/>
        <v>0</v>
      </c>
      <c r="Q105" s="364"/>
      <c r="R105" s="364"/>
      <c r="S105" s="365"/>
      <c r="T105" s="366"/>
      <c r="U105" s="367"/>
      <c r="V105" s="364"/>
      <c r="W105" s="364"/>
      <c r="X105" s="364"/>
      <c r="Y105" s="1293">
        <f t="shared" si="31"/>
        <v>0</v>
      </c>
      <c r="Z105" s="340"/>
      <c r="AA105" s="420"/>
      <c r="AB105" s="28"/>
      <c r="AC105" s="253">
        <f t="shared" si="39"/>
        <v>0</v>
      </c>
    </row>
    <row r="106" spans="1:29" x14ac:dyDescent="0.3">
      <c r="A106" s="115"/>
      <c r="B106" s="332"/>
      <c r="C106" s="332"/>
      <c r="D106" s="332"/>
      <c r="E106" s="1168" t="s">
        <v>21</v>
      </c>
      <c r="F106" s="582">
        <f t="shared" si="1"/>
        <v>1</v>
      </c>
      <c r="G106" s="333"/>
      <c r="H106" s="333"/>
      <c r="I106" s="334">
        <v>1</v>
      </c>
      <c r="J106" s="335"/>
      <c r="K106" s="942"/>
      <c r="L106" s="337"/>
      <c r="M106" s="337"/>
      <c r="N106" s="337"/>
      <c r="O106" s="338">
        <f t="shared" si="32"/>
        <v>0</v>
      </c>
      <c r="P106" s="339">
        <f t="shared" si="30"/>
        <v>50000</v>
      </c>
      <c r="Q106" s="364"/>
      <c r="R106" s="364"/>
      <c r="S106" s="365">
        <v>50000</v>
      </c>
      <c r="T106" s="366"/>
      <c r="U106" s="367"/>
      <c r="V106" s="364"/>
      <c r="W106" s="364"/>
      <c r="X106" s="364"/>
      <c r="Y106" s="1293">
        <f t="shared" si="31"/>
        <v>0</v>
      </c>
      <c r="Z106" s="85"/>
      <c r="AA106" s="525" t="s">
        <v>54</v>
      </c>
      <c r="AB106" s="28"/>
      <c r="AC106" s="253">
        <f t="shared" si="39"/>
        <v>50000</v>
      </c>
    </row>
    <row r="107" spans="1:29" x14ac:dyDescent="0.3">
      <c r="A107" s="115"/>
      <c r="B107" s="332"/>
      <c r="C107" s="332"/>
      <c r="D107" s="332"/>
      <c r="E107" s="1169"/>
      <c r="F107" s="582">
        <f t="shared" si="1"/>
        <v>0</v>
      </c>
      <c r="G107" s="333"/>
      <c r="H107" s="333"/>
      <c r="I107" s="334"/>
      <c r="J107" s="335"/>
      <c r="K107" s="942"/>
      <c r="L107" s="337"/>
      <c r="M107" s="337"/>
      <c r="N107" s="337"/>
      <c r="O107" s="338">
        <f t="shared" si="32"/>
        <v>0</v>
      </c>
      <c r="P107" s="339">
        <f t="shared" si="30"/>
        <v>0</v>
      </c>
      <c r="Q107" s="364"/>
      <c r="R107" s="364"/>
      <c r="S107" s="365"/>
      <c r="T107" s="366"/>
      <c r="U107" s="367"/>
      <c r="V107" s="364"/>
      <c r="W107" s="364"/>
      <c r="X107" s="364"/>
      <c r="Y107" s="1293">
        <f t="shared" si="31"/>
        <v>0</v>
      </c>
      <c r="Z107" s="85"/>
      <c r="AA107" s="525"/>
      <c r="AB107" s="28"/>
      <c r="AC107" s="253">
        <f t="shared" si="39"/>
        <v>0</v>
      </c>
    </row>
    <row r="108" spans="1:29" x14ac:dyDescent="0.3">
      <c r="A108" s="115"/>
      <c r="B108" s="332"/>
      <c r="C108" s="368" t="s">
        <v>1096</v>
      </c>
      <c r="D108" s="332"/>
      <c r="E108" s="1164"/>
      <c r="F108" s="582">
        <f t="shared" si="1"/>
        <v>0</v>
      </c>
      <c r="G108" s="333"/>
      <c r="H108" s="333"/>
      <c r="I108" s="334"/>
      <c r="J108" s="335"/>
      <c r="K108" s="942"/>
      <c r="L108" s="337"/>
      <c r="M108" s="337"/>
      <c r="N108" s="337"/>
      <c r="O108" s="338">
        <f t="shared" si="32"/>
        <v>0</v>
      </c>
      <c r="P108" s="339">
        <f t="shared" si="30"/>
        <v>0</v>
      </c>
      <c r="Q108" s="364"/>
      <c r="R108" s="364"/>
      <c r="S108" s="365"/>
      <c r="T108" s="366"/>
      <c r="U108" s="367"/>
      <c r="V108" s="364"/>
      <c r="W108" s="364"/>
      <c r="X108" s="364"/>
      <c r="Y108" s="1293">
        <f t="shared" si="31"/>
        <v>0</v>
      </c>
      <c r="Z108" s="85"/>
      <c r="AA108" s="525"/>
      <c r="AB108" s="20"/>
      <c r="AC108" s="253">
        <f t="shared" si="39"/>
        <v>0</v>
      </c>
    </row>
    <row r="109" spans="1:29" x14ac:dyDescent="0.3">
      <c r="A109" s="115"/>
      <c r="B109" s="332"/>
      <c r="C109" s="332"/>
      <c r="D109" s="332"/>
      <c r="E109" s="1168" t="s">
        <v>34</v>
      </c>
      <c r="F109" s="582">
        <f t="shared" ref="F109:F177" si="40">SUM(G109:J109)</f>
        <v>1</v>
      </c>
      <c r="G109" s="333"/>
      <c r="H109" s="333"/>
      <c r="I109" s="334"/>
      <c r="J109" s="335">
        <v>1</v>
      </c>
      <c r="K109" s="942"/>
      <c r="L109" s="337"/>
      <c r="M109" s="337"/>
      <c r="N109" s="337"/>
      <c r="O109" s="338">
        <f t="shared" si="32"/>
        <v>0</v>
      </c>
      <c r="P109" s="339">
        <f t="shared" si="30"/>
        <v>50000</v>
      </c>
      <c r="Q109" s="364"/>
      <c r="R109" s="364"/>
      <c r="S109" s="365"/>
      <c r="T109" s="366">
        <v>50000</v>
      </c>
      <c r="U109" s="367"/>
      <c r="V109" s="364"/>
      <c r="W109" s="364"/>
      <c r="X109" s="364"/>
      <c r="Y109" s="1293">
        <f t="shared" si="31"/>
        <v>0</v>
      </c>
      <c r="Z109" s="85"/>
      <c r="AA109" s="525" t="s">
        <v>54</v>
      </c>
      <c r="AB109" s="20"/>
      <c r="AC109" s="253">
        <f t="shared" si="39"/>
        <v>50000</v>
      </c>
    </row>
    <row r="110" spans="1:29" x14ac:dyDescent="0.3">
      <c r="A110" s="115"/>
      <c r="B110" s="332"/>
      <c r="C110" s="332"/>
      <c r="D110" s="332"/>
      <c r="E110" s="1164"/>
      <c r="F110" s="582">
        <f t="shared" si="40"/>
        <v>0</v>
      </c>
      <c r="G110" s="333"/>
      <c r="H110" s="333"/>
      <c r="I110" s="334"/>
      <c r="J110" s="335"/>
      <c r="K110" s="942"/>
      <c r="L110" s="337"/>
      <c r="M110" s="337"/>
      <c r="N110" s="337"/>
      <c r="O110" s="338">
        <f t="shared" si="32"/>
        <v>0</v>
      </c>
      <c r="P110" s="339">
        <f t="shared" si="30"/>
        <v>0</v>
      </c>
      <c r="Q110" s="364"/>
      <c r="R110" s="364"/>
      <c r="S110" s="365"/>
      <c r="T110" s="366"/>
      <c r="U110" s="367"/>
      <c r="V110" s="364"/>
      <c r="W110" s="364"/>
      <c r="X110" s="364"/>
      <c r="Y110" s="1293">
        <f t="shared" si="31"/>
        <v>0</v>
      </c>
      <c r="Z110" s="85"/>
      <c r="AA110" s="525"/>
      <c r="AB110" s="20"/>
      <c r="AC110" s="253">
        <f t="shared" si="39"/>
        <v>0</v>
      </c>
    </row>
    <row r="111" spans="1:29" x14ac:dyDescent="0.3">
      <c r="A111" s="115"/>
      <c r="B111" s="332"/>
      <c r="C111" s="368" t="s">
        <v>1097</v>
      </c>
      <c r="D111" s="332"/>
      <c r="E111" s="1164"/>
      <c r="F111" s="582">
        <f t="shared" si="40"/>
        <v>0</v>
      </c>
      <c r="G111" s="333"/>
      <c r="H111" s="333"/>
      <c r="I111" s="334"/>
      <c r="J111" s="335"/>
      <c r="K111" s="942"/>
      <c r="L111" s="337"/>
      <c r="M111" s="337"/>
      <c r="N111" s="337"/>
      <c r="O111" s="338">
        <f t="shared" si="32"/>
        <v>0</v>
      </c>
      <c r="P111" s="339">
        <f t="shared" si="30"/>
        <v>0</v>
      </c>
      <c r="Q111" s="364"/>
      <c r="R111" s="364"/>
      <c r="S111" s="365"/>
      <c r="T111" s="366"/>
      <c r="U111" s="367"/>
      <c r="V111" s="364"/>
      <c r="W111" s="364"/>
      <c r="X111" s="364"/>
      <c r="Y111" s="1293">
        <f t="shared" si="31"/>
        <v>0</v>
      </c>
      <c r="Z111" s="85"/>
      <c r="AA111" s="525"/>
      <c r="AB111" s="20"/>
      <c r="AC111" s="253">
        <f t="shared" si="39"/>
        <v>0</v>
      </c>
    </row>
    <row r="112" spans="1:29" x14ac:dyDescent="0.3">
      <c r="A112" s="115"/>
      <c r="B112" s="332"/>
      <c r="C112" s="332"/>
      <c r="D112" s="332"/>
      <c r="E112" s="1169" t="s">
        <v>289</v>
      </c>
      <c r="F112" s="887">
        <v>1</v>
      </c>
      <c r="G112" s="333"/>
      <c r="H112" s="333"/>
      <c r="I112" s="334"/>
      <c r="J112" s="421">
        <v>1</v>
      </c>
      <c r="K112" s="942"/>
      <c r="L112" s="337"/>
      <c r="M112" s="337"/>
      <c r="N112" s="337"/>
      <c r="O112" s="338">
        <f t="shared" si="32"/>
        <v>0</v>
      </c>
      <c r="P112" s="339">
        <f t="shared" si="30"/>
        <v>50000</v>
      </c>
      <c r="Q112" s="364"/>
      <c r="R112" s="364"/>
      <c r="S112" s="365"/>
      <c r="T112" s="366">
        <v>50000</v>
      </c>
      <c r="U112" s="367"/>
      <c r="V112" s="364"/>
      <c r="W112" s="364"/>
      <c r="X112" s="364"/>
      <c r="Y112" s="1293">
        <f t="shared" si="31"/>
        <v>0</v>
      </c>
      <c r="Z112" s="85"/>
      <c r="AA112" s="525" t="s">
        <v>54</v>
      </c>
      <c r="AB112" s="20"/>
      <c r="AC112" s="253">
        <f t="shared" si="39"/>
        <v>50000</v>
      </c>
    </row>
    <row r="113" spans="1:29" x14ac:dyDescent="0.3">
      <c r="A113" s="115"/>
      <c r="B113" s="332"/>
      <c r="C113" s="332"/>
      <c r="D113" s="332"/>
      <c r="E113" s="1169" t="s">
        <v>290</v>
      </c>
      <c r="F113" s="582">
        <f t="shared" si="40"/>
        <v>0</v>
      </c>
      <c r="G113" s="333"/>
      <c r="H113" s="333"/>
      <c r="I113" s="334"/>
      <c r="J113" s="335"/>
      <c r="K113" s="942"/>
      <c r="L113" s="337"/>
      <c r="M113" s="337"/>
      <c r="N113" s="337"/>
      <c r="O113" s="338">
        <f t="shared" si="32"/>
        <v>0</v>
      </c>
      <c r="P113" s="339">
        <f t="shared" si="30"/>
        <v>0</v>
      </c>
      <c r="Q113" s="364"/>
      <c r="R113" s="364"/>
      <c r="S113" s="365"/>
      <c r="T113" s="366"/>
      <c r="U113" s="367"/>
      <c r="V113" s="364"/>
      <c r="W113" s="364"/>
      <c r="X113" s="364"/>
      <c r="Y113" s="1293">
        <f t="shared" si="31"/>
        <v>0</v>
      </c>
      <c r="Z113" s="85"/>
      <c r="AA113" s="525"/>
      <c r="AB113" s="20"/>
      <c r="AC113" s="253">
        <f t="shared" si="39"/>
        <v>0</v>
      </c>
    </row>
    <row r="114" spans="1:29" x14ac:dyDescent="0.3">
      <c r="A114" s="115"/>
      <c r="B114" s="332"/>
      <c r="C114" s="332"/>
      <c r="D114" s="332"/>
      <c r="E114" s="1169"/>
      <c r="F114" s="582">
        <f t="shared" si="40"/>
        <v>0</v>
      </c>
      <c r="G114" s="333"/>
      <c r="H114" s="333"/>
      <c r="I114" s="334"/>
      <c r="J114" s="335"/>
      <c r="K114" s="942"/>
      <c r="L114" s="337"/>
      <c r="M114" s="337"/>
      <c r="N114" s="337"/>
      <c r="O114" s="338">
        <f t="shared" si="32"/>
        <v>0</v>
      </c>
      <c r="P114" s="339">
        <f t="shared" si="30"/>
        <v>0</v>
      </c>
      <c r="Q114" s="364"/>
      <c r="R114" s="364"/>
      <c r="S114" s="365"/>
      <c r="T114" s="366"/>
      <c r="U114" s="367"/>
      <c r="V114" s="364"/>
      <c r="W114" s="364"/>
      <c r="X114" s="364"/>
      <c r="Y114" s="1293">
        <f t="shared" si="31"/>
        <v>0</v>
      </c>
      <c r="Z114" s="85"/>
      <c r="AA114" s="525"/>
      <c r="AB114" s="20"/>
      <c r="AC114" s="253">
        <f t="shared" si="39"/>
        <v>0</v>
      </c>
    </row>
    <row r="115" spans="1:29" x14ac:dyDescent="0.3">
      <c r="A115" s="115"/>
      <c r="B115" s="332"/>
      <c r="C115" s="368" t="s">
        <v>1098</v>
      </c>
      <c r="D115" s="332"/>
      <c r="E115" s="1164"/>
      <c r="F115" s="582">
        <f t="shared" si="40"/>
        <v>0</v>
      </c>
      <c r="G115" s="333"/>
      <c r="H115" s="333"/>
      <c r="I115" s="333"/>
      <c r="J115" s="422"/>
      <c r="K115" s="942"/>
      <c r="L115" s="337"/>
      <c r="M115" s="337"/>
      <c r="N115" s="337"/>
      <c r="O115" s="338">
        <f t="shared" si="32"/>
        <v>0</v>
      </c>
      <c r="P115" s="339">
        <f t="shared" si="30"/>
        <v>0</v>
      </c>
      <c r="Q115" s="364"/>
      <c r="R115" s="364"/>
      <c r="S115" s="365"/>
      <c r="T115" s="366"/>
      <c r="U115" s="367"/>
      <c r="V115" s="364"/>
      <c r="W115" s="364"/>
      <c r="X115" s="364"/>
      <c r="Y115" s="1293">
        <f t="shared" si="31"/>
        <v>0</v>
      </c>
      <c r="Z115" s="85"/>
      <c r="AA115" s="370"/>
      <c r="AB115" s="20"/>
      <c r="AC115" s="253">
        <f t="shared" si="39"/>
        <v>0</v>
      </c>
    </row>
    <row r="116" spans="1:29" x14ac:dyDescent="0.3">
      <c r="A116" s="115"/>
      <c r="B116" s="332"/>
      <c r="C116" s="332"/>
      <c r="D116" s="332"/>
      <c r="E116" s="1168" t="s">
        <v>17</v>
      </c>
      <c r="F116" s="582">
        <f t="shared" si="40"/>
        <v>1</v>
      </c>
      <c r="G116" s="333"/>
      <c r="H116" s="333"/>
      <c r="I116" s="334"/>
      <c r="J116" s="335">
        <v>1</v>
      </c>
      <c r="K116" s="633"/>
      <c r="L116" s="337"/>
      <c r="M116" s="337"/>
      <c r="N116" s="337"/>
      <c r="O116" s="338">
        <f t="shared" si="32"/>
        <v>0</v>
      </c>
      <c r="P116" s="339">
        <f t="shared" si="30"/>
        <v>50000</v>
      </c>
      <c r="Q116" s="364"/>
      <c r="R116" s="364"/>
      <c r="S116" s="365">
        <v>25000</v>
      </c>
      <c r="T116" s="366">
        <v>25000</v>
      </c>
      <c r="U116" s="367"/>
      <c r="V116" s="364"/>
      <c r="W116" s="364"/>
      <c r="X116" s="364"/>
      <c r="Y116" s="1293">
        <f t="shared" si="31"/>
        <v>0</v>
      </c>
      <c r="Z116" s="85"/>
      <c r="AA116" s="525" t="s">
        <v>54</v>
      </c>
      <c r="AB116" s="20"/>
      <c r="AC116" s="253">
        <f t="shared" si="39"/>
        <v>50000</v>
      </c>
    </row>
    <row r="117" spans="1:29" x14ac:dyDescent="0.3">
      <c r="A117" s="115"/>
      <c r="B117" s="332"/>
      <c r="C117" s="332"/>
      <c r="D117" s="332"/>
      <c r="E117" s="1168"/>
      <c r="F117" s="885"/>
      <c r="G117" s="378"/>
      <c r="H117" s="378"/>
      <c r="I117" s="379"/>
      <c r="J117" s="380"/>
      <c r="K117" s="947"/>
      <c r="L117" s="425"/>
      <c r="M117" s="425"/>
      <c r="N117" s="425"/>
      <c r="O117" s="382"/>
      <c r="P117" s="339">
        <f t="shared" si="30"/>
        <v>0</v>
      </c>
      <c r="Q117" s="383"/>
      <c r="R117" s="383"/>
      <c r="S117" s="384"/>
      <c r="T117" s="385"/>
      <c r="U117" s="386"/>
      <c r="V117" s="383"/>
      <c r="W117" s="383"/>
      <c r="X117" s="383"/>
      <c r="Y117" s="1293">
        <f t="shared" si="31"/>
        <v>0</v>
      </c>
      <c r="Z117" s="85"/>
      <c r="AA117" s="1325"/>
      <c r="AB117" s="20"/>
      <c r="AC117" s="253">
        <f t="shared" si="39"/>
        <v>0</v>
      </c>
    </row>
    <row r="118" spans="1:29" x14ac:dyDescent="0.3">
      <c r="A118" s="207"/>
      <c r="B118" s="409"/>
      <c r="C118" s="278" t="s">
        <v>979</v>
      </c>
      <c r="D118" s="409"/>
      <c r="E118" s="523"/>
      <c r="F118" s="885"/>
      <c r="G118" s="378"/>
      <c r="H118" s="378"/>
      <c r="I118" s="379"/>
      <c r="J118" s="380"/>
      <c r="K118" s="947"/>
      <c r="L118" s="425"/>
      <c r="M118" s="425"/>
      <c r="N118" s="425"/>
      <c r="O118" s="382"/>
      <c r="P118" s="339">
        <f t="shared" si="30"/>
        <v>0</v>
      </c>
      <c r="Q118" s="383"/>
      <c r="R118" s="383"/>
      <c r="S118" s="384"/>
      <c r="T118" s="385"/>
      <c r="U118" s="386"/>
      <c r="V118" s="383"/>
      <c r="W118" s="383"/>
      <c r="X118" s="383"/>
      <c r="Y118" s="1293">
        <f t="shared" si="31"/>
        <v>0</v>
      </c>
      <c r="Z118" s="85"/>
      <c r="AA118" s="1325"/>
      <c r="AB118" s="20"/>
      <c r="AC118" s="253">
        <f t="shared" si="39"/>
        <v>0</v>
      </c>
    </row>
    <row r="119" spans="1:29" x14ac:dyDescent="0.3">
      <c r="A119" s="207"/>
      <c r="B119" s="409"/>
      <c r="C119" s="409"/>
      <c r="D119" s="409"/>
      <c r="E119" s="522" t="s">
        <v>983</v>
      </c>
      <c r="F119" s="885"/>
      <c r="G119" s="378">
        <v>1</v>
      </c>
      <c r="H119" s="378">
        <v>1</v>
      </c>
      <c r="I119" s="379">
        <v>-1</v>
      </c>
      <c r="J119" s="380"/>
      <c r="K119" s="947"/>
      <c r="L119" s="425">
        <v>2</v>
      </c>
      <c r="M119" s="425"/>
      <c r="N119" s="425"/>
      <c r="O119" s="1269">
        <v>2</v>
      </c>
      <c r="P119" s="339">
        <f t="shared" ref="P119:P185" si="41">SUM(Q119:T119)</f>
        <v>0</v>
      </c>
      <c r="Q119" s="383"/>
      <c r="R119" s="383"/>
      <c r="S119" s="384"/>
      <c r="T119" s="385"/>
      <c r="U119" s="386"/>
      <c r="V119" s="383"/>
      <c r="W119" s="383"/>
      <c r="X119" s="383"/>
      <c r="Y119" s="1293">
        <f t="shared" si="31"/>
        <v>0</v>
      </c>
      <c r="Z119" s="85"/>
      <c r="AA119" s="1325"/>
      <c r="AB119" s="20"/>
      <c r="AC119" s="253">
        <f t="shared" si="39"/>
        <v>0</v>
      </c>
    </row>
    <row r="120" spans="1:29" x14ac:dyDescent="0.3">
      <c r="A120" s="115"/>
      <c r="B120" s="332"/>
      <c r="C120" s="332"/>
      <c r="D120" s="332"/>
      <c r="E120" s="1168"/>
      <c r="F120" s="885"/>
      <c r="G120" s="378"/>
      <c r="H120" s="378"/>
      <c r="I120" s="379"/>
      <c r="J120" s="380"/>
      <c r="K120" s="947"/>
      <c r="L120" s="425"/>
      <c r="M120" s="425"/>
      <c r="N120" s="425"/>
      <c r="O120" s="1269"/>
      <c r="P120" s="339">
        <f t="shared" si="41"/>
        <v>0</v>
      </c>
      <c r="Q120" s="383"/>
      <c r="R120" s="383"/>
      <c r="S120" s="384"/>
      <c r="T120" s="385"/>
      <c r="U120" s="386"/>
      <c r="V120" s="383"/>
      <c r="W120" s="383"/>
      <c r="X120" s="383"/>
      <c r="Y120" s="1293">
        <f t="shared" ref="Y120:Y183" si="42">SUM(U120:X120)</f>
        <v>0</v>
      </c>
      <c r="Z120" s="85"/>
      <c r="AA120" s="1325"/>
      <c r="AB120" s="20"/>
      <c r="AC120" s="253">
        <f t="shared" si="39"/>
        <v>0</v>
      </c>
    </row>
    <row r="121" spans="1:29" x14ac:dyDescent="0.3">
      <c r="A121" s="207"/>
      <c r="B121" s="409"/>
      <c r="C121" s="278" t="s">
        <v>1099</v>
      </c>
      <c r="D121" s="409"/>
      <c r="E121" s="523"/>
      <c r="F121" s="885"/>
      <c r="G121" s="378"/>
      <c r="H121" s="378"/>
      <c r="I121" s="379"/>
      <c r="J121" s="380"/>
      <c r="K121" s="947"/>
      <c r="L121" s="425"/>
      <c r="M121" s="425"/>
      <c r="N121" s="425"/>
      <c r="O121" s="1269"/>
      <c r="P121" s="339">
        <f t="shared" si="41"/>
        <v>0</v>
      </c>
      <c r="Q121" s="383"/>
      <c r="R121" s="383"/>
      <c r="S121" s="384"/>
      <c r="T121" s="385"/>
      <c r="U121" s="386"/>
      <c r="V121" s="383"/>
      <c r="W121" s="383"/>
      <c r="X121" s="383"/>
      <c r="Y121" s="1293">
        <f t="shared" si="42"/>
        <v>0</v>
      </c>
      <c r="Z121" s="85"/>
      <c r="AA121" s="1325"/>
      <c r="AB121" s="20"/>
      <c r="AC121" s="253">
        <f t="shared" si="39"/>
        <v>0</v>
      </c>
    </row>
    <row r="122" spans="1:29" x14ac:dyDescent="0.3">
      <c r="A122" s="207"/>
      <c r="B122" s="409"/>
      <c r="C122" s="409"/>
      <c r="D122" s="409"/>
      <c r="E122" s="1168" t="s">
        <v>431</v>
      </c>
      <c r="F122" s="885"/>
      <c r="G122" s="378">
        <v>1</v>
      </c>
      <c r="H122" s="378">
        <v>1</v>
      </c>
      <c r="I122" s="379">
        <v>-1</v>
      </c>
      <c r="J122" s="380"/>
      <c r="K122" s="947"/>
      <c r="L122" s="425">
        <v>2</v>
      </c>
      <c r="M122" s="425"/>
      <c r="N122" s="425"/>
      <c r="O122" s="1269">
        <v>2</v>
      </c>
      <c r="P122" s="339">
        <f t="shared" si="41"/>
        <v>48500</v>
      </c>
      <c r="Q122" s="383"/>
      <c r="R122" s="383"/>
      <c r="S122" s="384">
        <v>48500</v>
      </c>
      <c r="T122" s="385"/>
      <c r="U122" s="386"/>
      <c r="V122" s="383"/>
      <c r="W122" s="383"/>
      <c r="X122" s="383"/>
      <c r="Y122" s="1293">
        <f t="shared" si="42"/>
        <v>0</v>
      </c>
      <c r="Z122" s="85"/>
      <c r="AA122" s="525" t="s">
        <v>31</v>
      </c>
      <c r="AB122" s="20"/>
      <c r="AC122" s="253">
        <f t="shared" si="39"/>
        <v>48500</v>
      </c>
    </row>
    <row r="123" spans="1:29" ht="16.2" thickBot="1" x14ac:dyDescent="0.35">
      <c r="A123" s="119"/>
      <c r="B123" s="306"/>
      <c r="C123" s="426"/>
      <c r="D123" s="426"/>
      <c r="E123" s="1362"/>
      <c r="F123" s="881">
        <f t="shared" si="40"/>
        <v>0</v>
      </c>
      <c r="G123" s="307"/>
      <c r="H123" s="307"/>
      <c r="I123" s="308"/>
      <c r="J123" s="309"/>
      <c r="K123" s="948"/>
      <c r="L123" s="310"/>
      <c r="M123" s="310"/>
      <c r="N123" s="310"/>
      <c r="O123" s="311">
        <f t="shared" si="32"/>
        <v>0</v>
      </c>
      <c r="P123" s="484">
        <f t="shared" si="41"/>
        <v>0</v>
      </c>
      <c r="Q123" s="349"/>
      <c r="R123" s="349"/>
      <c r="S123" s="314"/>
      <c r="T123" s="315"/>
      <c r="U123" s="350"/>
      <c r="V123" s="349"/>
      <c r="W123" s="349"/>
      <c r="X123" s="349"/>
      <c r="Y123" s="1307">
        <f t="shared" si="42"/>
        <v>0</v>
      </c>
      <c r="Z123" s="317"/>
      <c r="AA123" s="427"/>
      <c r="AB123" s="20"/>
      <c r="AC123" s="253">
        <f t="shared" si="39"/>
        <v>0</v>
      </c>
    </row>
    <row r="124" spans="1:29" s="34" customFormat="1" x14ac:dyDescent="0.3">
      <c r="A124" s="127"/>
      <c r="B124" s="351" t="s">
        <v>282</v>
      </c>
      <c r="C124" s="351"/>
      <c r="D124" s="351"/>
      <c r="E124" s="1351"/>
      <c r="F124" s="883">
        <f t="shared" si="40"/>
        <v>0</v>
      </c>
      <c r="G124" s="920"/>
      <c r="H124" s="920"/>
      <c r="I124" s="921"/>
      <c r="J124" s="922"/>
      <c r="K124" s="356"/>
      <c r="L124" s="923"/>
      <c r="M124" s="923"/>
      <c r="N124" s="923"/>
      <c r="O124" s="358">
        <f t="shared" si="32"/>
        <v>0</v>
      </c>
      <c r="P124" s="488">
        <f t="shared" si="41"/>
        <v>0</v>
      </c>
      <c r="Q124" s="976"/>
      <c r="R124" s="976"/>
      <c r="S124" s="464"/>
      <c r="T124" s="465"/>
      <c r="U124" s="998"/>
      <c r="V124" s="976"/>
      <c r="W124" s="976"/>
      <c r="X124" s="976"/>
      <c r="Y124" s="1308">
        <f t="shared" si="42"/>
        <v>0</v>
      </c>
      <c r="Z124" s="680" t="s">
        <v>114</v>
      </c>
      <c r="AA124" s="1009"/>
      <c r="AB124" s="20"/>
      <c r="AC124" s="260">
        <f t="shared" si="39"/>
        <v>0</v>
      </c>
    </row>
    <row r="125" spans="1:29" s="34" customFormat="1" x14ac:dyDescent="0.3">
      <c r="A125" s="118"/>
      <c r="B125" s="368"/>
      <c r="C125" s="331" t="s">
        <v>271</v>
      </c>
      <c r="D125" s="331"/>
      <c r="E125" s="1166"/>
      <c r="F125" s="582">
        <f t="shared" si="40"/>
        <v>0</v>
      </c>
      <c r="G125" s="583"/>
      <c r="H125" s="583"/>
      <c r="I125" s="584"/>
      <c r="J125" s="585"/>
      <c r="K125" s="336"/>
      <c r="L125" s="429"/>
      <c r="M125" s="429"/>
      <c r="N125" s="429"/>
      <c r="O125" s="338">
        <f t="shared" si="32"/>
        <v>0</v>
      </c>
      <c r="P125" s="1359">
        <f>SUM(P129:P193)</f>
        <v>725380</v>
      </c>
      <c r="Q125" s="401">
        <f t="shared" ref="Q125:Y125" si="43">SUM(Q129:Q193)</f>
        <v>0</v>
      </c>
      <c r="R125" s="401">
        <f t="shared" si="43"/>
        <v>651880</v>
      </c>
      <c r="S125" s="401">
        <f t="shared" si="43"/>
        <v>73500</v>
      </c>
      <c r="T125" s="1262">
        <f t="shared" si="43"/>
        <v>0</v>
      </c>
      <c r="U125" s="1359">
        <f t="shared" si="43"/>
        <v>0</v>
      </c>
      <c r="V125" s="401">
        <f t="shared" si="43"/>
        <v>651880</v>
      </c>
      <c r="W125" s="1260">
        <f t="shared" si="43"/>
        <v>0</v>
      </c>
      <c r="X125" s="339">
        <f t="shared" si="43"/>
        <v>0</v>
      </c>
      <c r="Y125" s="1286">
        <f t="shared" si="43"/>
        <v>651880</v>
      </c>
      <c r="Z125" s="339">
        <f>SUM(Z127:Z194)</f>
        <v>0</v>
      </c>
      <c r="AA125" s="430"/>
      <c r="AB125" s="20"/>
      <c r="AC125" s="260">
        <f t="shared" si="39"/>
        <v>1377260</v>
      </c>
    </row>
    <row r="126" spans="1:29" x14ac:dyDescent="0.3">
      <c r="A126" s="115"/>
      <c r="B126" s="332"/>
      <c r="C126" s="332"/>
      <c r="D126" s="332"/>
      <c r="E126" s="1166"/>
      <c r="F126" s="582">
        <f t="shared" si="40"/>
        <v>0</v>
      </c>
      <c r="G126" s="333"/>
      <c r="H126" s="333"/>
      <c r="I126" s="334"/>
      <c r="J126" s="335"/>
      <c r="K126" s="942"/>
      <c r="L126" s="337"/>
      <c r="M126" s="337"/>
      <c r="N126" s="337"/>
      <c r="O126" s="338">
        <f t="shared" si="32"/>
        <v>0</v>
      </c>
      <c r="P126" s="339">
        <f t="shared" si="41"/>
        <v>0</v>
      </c>
      <c r="Q126" s="364"/>
      <c r="R126" s="364"/>
      <c r="S126" s="365"/>
      <c r="T126" s="366"/>
      <c r="U126" s="367"/>
      <c r="V126" s="364"/>
      <c r="W126" s="364"/>
      <c r="X126" s="364"/>
      <c r="Y126" s="1293">
        <f t="shared" si="42"/>
        <v>0</v>
      </c>
      <c r="Z126" s="340"/>
      <c r="AA126" s="431"/>
      <c r="AB126" s="20"/>
      <c r="AC126" s="253">
        <f t="shared" si="39"/>
        <v>0</v>
      </c>
    </row>
    <row r="127" spans="1:29" x14ac:dyDescent="0.3">
      <c r="A127" s="115"/>
      <c r="B127" s="332"/>
      <c r="C127" s="368" t="s">
        <v>293</v>
      </c>
      <c r="D127" s="368"/>
      <c r="E127" s="1164"/>
      <c r="F127" s="582">
        <f t="shared" si="40"/>
        <v>0</v>
      </c>
      <c r="G127" s="333"/>
      <c r="H127" s="333"/>
      <c r="I127" s="334"/>
      <c r="J127" s="335"/>
      <c r="K127" s="942"/>
      <c r="L127" s="337"/>
      <c r="M127" s="337"/>
      <c r="N127" s="337"/>
      <c r="O127" s="338">
        <f t="shared" si="32"/>
        <v>0</v>
      </c>
      <c r="P127" s="339">
        <f t="shared" si="41"/>
        <v>0</v>
      </c>
      <c r="Q127" s="364"/>
      <c r="R127" s="364"/>
      <c r="S127" s="365"/>
      <c r="T127" s="366"/>
      <c r="U127" s="367"/>
      <c r="V127" s="364"/>
      <c r="W127" s="364"/>
      <c r="X127" s="364"/>
      <c r="Y127" s="1293">
        <f t="shared" si="42"/>
        <v>0</v>
      </c>
      <c r="Z127" s="340"/>
      <c r="AA127" s="415" t="s">
        <v>567</v>
      </c>
      <c r="AB127" s="20"/>
      <c r="AC127" s="253">
        <f t="shared" si="39"/>
        <v>0</v>
      </c>
    </row>
    <row r="128" spans="1:29" x14ac:dyDescent="0.3">
      <c r="A128" s="115"/>
      <c r="B128" s="332"/>
      <c r="C128" s="368"/>
      <c r="D128" s="368" t="s">
        <v>294</v>
      </c>
      <c r="E128" s="1164"/>
      <c r="F128" s="582">
        <f t="shared" si="40"/>
        <v>0</v>
      </c>
      <c r="G128" s="333"/>
      <c r="H128" s="333"/>
      <c r="I128" s="334"/>
      <c r="J128" s="335"/>
      <c r="K128" s="942"/>
      <c r="L128" s="337"/>
      <c r="M128" s="337"/>
      <c r="N128" s="337"/>
      <c r="O128" s="338">
        <f t="shared" si="32"/>
        <v>0</v>
      </c>
      <c r="P128" s="339">
        <f t="shared" si="41"/>
        <v>0</v>
      </c>
      <c r="Q128" s="364"/>
      <c r="R128" s="364"/>
      <c r="S128" s="365"/>
      <c r="T128" s="366"/>
      <c r="U128" s="367"/>
      <c r="V128" s="364"/>
      <c r="W128" s="364"/>
      <c r="X128" s="364"/>
      <c r="Y128" s="1293">
        <f t="shared" si="42"/>
        <v>0</v>
      </c>
      <c r="Z128" s="340"/>
      <c r="AA128" s="415" t="s">
        <v>566</v>
      </c>
      <c r="AB128" s="20"/>
      <c r="AC128" s="253">
        <f t="shared" si="39"/>
        <v>0</v>
      </c>
    </row>
    <row r="129" spans="1:29" s="54" customFormat="1" x14ac:dyDescent="0.3">
      <c r="A129" s="115"/>
      <c r="B129" s="332"/>
      <c r="C129" s="332"/>
      <c r="D129" s="332"/>
      <c r="E129" s="1168" t="s">
        <v>291</v>
      </c>
      <c r="F129" s="582">
        <v>1</v>
      </c>
      <c r="G129" s="333">
        <v>1</v>
      </c>
      <c r="H129" s="333"/>
      <c r="I129" s="334">
        <v>1</v>
      </c>
      <c r="J129" s="335">
        <v>-1</v>
      </c>
      <c r="K129" s="942"/>
      <c r="L129" s="344"/>
      <c r="M129" s="344"/>
      <c r="N129" s="344"/>
      <c r="O129" s="338">
        <f t="shared" si="32"/>
        <v>0</v>
      </c>
      <c r="P129" s="339">
        <f t="shared" si="41"/>
        <v>73500</v>
      </c>
      <c r="Q129" s="364"/>
      <c r="R129" s="364"/>
      <c r="S129" s="365">
        <v>73500</v>
      </c>
      <c r="T129" s="366"/>
      <c r="U129" s="367"/>
      <c r="V129" s="364"/>
      <c r="W129" s="364"/>
      <c r="X129" s="364"/>
      <c r="Y129" s="1293">
        <f t="shared" si="42"/>
        <v>0</v>
      </c>
      <c r="Z129" s="340"/>
      <c r="AA129" s="415"/>
      <c r="AB129" s="58"/>
      <c r="AC129" s="253">
        <f t="shared" si="39"/>
        <v>73500</v>
      </c>
    </row>
    <row r="130" spans="1:29" x14ac:dyDescent="0.3">
      <c r="A130" s="115"/>
      <c r="B130" s="332"/>
      <c r="C130" s="332"/>
      <c r="D130" s="332"/>
      <c r="E130" s="1168" t="s">
        <v>292</v>
      </c>
      <c r="F130" s="582">
        <f t="shared" si="40"/>
        <v>0</v>
      </c>
      <c r="G130" s="333"/>
      <c r="H130" s="333"/>
      <c r="I130" s="334"/>
      <c r="J130" s="335"/>
      <c r="K130" s="942"/>
      <c r="L130" s="337"/>
      <c r="M130" s="337"/>
      <c r="N130" s="337"/>
      <c r="O130" s="338">
        <f t="shared" si="32"/>
        <v>0</v>
      </c>
      <c r="P130" s="339">
        <f t="shared" si="41"/>
        <v>0</v>
      </c>
      <c r="Q130" s="364"/>
      <c r="R130" s="364"/>
      <c r="S130" s="365"/>
      <c r="T130" s="366"/>
      <c r="U130" s="367"/>
      <c r="V130" s="364"/>
      <c r="W130" s="364"/>
      <c r="X130" s="364"/>
      <c r="Y130" s="1293">
        <f t="shared" si="42"/>
        <v>0</v>
      </c>
      <c r="Z130" s="340"/>
      <c r="AA130" s="415"/>
      <c r="AB130" s="20"/>
      <c r="AC130" s="253">
        <f t="shared" si="39"/>
        <v>0</v>
      </c>
    </row>
    <row r="131" spans="1:29" x14ac:dyDescent="0.3">
      <c r="A131" s="115"/>
      <c r="B131" s="332"/>
      <c r="C131" s="332"/>
      <c r="D131" s="332"/>
      <c r="E131" s="1166"/>
      <c r="F131" s="582">
        <f t="shared" si="40"/>
        <v>0</v>
      </c>
      <c r="G131" s="333"/>
      <c r="H131" s="333"/>
      <c r="I131" s="334"/>
      <c r="J131" s="335"/>
      <c r="K131" s="942"/>
      <c r="L131" s="337"/>
      <c r="M131" s="337"/>
      <c r="N131" s="337"/>
      <c r="O131" s="338">
        <f t="shared" si="32"/>
        <v>0</v>
      </c>
      <c r="P131" s="339">
        <f t="shared" si="41"/>
        <v>0</v>
      </c>
      <c r="Q131" s="364"/>
      <c r="R131" s="364"/>
      <c r="S131" s="365"/>
      <c r="T131" s="366"/>
      <c r="U131" s="367"/>
      <c r="V131" s="364"/>
      <c r="W131" s="364"/>
      <c r="X131" s="364"/>
      <c r="Y131" s="1293">
        <f t="shared" si="42"/>
        <v>0</v>
      </c>
      <c r="Z131" s="340"/>
      <c r="AA131" s="415"/>
      <c r="AB131" s="20"/>
      <c r="AC131" s="253">
        <f t="shared" si="39"/>
        <v>0</v>
      </c>
    </row>
    <row r="132" spans="1:29" x14ac:dyDescent="0.3">
      <c r="A132" s="115"/>
      <c r="B132" s="332"/>
      <c r="C132" s="368" t="s">
        <v>295</v>
      </c>
      <c r="D132" s="332"/>
      <c r="E132" s="1164"/>
      <c r="F132" s="582">
        <f t="shared" si="40"/>
        <v>0</v>
      </c>
      <c r="G132" s="333"/>
      <c r="H132" s="333"/>
      <c r="I132" s="334"/>
      <c r="J132" s="335"/>
      <c r="K132" s="942"/>
      <c r="L132" s="337"/>
      <c r="M132" s="337"/>
      <c r="N132" s="337"/>
      <c r="O132" s="338">
        <f t="shared" si="32"/>
        <v>0</v>
      </c>
      <c r="P132" s="339">
        <f t="shared" si="41"/>
        <v>0</v>
      </c>
      <c r="Q132" s="364"/>
      <c r="R132" s="364"/>
      <c r="S132" s="365"/>
      <c r="T132" s="366"/>
      <c r="U132" s="367"/>
      <c r="V132" s="364"/>
      <c r="W132" s="364"/>
      <c r="X132" s="364"/>
      <c r="Y132" s="1293">
        <f t="shared" si="42"/>
        <v>0</v>
      </c>
      <c r="Z132" s="340"/>
      <c r="AA132" s="415" t="s">
        <v>239</v>
      </c>
      <c r="AB132" s="20"/>
      <c r="AC132" s="253">
        <f t="shared" si="39"/>
        <v>0</v>
      </c>
    </row>
    <row r="133" spans="1:29" x14ac:dyDescent="0.3">
      <c r="A133" s="115"/>
      <c r="B133" s="332"/>
      <c r="C133" s="368"/>
      <c r="D133" s="368" t="s">
        <v>296</v>
      </c>
      <c r="E133" s="1164"/>
      <c r="F133" s="582">
        <f t="shared" si="40"/>
        <v>0</v>
      </c>
      <c r="G133" s="333"/>
      <c r="H133" s="333"/>
      <c r="I133" s="334"/>
      <c r="J133" s="335"/>
      <c r="K133" s="942"/>
      <c r="L133" s="337"/>
      <c r="M133" s="337"/>
      <c r="N133" s="337"/>
      <c r="O133" s="338">
        <f t="shared" si="32"/>
        <v>0</v>
      </c>
      <c r="P133" s="339">
        <f t="shared" si="41"/>
        <v>0</v>
      </c>
      <c r="Q133" s="364"/>
      <c r="R133" s="364"/>
      <c r="S133" s="365"/>
      <c r="T133" s="366"/>
      <c r="U133" s="367"/>
      <c r="V133" s="364"/>
      <c r="W133" s="364"/>
      <c r="X133" s="364"/>
      <c r="Y133" s="1293">
        <f t="shared" si="42"/>
        <v>0</v>
      </c>
      <c r="Z133" s="340"/>
      <c r="AA133" s="415" t="s">
        <v>240</v>
      </c>
      <c r="AB133" s="20"/>
      <c r="AC133" s="253">
        <f t="shared" si="39"/>
        <v>0</v>
      </c>
    </row>
    <row r="134" spans="1:29" x14ac:dyDescent="0.3">
      <c r="A134" s="115"/>
      <c r="B134" s="332"/>
      <c r="C134" s="332"/>
      <c r="D134" s="332"/>
      <c r="E134" s="1168" t="s">
        <v>192</v>
      </c>
      <c r="F134" s="582">
        <f t="shared" si="40"/>
        <v>1</v>
      </c>
      <c r="G134" s="333"/>
      <c r="H134" s="333"/>
      <c r="I134" s="334">
        <v>1</v>
      </c>
      <c r="J134" s="335"/>
      <c r="K134" s="942"/>
      <c r="L134" s="337"/>
      <c r="M134" s="337"/>
      <c r="N134" s="337"/>
      <c r="O134" s="338">
        <f t="shared" si="32"/>
        <v>0</v>
      </c>
      <c r="P134" s="339">
        <f t="shared" si="41"/>
        <v>0</v>
      </c>
      <c r="Q134" s="364"/>
      <c r="R134" s="364"/>
      <c r="S134" s="365"/>
      <c r="T134" s="366"/>
      <c r="U134" s="367"/>
      <c r="V134" s="364"/>
      <c r="W134" s="364"/>
      <c r="X134" s="364"/>
      <c r="Y134" s="1293">
        <f t="shared" si="42"/>
        <v>0</v>
      </c>
      <c r="Z134" s="340"/>
      <c r="AA134" s="415"/>
      <c r="AB134" s="20"/>
      <c r="AC134" s="253">
        <f t="shared" si="39"/>
        <v>0</v>
      </c>
    </row>
    <row r="135" spans="1:29" x14ac:dyDescent="0.3">
      <c r="A135" s="115"/>
      <c r="B135" s="332"/>
      <c r="C135" s="332"/>
      <c r="D135" s="332"/>
      <c r="E135" s="1166"/>
      <c r="F135" s="582">
        <f t="shared" si="40"/>
        <v>0</v>
      </c>
      <c r="G135" s="333"/>
      <c r="H135" s="333"/>
      <c r="I135" s="334"/>
      <c r="J135" s="335"/>
      <c r="K135" s="942"/>
      <c r="L135" s="337"/>
      <c r="M135" s="337"/>
      <c r="N135" s="337"/>
      <c r="O135" s="338">
        <f t="shared" si="32"/>
        <v>0</v>
      </c>
      <c r="P135" s="339">
        <f t="shared" si="41"/>
        <v>0</v>
      </c>
      <c r="Q135" s="364"/>
      <c r="R135" s="364"/>
      <c r="S135" s="365"/>
      <c r="T135" s="366"/>
      <c r="U135" s="367"/>
      <c r="V135" s="364"/>
      <c r="W135" s="364"/>
      <c r="X135" s="364"/>
      <c r="Y135" s="1293">
        <f t="shared" si="42"/>
        <v>0</v>
      </c>
      <c r="Z135" s="340"/>
      <c r="AA135" s="420"/>
      <c r="AB135" s="20"/>
      <c r="AC135" s="253">
        <f t="shared" si="39"/>
        <v>0</v>
      </c>
    </row>
    <row r="136" spans="1:29" x14ac:dyDescent="0.3">
      <c r="A136" s="115"/>
      <c r="B136" s="332"/>
      <c r="C136" s="368" t="s">
        <v>297</v>
      </c>
      <c r="D136" s="332"/>
      <c r="E136" s="1164"/>
      <c r="F136" s="582">
        <f t="shared" si="40"/>
        <v>0</v>
      </c>
      <c r="G136" s="333"/>
      <c r="H136" s="333"/>
      <c r="I136" s="334"/>
      <c r="J136" s="335"/>
      <c r="K136" s="942"/>
      <c r="L136" s="337"/>
      <c r="M136" s="337"/>
      <c r="N136" s="337"/>
      <c r="O136" s="338">
        <f t="shared" si="32"/>
        <v>0</v>
      </c>
      <c r="P136" s="339">
        <f t="shared" si="41"/>
        <v>0</v>
      </c>
      <c r="Q136" s="364"/>
      <c r="R136" s="364"/>
      <c r="S136" s="365"/>
      <c r="T136" s="366"/>
      <c r="U136" s="367"/>
      <c r="V136" s="364"/>
      <c r="W136" s="364"/>
      <c r="X136" s="364"/>
      <c r="Y136" s="1293">
        <f t="shared" si="42"/>
        <v>0</v>
      </c>
      <c r="Z136" s="340"/>
      <c r="AA136" s="415" t="s">
        <v>239</v>
      </c>
      <c r="AB136" s="21" t="s">
        <v>358</v>
      </c>
      <c r="AC136" s="253">
        <f t="shared" si="39"/>
        <v>0</v>
      </c>
    </row>
    <row r="137" spans="1:29" x14ac:dyDescent="0.3">
      <c r="A137" s="115"/>
      <c r="B137" s="332"/>
      <c r="C137" s="368"/>
      <c r="D137" s="368" t="s">
        <v>298</v>
      </c>
      <c r="E137" s="1164"/>
      <c r="F137" s="582">
        <f t="shared" si="40"/>
        <v>0</v>
      </c>
      <c r="G137" s="333"/>
      <c r="H137" s="333"/>
      <c r="I137" s="334"/>
      <c r="J137" s="335"/>
      <c r="K137" s="942"/>
      <c r="L137" s="337"/>
      <c r="M137" s="337"/>
      <c r="N137" s="337"/>
      <c r="O137" s="338">
        <f t="shared" si="32"/>
        <v>0</v>
      </c>
      <c r="P137" s="339">
        <f t="shared" si="41"/>
        <v>0</v>
      </c>
      <c r="Q137" s="364"/>
      <c r="R137" s="364"/>
      <c r="S137" s="365"/>
      <c r="T137" s="366"/>
      <c r="U137" s="367"/>
      <c r="V137" s="364"/>
      <c r="W137" s="364"/>
      <c r="X137" s="364"/>
      <c r="Y137" s="1293">
        <f t="shared" si="42"/>
        <v>0</v>
      </c>
      <c r="Z137" s="340"/>
      <c r="AA137" s="415" t="s">
        <v>240</v>
      </c>
      <c r="AB137" s="20" t="s">
        <v>359</v>
      </c>
      <c r="AC137" s="253">
        <f t="shared" si="39"/>
        <v>0</v>
      </c>
    </row>
    <row r="138" spans="1:29" x14ac:dyDescent="0.3">
      <c r="A138" s="115"/>
      <c r="B138" s="332"/>
      <c r="C138" s="332"/>
      <c r="D138" s="332"/>
      <c r="E138" s="1168" t="s">
        <v>191</v>
      </c>
      <c r="F138" s="582">
        <f t="shared" si="40"/>
        <v>1</v>
      </c>
      <c r="G138" s="333"/>
      <c r="H138" s="333"/>
      <c r="I138" s="334"/>
      <c r="J138" s="335">
        <v>1</v>
      </c>
      <c r="K138" s="942"/>
      <c r="L138" s="337"/>
      <c r="M138" s="337"/>
      <c r="N138" s="337"/>
      <c r="O138" s="338">
        <f t="shared" ref="O138:O185" si="44">SUM(K138:N138)</f>
        <v>0</v>
      </c>
      <c r="P138" s="339">
        <f t="shared" si="41"/>
        <v>0</v>
      </c>
      <c r="Q138" s="364"/>
      <c r="R138" s="364"/>
      <c r="S138" s="365"/>
      <c r="T138" s="366"/>
      <c r="U138" s="367"/>
      <c r="V138" s="364"/>
      <c r="W138" s="364"/>
      <c r="X138" s="364"/>
      <c r="Y138" s="1293">
        <f t="shared" si="42"/>
        <v>0</v>
      </c>
      <c r="Z138" s="340"/>
      <c r="AA138" s="415"/>
      <c r="AB138" s="20"/>
      <c r="AC138" s="253">
        <f t="shared" si="39"/>
        <v>0</v>
      </c>
    </row>
    <row r="139" spans="1:29" x14ac:dyDescent="0.3">
      <c r="A139" s="115"/>
      <c r="B139" s="332"/>
      <c r="C139" s="332"/>
      <c r="D139" s="332"/>
      <c r="E139" s="1166"/>
      <c r="F139" s="582">
        <f t="shared" si="40"/>
        <v>0</v>
      </c>
      <c r="G139" s="333"/>
      <c r="H139" s="333"/>
      <c r="I139" s="334"/>
      <c r="J139" s="335"/>
      <c r="K139" s="942"/>
      <c r="L139" s="337"/>
      <c r="M139" s="337"/>
      <c r="N139" s="337"/>
      <c r="O139" s="338">
        <f t="shared" si="44"/>
        <v>0</v>
      </c>
      <c r="P139" s="339">
        <f t="shared" si="41"/>
        <v>0</v>
      </c>
      <c r="Q139" s="364"/>
      <c r="R139" s="364"/>
      <c r="S139" s="365"/>
      <c r="T139" s="366"/>
      <c r="U139" s="367"/>
      <c r="V139" s="364"/>
      <c r="W139" s="364"/>
      <c r="X139" s="364"/>
      <c r="Y139" s="1293">
        <f t="shared" si="42"/>
        <v>0</v>
      </c>
      <c r="Z139" s="340"/>
      <c r="AA139" s="415"/>
      <c r="AB139" s="20"/>
      <c r="AC139" s="253">
        <f t="shared" si="39"/>
        <v>0</v>
      </c>
    </row>
    <row r="140" spans="1:29" x14ac:dyDescent="0.3">
      <c r="A140" s="115"/>
      <c r="B140" s="332"/>
      <c r="C140" s="368" t="s">
        <v>1104</v>
      </c>
      <c r="D140" s="332"/>
      <c r="E140" s="1164"/>
      <c r="F140" s="582">
        <f t="shared" si="40"/>
        <v>0</v>
      </c>
      <c r="G140" s="333"/>
      <c r="H140" s="333"/>
      <c r="I140" s="334"/>
      <c r="J140" s="335"/>
      <c r="K140" s="942"/>
      <c r="L140" s="337"/>
      <c r="M140" s="337"/>
      <c r="N140" s="337"/>
      <c r="O140" s="338">
        <f t="shared" si="44"/>
        <v>0</v>
      </c>
      <c r="P140" s="339">
        <f t="shared" si="41"/>
        <v>0</v>
      </c>
      <c r="Q140" s="364"/>
      <c r="R140" s="364"/>
      <c r="S140" s="365"/>
      <c r="T140" s="366"/>
      <c r="U140" s="367"/>
      <c r="V140" s="364"/>
      <c r="W140" s="364"/>
      <c r="X140" s="364"/>
      <c r="Y140" s="1293">
        <f t="shared" si="42"/>
        <v>0</v>
      </c>
      <c r="Z140" s="340"/>
      <c r="AA140" s="420"/>
      <c r="AB140" s="20"/>
      <c r="AC140" s="253">
        <f t="shared" si="39"/>
        <v>0</v>
      </c>
    </row>
    <row r="141" spans="1:29" x14ac:dyDescent="0.3">
      <c r="A141" s="115"/>
      <c r="B141" s="332"/>
      <c r="C141" s="332"/>
      <c r="D141" s="332"/>
      <c r="E141" s="1168" t="s">
        <v>81</v>
      </c>
      <c r="F141" s="582">
        <v>24</v>
      </c>
      <c r="G141" s="333"/>
      <c r="H141" s="333"/>
      <c r="I141" s="334">
        <v>24</v>
      </c>
      <c r="J141" s="335">
        <v>-24</v>
      </c>
      <c r="K141" s="942"/>
      <c r="L141" s="337"/>
      <c r="M141" s="337"/>
      <c r="N141" s="337"/>
      <c r="O141" s="338">
        <f t="shared" si="44"/>
        <v>0</v>
      </c>
      <c r="P141" s="339">
        <f t="shared" si="41"/>
        <v>0</v>
      </c>
      <c r="Q141" s="364"/>
      <c r="R141" s="364"/>
      <c r="S141" s="365"/>
      <c r="T141" s="366"/>
      <c r="U141" s="367"/>
      <c r="V141" s="364"/>
      <c r="W141" s="364"/>
      <c r="X141" s="364"/>
      <c r="Y141" s="1293">
        <f t="shared" si="42"/>
        <v>0</v>
      </c>
      <c r="Z141" s="340"/>
      <c r="AA141" s="370"/>
      <c r="AB141" s="20"/>
      <c r="AC141" s="253">
        <f t="shared" si="39"/>
        <v>0</v>
      </c>
    </row>
    <row r="142" spans="1:29" x14ac:dyDescent="0.3">
      <c r="A142" s="115"/>
      <c r="B142" s="332"/>
      <c r="C142" s="332"/>
      <c r="D142" s="332"/>
      <c r="E142" s="1166"/>
      <c r="F142" s="582">
        <f t="shared" si="40"/>
        <v>0</v>
      </c>
      <c r="G142" s="333"/>
      <c r="H142" s="333"/>
      <c r="I142" s="334"/>
      <c r="J142" s="335"/>
      <c r="K142" s="942"/>
      <c r="L142" s="337"/>
      <c r="M142" s="337"/>
      <c r="N142" s="337"/>
      <c r="O142" s="338">
        <f t="shared" si="44"/>
        <v>0</v>
      </c>
      <c r="P142" s="339">
        <f t="shared" si="41"/>
        <v>0</v>
      </c>
      <c r="Q142" s="364"/>
      <c r="R142" s="364"/>
      <c r="S142" s="365"/>
      <c r="T142" s="366"/>
      <c r="U142" s="367"/>
      <c r="V142" s="364"/>
      <c r="W142" s="364"/>
      <c r="X142" s="364"/>
      <c r="Y142" s="1293">
        <f t="shared" si="42"/>
        <v>0</v>
      </c>
      <c r="Z142" s="340"/>
      <c r="AA142" s="420"/>
      <c r="AB142" s="20"/>
      <c r="AC142" s="253">
        <f t="shared" si="39"/>
        <v>0</v>
      </c>
    </row>
    <row r="143" spans="1:29" x14ac:dyDescent="0.3">
      <c r="A143" s="115"/>
      <c r="B143" s="332"/>
      <c r="C143" s="368" t="s">
        <v>1105</v>
      </c>
      <c r="D143" s="332"/>
      <c r="E143" s="1164"/>
      <c r="F143" s="582">
        <f t="shared" si="40"/>
        <v>0</v>
      </c>
      <c r="G143" s="333"/>
      <c r="H143" s="333"/>
      <c r="I143" s="334"/>
      <c r="J143" s="335"/>
      <c r="K143" s="942"/>
      <c r="L143" s="337"/>
      <c r="M143" s="337"/>
      <c r="N143" s="337"/>
      <c r="O143" s="338">
        <f t="shared" si="44"/>
        <v>0</v>
      </c>
      <c r="P143" s="339">
        <f t="shared" si="41"/>
        <v>0</v>
      </c>
      <c r="Q143" s="364"/>
      <c r="R143" s="364"/>
      <c r="S143" s="365"/>
      <c r="T143" s="366"/>
      <c r="U143" s="367"/>
      <c r="V143" s="364"/>
      <c r="W143" s="364"/>
      <c r="X143" s="364"/>
      <c r="Y143" s="1293">
        <f t="shared" si="42"/>
        <v>0</v>
      </c>
      <c r="Z143" s="340"/>
      <c r="AA143" s="420"/>
      <c r="AB143" s="20"/>
      <c r="AC143" s="253">
        <f t="shared" si="39"/>
        <v>0</v>
      </c>
    </row>
    <row r="144" spans="1:29" x14ac:dyDescent="0.3">
      <c r="A144" s="115"/>
      <c r="B144" s="332"/>
      <c r="C144" s="332"/>
      <c r="D144" s="332"/>
      <c r="E144" s="1172" t="s">
        <v>73</v>
      </c>
      <c r="F144" s="582">
        <f t="shared" si="40"/>
        <v>0</v>
      </c>
      <c r="G144" s="333"/>
      <c r="H144" s="333"/>
      <c r="I144" s="334"/>
      <c r="J144" s="335"/>
      <c r="K144" s="942"/>
      <c r="L144" s="337"/>
      <c r="M144" s="337"/>
      <c r="N144" s="337"/>
      <c r="O144" s="338">
        <f t="shared" si="44"/>
        <v>0</v>
      </c>
      <c r="P144" s="339">
        <f t="shared" si="41"/>
        <v>0</v>
      </c>
      <c r="Q144" s="364"/>
      <c r="R144" s="364"/>
      <c r="S144" s="365"/>
      <c r="T144" s="366"/>
      <c r="U144" s="367"/>
      <c r="V144" s="364"/>
      <c r="W144" s="364"/>
      <c r="X144" s="364"/>
      <c r="Y144" s="1293">
        <f t="shared" si="42"/>
        <v>0</v>
      </c>
      <c r="Z144" s="340"/>
      <c r="AA144" s="431"/>
      <c r="AB144" s="20"/>
      <c r="AC144" s="253">
        <f t="shared" si="39"/>
        <v>0</v>
      </c>
    </row>
    <row r="145" spans="1:29" x14ac:dyDescent="0.3">
      <c r="A145" s="115"/>
      <c r="B145" s="332"/>
      <c r="C145" s="332"/>
      <c r="D145" s="332"/>
      <c r="E145" s="1173" t="s">
        <v>736</v>
      </c>
      <c r="F145" s="582">
        <f t="shared" si="40"/>
        <v>0</v>
      </c>
      <c r="G145" s="333"/>
      <c r="H145" s="333"/>
      <c r="I145" s="333"/>
      <c r="J145" s="422"/>
      <c r="K145" s="942"/>
      <c r="L145" s="337"/>
      <c r="M145" s="337"/>
      <c r="N145" s="337"/>
      <c r="O145" s="338">
        <f t="shared" si="44"/>
        <v>0</v>
      </c>
      <c r="P145" s="339">
        <f t="shared" si="41"/>
        <v>0</v>
      </c>
      <c r="Q145" s="364"/>
      <c r="R145" s="364"/>
      <c r="S145" s="365"/>
      <c r="T145" s="366"/>
      <c r="U145" s="367"/>
      <c r="V145" s="364"/>
      <c r="W145" s="364"/>
      <c r="X145" s="364"/>
      <c r="Y145" s="1293">
        <f t="shared" si="42"/>
        <v>0</v>
      </c>
      <c r="Z145" s="340"/>
      <c r="AA145" s="432" t="s">
        <v>556</v>
      </c>
      <c r="AB145" s="20"/>
      <c r="AC145" s="253">
        <f t="shared" si="39"/>
        <v>0</v>
      </c>
    </row>
    <row r="146" spans="1:29" x14ac:dyDescent="0.3">
      <c r="A146" s="115"/>
      <c r="B146" s="332"/>
      <c r="C146" s="332"/>
      <c r="D146" s="332"/>
      <c r="E146" s="1173" t="s">
        <v>241</v>
      </c>
      <c r="F146" s="582">
        <f t="shared" si="40"/>
        <v>0</v>
      </c>
      <c r="G146" s="333"/>
      <c r="H146" s="333"/>
      <c r="I146" s="433"/>
      <c r="J146" s="434"/>
      <c r="K146" s="942"/>
      <c r="L146" s="337"/>
      <c r="M146" s="337"/>
      <c r="N146" s="337"/>
      <c r="O146" s="338">
        <f t="shared" si="44"/>
        <v>0</v>
      </c>
      <c r="P146" s="339">
        <f t="shared" si="41"/>
        <v>0</v>
      </c>
      <c r="Q146" s="364"/>
      <c r="R146" s="364"/>
      <c r="S146" s="365"/>
      <c r="T146" s="366"/>
      <c r="U146" s="367"/>
      <c r="V146" s="364"/>
      <c r="W146" s="364"/>
      <c r="X146" s="364"/>
      <c r="Y146" s="1293">
        <f t="shared" si="42"/>
        <v>0</v>
      </c>
      <c r="Z146" s="340"/>
      <c r="AA146" s="435" t="s">
        <v>557</v>
      </c>
      <c r="AB146" s="20"/>
      <c r="AC146" s="253">
        <f t="shared" si="39"/>
        <v>0</v>
      </c>
    </row>
    <row r="147" spans="1:29" s="34" customFormat="1" x14ac:dyDescent="0.3">
      <c r="A147" s="118"/>
      <c r="B147" s="368"/>
      <c r="C147" s="368"/>
      <c r="D147" s="368"/>
      <c r="E147" s="1174" t="s">
        <v>242</v>
      </c>
      <c r="F147" s="582">
        <v>4</v>
      </c>
      <c r="G147" s="333"/>
      <c r="H147" s="333">
        <v>9</v>
      </c>
      <c r="I147" s="433">
        <v>4</v>
      </c>
      <c r="J147" s="434">
        <v>-4</v>
      </c>
      <c r="K147" s="942"/>
      <c r="L147" s="344">
        <v>16</v>
      </c>
      <c r="M147" s="429"/>
      <c r="N147" s="429"/>
      <c r="O147" s="338">
        <f t="shared" si="44"/>
        <v>16</v>
      </c>
      <c r="P147" s="339">
        <f t="shared" si="41"/>
        <v>0</v>
      </c>
      <c r="Q147" s="364"/>
      <c r="R147" s="364"/>
      <c r="S147" s="365"/>
      <c r="T147" s="366"/>
      <c r="U147" s="367"/>
      <c r="V147" s="364"/>
      <c r="W147" s="436"/>
      <c r="X147" s="436"/>
      <c r="Y147" s="1293">
        <f t="shared" si="42"/>
        <v>0</v>
      </c>
      <c r="Z147" s="438"/>
      <c r="AA147" s="435" t="s">
        <v>558</v>
      </c>
      <c r="AB147" s="20"/>
      <c r="AC147" s="253">
        <f t="shared" si="39"/>
        <v>0</v>
      </c>
    </row>
    <row r="148" spans="1:29" ht="15.6" hidden="1" customHeight="1" x14ac:dyDescent="0.3">
      <c r="A148" s="115"/>
      <c r="B148" s="332"/>
      <c r="C148" s="332"/>
      <c r="D148" s="332"/>
      <c r="E148" s="1175"/>
      <c r="F148" s="582">
        <f t="shared" si="40"/>
        <v>0</v>
      </c>
      <c r="G148" s="333"/>
      <c r="H148" s="333"/>
      <c r="I148" s="433"/>
      <c r="J148" s="434"/>
      <c r="K148" s="942"/>
      <c r="L148" s="337"/>
      <c r="M148" s="337"/>
      <c r="N148" s="337"/>
      <c r="O148" s="338">
        <f t="shared" si="44"/>
        <v>0</v>
      </c>
      <c r="P148" s="339">
        <f t="shared" si="41"/>
        <v>0</v>
      </c>
      <c r="Q148" s="364"/>
      <c r="R148" s="364"/>
      <c r="S148" s="365"/>
      <c r="T148" s="366"/>
      <c r="U148" s="367"/>
      <c r="V148" s="364"/>
      <c r="W148" s="364"/>
      <c r="X148" s="364"/>
      <c r="Y148" s="1293">
        <f t="shared" si="42"/>
        <v>0</v>
      </c>
      <c r="Z148" s="340"/>
      <c r="AA148" s="435"/>
      <c r="AB148" s="20"/>
      <c r="AC148" s="253">
        <f t="shared" si="39"/>
        <v>0</v>
      </c>
    </row>
    <row r="149" spans="1:29" ht="15.6" hidden="1" customHeight="1" x14ac:dyDescent="0.3">
      <c r="A149" s="115"/>
      <c r="B149" s="332"/>
      <c r="C149" s="332"/>
      <c r="D149" s="332"/>
      <c r="E149" s="1176" t="s">
        <v>417</v>
      </c>
      <c r="F149" s="582">
        <f t="shared" si="40"/>
        <v>0</v>
      </c>
      <c r="G149" s="333"/>
      <c r="H149" s="333"/>
      <c r="I149" s="433"/>
      <c r="J149" s="434"/>
      <c r="K149" s="942"/>
      <c r="L149" s="337"/>
      <c r="M149" s="337"/>
      <c r="N149" s="337"/>
      <c r="O149" s="338">
        <f t="shared" si="44"/>
        <v>0</v>
      </c>
      <c r="P149" s="339">
        <f t="shared" si="41"/>
        <v>0</v>
      </c>
      <c r="Q149" s="364"/>
      <c r="R149" s="364"/>
      <c r="S149" s="365"/>
      <c r="T149" s="366"/>
      <c r="U149" s="367"/>
      <c r="V149" s="364"/>
      <c r="W149" s="364"/>
      <c r="X149" s="364"/>
      <c r="Y149" s="1293">
        <f t="shared" si="42"/>
        <v>0</v>
      </c>
      <c r="Z149" s="340"/>
      <c r="AA149" s="432"/>
      <c r="AB149" s="20"/>
      <c r="AC149" s="253">
        <f t="shared" si="39"/>
        <v>0</v>
      </c>
    </row>
    <row r="150" spans="1:29" ht="15.6" hidden="1" customHeight="1" x14ac:dyDescent="0.3">
      <c r="A150" s="115"/>
      <c r="B150" s="332"/>
      <c r="C150" s="332"/>
      <c r="D150" s="332"/>
      <c r="E150" s="1176"/>
      <c r="F150" s="582">
        <f t="shared" si="40"/>
        <v>0</v>
      </c>
      <c r="G150" s="333"/>
      <c r="H150" s="333"/>
      <c r="I150" s="433"/>
      <c r="J150" s="434"/>
      <c r="K150" s="942"/>
      <c r="L150" s="337"/>
      <c r="M150" s="337"/>
      <c r="N150" s="337"/>
      <c r="O150" s="338">
        <f t="shared" si="44"/>
        <v>0</v>
      </c>
      <c r="P150" s="339">
        <f t="shared" si="41"/>
        <v>0</v>
      </c>
      <c r="Q150" s="364"/>
      <c r="R150" s="364"/>
      <c r="S150" s="365"/>
      <c r="T150" s="366"/>
      <c r="U150" s="367"/>
      <c r="V150" s="364"/>
      <c r="W150" s="364"/>
      <c r="X150" s="364"/>
      <c r="Y150" s="1293">
        <f t="shared" si="42"/>
        <v>0</v>
      </c>
      <c r="Z150" s="340"/>
      <c r="AA150" s="432"/>
      <c r="AB150" s="20"/>
      <c r="AC150" s="253">
        <f t="shared" si="39"/>
        <v>0</v>
      </c>
    </row>
    <row r="151" spans="1:29" ht="15.6" hidden="1" customHeight="1" x14ac:dyDescent="0.3">
      <c r="A151" s="115"/>
      <c r="B151" s="332"/>
      <c r="C151" s="332"/>
      <c r="D151" s="332"/>
      <c r="E151" s="1176" t="s">
        <v>243</v>
      </c>
      <c r="F151" s="582">
        <f t="shared" si="40"/>
        <v>0</v>
      </c>
      <c r="G151" s="333"/>
      <c r="H151" s="333"/>
      <c r="I151" s="433"/>
      <c r="J151" s="434"/>
      <c r="K151" s="942"/>
      <c r="L151" s="337"/>
      <c r="M151" s="337"/>
      <c r="N151" s="337"/>
      <c r="O151" s="338">
        <f t="shared" si="44"/>
        <v>0</v>
      </c>
      <c r="P151" s="339">
        <f t="shared" si="41"/>
        <v>0</v>
      </c>
      <c r="Q151" s="364"/>
      <c r="R151" s="364"/>
      <c r="S151" s="365"/>
      <c r="T151" s="366"/>
      <c r="U151" s="367"/>
      <c r="V151" s="364"/>
      <c r="W151" s="364"/>
      <c r="X151" s="364"/>
      <c r="Y151" s="1293">
        <f t="shared" si="42"/>
        <v>0</v>
      </c>
      <c r="Z151" s="340"/>
      <c r="AA151" s="435" t="s">
        <v>418</v>
      </c>
      <c r="AB151" s="20"/>
      <c r="AC151" s="253">
        <f t="shared" si="39"/>
        <v>0</v>
      </c>
    </row>
    <row r="152" spans="1:29" ht="15.6" hidden="1" customHeight="1" x14ac:dyDescent="0.3">
      <c r="A152" s="115"/>
      <c r="B152" s="332"/>
      <c r="C152" s="332"/>
      <c r="D152" s="332"/>
      <c r="E152" s="1176"/>
      <c r="F152" s="582">
        <f t="shared" si="40"/>
        <v>0</v>
      </c>
      <c r="G152" s="333"/>
      <c r="H152" s="333"/>
      <c r="I152" s="433"/>
      <c r="J152" s="434"/>
      <c r="K152" s="942"/>
      <c r="L152" s="337"/>
      <c r="M152" s="337"/>
      <c r="N152" s="337"/>
      <c r="O152" s="338">
        <f t="shared" si="44"/>
        <v>0</v>
      </c>
      <c r="P152" s="339">
        <f t="shared" si="41"/>
        <v>0</v>
      </c>
      <c r="Q152" s="364"/>
      <c r="R152" s="364"/>
      <c r="S152" s="365"/>
      <c r="T152" s="366"/>
      <c r="U152" s="367"/>
      <c r="V152" s="364"/>
      <c r="W152" s="364"/>
      <c r="X152" s="364"/>
      <c r="Y152" s="1293">
        <f t="shared" si="42"/>
        <v>0</v>
      </c>
      <c r="Z152" s="340"/>
      <c r="AA152" s="435"/>
      <c r="AB152" s="20"/>
      <c r="AC152" s="253">
        <f t="shared" si="39"/>
        <v>0</v>
      </c>
    </row>
    <row r="153" spans="1:29" ht="15.6" hidden="1" customHeight="1" x14ac:dyDescent="0.3">
      <c r="A153" s="115"/>
      <c r="B153" s="332"/>
      <c r="C153" s="332"/>
      <c r="D153" s="332"/>
      <c r="E153" s="1176" t="s">
        <v>419</v>
      </c>
      <c r="F153" s="582">
        <f t="shared" si="40"/>
        <v>0</v>
      </c>
      <c r="G153" s="333"/>
      <c r="H153" s="333"/>
      <c r="I153" s="433"/>
      <c r="J153" s="434"/>
      <c r="K153" s="633"/>
      <c r="L153" s="337"/>
      <c r="M153" s="337"/>
      <c r="N153" s="337"/>
      <c r="O153" s="338">
        <f t="shared" si="44"/>
        <v>0</v>
      </c>
      <c r="P153" s="339">
        <f t="shared" si="41"/>
        <v>0</v>
      </c>
      <c r="Q153" s="364"/>
      <c r="R153" s="364"/>
      <c r="S153" s="365"/>
      <c r="T153" s="366"/>
      <c r="U153" s="367"/>
      <c r="V153" s="364"/>
      <c r="W153" s="364"/>
      <c r="X153" s="364"/>
      <c r="Y153" s="1293">
        <f t="shared" si="42"/>
        <v>0</v>
      </c>
      <c r="Z153" s="340"/>
      <c r="AA153" s="435" t="s">
        <v>555</v>
      </c>
      <c r="AB153" s="20"/>
      <c r="AC153" s="253">
        <f t="shared" si="39"/>
        <v>0</v>
      </c>
    </row>
    <row r="154" spans="1:29" ht="15.6" hidden="1" customHeight="1" x14ac:dyDescent="0.3">
      <c r="A154" s="115"/>
      <c r="B154" s="332"/>
      <c r="C154" s="332"/>
      <c r="D154" s="332"/>
      <c r="E154" s="1176" t="s">
        <v>420</v>
      </c>
      <c r="F154" s="582">
        <f t="shared" si="40"/>
        <v>0</v>
      </c>
      <c r="G154" s="333"/>
      <c r="H154" s="333"/>
      <c r="I154" s="433"/>
      <c r="J154" s="434"/>
      <c r="K154" s="942"/>
      <c r="L154" s="337"/>
      <c r="M154" s="337"/>
      <c r="N154" s="337"/>
      <c r="O154" s="338">
        <f t="shared" si="44"/>
        <v>0</v>
      </c>
      <c r="P154" s="339">
        <f t="shared" si="41"/>
        <v>0</v>
      </c>
      <c r="Q154" s="364"/>
      <c r="R154" s="364"/>
      <c r="S154" s="365"/>
      <c r="T154" s="366"/>
      <c r="U154" s="367"/>
      <c r="V154" s="364"/>
      <c r="W154" s="364"/>
      <c r="X154" s="364"/>
      <c r="Y154" s="1293">
        <f t="shared" si="42"/>
        <v>0</v>
      </c>
      <c r="Z154" s="340"/>
      <c r="AA154" s="435"/>
      <c r="AB154" s="20"/>
      <c r="AC154" s="253">
        <f t="shared" si="39"/>
        <v>0</v>
      </c>
    </row>
    <row r="155" spans="1:29" ht="15.6" hidden="1" customHeight="1" x14ac:dyDescent="0.3">
      <c r="A155" s="115"/>
      <c r="B155" s="332"/>
      <c r="C155" s="332"/>
      <c r="D155" s="332"/>
      <c r="E155" s="1177"/>
      <c r="F155" s="582">
        <f t="shared" si="40"/>
        <v>0</v>
      </c>
      <c r="G155" s="333"/>
      <c r="H155" s="333"/>
      <c r="I155" s="433"/>
      <c r="J155" s="434"/>
      <c r="K155" s="942"/>
      <c r="L155" s="337"/>
      <c r="M155" s="337"/>
      <c r="N155" s="337"/>
      <c r="O155" s="338">
        <f t="shared" si="44"/>
        <v>0</v>
      </c>
      <c r="P155" s="339">
        <f t="shared" si="41"/>
        <v>0</v>
      </c>
      <c r="Q155" s="364"/>
      <c r="R155" s="364"/>
      <c r="S155" s="365"/>
      <c r="T155" s="366"/>
      <c r="U155" s="367"/>
      <c r="V155" s="364"/>
      <c r="W155" s="364"/>
      <c r="X155" s="364"/>
      <c r="Y155" s="1293">
        <f t="shared" si="42"/>
        <v>0</v>
      </c>
      <c r="Z155" s="340"/>
      <c r="AA155" s="435"/>
      <c r="AB155" s="20"/>
      <c r="AC155" s="253">
        <f t="shared" si="39"/>
        <v>0</v>
      </c>
    </row>
    <row r="156" spans="1:29" ht="15.6" hidden="1" customHeight="1" x14ac:dyDescent="0.3">
      <c r="A156" s="115"/>
      <c r="B156" s="332"/>
      <c r="C156" s="332"/>
      <c r="D156" s="332"/>
      <c r="E156" s="1176" t="s">
        <v>421</v>
      </c>
      <c r="F156" s="582">
        <f t="shared" si="40"/>
        <v>0</v>
      </c>
      <c r="G156" s="333"/>
      <c r="H156" s="333"/>
      <c r="I156" s="433"/>
      <c r="J156" s="434"/>
      <c r="K156" s="942"/>
      <c r="L156" s="337"/>
      <c r="M156" s="337"/>
      <c r="N156" s="337"/>
      <c r="O156" s="338">
        <f t="shared" si="44"/>
        <v>0</v>
      </c>
      <c r="P156" s="339">
        <f t="shared" si="41"/>
        <v>0</v>
      </c>
      <c r="Q156" s="364"/>
      <c r="R156" s="364"/>
      <c r="S156" s="365"/>
      <c r="T156" s="366"/>
      <c r="U156" s="367"/>
      <c r="V156" s="364"/>
      <c r="W156" s="364"/>
      <c r="X156" s="364"/>
      <c r="Y156" s="1293">
        <f t="shared" si="42"/>
        <v>0</v>
      </c>
      <c r="Z156" s="340"/>
      <c r="AA156" s="432" t="s">
        <v>422</v>
      </c>
      <c r="AB156" s="20"/>
      <c r="AC156" s="253">
        <f t="shared" si="39"/>
        <v>0</v>
      </c>
    </row>
    <row r="157" spans="1:29" ht="15.6" hidden="1" customHeight="1" x14ac:dyDescent="0.3">
      <c r="A157" s="115"/>
      <c r="B157" s="332"/>
      <c r="C157" s="332"/>
      <c r="D157" s="332"/>
      <c r="E157" s="1177"/>
      <c r="F157" s="582">
        <f t="shared" si="40"/>
        <v>0</v>
      </c>
      <c r="G157" s="333"/>
      <c r="H157" s="333"/>
      <c r="I157" s="433"/>
      <c r="J157" s="434"/>
      <c r="K157" s="942"/>
      <c r="L157" s="337"/>
      <c r="M157" s="337"/>
      <c r="N157" s="337"/>
      <c r="O157" s="338">
        <f t="shared" si="44"/>
        <v>0</v>
      </c>
      <c r="P157" s="339">
        <f t="shared" si="41"/>
        <v>0</v>
      </c>
      <c r="Q157" s="364"/>
      <c r="R157" s="364"/>
      <c r="S157" s="365"/>
      <c r="T157" s="366"/>
      <c r="U157" s="367"/>
      <c r="V157" s="364"/>
      <c r="W157" s="364"/>
      <c r="X157" s="364"/>
      <c r="Y157" s="1293">
        <f t="shared" si="42"/>
        <v>0</v>
      </c>
      <c r="Z157" s="340"/>
      <c r="AA157" s="432" t="s">
        <v>423</v>
      </c>
      <c r="AB157" s="20"/>
      <c r="AC157" s="253">
        <f t="shared" si="39"/>
        <v>0</v>
      </c>
    </row>
    <row r="158" spans="1:29" ht="15.6" hidden="1" customHeight="1" x14ac:dyDescent="0.3">
      <c r="A158" s="115"/>
      <c r="B158" s="332"/>
      <c r="C158" s="332"/>
      <c r="D158" s="332"/>
      <c r="E158" s="1177"/>
      <c r="F158" s="582">
        <f t="shared" si="40"/>
        <v>0</v>
      </c>
      <c r="G158" s="333"/>
      <c r="H158" s="333"/>
      <c r="I158" s="433"/>
      <c r="J158" s="434"/>
      <c r="K158" s="942"/>
      <c r="L158" s="337"/>
      <c r="M158" s="337"/>
      <c r="N158" s="337"/>
      <c r="O158" s="338">
        <f t="shared" si="44"/>
        <v>0</v>
      </c>
      <c r="P158" s="339">
        <f t="shared" si="41"/>
        <v>0</v>
      </c>
      <c r="Q158" s="364"/>
      <c r="R158" s="364"/>
      <c r="S158" s="365"/>
      <c r="T158" s="366"/>
      <c r="U158" s="367"/>
      <c r="V158" s="364"/>
      <c r="W158" s="364"/>
      <c r="X158" s="364"/>
      <c r="Y158" s="1293">
        <f t="shared" si="42"/>
        <v>0</v>
      </c>
      <c r="Z158" s="340"/>
      <c r="AA158" s="432"/>
      <c r="AB158" s="20"/>
      <c r="AC158" s="253">
        <f t="shared" si="39"/>
        <v>0</v>
      </c>
    </row>
    <row r="159" spans="1:29" ht="15.6" hidden="1" customHeight="1" x14ac:dyDescent="0.3">
      <c r="A159" s="115"/>
      <c r="B159" s="332"/>
      <c r="C159" s="332"/>
      <c r="D159" s="332"/>
      <c r="E159" s="1176" t="s">
        <v>424</v>
      </c>
      <c r="F159" s="582">
        <f t="shared" si="40"/>
        <v>0</v>
      </c>
      <c r="G159" s="333"/>
      <c r="H159" s="333"/>
      <c r="I159" s="433"/>
      <c r="J159" s="434"/>
      <c r="K159" s="942"/>
      <c r="L159" s="337"/>
      <c r="M159" s="337"/>
      <c r="N159" s="337"/>
      <c r="O159" s="338">
        <f t="shared" si="44"/>
        <v>0</v>
      </c>
      <c r="P159" s="339">
        <f t="shared" si="41"/>
        <v>0</v>
      </c>
      <c r="Q159" s="364"/>
      <c r="R159" s="364"/>
      <c r="S159" s="365"/>
      <c r="T159" s="366"/>
      <c r="U159" s="367"/>
      <c r="V159" s="364"/>
      <c r="W159" s="364"/>
      <c r="X159" s="364"/>
      <c r="Y159" s="1293">
        <f t="shared" si="42"/>
        <v>0</v>
      </c>
      <c r="Z159" s="340"/>
      <c r="AA159" s="432"/>
      <c r="AB159" s="20"/>
      <c r="AC159" s="253">
        <f t="shared" ref="AC159:AC222" si="45">P159+Y159</f>
        <v>0</v>
      </c>
    </row>
    <row r="160" spans="1:29" x14ac:dyDescent="0.3">
      <c r="A160" s="115"/>
      <c r="B160" s="332"/>
      <c r="C160" s="332"/>
      <c r="D160" s="332"/>
      <c r="E160" s="1177"/>
      <c r="F160" s="582">
        <f t="shared" si="40"/>
        <v>0</v>
      </c>
      <c r="G160" s="333"/>
      <c r="H160" s="333"/>
      <c r="I160" s="433"/>
      <c r="J160" s="434"/>
      <c r="K160" s="942"/>
      <c r="L160" s="337"/>
      <c r="M160" s="337"/>
      <c r="N160" s="337"/>
      <c r="O160" s="338">
        <f t="shared" si="44"/>
        <v>0</v>
      </c>
      <c r="P160" s="339">
        <f t="shared" si="41"/>
        <v>0</v>
      </c>
      <c r="Q160" s="364"/>
      <c r="R160" s="364"/>
      <c r="S160" s="365"/>
      <c r="T160" s="366"/>
      <c r="U160" s="367"/>
      <c r="V160" s="364"/>
      <c r="W160" s="364"/>
      <c r="X160" s="364"/>
      <c r="Y160" s="1293">
        <f t="shared" si="42"/>
        <v>0</v>
      </c>
      <c r="Z160" s="340"/>
      <c r="AA160" s="432"/>
      <c r="AB160" s="20"/>
      <c r="AC160" s="253">
        <f t="shared" si="45"/>
        <v>0</v>
      </c>
    </row>
    <row r="161" spans="1:29" x14ac:dyDescent="0.3">
      <c r="A161" s="115"/>
      <c r="B161" s="332"/>
      <c r="C161" s="332"/>
      <c r="D161" s="332"/>
      <c r="E161" s="1173" t="s">
        <v>737</v>
      </c>
      <c r="F161" s="582">
        <f t="shared" si="40"/>
        <v>0</v>
      </c>
      <c r="G161" s="333"/>
      <c r="H161" s="333"/>
      <c r="I161" s="333"/>
      <c r="J161" s="422"/>
      <c r="K161" s="633"/>
      <c r="L161" s="337"/>
      <c r="M161" s="337"/>
      <c r="N161" s="337"/>
      <c r="O161" s="338">
        <f t="shared" si="44"/>
        <v>0</v>
      </c>
      <c r="P161" s="339">
        <f t="shared" si="41"/>
        <v>0</v>
      </c>
      <c r="Q161" s="364"/>
      <c r="R161" s="364"/>
      <c r="S161" s="365"/>
      <c r="T161" s="366"/>
      <c r="U161" s="367"/>
      <c r="V161" s="364"/>
      <c r="W161" s="364"/>
      <c r="X161" s="364"/>
      <c r="Y161" s="1293">
        <f t="shared" si="42"/>
        <v>0</v>
      </c>
      <c r="Z161" s="340"/>
      <c r="AA161" s="432" t="s">
        <v>559</v>
      </c>
      <c r="AB161" s="20"/>
      <c r="AC161" s="253">
        <f t="shared" si="45"/>
        <v>0</v>
      </c>
    </row>
    <row r="162" spans="1:29" x14ac:dyDescent="0.3">
      <c r="A162" s="115"/>
      <c r="B162" s="332"/>
      <c r="C162" s="332"/>
      <c r="D162" s="332"/>
      <c r="E162" s="1173" t="s">
        <v>245</v>
      </c>
      <c r="F162" s="582">
        <f t="shared" si="40"/>
        <v>0</v>
      </c>
      <c r="G162" s="333"/>
      <c r="H162" s="333"/>
      <c r="I162" s="433"/>
      <c r="J162" s="335"/>
      <c r="K162" s="633"/>
      <c r="L162" s="337"/>
      <c r="M162" s="337"/>
      <c r="N162" s="337"/>
      <c r="O162" s="338">
        <f t="shared" si="44"/>
        <v>0</v>
      </c>
      <c r="P162" s="339">
        <f t="shared" si="41"/>
        <v>0</v>
      </c>
      <c r="Q162" s="364"/>
      <c r="R162" s="364"/>
      <c r="S162" s="365"/>
      <c r="T162" s="366"/>
      <c r="U162" s="367"/>
      <c r="V162" s="364"/>
      <c r="W162" s="364"/>
      <c r="X162" s="364"/>
      <c r="Y162" s="1293">
        <f t="shared" si="42"/>
        <v>0</v>
      </c>
      <c r="Z162" s="340"/>
      <c r="AA162" s="435" t="s">
        <v>562</v>
      </c>
      <c r="AB162" s="20"/>
      <c r="AC162" s="253">
        <f t="shared" si="45"/>
        <v>0</v>
      </c>
    </row>
    <row r="163" spans="1:29" x14ac:dyDescent="0.3">
      <c r="A163" s="115"/>
      <c r="B163" s="332"/>
      <c r="C163" s="332"/>
      <c r="D163" s="332"/>
      <c r="E163" s="1175" t="s">
        <v>244</v>
      </c>
      <c r="F163" s="582">
        <v>6</v>
      </c>
      <c r="G163" s="333"/>
      <c r="H163" s="333">
        <v>2</v>
      </c>
      <c r="I163" s="433">
        <v>6</v>
      </c>
      <c r="J163" s="434">
        <v>-6</v>
      </c>
      <c r="K163" s="633"/>
      <c r="L163" s="337">
        <v>6</v>
      </c>
      <c r="M163" s="337"/>
      <c r="N163" s="337"/>
      <c r="O163" s="338">
        <f t="shared" si="44"/>
        <v>6</v>
      </c>
      <c r="P163" s="339">
        <f t="shared" si="41"/>
        <v>0</v>
      </c>
      <c r="Q163" s="364"/>
      <c r="R163" s="364"/>
      <c r="S163" s="365"/>
      <c r="T163" s="366"/>
      <c r="U163" s="367"/>
      <c r="V163" s="364"/>
      <c r="W163" s="364"/>
      <c r="X163" s="364"/>
      <c r="Y163" s="1293">
        <f t="shared" si="42"/>
        <v>0</v>
      </c>
      <c r="Z163" s="340"/>
      <c r="AA163" s="435" t="s">
        <v>1100</v>
      </c>
      <c r="AB163" s="20"/>
      <c r="AC163" s="253">
        <f t="shared" si="45"/>
        <v>0</v>
      </c>
    </row>
    <row r="164" spans="1:29" x14ac:dyDescent="0.3">
      <c r="A164" s="115"/>
      <c r="B164" s="332"/>
      <c r="C164" s="332"/>
      <c r="D164" s="332"/>
      <c r="E164" s="1164"/>
      <c r="F164" s="582">
        <f t="shared" si="40"/>
        <v>0</v>
      </c>
      <c r="G164" s="333"/>
      <c r="H164" s="333"/>
      <c r="I164" s="433"/>
      <c r="J164" s="335"/>
      <c r="K164" s="633"/>
      <c r="L164" s="337"/>
      <c r="M164" s="337"/>
      <c r="N164" s="337"/>
      <c r="O164" s="338">
        <f t="shared" si="44"/>
        <v>0</v>
      </c>
      <c r="P164" s="339">
        <f t="shared" si="41"/>
        <v>0</v>
      </c>
      <c r="Q164" s="364"/>
      <c r="R164" s="364"/>
      <c r="S164" s="365"/>
      <c r="T164" s="366"/>
      <c r="U164" s="367"/>
      <c r="V164" s="364"/>
      <c r="W164" s="364"/>
      <c r="X164" s="364"/>
      <c r="Y164" s="1293">
        <f t="shared" si="42"/>
        <v>0</v>
      </c>
      <c r="Z164" s="340"/>
      <c r="AA164" s="435" t="s">
        <v>1101</v>
      </c>
      <c r="AB164" s="20"/>
      <c r="AC164" s="253">
        <f t="shared" si="45"/>
        <v>0</v>
      </c>
    </row>
    <row r="165" spans="1:29" x14ac:dyDescent="0.3">
      <c r="A165" s="115"/>
      <c r="B165" s="332"/>
      <c r="C165" s="332"/>
      <c r="D165" s="332"/>
      <c r="E165" s="1164"/>
      <c r="F165" s="582">
        <f t="shared" si="40"/>
        <v>0</v>
      </c>
      <c r="G165" s="333"/>
      <c r="H165" s="333"/>
      <c r="I165" s="433"/>
      <c r="J165" s="335"/>
      <c r="K165" s="633"/>
      <c r="L165" s="337"/>
      <c r="M165" s="337"/>
      <c r="N165" s="337"/>
      <c r="O165" s="338">
        <f t="shared" si="44"/>
        <v>0</v>
      </c>
      <c r="P165" s="339">
        <f t="shared" si="41"/>
        <v>0</v>
      </c>
      <c r="Q165" s="364"/>
      <c r="R165" s="364"/>
      <c r="S165" s="365"/>
      <c r="T165" s="366"/>
      <c r="U165" s="367"/>
      <c r="V165" s="364"/>
      <c r="W165" s="364"/>
      <c r="X165" s="364"/>
      <c r="Y165" s="1293">
        <f t="shared" si="42"/>
        <v>0</v>
      </c>
      <c r="Z165" s="340"/>
      <c r="AA165" s="435" t="s">
        <v>249</v>
      </c>
      <c r="AB165" s="20"/>
      <c r="AC165" s="253">
        <f t="shared" si="45"/>
        <v>0</v>
      </c>
    </row>
    <row r="166" spans="1:29" x14ac:dyDescent="0.3">
      <c r="A166" s="115"/>
      <c r="B166" s="332"/>
      <c r="C166" s="332"/>
      <c r="D166" s="332"/>
      <c r="E166" s="1164"/>
      <c r="F166" s="582">
        <f t="shared" si="40"/>
        <v>0</v>
      </c>
      <c r="G166" s="333"/>
      <c r="H166" s="333"/>
      <c r="I166" s="433"/>
      <c r="J166" s="335"/>
      <c r="K166" s="633"/>
      <c r="L166" s="337"/>
      <c r="M166" s="337"/>
      <c r="N166" s="337"/>
      <c r="O166" s="338">
        <f t="shared" si="44"/>
        <v>0</v>
      </c>
      <c r="P166" s="339">
        <f t="shared" si="41"/>
        <v>0</v>
      </c>
      <c r="Q166" s="364"/>
      <c r="R166" s="364"/>
      <c r="S166" s="365"/>
      <c r="T166" s="366"/>
      <c r="U166" s="367"/>
      <c r="V166" s="364"/>
      <c r="W166" s="364"/>
      <c r="X166" s="364"/>
      <c r="Y166" s="1293">
        <f t="shared" si="42"/>
        <v>0</v>
      </c>
      <c r="Z166" s="340"/>
      <c r="AA166" s="435" t="s">
        <v>563</v>
      </c>
      <c r="AB166" s="20"/>
      <c r="AC166" s="253">
        <f t="shared" si="45"/>
        <v>0</v>
      </c>
    </row>
    <row r="167" spans="1:29" ht="15.6" hidden="1" customHeight="1" x14ac:dyDescent="0.3">
      <c r="A167" s="115"/>
      <c r="B167" s="332"/>
      <c r="C167" s="332"/>
      <c r="D167" s="332"/>
      <c r="E167" s="1176" t="s">
        <v>246</v>
      </c>
      <c r="F167" s="582">
        <f t="shared" si="40"/>
        <v>0</v>
      </c>
      <c r="G167" s="333"/>
      <c r="H167" s="333"/>
      <c r="I167" s="433"/>
      <c r="J167" s="335"/>
      <c r="K167" s="633"/>
      <c r="L167" s="337"/>
      <c r="M167" s="337"/>
      <c r="N167" s="337"/>
      <c r="O167" s="338">
        <f t="shared" si="44"/>
        <v>0</v>
      </c>
      <c r="P167" s="339">
        <f t="shared" si="41"/>
        <v>0</v>
      </c>
      <c r="Q167" s="364"/>
      <c r="R167" s="364"/>
      <c r="S167" s="365"/>
      <c r="T167" s="366"/>
      <c r="U167" s="367"/>
      <c r="V167" s="364"/>
      <c r="W167" s="364"/>
      <c r="X167" s="364"/>
      <c r="Y167" s="1293">
        <f t="shared" si="42"/>
        <v>0</v>
      </c>
      <c r="Z167" s="340"/>
      <c r="AA167" s="435"/>
      <c r="AB167" s="20"/>
      <c r="AC167" s="253">
        <f t="shared" si="45"/>
        <v>0</v>
      </c>
    </row>
    <row r="168" spans="1:29" ht="15.6" hidden="1" customHeight="1" x14ac:dyDescent="0.3">
      <c r="A168" s="115"/>
      <c r="B168" s="332"/>
      <c r="C168" s="332"/>
      <c r="D168" s="332"/>
      <c r="E168" s="1176" t="s">
        <v>247</v>
      </c>
      <c r="F168" s="582">
        <f t="shared" si="40"/>
        <v>0</v>
      </c>
      <c r="G168" s="333"/>
      <c r="H168" s="333"/>
      <c r="I168" s="433"/>
      <c r="J168" s="335"/>
      <c r="K168" s="633"/>
      <c r="L168" s="337"/>
      <c r="M168" s="337"/>
      <c r="N168" s="337"/>
      <c r="O168" s="338">
        <f t="shared" si="44"/>
        <v>0</v>
      </c>
      <c r="P168" s="339">
        <f t="shared" si="41"/>
        <v>0</v>
      </c>
      <c r="Q168" s="364"/>
      <c r="R168" s="364"/>
      <c r="S168" s="365"/>
      <c r="T168" s="366"/>
      <c r="U168" s="367"/>
      <c r="V168" s="364"/>
      <c r="W168" s="364"/>
      <c r="X168" s="364"/>
      <c r="Y168" s="1293">
        <f t="shared" si="42"/>
        <v>0</v>
      </c>
      <c r="Z168" s="340"/>
      <c r="AA168" s="435"/>
      <c r="AB168" s="20"/>
      <c r="AC168" s="253">
        <f t="shared" si="45"/>
        <v>0</v>
      </c>
    </row>
    <row r="169" spans="1:29" ht="15.6" hidden="1" customHeight="1" x14ac:dyDescent="0.3">
      <c r="A169" s="115"/>
      <c r="B169" s="332"/>
      <c r="C169" s="332"/>
      <c r="D169" s="332"/>
      <c r="E169" s="1176" t="s">
        <v>248</v>
      </c>
      <c r="F169" s="582">
        <f t="shared" si="40"/>
        <v>0</v>
      </c>
      <c r="G169" s="333"/>
      <c r="H169" s="333"/>
      <c r="I169" s="433"/>
      <c r="J169" s="335"/>
      <c r="K169" s="633"/>
      <c r="L169" s="337"/>
      <c r="M169" s="337"/>
      <c r="N169" s="337"/>
      <c r="O169" s="338">
        <f t="shared" si="44"/>
        <v>0</v>
      </c>
      <c r="P169" s="339">
        <f t="shared" si="41"/>
        <v>0</v>
      </c>
      <c r="Q169" s="364"/>
      <c r="R169" s="364"/>
      <c r="S169" s="365"/>
      <c r="T169" s="366"/>
      <c r="U169" s="367"/>
      <c r="V169" s="364"/>
      <c r="W169" s="364"/>
      <c r="X169" s="364"/>
      <c r="Y169" s="1293">
        <f t="shared" si="42"/>
        <v>0</v>
      </c>
      <c r="Z169" s="340"/>
      <c r="AA169" s="435"/>
      <c r="AB169" s="20"/>
      <c r="AC169" s="253">
        <f t="shared" si="45"/>
        <v>0</v>
      </c>
    </row>
    <row r="170" spans="1:29" ht="15.6" hidden="1" customHeight="1" x14ac:dyDescent="0.3">
      <c r="A170" s="115"/>
      <c r="B170" s="332"/>
      <c r="C170" s="332"/>
      <c r="D170" s="332"/>
      <c r="E170" s="1176" t="s">
        <v>425</v>
      </c>
      <c r="F170" s="582">
        <f t="shared" si="40"/>
        <v>0</v>
      </c>
      <c r="G170" s="333"/>
      <c r="H170" s="333"/>
      <c r="I170" s="433"/>
      <c r="J170" s="335"/>
      <c r="K170" s="633"/>
      <c r="L170" s="337"/>
      <c r="M170" s="337"/>
      <c r="N170" s="337"/>
      <c r="O170" s="338">
        <f t="shared" si="44"/>
        <v>0</v>
      </c>
      <c r="P170" s="339">
        <f t="shared" si="41"/>
        <v>0</v>
      </c>
      <c r="Q170" s="364"/>
      <c r="R170" s="364"/>
      <c r="S170" s="365"/>
      <c r="T170" s="366"/>
      <c r="U170" s="367"/>
      <c r="V170" s="364"/>
      <c r="W170" s="364"/>
      <c r="X170" s="364"/>
      <c r="Y170" s="1293">
        <f t="shared" si="42"/>
        <v>0</v>
      </c>
      <c r="Z170" s="340"/>
      <c r="AA170" s="435"/>
      <c r="AB170" s="20"/>
      <c r="AC170" s="253">
        <f t="shared" si="45"/>
        <v>0</v>
      </c>
    </row>
    <row r="171" spans="1:29" ht="15.6" hidden="1" customHeight="1" x14ac:dyDescent="0.3">
      <c r="A171" s="115"/>
      <c r="B171" s="332"/>
      <c r="C171" s="332"/>
      <c r="D171" s="332"/>
      <c r="E171" s="1176" t="s">
        <v>249</v>
      </c>
      <c r="F171" s="582">
        <f t="shared" si="40"/>
        <v>0</v>
      </c>
      <c r="G171" s="333"/>
      <c r="H171" s="333"/>
      <c r="I171" s="433"/>
      <c r="J171" s="335"/>
      <c r="K171" s="633"/>
      <c r="L171" s="337"/>
      <c r="M171" s="337"/>
      <c r="N171" s="337"/>
      <c r="O171" s="338">
        <f t="shared" si="44"/>
        <v>0</v>
      </c>
      <c r="P171" s="339">
        <f t="shared" si="41"/>
        <v>0</v>
      </c>
      <c r="Q171" s="364"/>
      <c r="R171" s="364"/>
      <c r="S171" s="365"/>
      <c r="T171" s="366"/>
      <c r="U171" s="367"/>
      <c r="V171" s="364"/>
      <c r="W171" s="364"/>
      <c r="X171" s="364"/>
      <c r="Y171" s="1293">
        <f t="shared" si="42"/>
        <v>0</v>
      </c>
      <c r="Z171" s="340"/>
      <c r="AA171" s="439"/>
      <c r="AB171" s="20"/>
      <c r="AC171" s="253">
        <f t="shared" si="45"/>
        <v>0</v>
      </c>
    </row>
    <row r="172" spans="1:29" ht="15.6" hidden="1" customHeight="1" x14ac:dyDescent="0.3">
      <c r="A172" s="115"/>
      <c r="B172" s="332"/>
      <c r="C172" s="332"/>
      <c r="D172" s="332"/>
      <c r="E172" s="1176" t="s">
        <v>250</v>
      </c>
      <c r="F172" s="582">
        <f t="shared" si="40"/>
        <v>0</v>
      </c>
      <c r="G172" s="333"/>
      <c r="H172" s="333"/>
      <c r="I172" s="433"/>
      <c r="J172" s="335"/>
      <c r="K172" s="633"/>
      <c r="L172" s="337"/>
      <c r="M172" s="337"/>
      <c r="N172" s="337"/>
      <c r="O172" s="338">
        <f t="shared" si="44"/>
        <v>0</v>
      </c>
      <c r="P172" s="339">
        <f t="shared" si="41"/>
        <v>0</v>
      </c>
      <c r="Q172" s="364"/>
      <c r="R172" s="364"/>
      <c r="S172" s="365"/>
      <c r="T172" s="366"/>
      <c r="U172" s="367"/>
      <c r="V172" s="364"/>
      <c r="W172" s="364"/>
      <c r="X172" s="364"/>
      <c r="Y172" s="1293">
        <f t="shared" si="42"/>
        <v>0</v>
      </c>
      <c r="Z172" s="340"/>
      <c r="AA172" s="439"/>
      <c r="AB172" s="20"/>
      <c r="AC172" s="253">
        <f t="shared" si="45"/>
        <v>0</v>
      </c>
    </row>
    <row r="173" spans="1:29" ht="15.6" hidden="1" customHeight="1" x14ac:dyDescent="0.3">
      <c r="A173" s="115"/>
      <c r="B173" s="332"/>
      <c r="C173" s="332"/>
      <c r="D173" s="332"/>
      <c r="E173" s="1176"/>
      <c r="F173" s="582">
        <f t="shared" si="40"/>
        <v>0</v>
      </c>
      <c r="G173" s="333"/>
      <c r="H173" s="333"/>
      <c r="I173" s="433"/>
      <c r="J173" s="335"/>
      <c r="K173" s="633"/>
      <c r="L173" s="337"/>
      <c r="M173" s="337"/>
      <c r="N173" s="337"/>
      <c r="O173" s="338">
        <f t="shared" si="44"/>
        <v>0</v>
      </c>
      <c r="P173" s="339">
        <f t="shared" si="41"/>
        <v>0</v>
      </c>
      <c r="Q173" s="364"/>
      <c r="R173" s="364"/>
      <c r="S173" s="365"/>
      <c r="T173" s="366"/>
      <c r="U173" s="367"/>
      <c r="V173" s="364"/>
      <c r="W173" s="364"/>
      <c r="X173" s="364"/>
      <c r="Y173" s="1293">
        <f t="shared" si="42"/>
        <v>0</v>
      </c>
      <c r="Z173" s="340"/>
      <c r="AA173" s="439"/>
      <c r="AB173" s="20"/>
      <c r="AC173" s="253">
        <f t="shared" si="45"/>
        <v>0</v>
      </c>
    </row>
    <row r="174" spans="1:29" ht="15.6" hidden="1" customHeight="1" x14ac:dyDescent="0.3">
      <c r="A174" s="115"/>
      <c r="B174" s="332"/>
      <c r="C174" s="332"/>
      <c r="D174" s="332"/>
      <c r="E174" s="1176" t="s">
        <v>246</v>
      </c>
      <c r="F174" s="582">
        <f t="shared" si="40"/>
        <v>0</v>
      </c>
      <c r="G174" s="333"/>
      <c r="H174" s="333"/>
      <c r="I174" s="433"/>
      <c r="J174" s="335"/>
      <c r="K174" s="633"/>
      <c r="L174" s="337"/>
      <c r="M174" s="337"/>
      <c r="N174" s="337"/>
      <c r="O174" s="338">
        <f t="shared" si="44"/>
        <v>0</v>
      </c>
      <c r="P174" s="339">
        <f t="shared" si="41"/>
        <v>0</v>
      </c>
      <c r="Q174" s="364"/>
      <c r="R174" s="364"/>
      <c r="S174" s="365"/>
      <c r="T174" s="366"/>
      <c r="U174" s="367"/>
      <c r="V174" s="364"/>
      <c r="W174" s="364"/>
      <c r="X174" s="364"/>
      <c r="Y174" s="1293">
        <f t="shared" si="42"/>
        <v>0</v>
      </c>
      <c r="Z174" s="340"/>
      <c r="AA174" s="431"/>
      <c r="AB174" s="20"/>
      <c r="AC174" s="253">
        <f t="shared" si="45"/>
        <v>0</v>
      </c>
    </row>
    <row r="175" spans="1:29" ht="15.6" hidden="1" customHeight="1" x14ac:dyDescent="0.3">
      <c r="A175" s="115"/>
      <c r="B175" s="332"/>
      <c r="C175" s="332"/>
      <c r="D175" s="332"/>
      <c r="E175" s="1176" t="s">
        <v>247</v>
      </c>
      <c r="F175" s="582">
        <f t="shared" si="40"/>
        <v>0</v>
      </c>
      <c r="G175" s="333"/>
      <c r="H175" s="333"/>
      <c r="I175" s="433"/>
      <c r="J175" s="335"/>
      <c r="K175" s="633"/>
      <c r="L175" s="337"/>
      <c r="M175" s="337"/>
      <c r="N175" s="337"/>
      <c r="O175" s="338">
        <f t="shared" si="44"/>
        <v>0</v>
      </c>
      <c r="P175" s="339">
        <f t="shared" si="41"/>
        <v>0</v>
      </c>
      <c r="Q175" s="364"/>
      <c r="R175" s="364"/>
      <c r="S175" s="365"/>
      <c r="T175" s="366"/>
      <c r="U175" s="367"/>
      <c r="V175" s="364"/>
      <c r="W175" s="364"/>
      <c r="X175" s="364"/>
      <c r="Y175" s="1293">
        <f t="shared" si="42"/>
        <v>0</v>
      </c>
      <c r="Z175" s="340"/>
      <c r="AA175" s="439"/>
      <c r="AB175" s="20"/>
      <c r="AC175" s="253">
        <f t="shared" si="45"/>
        <v>0</v>
      </c>
    </row>
    <row r="176" spans="1:29" ht="15.6" hidden="1" customHeight="1" x14ac:dyDescent="0.3">
      <c r="A176" s="115"/>
      <c r="B176" s="332"/>
      <c r="C176" s="332"/>
      <c r="D176" s="332"/>
      <c r="E176" s="1176" t="s">
        <v>248</v>
      </c>
      <c r="F176" s="582">
        <f t="shared" si="40"/>
        <v>0</v>
      </c>
      <c r="G176" s="333"/>
      <c r="H176" s="333"/>
      <c r="I176" s="433"/>
      <c r="J176" s="335"/>
      <c r="K176" s="633"/>
      <c r="L176" s="337"/>
      <c r="M176" s="337"/>
      <c r="N176" s="337"/>
      <c r="O176" s="338">
        <f t="shared" si="44"/>
        <v>0</v>
      </c>
      <c r="P176" s="339">
        <f t="shared" si="41"/>
        <v>0</v>
      </c>
      <c r="Q176" s="364"/>
      <c r="R176" s="364"/>
      <c r="S176" s="365"/>
      <c r="T176" s="366"/>
      <c r="U176" s="367"/>
      <c r="V176" s="364"/>
      <c r="W176" s="364"/>
      <c r="X176" s="364"/>
      <c r="Y176" s="1293">
        <f t="shared" si="42"/>
        <v>0</v>
      </c>
      <c r="Z176" s="340"/>
      <c r="AA176" s="439" t="s">
        <v>426</v>
      </c>
      <c r="AB176" s="20"/>
      <c r="AC176" s="253">
        <f t="shared" si="45"/>
        <v>0</v>
      </c>
    </row>
    <row r="177" spans="1:29" ht="15.6" hidden="1" customHeight="1" x14ac:dyDescent="0.3">
      <c r="A177" s="115"/>
      <c r="B177" s="332"/>
      <c r="C177" s="332"/>
      <c r="D177" s="332"/>
      <c r="E177" s="1176" t="s">
        <v>425</v>
      </c>
      <c r="F177" s="582">
        <f t="shared" si="40"/>
        <v>0</v>
      </c>
      <c r="G177" s="333"/>
      <c r="H177" s="333"/>
      <c r="I177" s="433"/>
      <c r="J177" s="335"/>
      <c r="K177" s="633"/>
      <c r="L177" s="337"/>
      <c r="M177" s="337"/>
      <c r="N177" s="337"/>
      <c r="O177" s="338">
        <f t="shared" si="44"/>
        <v>0</v>
      </c>
      <c r="P177" s="339">
        <f t="shared" si="41"/>
        <v>0</v>
      </c>
      <c r="Q177" s="364"/>
      <c r="R177" s="364"/>
      <c r="S177" s="365"/>
      <c r="T177" s="366"/>
      <c r="U177" s="367"/>
      <c r="V177" s="364"/>
      <c r="W177" s="364"/>
      <c r="X177" s="364"/>
      <c r="Y177" s="1293">
        <f t="shared" si="42"/>
        <v>0</v>
      </c>
      <c r="Z177" s="340"/>
      <c r="AA177" s="439" t="s">
        <v>427</v>
      </c>
      <c r="AB177" s="20"/>
      <c r="AC177" s="253">
        <f t="shared" si="45"/>
        <v>0</v>
      </c>
    </row>
    <row r="178" spans="1:29" ht="15.6" hidden="1" customHeight="1" x14ac:dyDescent="0.3">
      <c r="A178" s="115"/>
      <c r="B178" s="332"/>
      <c r="C178" s="332"/>
      <c r="D178" s="332"/>
      <c r="E178" s="1176" t="s">
        <v>249</v>
      </c>
      <c r="F178" s="582">
        <f t="shared" ref="F178:F252" si="46">SUM(G178:J178)</f>
        <v>0</v>
      </c>
      <c r="G178" s="333"/>
      <c r="H178" s="333"/>
      <c r="I178" s="433"/>
      <c r="J178" s="335"/>
      <c r="K178" s="633"/>
      <c r="L178" s="337"/>
      <c r="M178" s="337"/>
      <c r="N178" s="337"/>
      <c r="O178" s="338">
        <f t="shared" si="44"/>
        <v>0</v>
      </c>
      <c r="P178" s="339">
        <f t="shared" si="41"/>
        <v>0</v>
      </c>
      <c r="Q178" s="364"/>
      <c r="R178" s="364"/>
      <c r="S178" s="365"/>
      <c r="T178" s="366"/>
      <c r="U178" s="367"/>
      <c r="V178" s="364"/>
      <c r="W178" s="364"/>
      <c r="X178" s="364"/>
      <c r="Y178" s="1293">
        <f t="shared" si="42"/>
        <v>0</v>
      </c>
      <c r="Z178" s="340"/>
      <c r="AA178" s="415" t="s">
        <v>428</v>
      </c>
      <c r="AB178" s="20"/>
      <c r="AC178" s="253">
        <f t="shared" si="45"/>
        <v>0</v>
      </c>
    </row>
    <row r="179" spans="1:29" ht="15.6" hidden="1" customHeight="1" x14ac:dyDescent="0.3">
      <c r="A179" s="115"/>
      <c r="B179" s="332"/>
      <c r="C179" s="332"/>
      <c r="D179" s="332"/>
      <c r="E179" s="1176"/>
      <c r="F179" s="582">
        <f t="shared" si="46"/>
        <v>0</v>
      </c>
      <c r="G179" s="333"/>
      <c r="H179" s="333"/>
      <c r="I179" s="433"/>
      <c r="J179" s="335"/>
      <c r="K179" s="633"/>
      <c r="L179" s="337"/>
      <c r="M179" s="337"/>
      <c r="N179" s="337"/>
      <c r="O179" s="338">
        <f t="shared" si="44"/>
        <v>0</v>
      </c>
      <c r="P179" s="339">
        <f t="shared" si="41"/>
        <v>0</v>
      </c>
      <c r="Q179" s="364"/>
      <c r="R179" s="364"/>
      <c r="S179" s="365"/>
      <c r="T179" s="366"/>
      <c r="U179" s="367"/>
      <c r="V179" s="364"/>
      <c r="W179" s="364"/>
      <c r="X179" s="364"/>
      <c r="Y179" s="1293">
        <f t="shared" si="42"/>
        <v>0</v>
      </c>
      <c r="Z179" s="340"/>
      <c r="AA179" s="415" t="s">
        <v>429</v>
      </c>
      <c r="AB179" s="20"/>
      <c r="AC179" s="253">
        <f t="shared" si="45"/>
        <v>0</v>
      </c>
    </row>
    <row r="180" spans="1:29" ht="15.6" hidden="1" customHeight="1" x14ac:dyDescent="0.3">
      <c r="A180" s="115"/>
      <c r="B180" s="332"/>
      <c r="C180" s="332"/>
      <c r="D180" s="332"/>
      <c r="E180" s="1176" t="s">
        <v>250</v>
      </c>
      <c r="F180" s="582">
        <f t="shared" si="46"/>
        <v>0</v>
      </c>
      <c r="G180" s="333"/>
      <c r="H180" s="333"/>
      <c r="I180" s="433"/>
      <c r="J180" s="335"/>
      <c r="K180" s="633"/>
      <c r="L180" s="337"/>
      <c r="M180" s="337"/>
      <c r="N180" s="337"/>
      <c r="O180" s="338">
        <f t="shared" si="44"/>
        <v>0</v>
      </c>
      <c r="P180" s="339">
        <f t="shared" si="41"/>
        <v>0</v>
      </c>
      <c r="Q180" s="364"/>
      <c r="R180" s="364"/>
      <c r="S180" s="365"/>
      <c r="T180" s="366"/>
      <c r="U180" s="367"/>
      <c r="V180" s="364"/>
      <c r="W180" s="364"/>
      <c r="X180" s="364"/>
      <c r="Y180" s="1293">
        <f t="shared" si="42"/>
        <v>0</v>
      </c>
      <c r="Z180" s="340"/>
      <c r="AA180" s="439"/>
      <c r="AB180" s="20"/>
      <c r="AC180" s="253">
        <f t="shared" si="45"/>
        <v>0</v>
      </c>
    </row>
    <row r="181" spans="1:29" ht="15.6" hidden="1" customHeight="1" x14ac:dyDescent="0.3">
      <c r="A181" s="115"/>
      <c r="B181" s="332"/>
      <c r="C181" s="332"/>
      <c r="D181" s="332"/>
      <c r="E181" s="1176"/>
      <c r="F181" s="582">
        <f t="shared" si="46"/>
        <v>0</v>
      </c>
      <c r="G181" s="333"/>
      <c r="H181" s="333"/>
      <c r="I181" s="433"/>
      <c r="J181" s="335"/>
      <c r="K181" s="633"/>
      <c r="L181" s="337"/>
      <c r="M181" s="337"/>
      <c r="N181" s="337"/>
      <c r="O181" s="338">
        <f t="shared" si="44"/>
        <v>0</v>
      </c>
      <c r="P181" s="339">
        <f t="shared" si="41"/>
        <v>0</v>
      </c>
      <c r="Q181" s="364"/>
      <c r="R181" s="364"/>
      <c r="S181" s="365"/>
      <c r="T181" s="366"/>
      <c r="U181" s="367"/>
      <c r="V181" s="364"/>
      <c r="W181" s="364"/>
      <c r="X181" s="364"/>
      <c r="Y181" s="1293">
        <f t="shared" si="42"/>
        <v>0</v>
      </c>
      <c r="Z181" s="340"/>
      <c r="AA181" s="439"/>
      <c r="AB181" s="20"/>
      <c r="AC181" s="253">
        <f t="shared" si="45"/>
        <v>0</v>
      </c>
    </row>
    <row r="182" spans="1:29" ht="15.6" hidden="1" customHeight="1" x14ac:dyDescent="0.3">
      <c r="A182" s="115"/>
      <c r="B182" s="332"/>
      <c r="C182" s="332"/>
      <c r="D182" s="332"/>
      <c r="E182" s="1177"/>
      <c r="F182" s="582">
        <f t="shared" si="46"/>
        <v>0</v>
      </c>
      <c r="G182" s="333"/>
      <c r="H182" s="333"/>
      <c r="I182" s="433"/>
      <c r="J182" s="335"/>
      <c r="K182" s="942"/>
      <c r="L182" s="337"/>
      <c r="M182" s="337"/>
      <c r="N182" s="337"/>
      <c r="O182" s="338">
        <f t="shared" si="44"/>
        <v>0</v>
      </c>
      <c r="P182" s="339">
        <f t="shared" si="41"/>
        <v>0</v>
      </c>
      <c r="Q182" s="364"/>
      <c r="R182" s="364"/>
      <c r="S182" s="365"/>
      <c r="T182" s="366"/>
      <c r="U182" s="367"/>
      <c r="V182" s="364"/>
      <c r="W182" s="364"/>
      <c r="X182" s="364"/>
      <c r="Y182" s="1293">
        <f t="shared" si="42"/>
        <v>0</v>
      </c>
      <c r="Z182" s="340"/>
      <c r="AA182" s="439"/>
      <c r="AB182" s="20"/>
      <c r="AC182" s="253">
        <f t="shared" si="45"/>
        <v>0</v>
      </c>
    </row>
    <row r="183" spans="1:29" x14ac:dyDescent="0.3">
      <c r="A183" s="115"/>
      <c r="B183" s="332"/>
      <c r="C183" s="332"/>
      <c r="D183" s="332"/>
      <c r="E183" s="1173" t="s">
        <v>251</v>
      </c>
      <c r="F183" s="582">
        <v>18</v>
      </c>
      <c r="G183" s="333"/>
      <c r="H183" s="333"/>
      <c r="I183" s="433">
        <v>18</v>
      </c>
      <c r="J183" s="335">
        <v>-18</v>
      </c>
      <c r="K183" s="942">
        <v>8</v>
      </c>
      <c r="L183" s="337">
        <v>10</v>
      </c>
      <c r="M183" s="337"/>
      <c r="N183" s="337"/>
      <c r="O183" s="338">
        <f t="shared" si="44"/>
        <v>18</v>
      </c>
      <c r="P183" s="339">
        <f t="shared" si="41"/>
        <v>0</v>
      </c>
      <c r="Q183" s="364"/>
      <c r="R183" s="364"/>
      <c r="S183" s="365"/>
      <c r="T183" s="366"/>
      <c r="U183" s="367"/>
      <c r="V183" s="364"/>
      <c r="W183" s="364"/>
      <c r="X183" s="364"/>
      <c r="Y183" s="1293">
        <f t="shared" si="42"/>
        <v>0</v>
      </c>
      <c r="Z183" s="340"/>
      <c r="AA183" s="415" t="s">
        <v>430</v>
      </c>
      <c r="AB183" s="20"/>
      <c r="AC183" s="253">
        <f t="shared" si="45"/>
        <v>0</v>
      </c>
    </row>
    <row r="184" spans="1:29" x14ac:dyDescent="0.3">
      <c r="A184" s="115"/>
      <c r="B184" s="332"/>
      <c r="C184" s="332"/>
      <c r="D184" s="332"/>
      <c r="E184" s="1173" t="s">
        <v>252</v>
      </c>
      <c r="F184" s="582">
        <f t="shared" si="46"/>
        <v>0</v>
      </c>
      <c r="G184" s="333"/>
      <c r="H184" s="333"/>
      <c r="I184" s="433"/>
      <c r="J184" s="335"/>
      <c r="K184" s="942"/>
      <c r="L184" s="337"/>
      <c r="M184" s="337"/>
      <c r="N184" s="337"/>
      <c r="O184" s="338">
        <f t="shared" si="44"/>
        <v>0</v>
      </c>
      <c r="P184" s="339">
        <f t="shared" si="41"/>
        <v>0</v>
      </c>
      <c r="Q184" s="364"/>
      <c r="R184" s="364"/>
      <c r="S184" s="365"/>
      <c r="T184" s="366"/>
      <c r="U184" s="367"/>
      <c r="V184" s="364"/>
      <c r="W184" s="364"/>
      <c r="X184" s="364"/>
      <c r="Y184" s="1293">
        <f t="shared" ref="Y184:Y250" si="47">SUM(U184:X184)</f>
        <v>0</v>
      </c>
      <c r="Z184" s="340"/>
      <c r="AA184" s="415" t="s">
        <v>568</v>
      </c>
      <c r="AB184" s="20"/>
      <c r="AC184" s="253">
        <f t="shared" si="45"/>
        <v>0</v>
      </c>
    </row>
    <row r="185" spans="1:29" x14ac:dyDescent="0.3">
      <c r="A185" s="115"/>
      <c r="B185" s="332"/>
      <c r="C185" s="332"/>
      <c r="D185" s="332"/>
      <c r="E185" s="1168"/>
      <c r="F185" s="582">
        <f t="shared" si="46"/>
        <v>0</v>
      </c>
      <c r="G185" s="333"/>
      <c r="H185" s="333"/>
      <c r="I185" s="433"/>
      <c r="J185" s="335"/>
      <c r="K185" s="942"/>
      <c r="L185" s="337"/>
      <c r="M185" s="337"/>
      <c r="N185" s="337"/>
      <c r="O185" s="338">
        <f t="shared" si="44"/>
        <v>0</v>
      </c>
      <c r="P185" s="339">
        <f t="shared" si="41"/>
        <v>0</v>
      </c>
      <c r="Q185" s="364"/>
      <c r="R185" s="364"/>
      <c r="S185" s="365"/>
      <c r="T185" s="366"/>
      <c r="U185" s="367"/>
      <c r="V185" s="364"/>
      <c r="W185" s="364"/>
      <c r="X185" s="364"/>
      <c r="Y185" s="1293">
        <f t="shared" si="47"/>
        <v>0</v>
      </c>
      <c r="Z185" s="340"/>
      <c r="AA185" s="415" t="s">
        <v>569</v>
      </c>
      <c r="AB185" s="20"/>
      <c r="AC185" s="253">
        <f t="shared" si="45"/>
        <v>0</v>
      </c>
    </row>
    <row r="186" spans="1:29" x14ac:dyDescent="0.3">
      <c r="A186" s="115"/>
      <c r="B186" s="332"/>
      <c r="C186" s="332"/>
      <c r="D186" s="332"/>
      <c r="E186" s="1176"/>
      <c r="F186" s="582">
        <f t="shared" si="46"/>
        <v>0</v>
      </c>
      <c r="G186" s="333"/>
      <c r="H186" s="333"/>
      <c r="I186" s="433"/>
      <c r="J186" s="335"/>
      <c r="K186" s="633"/>
      <c r="L186" s="337"/>
      <c r="M186" s="337"/>
      <c r="N186" s="337"/>
      <c r="O186" s="338"/>
      <c r="P186" s="339">
        <f t="shared" ref="P186:P252" si="48">SUM(Q186:T186)</f>
        <v>0</v>
      </c>
      <c r="Q186" s="364"/>
      <c r="R186" s="364"/>
      <c r="S186" s="365"/>
      <c r="T186" s="366"/>
      <c r="U186" s="367"/>
      <c r="V186" s="364"/>
      <c r="W186" s="364"/>
      <c r="X186" s="364"/>
      <c r="Y186" s="1293">
        <f t="shared" si="47"/>
        <v>0</v>
      </c>
      <c r="Z186" s="340"/>
      <c r="AA186" s="415" t="s">
        <v>570</v>
      </c>
      <c r="AB186" s="20"/>
      <c r="AC186" s="253">
        <f t="shared" si="45"/>
        <v>0</v>
      </c>
    </row>
    <row r="187" spans="1:29" x14ac:dyDescent="0.3">
      <c r="A187" s="115"/>
      <c r="B187" s="332"/>
      <c r="C187" s="332"/>
      <c r="D187" s="332"/>
      <c r="E187" s="1168"/>
      <c r="F187" s="582">
        <f t="shared" si="46"/>
        <v>0</v>
      </c>
      <c r="G187" s="333"/>
      <c r="H187" s="333"/>
      <c r="I187" s="433"/>
      <c r="J187" s="335"/>
      <c r="K187" s="942"/>
      <c r="L187" s="337"/>
      <c r="M187" s="337"/>
      <c r="N187" s="337"/>
      <c r="O187" s="338"/>
      <c r="P187" s="339">
        <f t="shared" si="48"/>
        <v>0</v>
      </c>
      <c r="Q187" s="364"/>
      <c r="R187" s="364"/>
      <c r="S187" s="365"/>
      <c r="T187" s="366"/>
      <c r="U187" s="367"/>
      <c r="V187" s="364"/>
      <c r="W187" s="364"/>
      <c r="X187" s="364"/>
      <c r="Y187" s="1293">
        <f t="shared" si="47"/>
        <v>0</v>
      </c>
      <c r="Z187" s="340"/>
      <c r="AA187" s="415"/>
      <c r="AB187" s="20"/>
      <c r="AC187" s="253">
        <f t="shared" si="45"/>
        <v>0</v>
      </c>
    </row>
    <row r="188" spans="1:29" s="51" customFormat="1" ht="15.6" customHeight="1" x14ac:dyDescent="0.3">
      <c r="A188" s="209"/>
      <c r="B188" s="441"/>
      <c r="C188" s="442" t="s">
        <v>1106</v>
      </c>
      <c r="D188" s="441"/>
      <c r="E188" s="1168"/>
      <c r="F188" s="885"/>
      <c r="G188" s="378"/>
      <c r="H188" s="378"/>
      <c r="I188" s="1010"/>
      <c r="J188" s="380"/>
      <c r="K188" s="944"/>
      <c r="L188" s="425"/>
      <c r="M188" s="425"/>
      <c r="N188" s="425"/>
      <c r="O188" s="382"/>
      <c r="P188" s="339">
        <f t="shared" si="48"/>
        <v>0</v>
      </c>
      <c r="Q188" s="383"/>
      <c r="R188" s="383"/>
      <c r="S188" s="384"/>
      <c r="T188" s="385"/>
      <c r="U188" s="386"/>
      <c r="V188" s="383"/>
      <c r="W188" s="383"/>
      <c r="X188" s="383"/>
      <c r="Y188" s="1293">
        <f t="shared" si="47"/>
        <v>0</v>
      </c>
      <c r="Z188" s="387"/>
      <c r="AA188" s="477"/>
      <c r="AB188" s="84"/>
      <c r="AC188" s="253">
        <f t="shared" si="45"/>
        <v>0</v>
      </c>
    </row>
    <row r="189" spans="1:29" s="51" customFormat="1" ht="15.6" customHeight="1" x14ac:dyDescent="0.3">
      <c r="A189" s="209"/>
      <c r="B189" s="441"/>
      <c r="C189" s="442" t="s">
        <v>981</v>
      </c>
      <c r="D189" s="441"/>
      <c r="E189" s="1168"/>
      <c r="F189" s="885"/>
      <c r="G189" s="378"/>
      <c r="H189" s="378"/>
      <c r="I189" s="1010"/>
      <c r="J189" s="380"/>
      <c r="K189" s="944"/>
      <c r="L189" s="425"/>
      <c r="M189" s="425"/>
      <c r="N189" s="425"/>
      <c r="O189" s="382"/>
      <c r="P189" s="339">
        <f t="shared" si="48"/>
        <v>0</v>
      </c>
      <c r="Q189" s="383"/>
      <c r="R189" s="383"/>
      <c r="S189" s="384"/>
      <c r="T189" s="385"/>
      <c r="U189" s="386"/>
      <c r="V189" s="383"/>
      <c r="W189" s="383"/>
      <c r="X189" s="383"/>
      <c r="Y189" s="1293">
        <f t="shared" si="47"/>
        <v>0</v>
      </c>
      <c r="Z189" s="387"/>
      <c r="AA189" s="477" t="s">
        <v>1102</v>
      </c>
      <c r="AB189" s="84"/>
      <c r="AC189" s="253">
        <f t="shared" si="45"/>
        <v>0</v>
      </c>
    </row>
    <row r="190" spans="1:29" s="51" customFormat="1" ht="15.6" customHeight="1" x14ac:dyDescent="0.3">
      <c r="A190" s="209"/>
      <c r="B190" s="441"/>
      <c r="C190" s="442"/>
      <c r="D190" s="441"/>
      <c r="E190" s="1168" t="s">
        <v>980</v>
      </c>
      <c r="F190" s="885"/>
      <c r="G190" s="378"/>
      <c r="H190" s="378"/>
      <c r="I190" s="1010"/>
      <c r="J190" s="380"/>
      <c r="K190" s="944"/>
      <c r="L190" s="425"/>
      <c r="M190" s="425"/>
      <c r="N190" s="425"/>
      <c r="O190" s="382"/>
      <c r="P190" s="339">
        <f t="shared" si="48"/>
        <v>158630</v>
      </c>
      <c r="Q190" s="383"/>
      <c r="R190" s="383">
        <v>158630</v>
      </c>
      <c r="S190" s="384"/>
      <c r="T190" s="385"/>
      <c r="U190" s="386"/>
      <c r="V190" s="383">
        <v>158630</v>
      </c>
      <c r="W190" s="383"/>
      <c r="X190" s="383"/>
      <c r="Y190" s="1293">
        <f t="shared" si="47"/>
        <v>158630</v>
      </c>
      <c r="Z190" s="387" t="s">
        <v>32</v>
      </c>
      <c r="AA190" s="477" t="s">
        <v>1103</v>
      </c>
      <c r="AB190" s="84"/>
      <c r="AC190" s="253">
        <f t="shared" si="45"/>
        <v>317260</v>
      </c>
    </row>
    <row r="191" spans="1:29" s="51" customFormat="1" ht="15.6" customHeight="1" x14ac:dyDescent="0.3">
      <c r="A191" s="209"/>
      <c r="B191" s="441"/>
      <c r="C191" s="442"/>
      <c r="D191" s="441"/>
      <c r="E191" s="1168"/>
      <c r="F191" s="885"/>
      <c r="G191" s="378"/>
      <c r="H191" s="378"/>
      <c r="I191" s="1010"/>
      <c r="J191" s="380"/>
      <c r="K191" s="944"/>
      <c r="L191" s="425"/>
      <c r="M191" s="425"/>
      <c r="N191" s="425"/>
      <c r="O191" s="382"/>
      <c r="P191" s="339"/>
      <c r="Q191" s="383"/>
      <c r="R191" s="383"/>
      <c r="S191" s="384"/>
      <c r="T191" s="385"/>
      <c r="U191" s="386"/>
      <c r="V191" s="383"/>
      <c r="W191" s="383"/>
      <c r="X191" s="383"/>
      <c r="Y191" s="1293"/>
      <c r="Z191" s="387"/>
      <c r="AA191" s="477"/>
      <c r="AB191" s="84"/>
      <c r="AC191" s="253"/>
    </row>
    <row r="192" spans="1:29" ht="15.6" customHeight="1" x14ac:dyDescent="0.3">
      <c r="A192" s="124"/>
      <c r="B192" s="441"/>
      <c r="C192" s="442" t="s">
        <v>834</v>
      </c>
      <c r="D192" s="441"/>
      <c r="E192" s="1168"/>
      <c r="F192" s="582">
        <f>SUM(G192:J192)</f>
        <v>0</v>
      </c>
      <c r="G192" s="333"/>
      <c r="H192" s="333"/>
      <c r="I192" s="433"/>
      <c r="J192" s="335"/>
      <c r="K192" s="633"/>
      <c r="L192" s="337"/>
      <c r="M192" s="337"/>
      <c r="N192" s="337"/>
      <c r="O192" s="338"/>
      <c r="P192" s="339">
        <f>SUM(Q192:T192)</f>
        <v>0</v>
      </c>
      <c r="Q192" s="364"/>
      <c r="R192" s="364"/>
      <c r="S192" s="365"/>
      <c r="T192" s="366"/>
      <c r="U192" s="367"/>
      <c r="V192" s="364"/>
      <c r="W192" s="364"/>
      <c r="X192" s="364"/>
      <c r="Y192" s="1293">
        <f>SUM(U192:X192)</f>
        <v>0</v>
      </c>
      <c r="Z192" s="340"/>
      <c r="AA192" s="439"/>
      <c r="AB192" s="20"/>
      <c r="AC192" s="253">
        <f>P192+Y192</f>
        <v>0</v>
      </c>
    </row>
    <row r="193" spans="1:29" ht="15.6" customHeight="1" x14ac:dyDescent="0.3">
      <c r="A193" s="124"/>
      <c r="B193" s="441"/>
      <c r="C193" s="442"/>
      <c r="D193" s="441"/>
      <c r="E193" s="1168" t="s">
        <v>431</v>
      </c>
      <c r="F193" s="582">
        <v>1</v>
      </c>
      <c r="G193" s="333"/>
      <c r="H193" s="333"/>
      <c r="I193" s="433">
        <v>1</v>
      </c>
      <c r="J193" s="335">
        <v>-1</v>
      </c>
      <c r="K193" s="942">
        <v>3</v>
      </c>
      <c r="L193" s="337">
        <v>3</v>
      </c>
      <c r="M193" s="337"/>
      <c r="N193" s="337"/>
      <c r="O193" s="338">
        <f>SUM(K193:N193)</f>
        <v>6</v>
      </c>
      <c r="P193" s="339">
        <f>SUM(Q193:T193)</f>
        <v>493250</v>
      </c>
      <c r="Q193" s="364"/>
      <c r="R193" s="383">
        <v>493250</v>
      </c>
      <c r="S193" s="365"/>
      <c r="T193" s="366"/>
      <c r="U193" s="386"/>
      <c r="V193" s="383">
        <v>493250</v>
      </c>
      <c r="W193" s="383"/>
      <c r="X193" s="383"/>
      <c r="Y193" s="1293">
        <f>SUM(U193:X193)</f>
        <v>493250</v>
      </c>
      <c r="Z193" s="387" t="s">
        <v>32</v>
      </c>
      <c r="AA193" s="477" t="s">
        <v>982</v>
      </c>
      <c r="AB193" s="20"/>
      <c r="AC193" s="253">
        <f>P193+Y193</f>
        <v>986500</v>
      </c>
    </row>
    <row r="194" spans="1:29" ht="16.2" thickBot="1" x14ac:dyDescent="0.35">
      <c r="A194" s="121"/>
      <c r="B194" s="377"/>
      <c r="C194" s="377"/>
      <c r="D194" s="377"/>
      <c r="E194" s="1363"/>
      <c r="F194" s="885">
        <f t="shared" si="46"/>
        <v>0</v>
      </c>
      <c r="G194" s="378"/>
      <c r="H194" s="378"/>
      <c r="I194" s="379"/>
      <c r="J194" s="380"/>
      <c r="K194" s="944"/>
      <c r="L194" s="425"/>
      <c r="M194" s="425"/>
      <c r="N194" s="425"/>
      <c r="O194" s="382"/>
      <c r="P194" s="481">
        <f t="shared" si="48"/>
        <v>0</v>
      </c>
      <c r="Q194" s="383"/>
      <c r="R194" s="383"/>
      <c r="S194" s="384"/>
      <c r="T194" s="385"/>
      <c r="U194" s="386"/>
      <c r="V194" s="383"/>
      <c r="W194" s="383"/>
      <c r="X194" s="383"/>
      <c r="Y194" s="1305">
        <f t="shared" si="47"/>
        <v>0</v>
      </c>
      <c r="Z194" s="387"/>
      <c r="AA194" s="444"/>
      <c r="AB194" s="20"/>
      <c r="AC194" s="253">
        <f t="shared" si="45"/>
        <v>0</v>
      </c>
    </row>
    <row r="195" spans="1:29" s="34" customFormat="1" x14ac:dyDescent="0.3">
      <c r="A195" s="122"/>
      <c r="B195" s="445" t="s">
        <v>299</v>
      </c>
      <c r="C195" s="445"/>
      <c r="D195" s="445"/>
      <c r="E195" s="1361"/>
      <c r="F195" s="886">
        <f t="shared" si="46"/>
        <v>0</v>
      </c>
      <c r="G195" s="924"/>
      <c r="H195" s="924"/>
      <c r="I195" s="925"/>
      <c r="J195" s="926"/>
      <c r="K195" s="392"/>
      <c r="L195" s="930"/>
      <c r="M195" s="930"/>
      <c r="N195" s="930"/>
      <c r="O195" s="394"/>
      <c r="P195" s="483">
        <f t="shared" si="48"/>
        <v>0</v>
      </c>
      <c r="Q195" s="977"/>
      <c r="R195" s="977"/>
      <c r="S195" s="396"/>
      <c r="T195" s="397"/>
      <c r="U195" s="999"/>
      <c r="V195" s="977"/>
      <c r="W195" s="977"/>
      <c r="X195" s="977"/>
      <c r="Y195" s="1306">
        <f t="shared" si="47"/>
        <v>0</v>
      </c>
      <c r="Z195" s="1011" t="s">
        <v>114</v>
      </c>
      <c r="AA195" s="1012"/>
      <c r="AB195" s="20"/>
      <c r="AC195" s="260">
        <f t="shared" si="45"/>
        <v>0</v>
      </c>
    </row>
    <row r="196" spans="1:29" s="34" customFormat="1" x14ac:dyDescent="0.3">
      <c r="A196" s="118"/>
      <c r="B196" s="374" t="s">
        <v>300</v>
      </c>
      <c r="C196" s="374"/>
      <c r="D196" s="374"/>
      <c r="E196" s="1166"/>
      <c r="F196" s="582">
        <f t="shared" si="46"/>
        <v>0</v>
      </c>
      <c r="G196" s="583"/>
      <c r="H196" s="583"/>
      <c r="I196" s="584"/>
      <c r="J196" s="585"/>
      <c r="K196" s="336"/>
      <c r="L196" s="586"/>
      <c r="M196" s="586"/>
      <c r="N196" s="586"/>
      <c r="O196" s="338"/>
      <c r="P196" s="339">
        <f t="shared" si="48"/>
        <v>0</v>
      </c>
      <c r="Q196" s="436"/>
      <c r="R196" s="436"/>
      <c r="S196" s="401"/>
      <c r="T196" s="402"/>
      <c r="U196" s="437"/>
      <c r="V196" s="436"/>
      <c r="W196" s="436"/>
      <c r="X196" s="436"/>
      <c r="Y196" s="1293">
        <f t="shared" si="47"/>
        <v>0</v>
      </c>
      <c r="Z196" s="438"/>
      <c r="AA196" s="430"/>
      <c r="AB196" s="20"/>
      <c r="AC196" s="260">
        <f t="shared" si="45"/>
        <v>0</v>
      </c>
    </row>
    <row r="197" spans="1:29" s="34" customFormat="1" x14ac:dyDescent="0.3">
      <c r="A197" s="118"/>
      <c r="B197" s="368"/>
      <c r="C197" s="331" t="s">
        <v>271</v>
      </c>
      <c r="D197" s="331"/>
      <c r="E197" s="1166"/>
      <c r="F197" s="582">
        <f t="shared" si="46"/>
        <v>0</v>
      </c>
      <c r="G197" s="583"/>
      <c r="H197" s="583"/>
      <c r="I197" s="584"/>
      <c r="J197" s="585"/>
      <c r="K197" s="376"/>
      <c r="L197" s="429"/>
      <c r="M197" s="429"/>
      <c r="N197" s="429"/>
      <c r="O197" s="338"/>
      <c r="P197" s="1359">
        <f>SUM(P199:P233)</f>
        <v>1614944.69</v>
      </c>
      <c r="Q197" s="401">
        <f t="shared" ref="Q197:Y197" si="49">SUM(Q199:Q233)</f>
        <v>924614.69</v>
      </c>
      <c r="R197" s="401">
        <f t="shared" si="49"/>
        <v>236595</v>
      </c>
      <c r="S197" s="401">
        <f t="shared" si="49"/>
        <v>317875</v>
      </c>
      <c r="T197" s="1262">
        <f t="shared" si="49"/>
        <v>135860</v>
      </c>
      <c r="U197" s="339">
        <f t="shared" si="49"/>
        <v>924614.69</v>
      </c>
      <c r="V197" s="339">
        <f t="shared" si="49"/>
        <v>236595</v>
      </c>
      <c r="W197" s="339">
        <f t="shared" si="49"/>
        <v>0</v>
      </c>
      <c r="X197" s="339">
        <f t="shared" si="49"/>
        <v>0</v>
      </c>
      <c r="Y197" s="1286">
        <f t="shared" si="49"/>
        <v>1161209.69</v>
      </c>
      <c r="Z197" s="438"/>
      <c r="AA197" s="430"/>
      <c r="AB197" s="20"/>
      <c r="AC197" s="260">
        <f t="shared" si="45"/>
        <v>2776154.38</v>
      </c>
    </row>
    <row r="198" spans="1:29" s="34" customFormat="1" x14ac:dyDescent="0.3">
      <c r="A198" s="118"/>
      <c r="B198" s="368"/>
      <c r="C198" s="331"/>
      <c r="D198" s="331"/>
      <c r="E198" s="1166"/>
      <c r="F198" s="582"/>
      <c r="G198" s="333"/>
      <c r="H198" s="333"/>
      <c r="I198" s="334"/>
      <c r="J198" s="335"/>
      <c r="K198" s="343"/>
      <c r="L198" s="344"/>
      <c r="M198" s="429"/>
      <c r="N198" s="429"/>
      <c r="O198" s="338"/>
      <c r="P198" s="1359">
        <f t="shared" si="48"/>
        <v>0</v>
      </c>
      <c r="Q198" s="364"/>
      <c r="R198" s="364"/>
      <c r="S198" s="365"/>
      <c r="T198" s="1453"/>
      <c r="U198" s="367"/>
      <c r="V198" s="364"/>
      <c r="W198" s="436"/>
      <c r="X198" s="436"/>
      <c r="Y198" s="1293">
        <f t="shared" si="47"/>
        <v>0</v>
      </c>
      <c r="Z198" s="438"/>
      <c r="AA198" s="430"/>
      <c r="AB198" s="20"/>
      <c r="AC198" s="253">
        <f t="shared" si="45"/>
        <v>0</v>
      </c>
    </row>
    <row r="199" spans="1:29" s="59" customFormat="1" x14ac:dyDescent="0.3">
      <c r="A199" s="207"/>
      <c r="B199" s="409"/>
      <c r="C199" s="282" t="s">
        <v>984</v>
      </c>
      <c r="D199" s="278"/>
      <c r="E199" s="599"/>
      <c r="F199" s="582"/>
      <c r="G199" s="473"/>
      <c r="H199" s="287"/>
      <c r="I199" s="334"/>
      <c r="J199" s="335"/>
      <c r="K199" s="507"/>
      <c r="L199" s="416"/>
      <c r="M199" s="1013"/>
      <c r="N199" s="429"/>
      <c r="O199" s="338"/>
      <c r="P199" s="1359">
        <f t="shared" si="48"/>
        <v>534224.64000000001</v>
      </c>
      <c r="Q199" s="417">
        <v>534224.64000000001</v>
      </c>
      <c r="R199" s="417"/>
      <c r="S199" s="365"/>
      <c r="T199" s="1453"/>
      <c r="U199" s="474">
        <v>534224.64000000001</v>
      </c>
      <c r="V199" s="417"/>
      <c r="W199" s="436"/>
      <c r="X199" s="436"/>
      <c r="Y199" s="1293">
        <f t="shared" si="47"/>
        <v>534224.64000000001</v>
      </c>
      <c r="Z199" s="438"/>
      <c r="AA199" s="673" t="s">
        <v>32</v>
      </c>
      <c r="AB199" s="58"/>
      <c r="AC199" s="253">
        <f t="shared" si="45"/>
        <v>1068449.28</v>
      </c>
    </row>
    <row r="200" spans="1:29" s="59" customFormat="1" x14ac:dyDescent="0.3">
      <c r="A200" s="207"/>
      <c r="B200" s="409"/>
      <c r="C200" s="282"/>
      <c r="D200" s="278"/>
      <c r="E200" s="599" t="s">
        <v>985</v>
      </c>
      <c r="F200" s="582"/>
      <c r="G200" s="473"/>
      <c r="H200" s="287"/>
      <c r="I200" s="334"/>
      <c r="J200" s="335"/>
      <c r="K200" s="507"/>
      <c r="L200" s="416"/>
      <c r="M200" s="1013"/>
      <c r="N200" s="429"/>
      <c r="O200" s="338"/>
      <c r="P200" s="1359">
        <f t="shared" si="48"/>
        <v>0</v>
      </c>
      <c r="Q200" s="417"/>
      <c r="R200" s="417"/>
      <c r="S200" s="365"/>
      <c r="T200" s="1453"/>
      <c r="U200" s="474"/>
      <c r="V200" s="417"/>
      <c r="W200" s="436"/>
      <c r="X200" s="436"/>
      <c r="Y200" s="1293">
        <f t="shared" si="47"/>
        <v>0</v>
      </c>
      <c r="Z200" s="438"/>
      <c r="AA200" s="673"/>
      <c r="AB200" s="58"/>
      <c r="AC200" s="253">
        <f t="shared" si="45"/>
        <v>0</v>
      </c>
    </row>
    <row r="201" spans="1:29" s="59" customFormat="1" x14ac:dyDescent="0.3">
      <c r="A201" s="207"/>
      <c r="B201" s="409"/>
      <c r="C201" s="409"/>
      <c r="D201" s="409"/>
      <c r="E201" s="522" t="s">
        <v>262</v>
      </c>
      <c r="F201" s="582">
        <v>1</v>
      </c>
      <c r="G201" s="473">
        <v>1</v>
      </c>
      <c r="H201" s="287"/>
      <c r="I201" s="334"/>
      <c r="J201" s="335"/>
      <c r="K201" s="295">
        <v>1</v>
      </c>
      <c r="L201" s="416"/>
      <c r="M201" s="1013">
        <f>L201+K201</f>
        <v>1</v>
      </c>
      <c r="N201" s="429"/>
      <c r="O201" s="338">
        <f>SUM(K201:N201)</f>
        <v>2</v>
      </c>
      <c r="P201" s="1359">
        <f t="shared" si="48"/>
        <v>0</v>
      </c>
      <c r="Q201" s="417"/>
      <c r="R201" s="417"/>
      <c r="S201" s="365"/>
      <c r="T201" s="1453"/>
      <c r="U201" s="474"/>
      <c r="V201" s="417"/>
      <c r="W201" s="436"/>
      <c r="X201" s="436"/>
      <c r="Y201" s="1293">
        <f t="shared" si="47"/>
        <v>0</v>
      </c>
      <c r="Z201" s="438"/>
      <c r="AA201" s="673"/>
      <c r="AB201" s="58"/>
      <c r="AC201" s="253">
        <f t="shared" si="45"/>
        <v>0</v>
      </c>
    </row>
    <row r="202" spans="1:29" s="59" customFormat="1" x14ac:dyDescent="0.3">
      <c r="A202" s="207"/>
      <c r="B202" s="409"/>
      <c r="C202" s="409"/>
      <c r="D202" s="409"/>
      <c r="E202" s="524"/>
      <c r="F202" s="582"/>
      <c r="G202" s="473"/>
      <c r="H202" s="287"/>
      <c r="I202" s="334"/>
      <c r="J202" s="335"/>
      <c r="K202" s="507"/>
      <c r="L202" s="416"/>
      <c r="M202" s="1013"/>
      <c r="N202" s="429"/>
      <c r="O202" s="338"/>
      <c r="P202" s="1359">
        <f t="shared" si="48"/>
        <v>0</v>
      </c>
      <c r="Q202" s="417"/>
      <c r="R202" s="417"/>
      <c r="S202" s="365"/>
      <c r="T202" s="1453"/>
      <c r="U202" s="474"/>
      <c r="V202" s="417"/>
      <c r="W202" s="436"/>
      <c r="X202" s="436"/>
      <c r="Y202" s="1293">
        <f t="shared" si="47"/>
        <v>0</v>
      </c>
      <c r="Z202" s="438"/>
      <c r="AA202" s="673"/>
      <c r="AB202" s="58"/>
      <c r="AC202" s="253">
        <f t="shared" si="45"/>
        <v>0</v>
      </c>
    </row>
    <row r="203" spans="1:29" s="59" customFormat="1" x14ac:dyDescent="0.3">
      <c r="A203" s="207"/>
      <c r="B203" s="409"/>
      <c r="C203" s="282" t="s">
        <v>986</v>
      </c>
      <c r="D203" s="409"/>
      <c r="E203" s="523"/>
      <c r="F203" s="582"/>
      <c r="G203" s="473"/>
      <c r="H203" s="287"/>
      <c r="I203" s="334"/>
      <c r="J203" s="335"/>
      <c r="K203" s="507"/>
      <c r="L203" s="416"/>
      <c r="M203" s="1013"/>
      <c r="N203" s="429"/>
      <c r="O203" s="338"/>
      <c r="P203" s="1359">
        <f t="shared" si="48"/>
        <v>0</v>
      </c>
      <c r="Q203" s="417"/>
      <c r="R203" s="417"/>
      <c r="S203" s="365"/>
      <c r="T203" s="1453"/>
      <c r="U203" s="474"/>
      <c r="V203" s="417"/>
      <c r="W203" s="436"/>
      <c r="X203" s="436"/>
      <c r="Y203" s="1293">
        <f t="shared" si="47"/>
        <v>0</v>
      </c>
      <c r="Z203" s="438"/>
      <c r="AA203" s="673"/>
      <c r="AB203" s="58"/>
      <c r="AC203" s="253">
        <f t="shared" si="45"/>
        <v>0</v>
      </c>
    </row>
    <row r="204" spans="1:29" s="59" customFormat="1" x14ac:dyDescent="0.3">
      <c r="A204" s="207"/>
      <c r="B204" s="409"/>
      <c r="C204" s="282" t="s">
        <v>987</v>
      </c>
      <c r="D204" s="409"/>
      <c r="E204" s="523"/>
      <c r="F204" s="880"/>
      <c r="G204" s="473"/>
      <c r="H204" s="287"/>
      <c r="I204" s="287"/>
      <c r="J204" s="288"/>
      <c r="K204" s="507"/>
      <c r="L204" s="416"/>
      <c r="M204" s="1013"/>
      <c r="N204" s="280"/>
      <c r="O204" s="338">
        <f t="shared" ref="O204:O218" si="50">SUM(K204:N204)</f>
        <v>0</v>
      </c>
      <c r="P204" s="1359">
        <f t="shared" si="48"/>
        <v>0</v>
      </c>
      <c r="Q204" s="417"/>
      <c r="R204" s="417"/>
      <c r="S204" s="290"/>
      <c r="T204" s="1636"/>
      <c r="U204" s="474"/>
      <c r="V204" s="417"/>
      <c r="W204" s="978"/>
      <c r="X204" s="978"/>
      <c r="Y204" s="1293">
        <f t="shared" si="47"/>
        <v>0</v>
      </c>
      <c r="Z204" s="517"/>
      <c r="AA204" s="673"/>
      <c r="AB204" s="58"/>
      <c r="AC204" s="253">
        <f t="shared" si="45"/>
        <v>0</v>
      </c>
    </row>
    <row r="205" spans="1:29" s="59" customFormat="1" x14ac:dyDescent="0.3">
      <c r="A205" s="207"/>
      <c r="B205" s="409"/>
      <c r="C205" s="409"/>
      <c r="D205" s="409"/>
      <c r="E205" s="522" t="s">
        <v>34</v>
      </c>
      <c r="F205" s="880">
        <v>1</v>
      </c>
      <c r="G205" s="473">
        <v>1</v>
      </c>
      <c r="H205" s="287"/>
      <c r="I205" s="287"/>
      <c r="J205" s="288"/>
      <c r="K205" s="295">
        <v>1</v>
      </c>
      <c r="L205" s="416"/>
      <c r="M205" s="1013">
        <f>L205+K205</f>
        <v>1</v>
      </c>
      <c r="N205" s="280"/>
      <c r="O205" s="338">
        <f t="shared" si="50"/>
        <v>2</v>
      </c>
      <c r="P205" s="1359">
        <f t="shared" si="48"/>
        <v>0</v>
      </c>
      <c r="Q205" s="417"/>
      <c r="R205" s="417"/>
      <c r="S205" s="290"/>
      <c r="T205" s="1636"/>
      <c r="U205" s="474"/>
      <c r="V205" s="417"/>
      <c r="W205" s="978"/>
      <c r="X205" s="978"/>
      <c r="Y205" s="1293">
        <f t="shared" si="47"/>
        <v>0</v>
      </c>
      <c r="Z205" s="517"/>
      <c r="AA205" s="673"/>
      <c r="AB205" s="58"/>
      <c r="AC205" s="253">
        <f t="shared" si="45"/>
        <v>0</v>
      </c>
    </row>
    <row r="206" spans="1:29" s="59" customFormat="1" x14ac:dyDescent="0.3">
      <c r="A206" s="207"/>
      <c r="B206" s="409"/>
      <c r="C206" s="409"/>
      <c r="D206" s="409"/>
      <c r="E206" s="524"/>
      <c r="F206" s="880"/>
      <c r="G206" s="473"/>
      <c r="H206" s="287"/>
      <c r="I206" s="287"/>
      <c r="J206" s="288"/>
      <c r="K206" s="507"/>
      <c r="L206" s="416"/>
      <c r="M206" s="1013"/>
      <c r="N206" s="280"/>
      <c r="O206" s="338"/>
      <c r="P206" s="1359">
        <f t="shared" si="48"/>
        <v>0</v>
      </c>
      <c r="Q206" s="417"/>
      <c r="R206" s="417"/>
      <c r="S206" s="290"/>
      <c r="T206" s="1636"/>
      <c r="U206" s="474"/>
      <c r="V206" s="417"/>
      <c r="W206" s="978"/>
      <c r="X206" s="978"/>
      <c r="Y206" s="1293">
        <f t="shared" si="47"/>
        <v>0</v>
      </c>
      <c r="Z206" s="517"/>
      <c r="AA206" s="673"/>
      <c r="AB206" s="58"/>
      <c r="AC206" s="253">
        <f t="shared" si="45"/>
        <v>0</v>
      </c>
    </row>
    <row r="207" spans="1:29" s="59" customFormat="1" x14ac:dyDescent="0.3">
      <c r="A207" s="207"/>
      <c r="B207" s="409"/>
      <c r="C207" s="282" t="s">
        <v>355</v>
      </c>
      <c r="D207" s="409"/>
      <c r="E207" s="523"/>
      <c r="F207" s="880"/>
      <c r="G207" s="473"/>
      <c r="H207" s="287"/>
      <c r="I207" s="287"/>
      <c r="J207" s="288"/>
      <c r="K207" s="507"/>
      <c r="L207" s="416"/>
      <c r="M207" s="1013"/>
      <c r="N207" s="280"/>
      <c r="O207" s="338"/>
      <c r="P207" s="1359">
        <f t="shared" si="48"/>
        <v>0</v>
      </c>
      <c r="Q207" s="417"/>
      <c r="R207" s="417"/>
      <c r="S207" s="290"/>
      <c r="T207" s="1636"/>
      <c r="U207" s="474"/>
      <c r="V207" s="417"/>
      <c r="W207" s="978"/>
      <c r="X207" s="978"/>
      <c r="Y207" s="1293">
        <f t="shared" si="47"/>
        <v>0</v>
      </c>
      <c r="Z207" s="517"/>
      <c r="AA207" s="673"/>
      <c r="AB207" s="58"/>
      <c r="AC207" s="253">
        <f t="shared" si="45"/>
        <v>0</v>
      </c>
    </row>
    <row r="208" spans="1:29" s="59" customFormat="1" x14ac:dyDescent="0.3">
      <c r="A208" s="207"/>
      <c r="B208" s="409"/>
      <c r="C208" s="409"/>
      <c r="D208" s="409"/>
      <c r="E208" s="522" t="s">
        <v>49</v>
      </c>
      <c r="F208" s="880">
        <v>2</v>
      </c>
      <c r="G208" s="473"/>
      <c r="H208" s="287">
        <v>2</v>
      </c>
      <c r="I208" s="287"/>
      <c r="J208" s="288"/>
      <c r="K208" s="507"/>
      <c r="L208" s="416">
        <v>3</v>
      </c>
      <c r="M208" s="1013">
        <f>L208+K208</f>
        <v>3</v>
      </c>
      <c r="N208" s="280"/>
      <c r="O208" s="338">
        <v>3</v>
      </c>
      <c r="P208" s="1359">
        <f t="shared" si="48"/>
        <v>626985.05000000005</v>
      </c>
      <c r="Q208" s="417">
        <v>390390.05</v>
      </c>
      <c r="R208" s="1014">
        <v>236595</v>
      </c>
      <c r="S208" s="290"/>
      <c r="T208" s="1636"/>
      <c r="U208" s="474">
        <v>390390.05</v>
      </c>
      <c r="V208" s="1014">
        <v>236595</v>
      </c>
      <c r="W208" s="978"/>
      <c r="X208" s="978"/>
      <c r="Y208" s="1293">
        <f t="shared" si="47"/>
        <v>626985.05000000005</v>
      </c>
      <c r="Z208" s="517"/>
      <c r="AA208" s="673" t="s">
        <v>32</v>
      </c>
      <c r="AB208" s="58"/>
      <c r="AC208" s="253">
        <f t="shared" si="45"/>
        <v>1253970.1000000001</v>
      </c>
    </row>
    <row r="209" spans="1:29" s="59" customFormat="1" x14ac:dyDescent="0.3">
      <c r="A209" s="207"/>
      <c r="B209" s="409"/>
      <c r="C209" s="409"/>
      <c r="D209" s="409"/>
      <c r="E209" s="522"/>
      <c r="F209" s="880"/>
      <c r="G209" s="473"/>
      <c r="H209" s="287"/>
      <c r="I209" s="287"/>
      <c r="J209" s="288"/>
      <c r="K209" s="507"/>
      <c r="L209" s="416"/>
      <c r="M209" s="1013"/>
      <c r="N209" s="280"/>
      <c r="O209" s="338"/>
      <c r="P209" s="1359">
        <f t="shared" si="48"/>
        <v>0</v>
      </c>
      <c r="Q209" s="417"/>
      <c r="R209" s="417"/>
      <c r="S209" s="290"/>
      <c r="T209" s="1636"/>
      <c r="U209" s="474"/>
      <c r="V209" s="414"/>
      <c r="W209" s="978"/>
      <c r="X209" s="978"/>
      <c r="Y209" s="1293">
        <f t="shared" si="47"/>
        <v>0</v>
      </c>
      <c r="Z209" s="517"/>
      <c r="AA209" s="1015" t="s">
        <v>988</v>
      </c>
      <c r="AB209" s="58"/>
      <c r="AC209" s="253">
        <f t="shared" si="45"/>
        <v>0</v>
      </c>
    </row>
    <row r="210" spans="1:29" ht="15.6" customHeight="1" x14ac:dyDescent="0.3">
      <c r="A210" s="115"/>
      <c r="B210" s="332"/>
      <c r="C210" s="374" t="s">
        <v>1113</v>
      </c>
      <c r="D210" s="332"/>
      <c r="E210" s="1164"/>
      <c r="F210" s="582">
        <f t="shared" si="46"/>
        <v>0</v>
      </c>
      <c r="G210" s="333"/>
      <c r="H210" s="333"/>
      <c r="I210" s="334"/>
      <c r="J210" s="335"/>
      <c r="K210" s="942"/>
      <c r="L210" s="337"/>
      <c r="M210" s="337"/>
      <c r="N210" s="337"/>
      <c r="O210" s="338"/>
      <c r="P210" s="1359">
        <f t="shared" si="48"/>
        <v>0</v>
      </c>
      <c r="Q210" s="364"/>
      <c r="R210" s="364"/>
      <c r="S210" s="365"/>
      <c r="T210" s="1453"/>
      <c r="U210" s="367"/>
      <c r="V210" s="364"/>
      <c r="W210" s="364"/>
      <c r="X210" s="364"/>
      <c r="Y210" s="1293">
        <f t="shared" si="47"/>
        <v>0</v>
      </c>
      <c r="Z210" s="340"/>
      <c r="AA210" s="415"/>
      <c r="AB210" s="20"/>
      <c r="AC210" s="253">
        <f t="shared" si="45"/>
        <v>0</v>
      </c>
    </row>
    <row r="211" spans="1:29" ht="15.6" customHeight="1" x14ac:dyDescent="0.3">
      <c r="A211" s="115"/>
      <c r="B211" s="332"/>
      <c r="C211" s="332"/>
      <c r="D211" s="332"/>
      <c r="E211" s="1168" t="s">
        <v>36</v>
      </c>
      <c r="F211" s="582">
        <f t="shared" si="46"/>
        <v>2</v>
      </c>
      <c r="G211" s="333"/>
      <c r="H211" s="333"/>
      <c r="I211" s="334">
        <v>2</v>
      </c>
      <c r="J211" s="335"/>
      <c r="K211" s="942"/>
      <c r="L211" s="337"/>
      <c r="M211" s="337"/>
      <c r="N211" s="337"/>
      <c r="O211" s="338"/>
      <c r="P211" s="1359">
        <f t="shared" si="48"/>
        <v>0</v>
      </c>
      <c r="Q211" s="364"/>
      <c r="R211" s="364"/>
      <c r="S211" s="365"/>
      <c r="T211" s="1453"/>
      <c r="U211" s="367"/>
      <c r="V211" s="364"/>
      <c r="W211" s="364"/>
      <c r="X211" s="364"/>
      <c r="Y211" s="1293">
        <f t="shared" si="47"/>
        <v>0</v>
      </c>
      <c r="Z211" s="340"/>
      <c r="AA211" s="420"/>
      <c r="AB211" s="20"/>
      <c r="AC211" s="253">
        <f t="shared" si="45"/>
        <v>0</v>
      </c>
    </row>
    <row r="212" spans="1:29" ht="15.6" customHeight="1" x14ac:dyDescent="0.3">
      <c r="A212" s="115"/>
      <c r="B212" s="332"/>
      <c r="C212" s="332"/>
      <c r="D212" s="332"/>
      <c r="E212" s="1168" t="s">
        <v>50</v>
      </c>
      <c r="F212" s="582">
        <f t="shared" si="46"/>
        <v>2</v>
      </c>
      <c r="G212" s="333"/>
      <c r="H212" s="333"/>
      <c r="I212" s="334"/>
      <c r="J212" s="335">
        <v>2</v>
      </c>
      <c r="K212" s="942"/>
      <c r="L212" s="337"/>
      <c r="M212" s="337"/>
      <c r="N212" s="337"/>
      <c r="O212" s="338"/>
      <c r="P212" s="1359">
        <f t="shared" si="48"/>
        <v>0</v>
      </c>
      <c r="Q212" s="364"/>
      <c r="R212" s="364"/>
      <c r="S212" s="365"/>
      <c r="T212" s="1453"/>
      <c r="U212" s="367"/>
      <c r="V212" s="364"/>
      <c r="W212" s="364"/>
      <c r="X212" s="364"/>
      <c r="Y212" s="1293">
        <f t="shared" si="47"/>
        <v>0</v>
      </c>
      <c r="Z212" s="340"/>
      <c r="AA212" s="415" t="s">
        <v>35</v>
      </c>
      <c r="AB212" s="20"/>
      <c r="AC212" s="253">
        <f t="shared" si="45"/>
        <v>0</v>
      </c>
    </row>
    <row r="213" spans="1:29" ht="15.6" customHeight="1" x14ac:dyDescent="0.3">
      <c r="A213" s="115"/>
      <c r="B213" s="332"/>
      <c r="C213" s="332"/>
      <c r="D213" s="332"/>
      <c r="E213" s="1168"/>
      <c r="F213" s="582">
        <f t="shared" si="46"/>
        <v>0</v>
      </c>
      <c r="G213" s="333"/>
      <c r="H213" s="333"/>
      <c r="I213" s="334"/>
      <c r="J213" s="335"/>
      <c r="K213" s="942"/>
      <c r="L213" s="337"/>
      <c r="M213" s="337"/>
      <c r="N213" s="337"/>
      <c r="O213" s="338"/>
      <c r="P213" s="1359">
        <f t="shared" si="48"/>
        <v>0</v>
      </c>
      <c r="Q213" s="364"/>
      <c r="R213" s="364"/>
      <c r="S213" s="365"/>
      <c r="T213" s="1453"/>
      <c r="U213" s="367"/>
      <c r="V213" s="364"/>
      <c r="W213" s="364"/>
      <c r="X213" s="364"/>
      <c r="Y213" s="1293">
        <f t="shared" si="47"/>
        <v>0</v>
      </c>
      <c r="Z213" s="340"/>
      <c r="AA213" s="415"/>
      <c r="AB213" s="20"/>
      <c r="AC213" s="253">
        <f t="shared" si="45"/>
        <v>0</v>
      </c>
    </row>
    <row r="214" spans="1:29" ht="15.6" customHeight="1" x14ac:dyDescent="0.3">
      <c r="A214" s="115"/>
      <c r="B214" s="332"/>
      <c r="C214" s="374" t="s">
        <v>1114</v>
      </c>
      <c r="D214" s="332"/>
      <c r="E214" s="1164"/>
      <c r="F214" s="582">
        <f t="shared" si="46"/>
        <v>0</v>
      </c>
      <c r="G214" s="333"/>
      <c r="H214" s="333"/>
      <c r="I214" s="334"/>
      <c r="J214" s="335"/>
      <c r="K214" s="942"/>
      <c r="L214" s="337"/>
      <c r="M214" s="337"/>
      <c r="N214" s="337"/>
      <c r="O214" s="338"/>
      <c r="P214" s="1359">
        <f t="shared" si="48"/>
        <v>0</v>
      </c>
      <c r="Q214" s="364"/>
      <c r="R214" s="364"/>
      <c r="S214" s="365"/>
      <c r="T214" s="1453"/>
      <c r="U214" s="367"/>
      <c r="V214" s="364"/>
      <c r="W214" s="364"/>
      <c r="X214" s="364"/>
      <c r="Y214" s="1293">
        <f t="shared" si="47"/>
        <v>0</v>
      </c>
      <c r="Z214" s="340"/>
      <c r="AA214" s="415" t="s">
        <v>866</v>
      </c>
      <c r="AB214" s="32">
        <v>5564504.6400000006</v>
      </c>
      <c r="AC214" s="253">
        <f t="shared" si="45"/>
        <v>0</v>
      </c>
    </row>
    <row r="215" spans="1:29" ht="15.6" customHeight="1" x14ac:dyDescent="0.3">
      <c r="A215" s="115"/>
      <c r="B215" s="332"/>
      <c r="C215" s="374"/>
      <c r="D215" s="332"/>
      <c r="E215" s="1168" t="s">
        <v>301</v>
      </c>
      <c r="F215" s="582">
        <f t="shared" si="46"/>
        <v>0</v>
      </c>
      <c r="G215" s="333"/>
      <c r="H215" s="333"/>
      <c r="I215" s="334"/>
      <c r="J215" s="335"/>
      <c r="K215" s="942"/>
      <c r="L215" s="337"/>
      <c r="M215" s="337"/>
      <c r="N215" s="337"/>
      <c r="O215" s="338"/>
      <c r="P215" s="1359">
        <f t="shared" si="48"/>
        <v>0</v>
      </c>
      <c r="Q215" s="364"/>
      <c r="R215" s="364"/>
      <c r="S215" s="365"/>
      <c r="T215" s="1453"/>
      <c r="U215" s="367"/>
      <c r="V215" s="364"/>
      <c r="W215" s="364"/>
      <c r="X215" s="364"/>
      <c r="Y215" s="1293">
        <f t="shared" si="47"/>
        <v>0</v>
      </c>
      <c r="Z215" s="340"/>
      <c r="AA215" s="415" t="s">
        <v>868</v>
      </c>
      <c r="AB215" s="22" t="e">
        <f>+#REF!+#REF!</f>
        <v>#REF!</v>
      </c>
      <c r="AC215" s="253">
        <f t="shared" si="45"/>
        <v>0</v>
      </c>
    </row>
    <row r="216" spans="1:29" s="51" customFormat="1" ht="15.6" customHeight="1" x14ac:dyDescent="0.3">
      <c r="A216" s="115"/>
      <c r="B216" s="332"/>
      <c r="C216" s="332"/>
      <c r="D216" s="332"/>
      <c r="E216" s="1168" t="s">
        <v>302</v>
      </c>
      <c r="F216" s="582">
        <f t="shared" si="46"/>
        <v>2</v>
      </c>
      <c r="G216" s="333"/>
      <c r="H216" s="333"/>
      <c r="I216" s="334"/>
      <c r="J216" s="335">
        <v>2</v>
      </c>
      <c r="K216" s="942"/>
      <c r="L216" s="337"/>
      <c r="M216" s="337"/>
      <c r="N216" s="337"/>
      <c r="O216" s="338"/>
      <c r="P216" s="1359">
        <f t="shared" si="48"/>
        <v>0</v>
      </c>
      <c r="Q216" s="364"/>
      <c r="R216" s="364"/>
      <c r="S216" s="365"/>
      <c r="T216" s="1453"/>
      <c r="U216" s="367"/>
      <c r="V216" s="364"/>
      <c r="W216" s="364"/>
      <c r="X216" s="364"/>
      <c r="Y216" s="1293">
        <f t="shared" si="47"/>
        <v>0</v>
      </c>
      <c r="Z216" s="340"/>
      <c r="AA216" s="370" t="s">
        <v>867</v>
      </c>
      <c r="AB216" s="217" t="e">
        <f>+AB215-AB214</f>
        <v>#REF!</v>
      </c>
      <c r="AC216" s="253">
        <f t="shared" si="45"/>
        <v>0</v>
      </c>
    </row>
    <row r="217" spans="1:29" s="51" customFormat="1" ht="15.6" customHeight="1" x14ac:dyDescent="0.3">
      <c r="A217" s="115"/>
      <c r="B217" s="332"/>
      <c r="C217" s="332"/>
      <c r="D217" s="332"/>
      <c r="E217" s="1168"/>
      <c r="F217" s="582"/>
      <c r="G217" s="333"/>
      <c r="H217" s="333"/>
      <c r="I217" s="334"/>
      <c r="J217" s="335">
        <v>1</v>
      </c>
      <c r="K217" s="942"/>
      <c r="L217" s="337"/>
      <c r="M217" s="337"/>
      <c r="N217" s="337"/>
      <c r="O217" s="338"/>
      <c r="P217" s="1359">
        <f t="shared" si="48"/>
        <v>82160</v>
      </c>
      <c r="Q217" s="364"/>
      <c r="R217" s="364"/>
      <c r="S217" s="365"/>
      <c r="T217" s="1453">
        <v>82160</v>
      </c>
      <c r="U217" s="367"/>
      <c r="V217" s="364"/>
      <c r="W217" s="364"/>
      <c r="X217" s="364"/>
      <c r="Y217" s="1293">
        <f t="shared" si="47"/>
        <v>0</v>
      </c>
      <c r="Z217" s="340" t="s">
        <v>32</v>
      </c>
      <c r="AA217" s="370"/>
      <c r="AB217" s="217"/>
      <c r="AC217" s="253">
        <f t="shared" si="45"/>
        <v>82160</v>
      </c>
    </row>
    <row r="218" spans="1:29" s="51" customFormat="1" ht="15.6" customHeight="1" x14ac:dyDescent="0.3">
      <c r="A218" s="115"/>
      <c r="B218" s="332"/>
      <c r="C218" s="332"/>
      <c r="D218" s="332"/>
      <c r="E218" s="522" t="s">
        <v>989</v>
      </c>
      <c r="F218" s="582">
        <v>3</v>
      </c>
      <c r="G218" s="333">
        <v>3</v>
      </c>
      <c r="H218" s="333"/>
      <c r="I218" s="334"/>
      <c r="J218" s="335"/>
      <c r="K218" s="942">
        <v>3</v>
      </c>
      <c r="L218" s="337"/>
      <c r="M218" s="337"/>
      <c r="N218" s="337"/>
      <c r="O218" s="338">
        <f t="shared" si="50"/>
        <v>3</v>
      </c>
      <c r="P218" s="339">
        <f t="shared" si="48"/>
        <v>53700</v>
      </c>
      <c r="Q218" s="364"/>
      <c r="R218" s="364"/>
      <c r="S218" s="365"/>
      <c r="T218" s="366">
        <v>53700</v>
      </c>
      <c r="U218" s="367"/>
      <c r="V218" s="364"/>
      <c r="W218" s="364"/>
      <c r="X218" s="364"/>
      <c r="Y218" s="1293">
        <f t="shared" si="47"/>
        <v>0</v>
      </c>
      <c r="Z218" s="340" t="s">
        <v>1050</v>
      </c>
      <c r="AA218" s="1252"/>
      <c r="AB218" s="217"/>
      <c r="AC218" s="253">
        <f t="shared" si="45"/>
        <v>53700</v>
      </c>
    </row>
    <row r="219" spans="1:29" ht="15.6" customHeight="1" x14ac:dyDescent="0.3">
      <c r="A219" s="115"/>
      <c r="B219" s="332"/>
      <c r="C219" s="332"/>
      <c r="D219" s="332"/>
      <c r="E219" s="1168"/>
      <c r="F219" s="582">
        <f t="shared" si="46"/>
        <v>0</v>
      </c>
      <c r="G219" s="333"/>
      <c r="H219" s="333"/>
      <c r="I219" s="334"/>
      <c r="J219" s="335"/>
      <c r="K219" s="942"/>
      <c r="L219" s="337"/>
      <c r="M219" s="337"/>
      <c r="N219" s="337"/>
      <c r="O219" s="338"/>
      <c r="P219" s="339">
        <f t="shared" si="48"/>
        <v>0</v>
      </c>
      <c r="Q219" s="364"/>
      <c r="R219" s="364"/>
      <c r="S219" s="365"/>
      <c r="T219" s="366"/>
      <c r="U219" s="367"/>
      <c r="V219" s="364"/>
      <c r="W219" s="364"/>
      <c r="X219" s="364"/>
      <c r="Y219" s="1293">
        <f t="shared" si="47"/>
        <v>0</v>
      </c>
      <c r="Z219" s="340"/>
      <c r="AA219" s="370"/>
      <c r="AB219" s="22"/>
      <c r="AC219" s="253">
        <f t="shared" si="45"/>
        <v>0</v>
      </c>
    </row>
    <row r="220" spans="1:29" ht="15.6" customHeight="1" x14ac:dyDescent="0.3">
      <c r="A220" s="115"/>
      <c r="B220" s="332"/>
      <c r="C220" s="374" t="s">
        <v>1296</v>
      </c>
      <c r="D220" s="332"/>
      <c r="E220" s="1164"/>
      <c r="F220" s="582">
        <f t="shared" si="46"/>
        <v>0</v>
      </c>
      <c r="G220" s="333"/>
      <c r="H220" s="333"/>
      <c r="I220" s="334"/>
      <c r="J220" s="335"/>
      <c r="K220" s="942"/>
      <c r="L220" s="337"/>
      <c r="M220" s="337"/>
      <c r="N220" s="337"/>
      <c r="O220" s="338"/>
      <c r="P220" s="339">
        <f t="shared" si="48"/>
        <v>0</v>
      </c>
      <c r="Q220" s="364"/>
      <c r="R220" s="364"/>
      <c r="S220" s="365"/>
      <c r="T220" s="366"/>
      <c r="U220" s="367"/>
      <c r="V220" s="364"/>
      <c r="W220" s="364"/>
      <c r="X220" s="364"/>
      <c r="Y220" s="1293">
        <f t="shared" si="47"/>
        <v>0</v>
      </c>
      <c r="Z220" s="340"/>
      <c r="AA220" s="420"/>
      <c r="AB220" s="20"/>
      <c r="AC220" s="253">
        <f t="shared" si="45"/>
        <v>0</v>
      </c>
    </row>
    <row r="221" spans="1:29" ht="15.6" customHeight="1" x14ac:dyDescent="0.3">
      <c r="A221" s="115"/>
      <c r="B221" s="332"/>
      <c r="C221" s="374" t="s">
        <v>41</v>
      </c>
      <c r="D221" s="332"/>
      <c r="E221" s="1166" t="s">
        <v>1297</v>
      </c>
      <c r="F221" s="582">
        <f t="shared" si="46"/>
        <v>0</v>
      </c>
      <c r="G221" s="333"/>
      <c r="H221" s="333"/>
      <c r="I221" s="334"/>
      <c r="J221" s="335"/>
      <c r="K221" s="942"/>
      <c r="L221" s="337"/>
      <c r="M221" s="337"/>
      <c r="N221" s="337"/>
      <c r="O221" s="338"/>
      <c r="P221" s="339">
        <f t="shared" si="48"/>
        <v>0</v>
      </c>
      <c r="Q221" s="364"/>
      <c r="R221" s="364"/>
      <c r="S221" s="365"/>
      <c r="T221" s="366"/>
      <c r="U221" s="367"/>
      <c r="V221" s="364"/>
      <c r="W221" s="364"/>
      <c r="X221" s="364"/>
      <c r="Y221" s="1293">
        <f t="shared" si="47"/>
        <v>0</v>
      </c>
      <c r="Z221" s="340"/>
      <c r="AA221" s="420"/>
      <c r="AB221" s="20"/>
      <c r="AC221" s="253">
        <f t="shared" si="45"/>
        <v>0</v>
      </c>
    </row>
    <row r="222" spans="1:29" s="9" customFormat="1" ht="15.6" customHeight="1" x14ac:dyDescent="0.3">
      <c r="A222" s="115"/>
      <c r="B222" s="332"/>
      <c r="C222" s="332"/>
      <c r="D222" s="332"/>
      <c r="E222" s="1168" t="s">
        <v>37</v>
      </c>
      <c r="F222" s="582">
        <f t="shared" si="46"/>
        <v>2</v>
      </c>
      <c r="G222" s="333"/>
      <c r="H222" s="333"/>
      <c r="I222" s="334"/>
      <c r="J222" s="335">
        <v>2</v>
      </c>
      <c r="K222" s="942"/>
      <c r="L222" s="344"/>
      <c r="M222" s="344"/>
      <c r="N222" s="344"/>
      <c r="O222" s="338"/>
      <c r="P222" s="339">
        <f t="shared" si="48"/>
        <v>0</v>
      </c>
      <c r="Q222" s="364"/>
      <c r="R222" s="364"/>
      <c r="S222" s="365"/>
      <c r="T222" s="366"/>
      <c r="U222" s="367"/>
      <c r="V222" s="364"/>
      <c r="W222" s="364"/>
      <c r="X222" s="364"/>
      <c r="Y222" s="1293">
        <f t="shared" si="47"/>
        <v>0</v>
      </c>
      <c r="Z222" s="340"/>
      <c r="AA222" s="420"/>
      <c r="AB222" s="20"/>
      <c r="AC222" s="253">
        <f t="shared" si="45"/>
        <v>0</v>
      </c>
    </row>
    <row r="223" spans="1:29" ht="15.6" customHeight="1" x14ac:dyDescent="0.3">
      <c r="A223" s="115"/>
      <c r="B223" s="332"/>
      <c r="C223" s="332"/>
      <c r="D223" s="332"/>
      <c r="E223" s="1168"/>
      <c r="F223" s="582">
        <f t="shared" si="46"/>
        <v>0</v>
      </c>
      <c r="G223" s="333"/>
      <c r="H223" s="333"/>
      <c r="I223" s="334"/>
      <c r="J223" s="335"/>
      <c r="K223" s="942"/>
      <c r="L223" s="337"/>
      <c r="M223" s="337"/>
      <c r="N223" s="337"/>
      <c r="O223" s="338"/>
      <c r="P223" s="339">
        <f t="shared" si="48"/>
        <v>0</v>
      </c>
      <c r="Q223" s="364"/>
      <c r="R223" s="364"/>
      <c r="S223" s="365"/>
      <c r="T223" s="366"/>
      <c r="U223" s="367"/>
      <c r="V223" s="364"/>
      <c r="W223" s="364"/>
      <c r="X223" s="364"/>
      <c r="Y223" s="1293">
        <f t="shared" si="47"/>
        <v>0</v>
      </c>
      <c r="Z223" s="340"/>
      <c r="AA223" s="420"/>
      <c r="AB223" s="20"/>
      <c r="AC223" s="253">
        <f t="shared" ref="AC223:AC295" si="51">P223+Y223</f>
        <v>0</v>
      </c>
    </row>
    <row r="224" spans="1:29" ht="15.6" customHeight="1" x14ac:dyDescent="0.3">
      <c r="A224" s="115"/>
      <c r="B224" s="332"/>
      <c r="C224" s="374" t="s">
        <v>1115</v>
      </c>
      <c r="D224" s="332"/>
      <c r="E224" s="1164"/>
      <c r="F224" s="582">
        <f t="shared" si="46"/>
        <v>0</v>
      </c>
      <c r="G224" s="333"/>
      <c r="H224" s="333"/>
      <c r="I224" s="334"/>
      <c r="J224" s="335"/>
      <c r="K224" s="942"/>
      <c r="L224" s="337"/>
      <c r="M224" s="337"/>
      <c r="N224" s="337"/>
      <c r="O224" s="338"/>
      <c r="P224" s="339">
        <f t="shared" si="48"/>
        <v>0</v>
      </c>
      <c r="Q224" s="364"/>
      <c r="R224" s="364"/>
      <c r="S224" s="365"/>
      <c r="T224" s="366"/>
      <c r="U224" s="367"/>
      <c r="V224" s="364"/>
      <c r="W224" s="364"/>
      <c r="X224" s="364"/>
      <c r="Y224" s="1293">
        <f t="shared" si="47"/>
        <v>0</v>
      </c>
      <c r="Z224" s="340"/>
      <c r="AA224" s="415"/>
      <c r="AB224" s="20"/>
      <c r="AC224" s="253">
        <f t="shared" si="51"/>
        <v>0</v>
      </c>
    </row>
    <row r="225" spans="1:30" ht="15.6" customHeight="1" x14ac:dyDescent="0.3">
      <c r="A225" s="115"/>
      <c r="B225" s="332"/>
      <c r="C225" s="332"/>
      <c r="D225" s="332"/>
      <c r="E225" s="1168" t="s">
        <v>34</v>
      </c>
      <c r="F225" s="582">
        <f t="shared" si="46"/>
        <v>1</v>
      </c>
      <c r="G225" s="333"/>
      <c r="H225" s="333"/>
      <c r="I225" s="334"/>
      <c r="J225" s="335">
        <v>1</v>
      </c>
      <c r="K225" s="942"/>
      <c r="L225" s="337"/>
      <c r="M225" s="337"/>
      <c r="N225" s="337"/>
      <c r="O225" s="338"/>
      <c r="P225" s="339">
        <f t="shared" si="48"/>
        <v>72480</v>
      </c>
      <c r="Q225" s="364"/>
      <c r="R225" s="364"/>
      <c r="S225" s="365">
        <v>72480</v>
      </c>
      <c r="T225" s="366"/>
      <c r="U225" s="367"/>
      <c r="V225" s="364"/>
      <c r="W225" s="364"/>
      <c r="X225" s="364"/>
      <c r="Y225" s="1293">
        <f t="shared" si="47"/>
        <v>0</v>
      </c>
      <c r="Z225" s="423"/>
      <c r="AA225" s="431"/>
      <c r="AB225" s="20"/>
      <c r="AC225" s="253">
        <f t="shared" si="51"/>
        <v>72480</v>
      </c>
    </row>
    <row r="226" spans="1:30" ht="15.6" customHeight="1" x14ac:dyDescent="0.3">
      <c r="A226" s="115"/>
      <c r="B226" s="332"/>
      <c r="C226" s="332"/>
      <c r="D226" s="332"/>
      <c r="E226" s="1168"/>
      <c r="F226" s="582">
        <f t="shared" si="46"/>
        <v>0</v>
      </c>
      <c r="G226" s="333"/>
      <c r="H226" s="333"/>
      <c r="I226" s="334"/>
      <c r="J226" s="335"/>
      <c r="K226" s="942"/>
      <c r="L226" s="337"/>
      <c r="M226" s="337"/>
      <c r="N226" s="337"/>
      <c r="O226" s="338"/>
      <c r="P226" s="339">
        <f t="shared" si="48"/>
        <v>0</v>
      </c>
      <c r="Q226" s="364"/>
      <c r="R226" s="364"/>
      <c r="S226" s="365"/>
      <c r="T226" s="366"/>
      <c r="U226" s="367"/>
      <c r="V226" s="364"/>
      <c r="W226" s="364"/>
      <c r="X226" s="364"/>
      <c r="Y226" s="1293">
        <f t="shared" si="47"/>
        <v>0</v>
      </c>
      <c r="Z226" s="340"/>
      <c r="AA226" s="415"/>
      <c r="AB226" s="20"/>
      <c r="AC226" s="253">
        <f t="shared" si="51"/>
        <v>0</v>
      </c>
    </row>
    <row r="227" spans="1:30" x14ac:dyDescent="0.3">
      <c r="A227" s="115"/>
      <c r="B227" s="332"/>
      <c r="C227" s="442" t="s">
        <v>1116</v>
      </c>
      <c r="D227" s="441"/>
      <c r="E227" s="1178"/>
      <c r="F227" s="582">
        <f t="shared" si="46"/>
        <v>0</v>
      </c>
      <c r="G227" s="333"/>
      <c r="H227" s="333"/>
      <c r="I227" s="334"/>
      <c r="J227" s="335"/>
      <c r="K227" s="942"/>
      <c r="L227" s="337"/>
      <c r="M227" s="337"/>
      <c r="N227" s="337"/>
      <c r="O227" s="338"/>
      <c r="P227" s="339">
        <f t="shared" si="48"/>
        <v>0</v>
      </c>
      <c r="Q227" s="364"/>
      <c r="R227" s="364"/>
      <c r="S227" s="365"/>
      <c r="T227" s="366"/>
      <c r="U227" s="367"/>
      <c r="V227" s="364"/>
      <c r="W227" s="364"/>
      <c r="X227" s="364"/>
      <c r="Y227" s="1293">
        <f t="shared" si="47"/>
        <v>0</v>
      </c>
      <c r="Z227" s="340"/>
      <c r="AA227" s="370" t="s">
        <v>1107</v>
      </c>
      <c r="AB227" s="20"/>
      <c r="AC227" s="253">
        <f t="shared" si="51"/>
        <v>0</v>
      </c>
    </row>
    <row r="228" spans="1:30" x14ac:dyDescent="0.3">
      <c r="A228" s="115"/>
      <c r="B228" s="332"/>
      <c r="C228" s="332"/>
      <c r="D228" s="332"/>
      <c r="E228" s="1168" t="s">
        <v>21</v>
      </c>
      <c r="F228" s="582">
        <f t="shared" si="46"/>
        <v>0</v>
      </c>
      <c r="G228" s="333"/>
      <c r="H228" s="333"/>
      <c r="I228" s="334"/>
      <c r="J228" s="335"/>
      <c r="K228" s="633"/>
      <c r="L228" s="337"/>
      <c r="M228" s="337"/>
      <c r="N228" s="337"/>
      <c r="O228" s="338"/>
      <c r="P228" s="339">
        <f t="shared" si="48"/>
        <v>236595</v>
      </c>
      <c r="Q228" s="364"/>
      <c r="R228" s="364"/>
      <c r="S228" s="365">
        <v>236595</v>
      </c>
      <c r="T228" s="366"/>
      <c r="U228" s="367"/>
      <c r="V228" s="364"/>
      <c r="W228" s="364"/>
      <c r="X228" s="364"/>
      <c r="Y228" s="1293">
        <f t="shared" si="47"/>
        <v>0</v>
      </c>
      <c r="Z228" s="340" t="s">
        <v>32</v>
      </c>
      <c r="AA228" s="370" t="s">
        <v>1110</v>
      </c>
      <c r="AB228" s="20"/>
      <c r="AC228" s="253">
        <f t="shared" si="51"/>
        <v>236595</v>
      </c>
    </row>
    <row r="229" spans="1:30" x14ac:dyDescent="0.3">
      <c r="A229" s="115"/>
      <c r="B229" s="332"/>
      <c r="C229" s="332"/>
      <c r="D229" s="332"/>
      <c r="E229" s="1168"/>
      <c r="F229" s="582"/>
      <c r="G229" s="333"/>
      <c r="H229" s="333"/>
      <c r="I229" s="334"/>
      <c r="J229" s="335"/>
      <c r="K229" s="633"/>
      <c r="L229" s="337"/>
      <c r="M229" s="337"/>
      <c r="N229" s="337"/>
      <c r="O229" s="338"/>
      <c r="P229" s="339"/>
      <c r="Q229" s="364"/>
      <c r="R229" s="364"/>
      <c r="S229" s="365"/>
      <c r="T229" s="366"/>
      <c r="U229" s="367"/>
      <c r="V229" s="364"/>
      <c r="W229" s="364"/>
      <c r="X229" s="364"/>
      <c r="Y229" s="1293"/>
      <c r="Z229" s="340"/>
      <c r="AA229" s="370" t="s">
        <v>1111</v>
      </c>
      <c r="AB229" s="20"/>
      <c r="AC229" s="253"/>
    </row>
    <row r="230" spans="1:30" x14ac:dyDescent="0.3">
      <c r="A230" s="115"/>
      <c r="B230" s="332"/>
      <c r="C230" s="332"/>
      <c r="D230" s="332"/>
      <c r="E230" s="1168"/>
      <c r="F230" s="582"/>
      <c r="G230" s="333"/>
      <c r="H230" s="333"/>
      <c r="I230" s="334"/>
      <c r="J230" s="335"/>
      <c r="K230" s="633"/>
      <c r="L230" s="337"/>
      <c r="M230" s="337"/>
      <c r="N230" s="337"/>
      <c r="O230" s="338"/>
      <c r="P230" s="339"/>
      <c r="Q230" s="364"/>
      <c r="R230" s="364"/>
      <c r="S230" s="365"/>
      <c r="T230" s="366"/>
      <c r="U230" s="367"/>
      <c r="V230" s="364"/>
      <c r="W230" s="364"/>
      <c r="X230" s="364"/>
      <c r="Y230" s="1293"/>
      <c r="Z230" s="340"/>
      <c r="AA230" s="370" t="s">
        <v>1112</v>
      </c>
      <c r="AB230" s="20"/>
      <c r="AC230" s="253"/>
    </row>
    <row r="231" spans="1:30" x14ac:dyDescent="0.3">
      <c r="A231" s="115"/>
      <c r="B231" s="332"/>
      <c r="C231" s="332"/>
      <c r="D231" s="332"/>
      <c r="E231" s="1168"/>
      <c r="F231" s="582">
        <f t="shared" si="46"/>
        <v>0</v>
      </c>
      <c r="G231" s="333"/>
      <c r="H231" s="333"/>
      <c r="I231" s="334"/>
      <c r="J231" s="335"/>
      <c r="K231" s="633"/>
      <c r="L231" s="337"/>
      <c r="M231" s="337"/>
      <c r="N231" s="337"/>
      <c r="O231" s="338"/>
      <c r="P231" s="339">
        <f t="shared" si="48"/>
        <v>0</v>
      </c>
      <c r="Q231" s="364"/>
      <c r="R231" s="364"/>
      <c r="S231" s="365"/>
      <c r="T231" s="366"/>
      <c r="U231" s="367"/>
      <c r="V231" s="364"/>
      <c r="W231" s="364"/>
      <c r="X231" s="364"/>
      <c r="Y231" s="1293">
        <f t="shared" si="47"/>
        <v>0</v>
      </c>
      <c r="Z231" s="340"/>
      <c r="AA231" s="370"/>
      <c r="AB231" s="20"/>
      <c r="AC231" s="253">
        <f t="shared" si="51"/>
        <v>0</v>
      </c>
    </row>
    <row r="232" spans="1:30" x14ac:dyDescent="0.3">
      <c r="A232" s="124"/>
      <c r="B232" s="441"/>
      <c r="C232" s="441"/>
      <c r="D232" s="442" t="s">
        <v>1117</v>
      </c>
      <c r="E232" s="1168"/>
      <c r="F232" s="582">
        <f t="shared" si="46"/>
        <v>0</v>
      </c>
      <c r="G232" s="333"/>
      <c r="H232" s="333"/>
      <c r="I232" s="334"/>
      <c r="J232" s="335"/>
      <c r="K232" s="633"/>
      <c r="L232" s="337"/>
      <c r="M232" s="337"/>
      <c r="N232" s="337"/>
      <c r="O232" s="338"/>
      <c r="P232" s="339">
        <f t="shared" si="48"/>
        <v>0</v>
      </c>
      <c r="Q232" s="364"/>
      <c r="R232" s="364"/>
      <c r="S232" s="365"/>
      <c r="T232" s="366"/>
      <c r="U232" s="367"/>
      <c r="V232" s="364"/>
      <c r="W232" s="364"/>
      <c r="X232" s="364"/>
      <c r="Y232" s="1293">
        <f t="shared" si="47"/>
        <v>0</v>
      </c>
      <c r="Z232" s="340"/>
      <c r="AA232" s="370" t="s">
        <v>1108</v>
      </c>
      <c r="AB232" s="20"/>
      <c r="AC232" s="253">
        <f t="shared" si="51"/>
        <v>0</v>
      </c>
    </row>
    <row r="233" spans="1:30" x14ac:dyDescent="0.3">
      <c r="A233" s="124"/>
      <c r="B233" s="441"/>
      <c r="C233" s="441"/>
      <c r="D233" s="441"/>
      <c r="E233" s="1168" t="s">
        <v>21</v>
      </c>
      <c r="F233" s="582">
        <f t="shared" si="46"/>
        <v>0</v>
      </c>
      <c r="G233" s="333"/>
      <c r="H233" s="333"/>
      <c r="I233" s="334"/>
      <c r="J233" s="335"/>
      <c r="K233" s="633"/>
      <c r="L233" s="337"/>
      <c r="M233" s="337"/>
      <c r="N233" s="337"/>
      <c r="O233" s="338"/>
      <c r="P233" s="339">
        <f t="shared" si="48"/>
        <v>8800</v>
      </c>
      <c r="Q233" s="364"/>
      <c r="R233" s="364"/>
      <c r="S233" s="365">
        <v>8800</v>
      </c>
      <c r="T233" s="366"/>
      <c r="U233" s="367"/>
      <c r="V233" s="364"/>
      <c r="W233" s="364"/>
      <c r="X233" s="364"/>
      <c r="Y233" s="1293">
        <f t="shared" si="47"/>
        <v>0</v>
      </c>
      <c r="Z233" s="340" t="s">
        <v>32</v>
      </c>
      <c r="AA233" s="462" t="s">
        <v>1109</v>
      </c>
      <c r="AB233" s="20"/>
      <c r="AC233" s="253">
        <f t="shared" si="51"/>
        <v>8800</v>
      </c>
    </row>
    <row r="234" spans="1:30" ht="16.2" thickBot="1" x14ac:dyDescent="0.35">
      <c r="A234" s="119"/>
      <c r="B234" s="306"/>
      <c r="C234" s="306"/>
      <c r="D234" s="306"/>
      <c r="E234" s="1364"/>
      <c r="F234" s="881">
        <f t="shared" si="46"/>
        <v>0</v>
      </c>
      <c r="G234" s="307"/>
      <c r="H234" s="307"/>
      <c r="I234" s="308"/>
      <c r="J234" s="309"/>
      <c r="K234" s="948"/>
      <c r="L234" s="310"/>
      <c r="M234" s="310"/>
      <c r="N234" s="310"/>
      <c r="O234" s="311"/>
      <c r="P234" s="484">
        <f t="shared" si="48"/>
        <v>0</v>
      </c>
      <c r="Q234" s="349"/>
      <c r="R234" s="349"/>
      <c r="S234" s="314"/>
      <c r="T234" s="315"/>
      <c r="U234" s="350"/>
      <c r="V234" s="349"/>
      <c r="W234" s="349"/>
      <c r="X234" s="349"/>
      <c r="Y234" s="1307">
        <f t="shared" si="47"/>
        <v>0</v>
      </c>
      <c r="Z234" s="317"/>
      <c r="AA234" s="427"/>
      <c r="AB234" s="20"/>
      <c r="AC234" s="253">
        <f t="shared" si="51"/>
        <v>0</v>
      </c>
    </row>
    <row r="235" spans="1:30" s="34" customFormat="1" x14ac:dyDescent="0.3">
      <c r="A235" s="127"/>
      <c r="B235" s="463" t="s">
        <v>303</v>
      </c>
      <c r="C235" s="463"/>
      <c r="D235" s="463"/>
      <c r="E235" s="1351"/>
      <c r="F235" s="883">
        <f t="shared" si="46"/>
        <v>0</v>
      </c>
      <c r="G235" s="920"/>
      <c r="H235" s="920"/>
      <c r="I235" s="921"/>
      <c r="J235" s="922"/>
      <c r="K235" s="356"/>
      <c r="L235" s="923"/>
      <c r="M235" s="923"/>
      <c r="N235" s="923"/>
      <c r="O235" s="358"/>
      <c r="P235" s="488">
        <f t="shared" si="48"/>
        <v>0</v>
      </c>
      <c r="Q235" s="976"/>
      <c r="R235" s="976"/>
      <c r="S235" s="464"/>
      <c r="T235" s="465"/>
      <c r="U235" s="998"/>
      <c r="V235" s="976"/>
      <c r="W235" s="976"/>
      <c r="X235" s="976"/>
      <c r="Y235" s="1308">
        <f t="shared" si="47"/>
        <v>0</v>
      </c>
      <c r="Z235" s="466" t="s">
        <v>114</v>
      </c>
      <c r="AA235" s="692"/>
      <c r="AB235" s="20"/>
      <c r="AC235" s="260">
        <f t="shared" si="51"/>
        <v>0</v>
      </c>
    </row>
    <row r="236" spans="1:30" s="34" customFormat="1" x14ac:dyDescent="0.3">
      <c r="A236" s="118"/>
      <c r="B236" s="442"/>
      <c r="C236" s="442" t="s">
        <v>304</v>
      </c>
      <c r="D236" s="442"/>
      <c r="E236" s="1166"/>
      <c r="F236" s="582">
        <f t="shared" si="46"/>
        <v>0</v>
      </c>
      <c r="G236" s="583"/>
      <c r="H236" s="583"/>
      <c r="I236" s="584"/>
      <c r="J236" s="585"/>
      <c r="K236" s="336"/>
      <c r="L236" s="586"/>
      <c r="M236" s="586"/>
      <c r="N236" s="586"/>
      <c r="O236" s="338"/>
      <c r="P236" s="339">
        <f t="shared" si="48"/>
        <v>0</v>
      </c>
      <c r="Q236" s="436"/>
      <c r="R236" s="436"/>
      <c r="S236" s="401"/>
      <c r="T236" s="402"/>
      <c r="U236" s="437"/>
      <c r="V236" s="436"/>
      <c r="W236" s="436"/>
      <c r="X236" s="436"/>
      <c r="Y236" s="1293">
        <f t="shared" si="47"/>
        <v>0</v>
      </c>
      <c r="Z236" s="438"/>
      <c r="AA236" s="430"/>
      <c r="AB236" s="20"/>
      <c r="AC236" s="260">
        <f t="shared" si="51"/>
        <v>0</v>
      </c>
    </row>
    <row r="237" spans="1:30" s="254" customFormat="1" x14ac:dyDescent="0.3">
      <c r="A237" s="118"/>
      <c r="B237" s="368"/>
      <c r="C237" s="331" t="s">
        <v>264</v>
      </c>
      <c r="D237" s="331"/>
      <c r="E237" s="1166"/>
      <c r="F237" s="582">
        <f t="shared" si="46"/>
        <v>0</v>
      </c>
      <c r="G237" s="583"/>
      <c r="H237" s="583"/>
      <c r="I237" s="584"/>
      <c r="J237" s="585"/>
      <c r="K237" s="376"/>
      <c r="L237" s="429"/>
      <c r="M237" s="429"/>
      <c r="N237" s="429"/>
      <c r="O237" s="338"/>
      <c r="P237" s="1359">
        <f>(P245+P249+P261+P269)-P269</f>
        <v>308000</v>
      </c>
      <c r="Q237" s="401">
        <f t="shared" ref="Q237:Y237" si="52">(Q245+Q249+Q261+Q269)-Q269</f>
        <v>48000</v>
      </c>
      <c r="R237" s="401">
        <f t="shared" si="52"/>
        <v>120000</v>
      </c>
      <c r="S237" s="401">
        <f t="shared" si="52"/>
        <v>140000</v>
      </c>
      <c r="T237" s="1262">
        <f t="shared" si="52"/>
        <v>0</v>
      </c>
      <c r="U237" s="1359">
        <f t="shared" si="52"/>
        <v>47960</v>
      </c>
      <c r="V237" s="401">
        <f t="shared" si="52"/>
        <v>120000</v>
      </c>
      <c r="W237" s="1260">
        <f t="shared" si="52"/>
        <v>0</v>
      </c>
      <c r="X237" s="339">
        <f t="shared" si="52"/>
        <v>0</v>
      </c>
      <c r="Y237" s="1286">
        <f t="shared" si="52"/>
        <v>167960</v>
      </c>
      <c r="Z237" s="339"/>
      <c r="AA237" s="430"/>
      <c r="AB237" s="84"/>
      <c r="AC237" s="260">
        <f t="shared" si="51"/>
        <v>475960</v>
      </c>
      <c r="AD237" s="259">
        <f>245000-P237</f>
        <v>-63000</v>
      </c>
    </row>
    <row r="238" spans="1:30" s="254" customFormat="1" x14ac:dyDescent="0.3">
      <c r="A238" s="118"/>
      <c r="B238" s="368"/>
      <c r="C238" s="331" t="s">
        <v>265</v>
      </c>
      <c r="D238" s="331"/>
      <c r="E238" s="1166"/>
      <c r="F238" s="582">
        <f t="shared" ref="F238" si="53">SUM(G238:J238)</f>
        <v>0</v>
      </c>
      <c r="G238" s="583"/>
      <c r="H238" s="583"/>
      <c r="I238" s="584"/>
      <c r="J238" s="585"/>
      <c r="K238" s="376"/>
      <c r="L238" s="429"/>
      <c r="M238" s="429"/>
      <c r="N238" s="429"/>
      <c r="O238" s="338"/>
      <c r="P238" s="1359">
        <f>P269+P272</f>
        <v>120000</v>
      </c>
      <c r="Q238" s="401">
        <f t="shared" ref="Q238:Y238" si="54">Q269+Q272</f>
        <v>0</v>
      </c>
      <c r="R238" s="401">
        <f t="shared" si="54"/>
        <v>0</v>
      </c>
      <c r="S238" s="401">
        <f t="shared" si="54"/>
        <v>50000</v>
      </c>
      <c r="T238" s="1262">
        <f t="shared" si="54"/>
        <v>70000</v>
      </c>
      <c r="U238" s="1359">
        <f t="shared" si="54"/>
        <v>0</v>
      </c>
      <c r="V238" s="401">
        <f t="shared" si="54"/>
        <v>0</v>
      </c>
      <c r="W238" s="1260">
        <f t="shared" si="54"/>
        <v>0</v>
      </c>
      <c r="X238" s="339">
        <f t="shared" si="54"/>
        <v>0</v>
      </c>
      <c r="Y238" s="1286">
        <f t="shared" si="54"/>
        <v>0</v>
      </c>
      <c r="Z238" s="339"/>
      <c r="AA238" s="430"/>
      <c r="AB238" s="84"/>
      <c r="AC238" s="260">
        <f t="shared" si="51"/>
        <v>120000</v>
      </c>
      <c r="AD238" s="259">
        <f>245000-P238</f>
        <v>125000</v>
      </c>
    </row>
    <row r="239" spans="1:30" s="59" customFormat="1" x14ac:dyDescent="0.3">
      <c r="A239" s="118"/>
      <c r="B239" s="368"/>
      <c r="C239" s="331" t="s">
        <v>266</v>
      </c>
      <c r="D239" s="331"/>
      <c r="E239" s="1166"/>
      <c r="F239" s="582">
        <f t="shared" si="46"/>
        <v>0</v>
      </c>
      <c r="G239" s="583"/>
      <c r="H239" s="583"/>
      <c r="I239" s="584"/>
      <c r="J239" s="585"/>
      <c r="K239" s="376"/>
      <c r="L239" s="429"/>
      <c r="M239" s="429"/>
      <c r="N239" s="429"/>
      <c r="O239" s="338"/>
      <c r="P239" s="1359">
        <f t="shared" ref="P239:Y239" si="55">P252+P256+P265</f>
        <v>304000</v>
      </c>
      <c r="Q239" s="401">
        <f t="shared" si="55"/>
        <v>0</v>
      </c>
      <c r="R239" s="401">
        <f t="shared" si="55"/>
        <v>20000</v>
      </c>
      <c r="S239" s="401">
        <f t="shared" si="55"/>
        <v>284000</v>
      </c>
      <c r="T239" s="1262">
        <f t="shared" si="55"/>
        <v>0</v>
      </c>
      <c r="U239" s="1359">
        <f t="shared" si="55"/>
        <v>0</v>
      </c>
      <c r="V239" s="401">
        <f t="shared" si="55"/>
        <v>20000</v>
      </c>
      <c r="W239" s="1260">
        <f t="shared" si="55"/>
        <v>0</v>
      </c>
      <c r="X239" s="339">
        <f t="shared" si="55"/>
        <v>0</v>
      </c>
      <c r="Y239" s="1286">
        <f t="shared" si="55"/>
        <v>20000</v>
      </c>
      <c r="Z239" s="345"/>
      <c r="AA239" s="430"/>
      <c r="AB239" s="58"/>
      <c r="AC239" s="260">
        <f t="shared" si="51"/>
        <v>324000</v>
      </c>
    </row>
    <row r="240" spans="1:30" x14ac:dyDescent="0.3">
      <c r="A240" s="115"/>
      <c r="B240" s="332"/>
      <c r="C240" s="332"/>
      <c r="D240" s="332"/>
      <c r="E240" s="1166"/>
      <c r="F240" s="582">
        <f t="shared" si="46"/>
        <v>0</v>
      </c>
      <c r="G240" s="333"/>
      <c r="H240" s="333"/>
      <c r="I240" s="334"/>
      <c r="J240" s="335"/>
      <c r="K240" s="343"/>
      <c r="L240" s="337"/>
      <c r="M240" s="337"/>
      <c r="N240" s="337"/>
      <c r="O240" s="338"/>
      <c r="P240" s="339">
        <f t="shared" si="48"/>
        <v>0</v>
      </c>
      <c r="Q240" s="364"/>
      <c r="R240" s="364"/>
      <c r="S240" s="365"/>
      <c r="T240" s="366"/>
      <c r="U240" s="367"/>
      <c r="V240" s="364"/>
      <c r="W240" s="364"/>
      <c r="X240" s="364"/>
      <c r="Y240" s="1293">
        <f t="shared" si="47"/>
        <v>0</v>
      </c>
      <c r="Z240" s="340"/>
      <c r="AA240" s="348"/>
      <c r="AB240" s="20"/>
      <c r="AC240" s="253">
        <f t="shared" si="51"/>
        <v>0</v>
      </c>
    </row>
    <row r="241" spans="1:29" x14ac:dyDescent="0.3">
      <c r="A241" s="207"/>
      <c r="B241" s="409"/>
      <c r="C241" s="278" t="s">
        <v>990</v>
      </c>
      <c r="D241" s="409"/>
      <c r="E241" s="523"/>
      <c r="F241" s="582"/>
      <c r="G241" s="333"/>
      <c r="H241" s="333"/>
      <c r="I241" s="334"/>
      <c r="J241" s="335"/>
      <c r="K241" s="343"/>
      <c r="L241" s="337"/>
      <c r="M241" s="337"/>
      <c r="N241" s="337"/>
      <c r="O241" s="338"/>
      <c r="P241" s="339">
        <f t="shared" si="48"/>
        <v>0</v>
      </c>
      <c r="Q241" s="364"/>
      <c r="R241" s="364"/>
      <c r="S241" s="365"/>
      <c r="T241" s="366"/>
      <c r="U241" s="367"/>
      <c r="V241" s="364"/>
      <c r="W241" s="364"/>
      <c r="X241" s="364"/>
      <c r="Y241" s="1293">
        <f t="shared" si="47"/>
        <v>0</v>
      </c>
      <c r="Z241" s="340"/>
      <c r="AA241" s="348"/>
      <c r="AB241" s="20"/>
      <c r="AC241" s="253">
        <f t="shared" si="51"/>
        <v>0</v>
      </c>
    </row>
    <row r="242" spans="1:29" x14ac:dyDescent="0.3">
      <c r="A242" s="207"/>
      <c r="B242" s="409"/>
      <c r="C242" s="278" t="s">
        <v>991</v>
      </c>
      <c r="D242" s="409"/>
      <c r="E242" s="523"/>
      <c r="F242" s="582"/>
      <c r="G242" s="333"/>
      <c r="H242" s="333"/>
      <c r="I242" s="334"/>
      <c r="J242" s="335"/>
      <c r="K242" s="343"/>
      <c r="L242" s="337"/>
      <c r="M242" s="337"/>
      <c r="N242" s="337"/>
      <c r="O242" s="338"/>
      <c r="P242" s="1359">
        <f t="shared" si="48"/>
        <v>0</v>
      </c>
      <c r="Q242" s="364"/>
      <c r="R242" s="364"/>
      <c r="S242" s="365"/>
      <c r="T242" s="366"/>
      <c r="U242" s="367"/>
      <c r="V242" s="364"/>
      <c r="W242" s="364"/>
      <c r="X242" s="364"/>
      <c r="Y242" s="1293">
        <f t="shared" si="47"/>
        <v>0</v>
      </c>
      <c r="Z242" s="340"/>
      <c r="AA242" s="348"/>
      <c r="AB242" s="20"/>
      <c r="AC242" s="253">
        <f t="shared" si="51"/>
        <v>0</v>
      </c>
    </row>
    <row r="243" spans="1:29" x14ac:dyDescent="0.3">
      <c r="A243" s="207"/>
      <c r="B243" s="409"/>
      <c r="C243" s="278" t="s">
        <v>992</v>
      </c>
      <c r="D243" s="409"/>
      <c r="E243" s="523"/>
      <c r="F243" s="582"/>
      <c r="G243" s="333"/>
      <c r="H243" s="333"/>
      <c r="I243" s="334"/>
      <c r="J243" s="335"/>
      <c r="K243" s="343"/>
      <c r="L243" s="337"/>
      <c r="M243" s="337"/>
      <c r="N243" s="337"/>
      <c r="O243" s="338"/>
      <c r="P243" s="1359">
        <f t="shared" si="48"/>
        <v>0</v>
      </c>
      <c r="Q243" s="364"/>
      <c r="R243" s="364"/>
      <c r="S243" s="365"/>
      <c r="T243" s="366"/>
      <c r="U243" s="367"/>
      <c r="V243" s="364"/>
      <c r="W243" s="364"/>
      <c r="X243" s="364"/>
      <c r="Y243" s="1293">
        <f t="shared" si="47"/>
        <v>0</v>
      </c>
      <c r="Z243" s="340"/>
      <c r="AA243" s="348"/>
      <c r="AB243" s="20"/>
      <c r="AC243" s="253">
        <f t="shared" si="51"/>
        <v>0</v>
      </c>
    </row>
    <row r="244" spans="1:29" s="51" customFormat="1" x14ac:dyDescent="0.3">
      <c r="A244" s="207"/>
      <c r="B244" s="409"/>
      <c r="C244" s="409"/>
      <c r="D244" s="409"/>
      <c r="E244" s="522" t="s">
        <v>993</v>
      </c>
      <c r="F244" s="582">
        <v>1</v>
      </c>
      <c r="G244" s="473">
        <v>1</v>
      </c>
      <c r="H244" s="287"/>
      <c r="I244" s="334"/>
      <c r="J244" s="335"/>
      <c r="K244" s="295">
        <v>1</v>
      </c>
      <c r="L244" s="273"/>
      <c r="M244" s="337"/>
      <c r="N244" s="337"/>
      <c r="O244" s="338">
        <f t="shared" ref="O244:O249" si="56">SUM(K244:N244)</f>
        <v>1</v>
      </c>
      <c r="P244" s="1359">
        <f t="shared" si="48"/>
        <v>0</v>
      </c>
      <c r="Q244" s="417"/>
      <c r="R244" s="417"/>
      <c r="S244" s="365"/>
      <c r="T244" s="366"/>
      <c r="U244" s="367"/>
      <c r="V244" s="364"/>
      <c r="W244" s="364"/>
      <c r="X244" s="364"/>
      <c r="Y244" s="1293">
        <f t="shared" si="47"/>
        <v>0</v>
      </c>
      <c r="Z244" s="340"/>
      <c r="AA244" s="348"/>
      <c r="AB244" s="84"/>
      <c r="AC244" s="253">
        <f t="shared" si="51"/>
        <v>0</v>
      </c>
    </row>
    <row r="245" spans="1:29" s="51" customFormat="1" x14ac:dyDescent="0.3">
      <c r="A245" s="207"/>
      <c r="B245" s="409"/>
      <c r="C245" s="409"/>
      <c r="D245" s="409"/>
      <c r="E245" s="522" t="s">
        <v>121</v>
      </c>
      <c r="F245" s="582">
        <v>2</v>
      </c>
      <c r="G245" s="473">
        <v>1</v>
      </c>
      <c r="H245" s="287">
        <v>1</v>
      </c>
      <c r="I245" s="334"/>
      <c r="J245" s="335"/>
      <c r="K245" s="295">
        <v>1</v>
      </c>
      <c r="L245" s="273">
        <v>1</v>
      </c>
      <c r="M245" s="337"/>
      <c r="N245" s="337"/>
      <c r="O245" s="338">
        <f t="shared" si="56"/>
        <v>2</v>
      </c>
      <c r="P245" s="1359">
        <f t="shared" si="48"/>
        <v>22000</v>
      </c>
      <c r="Q245" s="417">
        <v>12000</v>
      </c>
      <c r="R245" s="417">
        <v>10000</v>
      </c>
      <c r="S245" s="365"/>
      <c r="T245" s="366"/>
      <c r="U245" s="474">
        <v>11960</v>
      </c>
      <c r="V245" s="417">
        <v>10000</v>
      </c>
      <c r="W245" s="364"/>
      <c r="X245" s="364"/>
      <c r="Y245" s="1293">
        <f t="shared" si="47"/>
        <v>21960</v>
      </c>
      <c r="Z245" s="340" t="s">
        <v>31</v>
      </c>
      <c r="AA245" s="348"/>
      <c r="AB245" s="84"/>
      <c r="AC245" s="253">
        <f t="shared" si="51"/>
        <v>43960</v>
      </c>
    </row>
    <row r="246" spans="1:29" x14ac:dyDescent="0.3">
      <c r="A246" s="115"/>
      <c r="B246" s="332"/>
      <c r="C246" s="332"/>
      <c r="D246" s="332"/>
      <c r="E246" s="1166"/>
      <c r="F246" s="582"/>
      <c r="G246" s="333"/>
      <c r="H246" s="333"/>
      <c r="I246" s="334"/>
      <c r="J246" s="335"/>
      <c r="K246" s="343"/>
      <c r="L246" s="337"/>
      <c r="M246" s="337"/>
      <c r="N246" s="337"/>
      <c r="O246" s="338"/>
      <c r="P246" s="1359">
        <f t="shared" si="48"/>
        <v>0</v>
      </c>
      <c r="Q246" s="364"/>
      <c r="R246" s="364"/>
      <c r="S246" s="365"/>
      <c r="T246" s="366"/>
      <c r="U246" s="367"/>
      <c r="V246" s="364"/>
      <c r="W246" s="364"/>
      <c r="X246" s="364"/>
      <c r="Y246" s="1293">
        <f t="shared" si="47"/>
        <v>0</v>
      </c>
      <c r="Z246" s="340"/>
      <c r="AA246" s="348"/>
      <c r="AB246" s="20"/>
      <c r="AC246" s="253">
        <f t="shared" si="51"/>
        <v>0</v>
      </c>
    </row>
    <row r="247" spans="1:29" x14ac:dyDescent="0.3">
      <c r="A247" s="115"/>
      <c r="B247" s="332"/>
      <c r="C247" s="374" t="s">
        <v>1121</v>
      </c>
      <c r="D247" s="332"/>
      <c r="E247" s="1164"/>
      <c r="F247" s="582">
        <f t="shared" si="46"/>
        <v>0</v>
      </c>
      <c r="G247" s="333"/>
      <c r="H247" s="333"/>
      <c r="I247" s="334"/>
      <c r="J247" s="335"/>
      <c r="K247" s="942"/>
      <c r="L247" s="337"/>
      <c r="M247" s="337"/>
      <c r="N247" s="337"/>
      <c r="O247" s="338"/>
      <c r="P247" s="1359">
        <f t="shared" si="48"/>
        <v>0</v>
      </c>
      <c r="Q247" s="364"/>
      <c r="R247" s="364"/>
      <c r="S247" s="365"/>
      <c r="T247" s="366"/>
      <c r="U247" s="367"/>
      <c r="V247" s="364"/>
      <c r="W247" s="364"/>
      <c r="X247" s="364"/>
      <c r="Y247" s="1293">
        <f t="shared" si="47"/>
        <v>0</v>
      </c>
      <c r="Z247" s="340"/>
      <c r="AA247" s="472"/>
      <c r="AB247" s="20"/>
      <c r="AC247" s="253">
        <f t="shared" si="51"/>
        <v>0</v>
      </c>
    </row>
    <row r="248" spans="1:29" x14ac:dyDescent="0.3">
      <c r="A248" s="115"/>
      <c r="B248" s="332"/>
      <c r="C248" s="374" t="s">
        <v>149</v>
      </c>
      <c r="D248" s="332"/>
      <c r="E248" s="1164"/>
      <c r="F248" s="582">
        <f t="shared" si="46"/>
        <v>0</v>
      </c>
      <c r="G248" s="333"/>
      <c r="H248" s="333"/>
      <c r="I248" s="334"/>
      <c r="J248" s="335"/>
      <c r="K248" s="942"/>
      <c r="L248" s="337"/>
      <c r="M248" s="337"/>
      <c r="N248" s="337"/>
      <c r="O248" s="338"/>
      <c r="P248" s="1359">
        <f t="shared" si="48"/>
        <v>0</v>
      </c>
      <c r="Q248" s="364"/>
      <c r="R248" s="364"/>
      <c r="S248" s="365"/>
      <c r="T248" s="366"/>
      <c r="U248" s="367"/>
      <c r="V248" s="364"/>
      <c r="W248" s="364"/>
      <c r="X248" s="364"/>
      <c r="Y248" s="1293">
        <f t="shared" si="47"/>
        <v>0</v>
      </c>
      <c r="Z248" s="340"/>
      <c r="AA248" s="472"/>
      <c r="AB248" s="20"/>
      <c r="AC248" s="253">
        <f t="shared" si="51"/>
        <v>0</v>
      </c>
    </row>
    <row r="249" spans="1:29" x14ac:dyDescent="0.3">
      <c r="A249" s="115"/>
      <c r="B249" s="332"/>
      <c r="C249" s="374"/>
      <c r="D249" s="332"/>
      <c r="E249" s="522" t="s">
        <v>994</v>
      </c>
      <c r="F249" s="582">
        <v>10</v>
      </c>
      <c r="G249" s="473">
        <v>10</v>
      </c>
      <c r="H249" s="333"/>
      <c r="I249" s="334"/>
      <c r="J249" s="335"/>
      <c r="K249" s="295">
        <v>15</v>
      </c>
      <c r="L249" s="337"/>
      <c r="M249" s="337"/>
      <c r="N249" s="337"/>
      <c r="O249" s="338">
        <f t="shared" si="56"/>
        <v>15</v>
      </c>
      <c r="P249" s="1359">
        <f t="shared" si="48"/>
        <v>146000</v>
      </c>
      <c r="Q249" s="417">
        <v>36000</v>
      </c>
      <c r="R249" s="364">
        <v>110000</v>
      </c>
      <c r="S249" s="365"/>
      <c r="T249" s="366"/>
      <c r="U249" s="474">
        <v>36000</v>
      </c>
      <c r="V249" s="417">
        <v>110000</v>
      </c>
      <c r="W249" s="364"/>
      <c r="X249" s="364"/>
      <c r="Y249" s="1293">
        <f t="shared" si="47"/>
        <v>146000</v>
      </c>
      <c r="Z249" s="340" t="s">
        <v>31</v>
      </c>
      <c r="AA249" s="472"/>
      <c r="AB249" s="20"/>
      <c r="AC249" s="253">
        <f t="shared" si="51"/>
        <v>292000</v>
      </c>
    </row>
    <row r="250" spans="1:29" x14ac:dyDescent="0.3">
      <c r="A250" s="115"/>
      <c r="B250" s="332"/>
      <c r="C250" s="374"/>
      <c r="D250" s="332"/>
      <c r="E250" s="1164"/>
      <c r="F250" s="582"/>
      <c r="G250" s="333"/>
      <c r="H250" s="333"/>
      <c r="I250" s="334"/>
      <c r="J250" s="335"/>
      <c r="K250" s="942"/>
      <c r="L250" s="337"/>
      <c r="M250" s="337"/>
      <c r="N250" s="337"/>
      <c r="O250" s="338"/>
      <c r="P250" s="1359">
        <f t="shared" si="48"/>
        <v>0</v>
      </c>
      <c r="Q250" s="364"/>
      <c r="R250" s="364"/>
      <c r="S250" s="365"/>
      <c r="T250" s="366"/>
      <c r="U250" s="367"/>
      <c r="V250" s="364"/>
      <c r="W250" s="364"/>
      <c r="X250" s="364"/>
      <c r="Y250" s="1293">
        <f t="shared" si="47"/>
        <v>0</v>
      </c>
      <c r="Z250" s="340"/>
      <c r="AA250" s="472"/>
      <c r="AB250" s="20"/>
      <c r="AC250" s="253">
        <f t="shared" si="51"/>
        <v>0</v>
      </c>
    </row>
    <row r="251" spans="1:29" x14ac:dyDescent="0.3">
      <c r="A251" s="115"/>
      <c r="B251" s="332"/>
      <c r="C251" s="332"/>
      <c r="D251" s="374" t="s">
        <v>762</v>
      </c>
      <c r="E251" s="1164"/>
      <c r="F251" s="582">
        <f t="shared" si="46"/>
        <v>0</v>
      </c>
      <c r="G251" s="333"/>
      <c r="H251" s="333"/>
      <c r="I251" s="334"/>
      <c r="J251" s="335"/>
      <c r="K251" s="942"/>
      <c r="L251" s="337"/>
      <c r="M251" s="337"/>
      <c r="N251" s="337"/>
      <c r="O251" s="338"/>
      <c r="P251" s="1359">
        <f t="shared" si="48"/>
        <v>0</v>
      </c>
      <c r="Q251" s="364"/>
      <c r="R251" s="364"/>
      <c r="S251" s="365"/>
      <c r="T251" s="366"/>
      <c r="U251" s="367"/>
      <c r="V251" s="364"/>
      <c r="W251" s="364"/>
      <c r="X251" s="364"/>
      <c r="Y251" s="1293">
        <f t="shared" ref="Y251:Y317" si="57">SUM(U251:X251)</f>
        <v>0</v>
      </c>
      <c r="Z251" s="340"/>
      <c r="AA251" s="439" t="s">
        <v>1118</v>
      </c>
      <c r="AB251" s="20"/>
      <c r="AC251" s="253">
        <f t="shared" si="51"/>
        <v>0</v>
      </c>
    </row>
    <row r="252" spans="1:29" s="54" customFormat="1" x14ac:dyDescent="0.3">
      <c r="A252" s="115"/>
      <c r="B252" s="332"/>
      <c r="C252" s="332"/>
      <c r="D252" s="332"/>
      <c r="E252" s="1168" t="s">
        <v>763</v>
      </c>
      <c r="F252" s="582">
        <f t="shared" si="46"/>
        <v>1</v>
      </c>
      <c r="G252" s="333"/>
      <c r="H252" s="333"/>
      <c r="I252" s="334">
        <v>1</v>
      </c>
      <c r="J252" s="335"/>
      <c r="K252" s="942"/>
      <c r="L252" s="344"/>
      <c r="M252" s="344"/>
      <c r="N252" s="344"/>
      <c r="O252" s="338"/>
      <c r="P252" s="1359">
        <f t="shared" si="48"/>
        <v>84000</v>
      </c>
      <c r="Q252" s="364"/>
      <c r="R252" s="364"/>
      <c r="S252" s="365">
        <v>84000</v>
      </c>
      <c r="T252" s="366"/>
      <c r="U252" s="367"/>
      <c r="V252" s="364"/>
      <c r="W252" s="364"/>
      <c r="X252" s="364"/>
      <c r="Y252" s="1293">
        <f t="shared" si="57"/>
        <v>0</v>
      </c>
      <c r="Z252" s="340" t="s">
        <v>32</v>
      </c>
      <c r="AA252" s="439" t="s">
        <v>1119</v>
      </c>
      <c r="AB252" s="58"/>
      <c r="AC252" s="253">
        <f t="shared" si="51"/>
        <v>84000</v>
      </c>
    </row>
    <row r="253" spans="1:29" x14ac:dyDescent="0.3">
      <c r="A253" s="115"/>
      <c r="B253" s="332"/>
      <c r="C253" s="332"/>
      <c r="D253" s="332"/>
      <c r="E253" s="1164"/>
      <c r="F253" s="582">
        <f t="shared" ref="F253:F325" si="58">SUM(G253:J253)</f>
        <v>0</v>
      </c>
      <c r="G253" s="333"/>
      <c r="H253" s="333"/>
      <c r="I253" s="334"/>
      <c r="J253" s="335"/>
      <c r="K253" s="942"/>
      <c r="L253" s="337"/>
      <c r="M253" s="337"/>
      <c r="N253" s="337"/>
      <c r="O253" s="338"/>
      <c r="P253" s="339">
        <f t="shared" ref="P253:P322" si="59">SUM(Q253:T253)</f>
        <v>0</v>
      </c>
      <c r="Q253" s="364"/>
      <c r="R253" s="364"/>
      <c r="S253" s="365"/>
      <c r="T253" s="366"/>
      <c r="U253" s="367"/>
      <c r="V253" s="364"/>
      <c r="W253" s="364"/>
      <c r="X253" s="364"/>
      <c r="Y253" s="1293">
        <f t="shared" si="57"/>
        <v>0</v>
      </c>
      <c r="Z253" s="340"/>
      <c r="AA253" s="439"/>
      <c r="AB253" s="20"/>
      <c r="AC253" s="253">
        <f t="shared" si="51"/>
        <v>0</v>
      </c>
    </row>
    <row r="254" spans="1:29" x14ac:dyDescent="0.3">
      <c r="A254" s="115"/>
      <c r="B254" s="332"/>
      <c r="C254" s="368" t="s">
        <v>1122</v>
      </c>
      <c r="D254" s="332"/>
      <c r="E254" s="1164"/>
      <c r="F254" s="582">
        <f t="shared" si="58"/>
        <v>0</v>
      </c>
      <c r="G254" s="333"/>
      <c r="H254" s="333"/>
      <c r="I254" s="334"/>
      <c r="J254" s="335"/>
      <c r="K254" s="942"/>
      <c r="L254" s="337"/>
      <c r="M254" s="337"/>
      <c r="N254" s="337"/>
      <c r="O254" s="338"/>
      <c r="P254" s="339">
        <f t="shared" si="59"/>
        <v>0</v>
      </c>
      <c r="Q254" s="364"/>
      <c r="R254" s="364"/>
      <c r="S254" s="365"/>
      <c r="T254" s="366"/>
      <c r="U254" s="367"/>
      <c r="V254" s="364"/>
      <c r="W254" s="364"/>
      <c r="X254" s="364"/>
      <c r="Y254" s="1293">
        <f t="shared" si="57"/>
        <v>0</v>
      </c>
      <c r="Z254" s="340"/>
      <c r="AA254" s="439"/>
      <c r="AB254" s="20"/>
      <c r="AC254" s="253">
        <f t="shared" si="51"/>
        <v>0</v>
      </c>
    </row>
    <row r="255" spans="1:29" x14ac:dyDescent="0.3">
      <c r="A255" s="115"/>
      <c r="B255" s="332"/>
      <c r="C255" s="368" t="s">
        <v>1120</v>
      </c>
      <c r="D255" s="332"/>
      <c r="E255" s="1164"/>
      <c r="F255" s="582">
        <f t="shared" si="58"/>
        <v>0</v>
      </c>
      <c r="G255" s="333"/>
      <c r="H255" s="333"/>
      <c r="I255" s="334"/>
      <c r="J255" s="335"/>
      <c r="K255" s="942"/>
      <c r="L255" s="337"/>
      <c r="M255" s="337"/>
      <c r="N255" s="337"/>
      <c r="O255" s="338"/>
      <c r="P255" s="339">
        <f t="shared" si="59"/>
        <v>0</v>
      </c>
      <c r="Q255" s="364"/>
      <c r="R255" s="364"/>
      <c r="S255" s="365"/>
      <c r="T255" s="366"/>
      <c r="U255" s="367"/>
      <c r="V255" s="364"/>
      <c r="W255" s="364"/>
      <c r="X255" s="364"/>
      <c r="Y255" s="1293">
        <f t="shared" si="57"/>
        <v>0</v>
      </c>
      <c r="Z255" s="340"/>
      <c r="AA255" s="375"/>
      <c r="AB255" s="20"/>
      <c r="AC255" s="253">
        <f t="shared" si="51"/>
        <v>0</v>
      </c>
    </row>
    <row r="256" spans="1:29" s="9" customFormat="1" x14ac:dyDescent="0.3">
      <c r="A256" s="115"/>
      <c r="B256" s="332"/>
      <c r="C256" s="332"/>
      <c r="D256" s="332"/>
      <c r="E256" s="1168" t="s">
        <v>150</v>
      </c>
      <c r="F256" s="582">
        <f t="shared" si="58"/>
        <v>4</v>
      </c>
      <c r="G256" s="333"/>
      <c r="H256" s="333"/>
      <c r="I256" s="334">
        <v>4</v>
      </c>
      <c r="J256" s="335"/>
      <c r="K256" s="633"/>
      <c r="L256" s="344"/>
      <c r="M256" s="344"/>
      <c r="N256" s="344"/>
      <c r="O256" s="338"/>
      <c r="P256" s="339">
        <f t="shared" si="59"/>
        <v>20000</v>
      </c>
      <c r="Q256" s="364"/>
      <c r="R256" s="417">
        <v>20000</v>
      </c>
      <c r="S256" s="365"/>
      <c r="T256" s="366"/>
      <c r="U256" s="367"/>
      <c r="V256" s="417">
        <v>20000</v>
      </c>
      <c r="W256" s="364"/>
      <c r="X256" s="364"/>
      <c r="Y256" s="1293">
        <f t="shared" si="57"/>
        <v>20000</v>
      </c>
      <c r="Z256" s="340" t="s">
        <v>32</v>
      </c>
      <c r="AA256" s="370" t="s">
        <v>432</v>
      </c>
      <c r="AB256" s="20"/>
      <c r="AC256" s="253">
        <f t="shared" si="51"/>
        <v>40000</v>
      </c>
    </row>
    <row r="257" spans="1:29" s="9" customFormat="1" x14ac:dyDescent="0.3">
      <c r="A257" s="115"/>
      <c r="B257" s="332"/>
      <c r="C257" s="332"/>
      <c r="D257" s="332"/>
      <c r="E257" s="1168" t="s">
        <v>151</v>
      </c>
      <c r="F257" s="582">
        <f t="shared" si="58"/>
        <v>0</v>
      </c>
      <c r="G257" s="333"/>
      <c r="H257" s="333"/>
      <c r="I257" s="334"/>
      <c r="J257" s="335"/>
      <c r="K257" s="942"/>
      <c r="L257" s="344"/>
      <c r="M257" s="344"/>
      <c r="N257" s="344"/>
      <c r="O257" s="338"/>
      <c r="P257" s="339">
        <f t="shared" si="59"/>
        <v>0</v>
      </c>
      <c r="Q257" s="364"/>
      <c r="R257" s="364"/>
      <c r="S257" s="365"/>
      <c r="T257" s="366"/>
      <c r="U257" s="367"/>
      <c r="V257" s="364"/>
      <c r="W257" s="364"/>
      <c r="X257" s="364"/>
      <c r="Y257" s="1293">
        <f t="shared" si="57"/>
        <v>0</v>
      </c>
      <c r="Z257" s="340"/>
      <c r="AA257" s="370" t="s">
        <v>433</v>
      </c>
      <c r="AB257" s="20"/>
      <c r="AC257" s="253">
        <f t="shared" si="51"/>
        <v>0</v>
      </c>
    </row>
    <row r="258" spans="1:29" ht="15.6" customHeight="1" x14ac:dyDescent="0.3">
      <c r="A258" s="115"/>
      <c r="B258" s="332"/>
      <c r="C258" s="332"/>
      <c r="D258" s="332"/>
      <c r="E258" s="1164"/>
      <c r="F258" s="582">
        <f t="shared" si="58"/>
        <v>0</v>
      </c>
      <c r="G258" s="333"/>
      <c r="H258" s="333"/>
      <c r="I258" s="334"/>
      <c r="J258" s="335"/>
      <c r="K258" s="942"/>
      <c r="L258" s="337"/>
      <c r="M258" s="337"/>
      <c r="N258" s="337"/>
      <c r="O258" s="338"/>
      <c r="P258" s="339">
        <f t="shared" si="59"/>
        <v>0</v>
      </c>
      <c r="Q258" s="364"/>
      <c r="R258" s="364"/>
      <c r="S258" s="365"/>
      <c r="T258" s="366"/>
      <c r="U258" s="367"/>
      <c r="V258" s="364"/>
      <c r="W258" s="364"/>
      <c r="X258" s="364"/>
      <c r="Y258" s="1293">
        <f t="shared" si="57"/>
        <v>0</v>
      </c>
      <c r="Z258" s="340"/>
      <c r="AA258" s="348"/>
      <c r="AB258" s="20"/>
      <c r="AC258" s="253">
        <f t="shared" si="51"/>
        <v>0</v>
      </c>
    </row>
    <row r="259" spans="1:29" ht="15.6" customHeight="1" x14ac:dyDescent="0.3">
      <c r="A259" s="115"/>
      <c r="B259" s="332"/>
      <c r="C259" s="368" t="s">
        <v>1300</v>
      </c>
      <c r="D259" s="332"/>
      <c r="E259" s="1164"/>
      <c r="F259" s="582">
        <f t="shared" si="58"/>
        <v>0</v>
      </c>
      <c r="G259" s="333"/>
      <c r="H259" s="333"/>
      <c r="I259" s="334"/>
      <c r="J259" s="335"/>
      <c r="K259" s="942"/>
      <c r="L259" s="337"/>
      <c r="M259" s="337"/>
      <c r="N259" s="337"/>
      <c r="O259" s="338"/>
      <c r="P259" s="339">
        <f t="shared" si="59"/>
        <v>0</v>
      </c>
      <c r="Q259" s="364"/>
      <c r="R259" s="364"/>
      <c r="S259" s="365"/>
      <c r="T259" s="366"/>
      <c r="U259" s="367"/>
      <c r="V259" s="364"/>
      <c r="W259" s="364"/>
      <c r="X259" s="364"/>
      <c r="Y259" s="1293">
        <f t="shared" si="57"/>
        <v>0</v>
      </c>
      <c r="Z259" s="340"/>
      <c r="AA259" s="348"/>
      <c r="AB259" s="20"/>
      <c r="AC259" s="253">
        <f t="shared" si="51"/>
        <v>0</v>
      </c>
    </row>
    <row r="260" spans="1:29" ht="15.6" customHeight="1" x14ac:dyDescent="0.3">
      <c r="A260" s="115"/>
      <c r="B260" s="332"/>
      <c r="C260" s="368"/>
      <c r="D260" s="368" t="s">
        <v>1301</v>
      </c>
      <c r="E260" s="1164"/>
      <c r="F260" s="582">
        <f t="shared" si="58"/>
        <v>0</v>
      </c>
      <c r="G260" s="333"/>
      <c r="H260" s="333"/>
      <c r="I260" s="334"/>
      <c r="J260" s="335"/>
      <c r="K260" s="942"/>
      <c r="L260" s="337"/>
      <c r="M260" s="337"/>
      <c r="N260" s="337"/>
      <c r="O260" s="338"/>
      <c r="P260" s="339">
        <f t="shared" si="59"/>
        <v>0</v>
      </c>
      <c r="Q260" s="364"/>
      <c r="R260" s="364"/>
      <c r="S260" s="365"/>
      <c r="T260" s="366"/>
      <c r="U260" s="367"/>
      <c r="V260" s="364"/>
      <c r="W260" s="364"/>
      <c r="X260" s="364"/>
      <c r="Y260" s="1293">
        <f t="shared" si="57"/>
        <v>0</v>
      </c>
      <c r="Z260" s="340"/>
      <c r="AA260" s="348"/>
      <c r="AB260" s="20"/>
      <c r="AC260" s="253">
        <f t="shared" si="51"/>
        <v>0</v>
      </c>
    </row>
    <row r="261" spans="1:29" ht="15.6" customHeight="1" x14ac:dyDescent="0.3">
      <c r="A261" s="115"/>
      <c r="B261" s="332"/>
      <c r="C261" s="332"/>
      <c r="D261" s="332"/>
      <c r="E261" s="1168" t="s">
        <v>21</v>
      </c>
      <c r="F261" s="582">
        <f t="shared" si="58"/>
        <v>1</v>
      </c>
      <c r="G261" s="333"/>
      <c r="H261" s="333"/>
      <c r="I261" s="334">
        <v>1</v>
      </c>
      <c r="J261" s="335"/>
      <c r="K261" s="942"/>
      <c r="L261" s="337"/>
      <c r="M261" s="337"/>
      <c r="N261" s="337"/>
      <c r="O261" s="338"/>
      <c r="P261" s="339">
        <f t="shared" si="59"/>
        <v>140000</v>
      </c>
      <c r="Q261" s="364"/>
      <c r="R261" s="364"/>
      <c r="S261" s="365">
        <v>140000</v>
      </c>
      <c r="T261" s="366"/>
      <c r="U261" s="367"/>
      <c r="V261" s="364"/>
      <c r="W261" s="364"/>
      <c r="X261" s="364"/>
      <c r="Y261" s="1293">
        <f t="shared" si="57"/>
        <v>0</v>
      </c>
      <c r="Z261" s="340" t="s">
        <v>31</v>
      </c>
      <c r="AA261" s="439" t="s">
        <v>804</v>
      </c>
      <c r="AB261" s="20"/>
      <c r="AC261" s="253">
        <f t="shared" si="51"/>
        <v>140000</v>
      </c>
    </row>
    <row r="262" spans="1:29" x14ac:dyDescent="0.3">
      <c r="A262" s="115"/>
      <c r="B262" s="332"/>
      <c r="C262" s="332"/>
      <c r="D262" s="332"/>
      <c r="E262" s="1164"/>
      <c r="F262" s="582">
        <f t="shared" si="58"/>
        <v>0</v>
      </c>
      <c r="G262" s="333"/>
      <c r="H262" s="333"/>
      <c r="I262" s="334"/>
      <c r="J262" s="335"/>
      <c r="K262" s="942"/>
      <c r="L262" s="337"/>
      <c r="M262" s="337"/>
      <c r="N262" s="337"/>
      <c r="O262" s="338"/>
      <c r="P262" s="339">
        <f t="shared" si="59"/>
        <v>0</v>
      </c>
      <c r="Q262" s="364"/>
      <c r="R262" s="364"/>
      <c r="S262" s="365"/>
      <c r="T262" s="366"/>
      <c r="U262" s="367"/>
      <c r="V262" s="364"/>
      <c r="W262" s="364"/>
      <c r="X262" s="364"/>
      <c r="Y262" s="1293">
        <f t="shared" si="57"/>
        <v>0</v>
      </c>
      <c r="Z262" s="340"/>
      <c r="AA262" s="348"/>
      <c r="AB262" s="20"/>
      <c r="AC262" s="253">
        <f t="shared" si="51"/>
        <v>0</v>
      </c>
    </row>
    <row r="263" spans="1:29" x14ac:dyDescent="0.3">
      <c r="A263" s="115"/>
      <c r="B263" s="332"/>
      <c r="C263" s="368" t="s">
        <v>1302</v>
      </c>
      <c r="D263" s="332"/>
      <c r="E263" s="1164"/>
      <c r="F263" s="582">
        <f t="shared" si="58"/>
        <v>0</v>
      </c>
      <c r="G263" s="333"/>
      <c r="H263" s="333"/>
      <c r="I263" s="334"/>
      <c r="J263" s="335"/>
      <c r="K263" s="942"/>
      <c r="L263" s="337"/>
      <c r="M263" s="337"/>
      <c r="N263" s="337"/>
      <c r="O263" s="338"/>
      <c r="P263" s="339">
        <f t="shared" si="59"/>
        <v>0</v>
      </c>
      <c r="Q263" s="364"/>
      <c r="R263" s="364"/>
      <c r="S263" s="365"/>
      <c r="T263" s="366"/>
      <c r="U263" s="367"/>
      <c r="V263" s="364"/>
      <c r="W263" s="364"/>
      <c r="X263" s="364"/>
      <c r="Y263" s="1293">
        <f t="shared" si="57"/>
        <v>0</v>
      </c>
      <c r="Z263" s="340"/>
      <c r="AA263" s="439"/>
      <c r="AB263" s="20"/>
      <c r="AC263" s="253">
        <f t="shared" si="51"/>
        <v>0</v>
      </c>
    </row>
    <row r="264" spans="1:29" x14ac:dyDescent="0.3">
      <c r="A264" s="115"/>
      <c r="B264" s="332"/>
      <c r="C264" s="368"/>
      <c r="D264" s="368" t="s">
        <v>1303</v>
      </c>
      <c r="E264" s="1164"/>
      <c r="F264" s="582">
        <f t="shared" si="58"/>
        <v>0</v>
      </c>
      <c r="G264" s="333"/>
      <c r="H264" s="333"/>
      <c r="I264" s="334"/>
      <c r="J264" s="335"/>
      <c r="K264" s="942"/>
      <c r="L264" s="337"/>
      <c r="M264" s="337"/>
      <c r="N264" s="337"/>
      <c r="O264" s="338"/>
      <c r="P264" s="339">
        <f t="shared" si="59"/>
        <v>0</v>
      </c>
      <c r="Q264" s="364"/>
      <c r="R264" s="364"/>
      <c r="S264" s="365"/>
      <c r="T264" s="366"/>
      <c r="U264" s="367"/>
      <c r="V264" s="364"/>
      <c r="W264" s="364"/>
      <c r="X264" s="364"/>
      <c r="Y264" s="1293">
        <f t="shared" si="57"/>
        <v>0</v>
      </c>
      <c r="Z264" s="340"/>
      <c r="AA264" s="439"/>
      <c r="AB264" s="20"/>
      <c r="AC264" s="253">
        <f t="shared" si="51"/>
        <v>0</v>
      </c>
    </row>
    <row r="265" spans="1:29" s="54" customFormat="1" x14ac:dyDescent="0.3">
      <c r="A265" s="115"/>
      <c r="B265" s="332"/>
      <c r="C265" s="332"/>
      <c r="D265" s="332"/>
      <c r="E265" s="1168" t="s">
        <v>534</v>
      </c>
      <c r="F265" s="582">
        <f t="shared" si="58"/>
        <v>1</v>
      </c>
      <c r="G265" s="333"/>
      <c r="H265" s="333"/>
      <c r="I265" s="334">
        <v>1</v>
      </c>
      <c r="J265" s="335"/>
      <c r="K265" s="633"/>
      <c r="L265" s="344"/>
      <c r="M265" s="344"/>
      <c r="N265" s="344"/>
      <c r="O265" s="338"/>
      <c r="P265" s="339">
        <f t="shared" si="59"/>
        <v>200000</v>
      </c>
      <c r="Q265" s="364"/>
      <c r="R265" s="364"/>
      <c r="S265" s="365">
        <v>200000</v>
      </c>
      <c r="T265" s="366"/>
      <c r="U265" s="367"/>
      <c r="V265" s="364"/>
      <c r="W265" s="364"/>
      <c r="X265" s="364"/>
      <c r="Y265" s="1293">
        <f t="shared" si="57"/>
        <v>0</v>
      </c>
      <c r="Z265" s="340" t="s">
        <v>32</v>
      </c>
      <c r="AA265" s="370" t="s">
        <v>805</v>
      </c>
      <c r="AB265" s="58"/>
      <c r="AC265" s="253">
        <f t="shared" si="51"/>
        <v>200000</v>
      </c>
    </row>
    <row r="266" spans="1:29" s="9" customFormat="1" x14ac:dyDescent="0.3">
      <c r="A266" s="115"/>
      <c r="B266" s="332"/>
      <c r="C266" s="332"/>
      <c r="D266" s="332"/>
      <c r="E266" s="1168"/>
      <c r="F266" s="582">
        <f t="shared" si="58"/>
        <v>0</v>
      </c>
      <c r="G266" s="333"/>
      <c r="H266" s="333"/>
      <c r="I266" s="334"/>
      <c r="J266" s="335"/>
      <c r="K266" s="633"/>
      <c r="L266" s="344"/>
      <c r="M266" s="344"/>
      <c r="N266" s="344"/>
      <c r="O266" s="338"/>
      <c r="P266" s="339">
        <f t="shared" si="59"/>
        <v>0</v>
      </c>
      <c r="Q266" s="364"/>
      <c r="R266" s="364"/>
      <c r="S266" s="364"/>
      <c r="T266" s="475"/>
      <c r="U266" s="367"/>
      <c r="V266" s="364"/>
      <c r="W266" s="364"/>
      <c r="X266" s="364"/>
      <c r="Y266" s="1293">
        <f t="shared" si="57"/>
        <v>0</v>
      </c>
      <c r="Z266" s="476"/>
      <c r="AA266" s="370"/>
      <c r="AB266" s="20"/>
      <c r="AC266" s="253">
        <f t="shared" si="51"/>
        <v>0</v>
      </c>
    </row>
    <row r="267" spans="1:29" ht="15.6" customHeight="1" x14ac:dyDescent="0.3">
      <c r="A267" s="115"/>
      <c r="B267" s="332"/>
      <c r="C267" s="368" t="s">
        <v>1298</v>
      </c>
      <c r="D267" s="332"/>
      <c r="E267" s="1164"/>
      <c r="F267" s="582">
        <f t="shared" si="58"/>
        <v>0</v>
      </c>
      <c r="G267" s="333"/>
      <c r="H267" s="333"/>
      <c r="I267" s="334"/>
      <c r="J267" s="335"/>
      <c r="K267" s="942"/>
      <c r="L267" s="337"/>
      <c r="M267" s="337"/>
      <c r="N267" s="337"/>
      <c r="O267" s="338"/>
      <c r="P267" s="339">
        <f t="shared" si="59"/>
        <v>0</v>
      </c>
      <c r="Q267" s="364"/>
      <c r="R267" s="364"/>
      <c r="S267" s="365"/>
      <c r="T267" s="366"/>
      <c r="U267" s="367"/>
      <c r="V267" s="364"/>
      <c r="W267" s="364"/>
      <c r="X267" s="364"/>
      <c r="Y267" s="1293">
        <f t="shared" si="57"/>
        <v>0</v>
      </c>
      <c r="Z267" s="340"/>
      <c r="AA267" s="439"/>
      <c r="AB267" s="20"/>
      <c r="AC267" s="253">
        <f t="shared" si="51"/>
        <v>0</v>
      </c>
    </row>
    <row r="268" spans="1:29" ht="15.6" customHeight="1" x14ac:dyDescent="0.3">
      <c r="A268" s="115"/>
      <c r="B268" s="332"/>
      <c r="C268" s="368"/>
      <c r="D268" s="332"/>
      <c r="E268" s="1166" t="s">
        <v>1299</v>
      </c>
      <c r="F268" s="582">
        <f t="shared" si="58"/>
        <v>0</v>
      </c>
      <c r="G268" s="333"/>
      <c r="H268" s="333"/>
      <c r="I268" s="334"/>
      <c r="J268" s="335"/>
      <c r="K268" s="942"/>
      <c r="L268" s="337"/>
      <c r="M268" s="337"/>
      <c r="N268" s="337"/>
      <c r="O268" s="338"/>
      <c r="P268" s="339">
        <f t="shared" si="59"/>
        <v>0</v>
      </c>
      <c r="Q268" s="364"/>
      <c r="R268" s="364"/>
      <c r="S268" s="365"/>
      <c r="T268" s="366"/>
      <c r="U268" s="367"/>
      <c r="V268" s="364"/>
      <c r="W268" s="364"/>
      <c r="X268" s="364"/>
      <c r="Y268" s="1293">
        <f t="shared" si="57"/>
        <v>0</v>
      </c>
      <c r="Z268" s="340"/>
      <c r="AA268" s="439"/>
      <c r="AB268" s="20"/>
      <c r="AC268" s="253">
        <f t="shared" si="51"/>
        <v>0</v>
      </c>
    </row>
    <row r="269" spans="1:29" s="9" customFormat="1" ht="15.6" customHeight="1" x14ac:dyDescent="0.3">
      <c r="A269" s="115"/>
      <c r="B269" s="332"/>
      <c r="C269" s="332"/>
      <c r="D269" s="332"/>
      <c r="E269" s="1168" t="s">
        <v>534</v>
      </c>
      <c r="F269" s="582">
        <f t="shared" si="58"/>
        <v>1</v>
      </c>
      <c r="G269" s="333"/>
      <c r="H269" s="333"/>
      <c r="I269" s="334"/>
      <c r="J269" s="335">
        <v>1</v>
      </c>
      <c r="K269" s="633"/>
      <c r="L269" s="344"/>
      <c r="M269" s="344"/>
      <c r="N269" s="344"/>
      <c r="O269" s="338"/>
      <c r="P269" s="339">
        <f t="shared" si="59"/>
        <v>20000</v>
      </c>
      <c r="Q269" s="364"/>
      <c r="R269" s="364"/>
      <c r="S269" s="364"/>
      <c r="T269" s="366">
        <v>20000</v>
      </c>
      <c r="U269" s="367"/>
      <c r="V269" s="364"/>
      <c r="W269" s="364"/>
      <c r="X269" s="364"/>
      <c r="Y269" s="1293">
        <f t="shared" si="57"/>
        <v>0</v>
      </c>
      <c r="Z269" s="340" t="s">
        <v>1086</v>
      </c>
      <c r="AA269" s="370"/>
      <c r="AB269" s="20"/>
      <c r="AC269" s="253">
        <f t="shared" si="51"/>
        <v>20000</v>
      </c>
    </row>
    <row r="270" spans="1:29" s="9" customFormat="1" ht="15.6" customHeight="1" x14ac:dyDescent="0.3">
      <c r="A270" s="115"/>
      <c r="B270" s="332"/>
      <c r="C270" s="332"/>
      <c r="D270" s="332"/>
      <c r="E270" s="1168"/>
      <c r="F270" s="582"/>
      <c r="G270" s="333"/>
      <c r="H270" s="333"/>
      <c r="I270" s="334"/>
      <c r="J270" s="335"/>
      <c r="K270" s="633"/>
      <c r="L270" s="344"/>
      <c r="M270" s="344"/>
      <c r="N270" s="344"/>
      <c r="O270" s="338"/>
      <c r="P270" s="339"/>
      <c r="Q270" s="364"/>
      <c r="R270" s="364"/>
      <c r="S270" s="364"/>
      <c r="T270" s="366"/>
      <c r="U270" s="367"/>
      <c r="V270" s="364"/>
      <c r="W270" s="364"/>
      <c r="X270" s="364"/>
      <c r="Y270" s="1293"/>
      <c r="Z270" s="340"/>
      <c r="AA270" s="370"/>
      <c r="AB270" s="20"/>
      <c r="AC270" s="253"/>
    </row>
    <row r="271" spans="1:29" x14ac:dyDescent="0.3">
      <c r="A271" s="115"/>
      <c r="B271" s="332"/>
      <c r="C271" s="368" t="s">
        <v>1123</v>
      </c>
      <c r="D271" s="332"/>
      <c r="E271" s="1164"/>
      <c r="F271" s="582">
        <f t="shared" ref="F271:F273" si="60">SUM(G271:J271)</f>
        <v>0</v>
      </c>
      <c r="G271" s="333"/>
      <c r="H271" s="333"/>
      <c r="I271" s="334"/>
      <c r="J271" s="335"/>
      <c r="K271" s="942"/>
      <c r="L271" s="337"/>
      <c r="M271" s="337"/>
      <c r="N271" s="337"/>
      <c r="O271" s="338"/>
      <c r="P271" s="339">
        <f t="shared" ref="P271:P273" si="61">SUM(Q271:T271)</f>
        <v>0</v>
      </c>
      <c r="Q271" s="364"/>
      <c r="R271" s="364"/>
      <c r="S271" s="365"/>
      <c r="T271" s="366"/>
      <c r="U271" s="367"/>
      <c r="V271" s="364"/>
      <c r="W271" s="364"/>
      <c r="X271" s="364"/>
      <c r="Y271" s="1293">
        <f t="shared" ref="Y271:Y273" si="62">SUM(U271:X271)</f>
        <v>0</v>
      </c>
      <c r="Z271" s="340"/>
      <c r="AA271" s="439"/>
      <c r="AB271" s="20"/>
      <c r="AC271" s="253">
        <f t="shared" ref="AC271:AC273" si="63">P271+Y271</f>
        <v>0</v>
      </c>
    </row>
    <row r="272" spans="1:29" s="54" customFormat="1" x14ac:dyDescent="0.3">
      <c r="A272" s="115"/>
      <c r="B272" s="332"/>
      <c r="C272" s="332"/>
      <c r="D272" s="332"/>
      <c r="E272" s="1168" t="s">
        <v>534</v>
      </c>
      <c r="F272" s="582">
        <v>1</v>
      </c>
      <c r="G272" s="333"/>
      <c r="H272" s="333"/>
      <c r="I272" s="334">
        <v>1</v>
      </c>
      <c r="J272" s="335">
        <v>-1</v>
      </c>
      <c r="K272" s="633"/>
      <c r="L272" s="344"/>
      <c r="M272" s="344"/>
      <c r="N272" s="344"/>
      <c r="O272" s="338"/>
      <c r="P272" s="339">
        <f t="shared" si="61"/>
        <v>100000</v>
      </c>
      <c r="Q272" s="364"/>
      <c r="R272" s="364"/>
      <c r="S272" s="365">
        <v>50000</v>
      </c>
      <c r="T272" s="366">
        <v>50000</v>
      </c>
      <c r="U272" s="367"/>
      <c r="V272" s="364"/>
      <c r="W272" s="364"/>
      <c r="X272" s="364"/>
      <c r="Y272" s="1293">
        <f t="shared" si="62"/>
        <v>0</v>
      </c>
      <c r="Z272" s="340" t="s">
        <v>1086</v>
      </c>
      <c r="AA272" s="370" t="s">
        <v>805</v>
      </c>
      <c r="AB272" s="58"/>
      <c r="AC272" s="253">
        <f t="shared" si="63"/>
        <v>100000</v>
      </c>
    </row>
    <row r="273" spans="1:29" s="9" customFormat="1" x14ac:dyDescent="0.3">
      <c r="A273" s="115"/>
      <c r="B273" s="332"/>
      <c r="C273" s="332"/>
      <c r="D273" s="332"/>
      <c r="E273" s="1168"/>
      <c r="F273" s="582">
        <f t="shared" si="60"/>
        <v>0</v>
      </c>
      <c r="G273" s="333"/>
      <c r="H273" s="333"/>
      <c r="I273" s="334"/>
      <c r="J273" s="335"/>
      <c r="K273" s="633"/>
      <c r="L273" s="344"/>
      <c r="M273" s="344"/>
      <c r="N273" s="344"/>
      <c r="O273" s="338"/>
      <c r="P273" s="339">
        <f t="shared" si="61"/>
        <v>0</v>
      </c>
      <c r="Q273" s="364"/>
      <c r="R273" s="364"/>
      <c r="S273" s="364"/>
      <c r="T273" s="475"/>
      <c r="U273" s="367"/>
      <c r="V273" s="364"/>
      <c r="W273" s="364"/>
      <c r="X273" s="364"/>
      <c r="Y273" s="1293">
        <f t="shared" si="62"/>
        <v>0</v>
      </c>
      <c r="Z273" s="476"/>
      <c r="AA273" s="370"/>
      <c r="AB273" s="20"/>
      <c r="AC273" s="253">
        <f t="shared" si="63"/>
        <v>0</v>
      </c>
    </row>
    <row r="274" spans="1:29" s="9" customFormat="1" ht="16.2" thickBot="1" x14ac:dyDescent="0.35">
      <c r="A274" s="121"/>
      <c r="B274" s="377"/>
      <c r="C274" s="377"/>
      <c r="D274" s="377"/>
      <c r="E274" s="1366"/>
      <c r="F274" s="885">
        <f t="shared" si="58"/>
        <v>0</v>
      </c>
      <c r="G274" s="378"/>
      <c r="H274" s="378"/>
      <c r="I274" s="379"/>
      <c r="J274" s="380"/>
      <c r="K274" s="947"/>
      <c r="L274" s="381"/>
      <c r="M274" s="381"/>
      <c r="N274" s="381"/>
      <c r="O274" s="382"/>
      <c r="P274" s="481">
        <f t="shared" si="59"/>
        <v>0</v>
      </c>
      <c r="Q274" s="383"/>
      <c r="R274" s="383"/>
      <c r="S274" s="384"/>
      <c r="T274" s="385"/>
      <c r="U274" s="386"/>
      <c r="V274" s="383"/>
      <c r="W274" s="383"/>
      <c r="X274" s="383"/>
      <c r="Y274" s="1305">
        <f t="shared" si="57"/>
        <v>0</v>
      </c>
      <c r="Z274" s="387"/>
      <c r="AA274" s="477"/>
      <c r="AB274" s="20"/>
      <c r="AC274" s="253">
        <f t="shared" si="51"/>
        <v>0</v>
      </c>
    </row>
    <row r="275" spans="1:29" x14ac:dyDescent="0.3">
      <c r="A275" s="123"/>
      <c r="B275" s="388" t="s">
        <v>927</v>
      </c>
      <c r="C275" s="388"/>
      <c r="D275" s="388"/>
      <c r="E275" s="1352"/>
      <c r="F275" s="886">
        <f t="shared" si="58"/>
        <v>0</v>
      </c>
      <c r="G275" s="389"/>
      <c r="H275" s="389"/>
      <c r="I275" s="390"/>
      <c r="J275" s="391"/>
      <c r="K275" s="945"/>
      <c r="L275" s="447"/>
      <c r="M275" s="447"/>
      <c r="N275" s="447"/>
      <c r="O275" s="1368"/>
      <c r="P275" s="483">
        <f t="shared" si="59"/>
        <v>0</v>
      </c>
      <c r="Q275" s="395"/>
      <c r="R275" s="395"/>
      <c r="S275" s="478"/>
      <c r="T275" s="479"/>
      <c r="U275" s="398"/>
      <c r="V275" s="395"/>
      <c r="W275" s="395"/>
      <c r="X275" s="395"/>
      <c r="Y275" s="1306">
        <f t="shared" si="57"/>
        <v>0</v>
      </c>
      <c r="Z275" s="448" t="s">
        <v>114</v>
      </c>
      <c r="AA275" s="449"/>
      <c r="AB275" s="20"/>
      <c r="AC275" s="253">
        <f t="shared" si="51"/>
        <v>0</v>
      </c>
    </row>
    <row r="276" spans="1:29" x14ac:dyDescent="0.3">
      <c r="A276" s="115"/>
      <c r="B276" s="368"/>
      <c r="C276" s="368" t="s">
        <v>928</v>
      </c>
      <c r="D276" s="368"/>
      <c r="E276" s="1164"/>
      <c r="F276" s="582">
        <f t="shared" si="58"/>
        <v>0</v>
      </c>
      <c r="G276" s="333"/>
      <c r="H276" s="333"/>
      <c r="I276" s="334"/>
      <c r="J276" s="335"/>
      <c r="K276" s="942"/>
      <c r="L276" s="337"/>
      <c r="M276" s="337"/>
      <c r="N276" s="337"/>
      <c r="O276" s="450"/>
      <c r="P276" s="1359">
        <f t="shared" si="59"/>
        <v>0</v>
      </c>
      <c r="Q276" s="364"/>
      <c r="R276" s="364"/>
      <c r="S276" s="1280"/>
      <c r="T276" s="366"/>
      <c r="U276" s="367"/>
      <c r="V276" s="364"/>
      <c r="W276" s="364"/>
      <c r="X276" s="364"/>
      <c r="Y276" s="1293">
        <f t="shared" si="57"/>
        <v>0</v>
      </c>
      <c r="Z276" s="340"/>
      <c r="AA276" s="348"/>
      <c r="AB276" s="20"/>
      <c r="AC276" s="253">
        <f t="shared" si="51"/>
        <v>0</v>
      </c>
    </row>
    <row r="277" spans="1:29" s="34" customFormat="1" x14ac:dyDescent="0.3">
      <c r="A277" s="118"/>
      <c r="B277" s="368"/>
      <c r="C277" s="331" t="s">
        <v>264</v>
      </c>
      <c r="D277" s="331"/>
      <c r="E277" s="1166"/>
      <c r="F277" s="582">
        <f t="shared" si="58"/>
        <v>0</v>
      </c>
      <c r="G277" s="583"/>
      <c r="H277" s="583"/>
      <c r="I277" s="584"/>
      <c r="J277" s="585"/>
      <c r="K277" s="336"/>
      <c r="L277" s="586"/>
      <c r="M277" s="586"/>
      <c r="N277" s="586"/>
      <c r="O277" s="450"/>
      <c r="P277" s="1359">
        <f>SUM(P278:P280)</f>
        <v>5000</v>
      </c>
      <c r="Q277" s="401">
        <f t="shared" ref="Q277:Y277" si="64">SUM(Q278:Q280)</f>
        <v>0</v>
      </c>
      <c r="R277" s="401">
        <f t="shared" si="64"/>
        <v>0</v>
      </c>
      <c r="S277" s="1260">
        <f t="shared" si="64"/>
        <v>5000</v>
      </c>
      <c r="T277" s="1286">
        <f t="shared" si="64"/>
        <v>0</v>
      </c>
      <c r="U277" s="1359">
        <f t="shared" si="64"/>
        <v>0</v>
      </c>
      <c r="V277" s="401">
        <f t="shared" si="64"/>
        <v>0</v>
      </c>
      <c r="W277" s="1260">
        <f t="shared" si="64"/>
        <v>0</v>
      </c>
      <c r="X277" s="339">
        <f t="shared" si="64"/>
        <v>0</v>
      </c>
      <c r="Y277" s="1286">
        <f t="shared" si="64"/>
        <v>0</v>
      </c>
      <c r="Z277" s="438"/>
      <c r="AA277" s="480"/>
      <c r="AB277" s="20"/>
      <c r="AC277" s="260">
        <f t="shared" si="51"/>
        <v>5000</v>
      </c>
    </row>
    <row r="278" spans="1:29" s="9" customFormat="1" x14ac:dyDescent="0.3">
      <c r="A278" s="115"/>
      <c r="B278" s="368"/>
      <c r="C278" s="368"/>
      <c r="D278" s="368"/>
      <c r="E278" s="1164"/>
      <c r="F278" s="582">
        <f t="shared" si="58"/>
        <v>0</v>
      </c>
      <c r="G278" s="333"/>
      <c r="H278" s="333"/>
      <c r="I278" s="334"/>
      <c r="J278" s="335"/>
      <c r="K278" s="942"/>
      <c r="L278" s="344"/>
      <c r="M278" s="344"/>
      <c r="N278" s="344"/>
      <c r="O278" s="450"/>
      <c r="P278" s="339">
        <f t="shared" si="59"/>
        <v>0</v>
      </c>
      <c r="Q278" s="364"/>
      <c r="R278" s="364"/>
      <c r="S278" s="365"/>
      <c r="T278" s="366"/>
      <c r="U278" s="367"/>
      <c r="V278" s="364"/>
      <c r="W278" s="364"/>
      <c r="X278" s="364"/>
      <c r="Y278" s="1293">
        <f t="shared" si="57"/>
        <v>0</v>
      </c>
      <c r="Z278" s="340"/>
      <c r="AA278" s="341"/>
      <c r="AB278" s="20"/>
      <c r="AC278" s="253">
        <f t="shared" si="51"/>
        <v>0</v>
      </c>
    </row>
    <row r="279" spans="1:29" x14ac:dyDescent="0.3">
      <c r="A279" s="115"/>
      <c r="B279" s="332"/>
      <c r="C279" s="368" t="s">
        <v>51</v>
      </c>
      <c r="D279" s="332"/>
      <c r="E279" s="1164"/>
      <c r="F279" s="582">
        <f t="shared" si="58"/>
        <v>0</v>
      </c>
      <c r="G279" s="333"/>
      <c r="H279" s="333"/>
      <c r="I279" s="334"/>
      <c r="J279" s="335"/>
      <c r="K279" s="942"/>
      <c r="L279" s="337"/>
      <c r="M279" s="337"/>
      <c r="N279" s="337"/>
      <c r="O279" s="450"/>
      <c r="P279" s="339">
        <f t="shared" si="59"/>
        <v>0</v>
      </c>
      <c r="Q279" s="364"/>
      <c r="R279" s="364"/>
      <c r="S279" s="365"/>
      <c r="T279" s="366"/>
      <c r="U279" s="367"/>
      <c r="V279" s="364"/>
      <c r="W279" s="364"/>
      <c r="X279" s="364"/>
      <c r="Y279" s="1293">
        <f t="shared" si="57"/>
        <v>0</v>
      </c>
      <c r="Z279" s="340"/>
      <c r="AA279" s="370"/>
      <c r="AB279" s="20"/>
      <c r="AC279" s="253">
        <f t="shared" si="51"/>
        <v>0</v>
      </c>
    </row>
    <row r="280" spans="1:29" x14ac:dyDescent="0.3">
      <c r="A280" s="115"/>
      <c r="B280" s="332"/>
      <c r="C280" s="332"/>
      <c r="D280" s="332"/>
      <c r="E280" s="1168" t="s">
        <v>52</v>
      </c>
      <c r="F280" s="894">
        <v>2009</v>
      </c>
      <c r="G280" s="333"/>
      <c r="H280" s="287"/>
      <c r="I280" s="433">
        <v>2009</v>
      </c>
      <c r="J280" s="335"/>
      <c r="K280" s="942"/>
      <c r="L280" s="337"/>
      <c r="M280" s="337"/>
      <c r="N280" s="337"/>
      <c r="O280" s="450"/>
      <c r="P280" s="339">
        <f t="shared" si="59"/>
        <v>5000</v>
      </c>
      <c r="Q280" s="364"/>
      <c r="R280" s="364"/>
      <c r="S280" s="365">
        <v>5000</v>
      </c>
      <c r="T280" s="366"/>
      <c r="U280" s="367"/>
      <c r="V280" s="364"/>
      <c r="W280" s="364"/>
      <c r="X280" s="364"/>
      <c r="Y280" s="1293">
        <f t="shared" si="57"/>
        <v>0</v>
      </c>
      <c r="Z280" s="340" t="s">
        <v>31</v>
      </c>
      <c r="AA280" s="370" t="s">
        <v>571</v>
      </c>
      <c r="AB280" s="20"/>
      <c r="AC280" s="253">
        <f t="shared" si="51"/>
        <v>5000</v>
      </c>
    </row>
    <row r="281" spans="1:29" ht="16.2" thickBot="1" x14ac:dyDescent="0.35">
      <c r="A281" s="119"/>
      <c r="B281" s="306"/>
      <c r="C281" s="306"/>
      <c r="D281" s="306"/>
      <c r="E281" s="1362"/>
      <c r="F281" s="881">
        <f t="shared" si="58"/>
        <v>0</v>
      </c>
      <c r="G281" s="307"/>
      <c r="H281" s="307"/>
      <c r="I281" s="308"/>
      <c r="J281" s="309"/>
      <c r="K281" s="941"/>
      <c r="L281" s="310"/>
      <c r="M281" s="310"/>
      <c r="N281" s="310"/>
      <c r="O281" s="1369"/>
      <c r="P281" s="484">
        <f t="shared" si="59"/>
        <v>0</v>
      </c>
      <c r="Q281" s="349"/>
      <c r="R281" s="349"/>
      <c r="S281" s="314"/>
      <c r="T281" s="315"/>
      <c r="U281" s="350"/>
      <c r="V281" s="349"/>
      <c r="W281" s="349"/>
      <c r="X281" s="349"/>
      <c r="Y281" s="1307">
        <f t="shared" si="57"/>
        <v>0</v>
      </c>
      <c r="Z281" s="317"/>
      <c r="AA281" s="318"/>
      <c r="AB281" s="28"/>
      <c r="AC281" s="253">
        <f t="shared" si="51"/>
        <v>0</v>
      </c>
    </row>
    <row r="282" spans="1:29" s="9" customFormat="1" x14ac:dyDescent="0.3">
      <c r="A282" s="120"/>
      <c r="B282" s="527" t="s">
        <v>184</v>
      </c>
      <c r="C282" s="527"/>
      <c r="D282" s="527"/>
      <c r="E282" s="1367"/>
      <c r="F282" s="883">
        <f t="shared" si="58"/>
        <v>0</v>
      </c>
      <c r="G282" s="353"/>
      <c r="H282" s="353"/>
      <c r="I282" s="354"/>
      <c r="J282" s="355"/>
      <c r="K282" s="943"/>
      <c r="L282" s="531"/>
      <c r="M282" s="531"/>
      <c r="N282" s="531"/>
      <c r="O282" s="358"/>
      <c r="P282" s="488">
        <f t="shared" si="59"/>
        <v>0</v>
      </c>
      <c r="Q282" s="359"/>
      <c r="R282" s="359"/>
      <c r="S282" s="360"/>
      <c r="T282" s="361"/>
      <c r="U282" s="362"/>
      <c r="V282" s="359"/>
      <c r="W282" s="359"/>
      <c r="X282" s="359"/>
      <c r="Y282" s="1308">
        <f t="shared" si="57"/>
        <v>0</v>
      </c>
      <c r="Z282" s="571" t="s">
        <v>114</v>
      </c>
      <c r="AA282" s="467"/>
      <c r="AB282" s="10"/>
      <c r="AC282" s="253">
        <f t="shared" si="51"/>
        <v>0</v>
      </c>
    </row>
    <row r="283" spans="1:29" s="34" customFormat="1" x14ac:dyDescent="0.3">
      <c r="A283" s="118"/>
      <c r="B283" s="368"/>
      <c r="C283" s="331" t="s">
        <v>264</v>
      </c>
      <c r="D283" s="331"/>
      <c r="E283" s="1166"/>
      <c r="F283" s="582">
        <f t="shared" si="58"/>
        <v>0</v>
      </c>
      <c r="G283" s="583"/>
      <c r="H283" s="583"/>
      <c r="I283" s="584"/>
      <c r="J283" s="585"/>
      <c r="K283" s="336"/>
      <c r="L283" s="586"/>
      <c r="M283" s="586"/>
      <c r="N283" s="586"/>
      <c r="O283" s="450"/>
      <c r="P283" s="339">
        <f>P286</f>
        <v>5000</v>
      </c>
      <c r="Q283" s="1359">
        <f t="shared" ref="Q283:Y283" si="65">Q286</f>
        <v>0</v>
      </c>
      <c r="R283" s="401">
        <f t="shared" si="65"/>
        <v>0</v>
      </c>
      <c r="S283" s="401">
        <f t="shared" si="65"/>
        <v>0</v>
      </c>
      <c r="T283" s="1262">
        <f t="shared" si="65"/>
        <v>5000</v>
      </c>
      <c r="U283" s="1359">
        <f t="shared" si="65"/>
        <v>0</v>
      </c>
      <c r="V283" s="401">
        <f t="shared" si="65"/>
        <v>0</v>
      </c>
      <c r="W283" s="1260">
        <f t="shared" si="65"/>
        <v>0</v>
      </c>
      <c r="X283" s="339">
        <f t="shared" si="65"/>
        <v>0</v>
      </c>
      <c r="Y283" s="1286">
        <f t="shared" si="65"/>
        <v>0</v>
      </c>
      <c r="Z283" s="438">
        <f>SUM(Z285:Z287)</f>
        <v>0</v>
      </c>
      <c r="AA283" s="480"/>
      <c r="AB283" s="20"/>
      <c r="AC283" s="260">
        <f t="shared" si="51"/>
        <v>5000</v>
      </c>
    </row>
    <row r="284" spans="1:29" x14ac:dyDescent="0.3">
      <c r="A284" s="115"/>
      <c r="B284" s="331"/>
      <c r="C284" s="331"/>
      <c r="D284" s="331"/>
      <c r="E284" s="1164"/>
      <c r="F284" s="582">
        <f t="shared" si="58"/>
        <v>0</v>
      </c>
      <c r="G284" s="333"/>
      <c r="H284" s="333"/>
      <c r="I284" s="334"/>
      <c r="J284" s="335"/>
      <c r="K284" s="942"/>
      <c r="L284" s="337"/>
      <c r="M284" s="337"/>
      <c r="N284" s="337"/>
      <c r="O284" s="450"/>
      <c r="P284" s="339">
        <f t="shared" si="59"/>
        <v>0</v>
      </c>
      <c r="Q284" s="364"/>
      <c r="R284" s="364"/>
      <c r="S284" s="365"/>
      <c r="T284" s="366"/>
      <c r="U284" s="367"/>
      <c r="V284" s="364"/>
      <c r="W284" s="364"/>
      <c r="X284" s="364"/>
      <c r="Y284" s="1293">
        <f t="shared" si="57"/>
        <v>0</v>
      </c>
      <c r="Z284" s="340"/>
      <c r="AA284" s="341"/>
      <c r="AB284" s="20"/>
      <c r="AC284" s="253">
        <f t="shared" si="51"/>
        <v>0</v>
      </c>
    </row>
    <row r="285" spans="1:29" x14ac:dyDescent="0.3">
      <c r="A285" s="115"/>
      <c r="B285" s="332"/>
      <c r="C285" s="374" t="s">
        <v>183</v>
      </c>
      <c r="D285" s="332"/>
      <c r="E285" s="1164"/>
      <c r="F285" s="582">
        <f t="shared" si="58"/>
        <v>0</v>
      </c>
      <c r="G285" s="333"/>
      <c r="H285" s="333"/>
      <c r="I285" s="334"/>
      <c r="J285" s="335"/>
      <c r="K285" s="942"/>
      <c r="L285" s="337"/>
      <c r="M285" s="337"/>
      <c r="N285" s="337"/>
      <c r="O285" s="450"/>
      <c r="P285" s="339">
        <f t="shared" si="59"/>
        <v>0</v>
      </c>
      <c r="Q285" s="364"/>
      <c r="R285" s="364"/>
      <c r="S285" s="365"/>
      <c r="T285" s="366"/>
      <c r="U285" s="367"/>
      <c r="V285" s="364"/>
      <c r="W285" s="364"/>
      <c r="X285" s="364"/>
      <c r="Y285" s="1293">
        <f t="shared" si="57"/>
        <v>0</v>
      </c>
      <c r="Z285" s="340"/>
      <c r="AA285" s="370"/>
      <c r="AB285" s="20"/>
      <c r="AC285" s="253">
        <f t="shared" si="51"/>
        <v>0</v>
      </c>
    </row>
    <row r="286" spans="1:29" x14ac:dyDescent="0.3">
      <c r="A286" s="115"/>
      <c r="B286" s="332"/>
      <c r="C286" s="332"/>
      <c r="D286" s="332"/>
      <c r="E286" s="1168" t="s">
        <v>109</v>
      </c>
      <c r="F286" s="582">
        <v>4018</v>
      </c>
      <c r="G286" s="333">
        <v>4011</v>
      </c>
      <c r="H286" s="333"/>
      <c r="I286" s="334"/>
      <c r="J286" s="335">
        <v>4018</v>
      </c>
      <c r="K286" s="942">
        <v>4011</v>
      </c>
      <c r="L286" s="337"/>
      <c r="M286" s="337"/>
      <c r="N286" s="337"/>
      <c r="O286" s="450">
        <f t="shared" ref="O286:O349" si="66">SUM(K286:N286)</f>
        <v>4011</v>
      </c>
      <c r="P286" s="339">
        <f t="shared" si="59"/>
        <v>5000</v>
      </c>
      <c r="Q286" s="474"/>
      <c r="R286" s="364"/>
      <c r="S286" s="365"/>
      <c r="T286" s="366">
        <v>5000</v>
      </c>
      <c r="U286" s="367"/>
      <c r="V286" s="364"/>
      <c r="W286" s="364"/>
      <c r="X286" s="364"/>
      <c r="Y286" s="1293">
        <f t="shared" si="57"/>
        <v>0</v>
      </c>
      <c r="Z286" s="340" t="s">
        <v>31</v>
      </c>
      <c r="AA286" s="370"/>
      <c r="AB286" s="20"/>
      <c r="AC286" s="253">
        <f t="shared" si="51"/>
        <v>5000</v>
      </c>
    </row>
    <row r="287" spans="1:29" ht="16.2" thickBot="1" x14ac:dyDescent="0.35">
      <c r="A287" s="121"/>
      <c r="B287" s="377"/>
      <c r="C287" s="377"/>
      <c r="D287" s="377"/>
      <c r="E287" s="1370"/>
      <c r="F287" s="885">
        <f t="shared" si="58"/>
        <v>0</v>
      </c>
      <c r="G287" s="378"/>
      <c r="H287" s="378"/>
      <c r="I287" s="379"/>
      <c r="J287" s="380"/>
      <c r="K287" s="944"/>
      <c r="L287" s="425"/>
      <c r="M287" s="425"/>
      <c r="N287" s="425"/>
      <c r="O287" s="382"/>
      <c r="P287" s="481">
        <f t="shared" si="59"/>
        <v>0</v>
      </c>
      <c r="Q287" s="383"/>
      <c r="R287" s="383"/>
      <c r="S287" s="384"/>
      <c r="T287" s="385"/>
      <c r="U287" s="386"/>
      <c r="V287" s="383"/>
      <c r="W287" s="383"/>
      <c r="X287" s="383"/>
      <c r="Y287" s="1305">
        <f t="shared" si="57"/>
        <v>0</v>
      </c>
      <c r="Z287" s="387"/>
      <c r="AA287" s="477"/>
      <c r="AB287" s="20"/>
      <c r="AC287" s="253">
        <f t="shared" si="51"/>
        <v>0</v>
      </c>
    </row>
    <row r="288" spans="1:29" s="9" customFormat="1" x14ac:dyDescent="0.3">
      <c r="A288" s="255"/>
      <c r="B288" s="485" t="s">
        <v>995</v>
      </c>
      <c r="C288" s="485"/>
      <c r="D288" s="485"/>
      <c r="E288" s="1371"/>
      <c r="F288" s="886">
        <f t="shared" si="58"/>
        <v>0</v>
      </c>
      <c r="G288" s="389"/>
      <c r="H288" s="389"/>
      <c r="I288" s="390"/>
      <c r="J288" s="391"/>
      <c r="K288" s="945"/>
      <c r="L288" s="393"/>
      <c r="M288" s="393"/>
      <c r="N288" s="393"/>
      <c r="O288" s="394"/>
      <c r="P288" s="483">
        <f t="shared" si="59"/>
        <v>0</v>
      </c>
      <c r="Q288" s="395"/>
      <c r="R288" s="395"/>
      <c r="S288" s="478"/>
      <c r="T288" s="479"/>
      <c r="U288" s="398"/>
      <c r="V288" s="395"/>
      <c r="W288" s="395"/>
      <c r="X288" s="395"/>
      <c r="Y288" s="1306">
        <f t="shared" si="57"/>
        <v>0</v>
      </c>
      <c r="Z288" s="448" t="s">
        <v>114</v>
      </c>
      <c r="AA288" s="449"/>
      <c r="AB288" s="10"/>
      <c r="AC288" s="253">
        <f t="shared" si="51"/>
        <v>0</v>
      </c>
    </row>
    <row r="289" spans="1:29" s="34" customFormat="1" x14ac:dyDescent="0.3">
      <c r="A289" s="213"/>
      <c r="B289" s="278"/>
      <c r="C289" s="486" t="s">
        <v>264</v>
      </c>
      <c r="D289" s="486"/>
      <c r="E289" s="599"/>
      <c r="F289" s="582">
        <f t="shared" si="58"/>
        <v>0</v>
      </c>
      <c r="G289" s="583"/>
      <c r="H289" s="583"/>
      <c r="I289" s="584"/>
      <c r="J289" s="585"/>
      <c r="K289" s="336"/>
      <c r="L289" s="586"/>
      <c r="M289" s="586"/>
      <c r="N289" s="586"/>
      <c r="O289" s="338"/>
      <c r="P289" s="339">
        <f t="shared" si="59"/>
        <v>43500</v>
      </c>
      <c r="Q289" s="402">
        <f>SUM(Q291:Q296)</f>
        <v>43500</v>
      </c>
      <c r="R289" s="1365">
        <f>SUM(R291:R296)</f>
        <v>0</v>
      </c>
      <c r="S289" s="401">
        <f>SUM(S291:S296)</f>
        <v>0</v>
      </c>
      <c r="T289" s="1262">
        <f>SUM(T291:T296)</f>
        <v>0</v>
      </c>
      <c r="U289" s="1359">
        <f t="shared" ref="U289:Y289" si="67">SUM(U291:U296)</f>
        <v>43050</v>
      </c>
      <c r="V289" s="401">
        <f t="shared" si="67"/>
        <v>0</v>
      </c>
      <c r="W289" s="1262">
        <f t="shared" si="67"/>
        <v>0</v>
      </c>
      <c r="X289" s="402">
        <f t="shared" si="67"/>
        <v>0</v>
      </c>
      <c r="Y289" s="402">
        <f t="shared" si="67"/>
        <v>43050</v>
      </c>
      <c r="Z289" s="438">
        <f>SUM(Z291:Z296)</f>
        <v>0</v>
      </c>
      <c r="AA289" s="480"/>
      <c r="AB289" s="20"/>
      <c r="AC289" s="260">
        <f t="shared" si="51"/>
        <v>86550</v>
      </c>
    </row>
    <row r="290" spans="1:29" x14ac:dyDescent="0.3">
      <c r="A290" s="207"/>
      <c r="B290" s="486"/>
      <c r="C290" s="486"/>
      <c r="D290" s="486"/>
      <c r="E290" s="523"/>
      <c r="F290" s="582">
        <f t="shared" si="58"/>
        <v>0</v>
      </c>
      <c r="G290" s="333"/>
      <c r="H290" s="333"/>
      <c r="I290" s="334"/>
      <c r="J290" s="335"/>
      <c r="K290" s="942"/>
      <c r="L290" s="337"/>
      <c r="M290" s="337"/>
      <c r="N290" s="337"/>
      <c r="O290" s="338"/>
      <c r="P290" s="339">
        <f t="shared" si="59"/>
        <v>0</v>
      </c>
      <c r="Q290" s="364"/>
      <c r="R290" s="364"/>
      <c r="S290" s="365"/>
      <c r="T290" s="366"/>
      <c r="U290" s="367"/>
      <c r="V290" s="364"/>
      <c r="W290" s="364"/>
      <c r="X290" s="364"/>
      <c r="Y290" s="1293">
        <f t="shared" si="57"/>
        <v>0</v>
      </c>
      <c r="Z290" s="340"/>
      <c r="AA290" s="341"/>
      <c r="AB290" s="20"/>
      <c r="AC290" s="253">
        <f t="shared" si="51"/>
        <v>0</v>
      </c>
    </row>
    <row r="291" spans="1:29" x14ac:dyDescent="0.3">
      <c r="A291" s="207"/>
      <c r="B291" s="409"/>
      <c r="C291" s="278" t="s">
        <v>996</v>
      </c>
      <c r="D291" s="409"/>
      <c r="E291" s="523"/>
      <c r="F291" s="582">
        <f t="shared" si="58"/>
        <v>0</v>
      </c>
      <c r="G291" s="333"/>
      <c r="H291" s="333"/>
      <c r="I291" s="334"/>
      <c r="J291" s="335"/>
      <c r="K291" s="942"/>
      <c r="L291" s="337"/>
      <c r="M291" s="337"/>
      <c r="N291" s="337"/>
      <c r="O291" s="338"/>
      <c r="P291" s="339">
        <f t="shared" si="59"/>
        <v>0</v>
      </c>
      <c r="Q291" s="364"/>
      <c r="R291" s="364"/>
      <c r="S291" s="365"/>
      <c r="T291" s="366"/>
      <c r="U291" s="367"/>
      <c r="V291" s="364"/>
      <c r="W291" s="364"/>
      <c r="X291" s="364"/>
      <c r="Y291" s="1293">
        <f t="shared" si="57"/>
        <v>0</v>
      </c>
      <c r="Z291" s="340"/>
      <c r="AA291" s="370"/>
      <c r="AB291" s="20"/>
      <c r="AC291" s="253">
        <f t="shared" si="51"/>
        <v>0</v>
      </c>
    </row>
    <row r="292" spans="1:29" x14ac:dyDescent="0.3">
      <c r="A292" s="207"/>
      <c r="B292" s="409"/>
      <c r="C292" s="409"/>
      <c r="D292" s="409"/>
      <c r="E292" s="522" t="s">
        <v>17</v>
      </c>
      <c r="F292" s="582">
        <f t="shared" si="58"/>
        <v>1</v>
      </c>
      <c r="G292" s="333">
        <v>1</v>
      </c>
      <c r="H292" s="333"/>
      <c r="I292" s="334"/>
      <c r="J292" s="335"/>
      <c r="K292" s="942">
        <v>1</v>
      </c>
      <c r="L292" s="337"/>
      <c r="M292" s="337"/>
      <c r="N292" s="337"/>
      <c r="O292" s="338">
        <f t="shared" ref="O292:O296" si="68">SUM(K292:N292)</f>
        <v>1</v>
      </c>
      <c r="P292" s="339">
        <f t="shared" si="59"/>
        <v>43500</v>
      </c>
      <c r="Q292" s="474">
        <v>43500</v>
      </c>
      <c r="R292" s="364"/>
      <c r="S292" s="365"/>
      <c r="T292" s="366"/>
      <c r="U292" s="474">
        <v>43050</v>
      </c>
      <c r="V292" s="364"/>
      <c r="W292" s="364"/>
      <c r="X292" s="364"/>
      <c r="Y292" s="1293">
        <f t="shared" si="57"/>
        <v>43050</v>
      </c>
      <c r="Z292" s="340" t="s">
        <v>31</v>
      </c>
      <c r="AA292" s="370"/>
      <c r="AB292" s="20"/>
      <c r="AC292" s="253">
        <f t="shared" si="51"/>
        <v>86550</v>
      </c>
    </row>
    <row r="293" spans="1:29" x14ac:dyDescent="0.3">
      <c r="A293" s="207"/>
      <c r="B293" s="409"/>
      <c r="C293" s="409"/>
      <c r="D293" s="409"/>
      <c r="E293" s="522"/>
      <c r="F293" s="885"/>
      <c r="G293" s="378"/>
      <c r="H293" s="378"/>
      <c r="I293" s="379"/>
      <c r="J293" s="380"/>
      <c r="K293" s="944"/>
      <c r="L293" s="425"/>
      <c r="M293" s="425"/>
      <c r="N293" s="425"/>
      <c r="O293" s="338"/>
      <c r="P293" s="339">
        <f t="shared" si="59"/>
        <v>0</v>
      </c>
      <c r="Q293" s="487"/>
      <c r="R293" s="383"/>
      <c r="S293" s="384"/>
      <c r="T293" s="385"/>
      <c r="U293" s="386"/>
      <c r="V293" s="383"/>
      <c r="W293" s="383"/>
      <c r="X293" s="383"/>
      <c r="Y293" s="1293">
        <f t="shared" si="57"/>
        <v>0</v>
      </c>
      <c r="Z293" s="387"/>
      <c r="AA293" s="477"/>
      <c r="AB293" s="20"/>
      <c r="AC293" s="253">
        <f t="shared" si="51"/>
        <v>0</v>
      </c>
    </row>
    <row r="294" spans="1:29" x14ac:dyDescent="0.3">
      <c r="A294" s="207"/>
      <c r="B294" s="409"/>
      <c r="C294" s="278" t="s">
        <v>997</v>
      </c>
      <c r="D294" s="409"/>
      <c r="E294" s="523"/>
      <c r="F294" s="885"/>
      <c r="G294" s="378"/>
      <c r="H294" s="378"/>
      <c r="I294" s="379"/>
      <c r="J294" s="380"/>
      <c r="K294" s="944"/>
      <c r="L294" s="425"/>
      <c r="M294" s="425"/>
      <c r="N294" s="425"/>
      <c r="O294" s="338"/>
      <c r="P294" s="339">
        <f t="shared" si="59"/>
        <v>0</v>
      </c>
      <c r="Q294" s="487"/>
      <c r="R294" s="383"/>
      <c r="S294" s="384"/>
      <c r="T294" s="385"/>
      <c r="U294" s="386"/>
      <c r="V294" s="383"/>
      <c r="W294" s="383"/>
      <c r="X294" s="383"/>
      <c r="Y294" s="1293">
        <f t="shared" si="57"/>
        <v>0</v>
      </c>
      <c r="Z294" s="387"/>
      <c r="AA294" s="477"/>
      <c r="AB294" s="20"/>
      <c r="AC294" s="253">
        <f t="shared" si="51"/>
        <v>0</v>
      </c>
    </row>
    <row r="295" spans="1:29" x14ac:dyDescent="0.3">
      <c r="A295" s="207"/>
      <c r="B295" s="409"/>
      <c r="C295" s="409"/>
      <c r="D295" s="409"/>
      <c r="E295" s="522" t="s">
        <v>998</v>
      </c>
      <c r="F295" s="885"/>
      <c r="G295" s="378"/>
      <c r="H295" s="378"/>
      <c r="I295" s="379"/>
      <c r="J295" s="380"/>
      <c r="K295" s="295">
        <f>188+1078</f>
        <v>1266</v>
      </c>
      <c r="L295" s="425"/>
      <c r="M295" s="425"/>
      <c r="N295" s="425"/>
      <c r="O295" s="338">
        <f t="shared" si="68"/>
        <v>1266</v>
      </c>
      <c r="P295" s="339">
        <f t="shared" si="59"/>
        <v>0</v>
      </c>
      <c r="Q295" s="487"/>
      <c r="R295" s="383"/>
      <c r="S295" s="384"/>
      <c r="T295" s="385"/>
      <c r="U295" s="386"/>
      <c r="V295" s="383"/>
      <c r="W295" s="383"/>
      <c r="X295" s="383"/>
      <c r="Y295" s="1293">
        <f t="shared" si="57"/>
        <v>0</v>
      </c>
      <c r="Z295" s="387"/>
      <c r="AA295" s="477"/>
      <c r="AB295" s="20"/>
      <c r="AC295" s="253">
        <f t="shared" si="51"/>
        <v>0</v>
      </c>
    </row>
    <row r="296" spans="1:29" ht="16.2" thickBot="1" x14ac:dyDescent="0.35">
      <c r="A296" s="119"/>
      <c r="B296" s="306"/>
      <c r="C296" s="306"/>
      <c r="D296" s="306"/>
      <c r="E296" s="1349"/>
      <c r="F296" s="881">
        <f t="shared" si="58"/>
        <v>0</v>
      </c>
      <c r="G296" s="307"/>
      <c r="H296" s="307"/>
      <c r="I296" s="308"/>
      <c r="J296" s="309"/>
      <c r="K296" s="941"/>
      <c r="L296" s="310"/>
      <c r="M296" s="310"/>
      <c r="N296" s="310"/>
      <c r="O296" s="311">
        <f t="shared" si="68"/>
        <v>0</v>
      </c>
      <c r="P296" s="484">
        <f t="shared" si="59"/>
        <v>0</v>
      </c>
      <c r="Q296" s="349"/>
      <c r="R296" s="349"/>
      <c r="S296" s="314"/>
      <c r="T296" s="315"/>
      <c r="U296" s="350"/>
      <c r="V296" s="349"/>
      <c r="W296" s="349"/>
      <c r="X296" s="349"/>
      <c r="Y296" s="1307">
        <f t="shared" si="57"/>
        <v>0</v>
      </c>
      <c r="Z296" s="317"/>
      <c r="AA296" s="427"/>
      <c r="AB296" s="20"/>
      <c r="AC296" s="253">
        <f t="shared" ref="AC296:AC359" si="69">P296+Y296</f>
        <v>0</v>
      </c>
    </row>
    <row r="297" spans="1:29" x14ac:dyDescent="0.3">
      <c r="A297" s="120"/>
      <c r="B297" s="351" t="s">
        <v>1124</v>
      </c>
      <c r="C297" s="351"/>
      <c r="D297" s="351"/>
      <c r="E297" s="1367"/>
      <c r="F297" s="883">
        <f t="shared" si="58"/>
        <v>0</v>
      </c>
      <c r="G297" s="353"/>
      <c r="H297" s="353"/>
      <c r="I297" s="354"/>
      <c r="J297" s="355"/>
      <c r="K297" s="943"/>
      <c r="L297" s="357"/>
      <c r="M297" s="357"/>
      <c r="N297" s="357"/>
      <c r="O297" s="358">
        <f t="shared" si="66"/>
        <v>0</v>
      </c>
      <c r="P297" s="488">
        <f t="shared" si="59"/>
        <v>0</v>
      </c>
      <c r="Q297" s="359"/>
      <c r="R297" s="359"/>
      <c r="S297" s="360"/>
      <c r="T297" s="361"/>
      <c r="U297" s="362"/>
      <c r="V297" s="359"/>
      <c r="W297" s="359"/>
      <c r="X297" s="359"/>
      <c r="Y297" s="1308">
        <f t="shared" si="57"/>
        <v>0</v>
      </c>
      <c r="Z297" s="363"/>
      <c r="AA297" s="489"/>
      <c r="AB297" s="20"/>
      <c r="AC297" s="253">
        <f t="shared" si="69"/>
        <v>0</v>
      </c>
    </row>
    <row r="298" spans="1:29" x14ac:dyDescent="0.3">
      <c r="A298" s="115"/>
      <c r="B298" s="368" t="s">
        <v>152</v>
      </c>
      <c r="C298" s="368"/>
      <c r="D298" s="368"/>
      <c r="E298" s="1164"/>
      <c r="F298" s="582">
        <f t="shared" si="58"/>
        <v>0</v>
      </c>
      <c r="G298" s="333"/>
      <c r="H298" s="333"/>
      <c r="I298" s="334"/>
      <c r="J298" s="335"/>
      <c r="K298" s="942"/>
      <c r="L298" s="337"/>
      <c r="M298" s="337"/>
      <c r="N298" s="337"/>
      <c r="O298" s="338">
        <f t="shared" si="66"/>
        <v>0</v>
      </c>
      <c r="P298" s="339">
        <f t="shared" si="59"/>
        <v>0</v>
      </c>
      <c r="Q298" s="364"/>
      <c r="R298" s="364"/>
      <c r="S298" s="365"/>
      <c r="T298" s="366"/>
      <c r="U298" s="367"/>
      <c r="V298" s="364"/>
      <c r="W298" s="364"/>
      <c r="X298" s="364"/>
      <c r="Y298" s="1293">
        <f t="shared" si="57"/>
        <v>0</v>
      </c>
      <c r="Z298" s="340"/>
      <c r="AA298" s="348"/>
      <c r="AB298" s="20"/>
      <c r="AC298" s="253">
        <f t="shared" si="69"/>
        <v>0</v>
      </c>
    </row>
    <row r="299" spans="1:29" x14ac:dyDescent="0.3">
      <c r="A299" s="115"/>
      <c r="B299" s="332"/>
      <c r="C299" s="332"/>
      <c r="D299" s="332"/>
      <c r="E299" s="1168" t="s">
        <v>11</v>
      </c>
      <c r="F299" s="582">
        <f t="shared" si="58"/>
        <v>0</v>
      </c>
      <c r="G299" s="333"/>
      <c r="H299" s="333"/>
      <c r="I299" s="334"/>
      <c r="J299" s="335"/>
      <c r="K299" s="942"/>
      <c r="L299" s="337"/>
      <c r="M299" s="337"/>
      <c r="N299" s="337"/>
      <c r="O299" s="338">
        <f t="shared" si="66"/>
        <v>0</v>
      </c>
      <c r="P299" s="339">
        <f t="shared" si="59"/>
        <v>0</v>
      </c>
      <c r="Q299" s="364"/>
      <c r="R299" s="364"/>
      <c r="S299" s="365"/>
      <c r="T299" s="366"/>
      <c r="U299" s="367"/>
      <c r="V299" s="364"/>
      <c r="W299" s="364"/>
      <c r="X299" s="364"/>
      <c r="Y299" s="1293">
        <f t="shared" si="57"/>
        <v>0</v>
      </c>
      <c r="Z299" s="340"/>
      <c r="AA299" s="370"/>
      <c r="AB299" s="20"/>
      <c r="AC299" s="253">
        <f t="shared" si="69"/>
        <v>0</v>
      </c>
    </row>
    <row r="300" spans="1:29" x14ac:dyDescent="0.3">
      <c r="A300" s="115"/>
      <c r="B300" s="371"/>
      <c r="C300" s="371"/>
      <c r="D300" s="371"/>
      <c r="E300" s="1176" t="s">
        <v>227</v>
      </c>
      <c r="F300" s="582">
        <f t="shared" si="58"/>
        <v>4</v>
      </c>
      <c r="G300" s="473">
        <v>1</v>
      </c>
      <c r="H300" s="287">
        <v>1</v>
      </c>
      <c r="I300" s="334">
        <v>1</v>
      </c>
      <c r="J300" s="335">
        <v>1</v>
      </c>
      <c r="K300" s="633">
        <v>2</v>
      </c>
      <c r="L300" s="337">
        <v>48</v>
      </c>
      <c r="M300" s="337"/>
      <c r="N300" s="337"/>
      <c r="O300" s="338">
        <f t="shared" si="66"/>
        <v>50</v>
      </c>
      <c r="P300" s="339">
        <f t="shared" si="59"/>
        <v>0</v>
      </c>
      <c r="Q300" s="364"/>
      <c r="R300" s="364"/>
      <c r="S300" s="365"/>
      <c r="T300" s="366"/>
      <c r="U300" s="367"/>
      <c r="V300" s="364"/>
      <c r="W300" s="364"/>
      <c r="X300" s="364"/>
      <c r="Y300" s="1293">
        <f t="shared" si="57"/>
        <v>0</v>
      </c>
      <c r="Z300" s="423" t="s">
        <v>229</v>
      </c>
      <c r="AA300" s="431"/>
      <c r="AB300" s="20"/>
      <c r="AC300" s="253">
        <f t="shared" si="69"/>
        <v>0</v>
      </c>
    </row>
    <row r="301" spans="1:29" ht="15.6" hidden="1" customHeight="1" x14ac:dyDescent="0.3">
      <c r="A301" s="115"/>
      <c r="B301" s="371"/>
      <c r="C301" s="371"/>
      <c r="D301" s="371"/>
      <c r="E301" s="1176" t="s">
        <v>434</v>
      </c>
      <c r="F301" s="582">
        <f t="shared" si="58"/>
        <v>0</v>
      </c>
      <c r="G301" s="333"/>
      <c r="H301" s="333"/>
      <c r="I301" s="334"/>
      <c r="J301" s="335"/>
      <c r="K301" s="633"/>
      <c r="L301" s="337"/>
      <c r="M301" s="337"/>
      <c r="N301" s="337"/>
      <c r="O301" s="338">
        <f t="shared" si="66"/>
        <v>0</v>
      </c>
      <c r="P301" s="339">
        <f t="shared" si="59"/>
        <v>0</v>
      </c>
      <c r="Q301" s="364"/>
      <c r="R301" s="364"/>
      <c r="S301" s="365"/>
      <c r="T301" s="366"/>
      <c r="U301" s="367"/>
      <c r="V301" s="364"/>
      <c r="W301" s="364"/>
      <c r="X301" s="364"/>
      <c r="Y301" s="1293">
        <f t="shared" si="57"/>
        <v>0</v>
      </c>
      <c r="Z301" s="423"/>
      <c r="AA301" s="431"/>
      <c r="AB301" s="20"/>
      <c r="AC301" s="253">
        <f t="shared" si="69"/>
        <v>0</v>
      </c>
    </row>
    <row r="302" spans="1:29" ht="15.6" hidden="1" customHeight="1" x14ac:dyDescent="0.3">
      <c r="A302" s="115"/>
      <c r="B302" s="371"/>
      <c r="C302" s="371"/>
      <c r="D302" s="371"/>
      <c r="E302" s="1176" t="s">
        <v>435</v>
      </c>
      <c r="F302" s="582">
        <f t="shared" si="58"/>
        <v>0</v>
      </c>
      <c r="G302" s="333"/>
      <c r="H302" s="333"/>
      <c r="I302" s="334"/>
      <c r="J302" s="335"/>
      <c r="K302" s="633"/>
      <c r="L302" s="337"/>
      <c r="M302" s="337"/>
      <c r="N302" s="337"/>
      <c r="O302" s="338">
        <f t="shared" si="66"/>
        <v>0</v>
      </c>
      <c r="P302" s="339">
        <f t="shared" si="59"/>
        <v>0</v>
      </c>
      <c r="Q302" s="364"/>
      <c r="R302" s="364"/>
      <c r="S302" s="365"/>
      <c r="T302" s="366"/>
      <c r="U302" s="367"/>
      <c r="V302" s="364"/>
      <c r="W302" s="364"/>
      <c r="X302" s="364"/>
      <c r="Y302" s="1293">
        <f t="shared" si="57"/>
        <v>0</v>
      </c>
      <c r="Z302" s="423"/>
      <c r="AA302" s="431"/>
      <c r="AB302" s="20"/>
      <c r="AC302" s="253">
        <f t="shared" si="69"/>
        <v>0</v>
      </c>
    </row>
    <row r="303" spans="1:29" ht="15.6" hidden="1" customHeight="1" x14ac:dyDescent="0.3">
      <c r="A303" s="115"/>
      <c r="B303" s="371"/>
      <c r="C303" s="371"/>
      <c r="D303" s="371"/>
      <c r="E303" s="1176" t="s">
        <v>436</v>
      </c>
      <c r="F303" s="582">
        <f t="shared" si="58"/>
        <v>0</v>
      </c>
      <c r="G303" s="333"/>
      <c r="H303" s="333"/>
      <c r="I303" s="334"/>
      <c r="J303" s="335"/>
      <c r="K303" s="633"/>
      <c r="L303" s="337"/>
      <c r="M303" s="337"/>
      <c r="N303" s="337"/>
      <c r="O303" s="338">
        <f t="shared" si="66"/>
        <v>0</v>
      </c>
      <c r="P303" s="339">
        <f t="shared" si="59"/>
        <v>0</v>
      </c>
      <c r="Q303" s="364"/>
      <c r="R303" s="364"/>
      <c r="S303" s="365"/>
      <c r="T303" s="366"/>
      <c r="U303" s="367"/>
      <c r="V303" s="364"/>
      <c r="W303" s="364"/>
      <c r="X303" s="364"/>
      <c r="Y303" s="1293">
        <f t="shared" si="57"/>
        <v>0</v>
      </c>
      <c r="Z303" s="423" t="s">
        <v>439</v>
      </c>
      <c r="AA303" s="431"/>
      <c r="AB303" s="20"/>
      <c r="AC303" s="253">
        <f t="shared" si="69"/>
        <v>0</v>
      </c>
    </row>
    <row r="304" spans="1:29" ht="15.6" hidden="1" customHeight="1" x14ac:dyDescent="0.3">
      <c r="A304" s="115"/>
      <c r="B304" s="371"/>
      <c r="C304" s="371"/>
      <c r="D304" s="371"/>
      <c r="E304" s="1169" t="s">
        <v>437</v>
      </c>
      <c r="F304" s="582">
        <f t="shared" si="58"/>
        <v>0</v>
      </c>
      <c r="G304" s="333"/>
      <c r="H304" s="333"/>
      <c r="I304" s="334"/>
      <c r="J304" s="335"/>
      <c r="K304" s="633"/>
      <c r="L304" s="337"/>
      <c r="M304" s="337"/>
      <c r="N304" s="337"/>
      <c r="O304" s="338">
        <f t="shared" si="66"/>
        <v>0</v>
      </c>
      <c r="P304" s="339">
        <f t="shared" si="59"/>
        <v>0</v>
      </c>
      <c r="Q304" s="364"/>
      <c r="R304" s="364"/>
      <c r="S304" s="365"/>
      <c r="T304" s="366"/>
      <c r="U304" s="367"/>
      <c r="V304" s="364"/>
      <c r="W304" s="364"/>
      <c r="X304" s="364"/>
      <c r="Y304" s="1293">
        <f t="shared" si="57"/>
        <v>0</v>
      </c>
      <c r="Z304" s="423"/>
      <c r="AA304" s="431"/>
      <c r="AB304" s="20"/>
      <c r="AC304" s="253">
        <f t="shared" si="69"/>
        <v>0</v>
      </c>
    </row>
    <row r="305" spans="1:29" ht="15.6" hidden="1" customHeight="1" x14ac:dyDescent="0.3">
      <c r="A305" s="115"/>
      <c r="B305" s="371"/>
      <c r="C305" s="371"/>
      <c r="D305" s="371"/>
      <c r="E305" s="1169" t="s">
        <v>233</v>
      </c>
      <c r="F305" s="582">
        <f t="shared" si="58"/>
        <v>0</v>
      </c>
      <c r="G305" s="333"/>
      <c r="H305" s="333"/>
      <c r="I305" s="334"/>
      <c r="J305" s="335"/>
      <c r="K305" s="633"/>
      <c r="L305" s="337"/>
      <c r="M305" s="337"/>
      <c r="N305" s="337"/>
      <c r="O305" s="338">
        <f t="shared" si="66"/>
        <v>0</v>
      </c>
      <c r="P305" s="339">
        <f t="shared" si="59"/>
        <v>0</v>
      </c>
      <c r="Q305" s="364"/>
      <c r="R305" s="364"/>
      <c r="S305" s="365"/>
      <c r="T305" s="366"/>
      <c r="U305" s="367"/>
      <c r="V305" s="364"/>
      <c r="W305" s="364"/>
      <c r="X305" s="364"/>
      <c r="Y305" s="1293">
        <f t="shared" si="57"/>
        <v>0</v>
      </c>
      <c r="Z305" s="423"/>
      <c r="AA305" s="431"/>
      <c r="AB305" s="20"/>
      <c r="AC305" s="253">
        <f t="shared" si="69"/>
        <v>0</v>
      </c>
    </row>
    <row r="306" spans="1:29" ht="15.6" hidden="1" customHeight="1" x14ac:dyDescent="0.3">
      <c r="A306" s="115"/>
      <c r="B306" s="371"/>
      <c r="C306" s="371"/>
      <c r="D306" s="371"/>
      <c r="E306" s="1169" t="s">
        <v>438</v>
      </c>
      <c r="F306" s="582">
        <f t="shared" si="58"/>
        <v>0</v>
      </c>
      <c r="G306" s="333"/>
      <c r="H306" s="333"/>
      <c r="I306" s="334"/>
      <c r="J306" s="335"/>
      <c r="K306" s="633"/>
      <c r="L306" s="337"/>
      <c r="M306" s="337"/>
      <c r="N306" s="337"/>
      <c r="O306" s="338">
        <f t="shared" si="66"/>
        <v>0</v>
      </c>
      <c r="P306" s="339">
        <f t="shared" si="59"/>
        <v>0</v>
      </c>
      <c r="Q306" s="364"/>
      <c r="R306" s="364"/>
      <c r="S306" s="365"/>
      <c r="T306" s="366"/>
      <c r="U306" s="367"/>
      <c r="V306" s="364"/>
      <c r="W306" s="364"/>
      <c r="X306" s="364"/>
      <c r="Y306" s="1293">
        <f t="shared" si="57"/>
        <v>0</v>
      </c>
      <c r="Z306" s="423"/>
      <c r="AA306" s="431"/>
      <c r="AB306" s="20"/>
      <c r="AC306" s="253">
        <f t="shared" si="69"/>
        <v>0</v>
      </c>
    </row>
    <row r="307" spans="1:29" ht="15.6" hidden="1" customHeight="1" x14ac:dyDescent="0.3">
      <c r="A307" s="115"/>
      <c r="B307" s="371"/>
      <c r="C307" s="371"/>
      <c r="D307" s="371"/>
      <c r="E307" s="1176"/>
      <c r="F307" s="582">
        <f t="shared" si="58"/>
        <v>0</v>
      </c>
      <c r="G307" s="333"/>
      <c r="H307" s="333"/>
      <c r="I307" s="334"/>
      <c r="J307" s="335"/>
      <c r="K307" s="633"/>
      <c r="L307" s="337"/>
      <c r="M307" s="337"/>
      <c r="N307" s="337"/>
      <c r="O307" s="338">
        <f t="shared" si="66"/>
        <v>0</v>
      </c>
      <c r="P307" s="339">
        <f t="shared" si="59"/>
        <v>0</v>
      </c>
      <c r="Q307" s="364"/>
      <c r="R307" s="364"/>
      <c r="S307" s="365"/>
      <c r="T307" s="366"/>
      <c r="U307" s="367"/>
      <c r="V307" s="364"/>
      <c r="W307" s="364"/>
      <c r="X307" s="364"/>
      <c r="Y307" s="1293">
        <f t="shared" si="57"/>
        <v>0</v>
      </c>
      <c r="Z307" s="423"/>
      <c r="AA307" s="431"/>
      <c r="AB307" s="20"/>
      <c r="AC307" s="253">
        <f t="shared" si="69"/>
        <v>0</v>
      </c>
    </row>
    <row r="308" spans="1:29" x14ac:dyDescent="0.3">
      <c r="A308" s="115"/>
      <c r="B308" s="371"/>
      <c r="C308" s="371"/>
      <c r="D308" s="371"/>
      <c r="E308" s="1176" t="s">
        <v>382</v>
      </c>
      <c r="F308" s="582">
        <f t="shared" si="58"/>
        <v>20</v>
      </c>
      <c r="G308" s="473">
        <v>5</v>
      </c>
      <c r="H308" s="287">
        <v>5</v>
      </c>
      <c r="I308" s="334">
        <v>5</v>
      </c>
      <c r="J308" s="335">
        <v>5</v>
      </c>
      <c r="K308" s="633">
        <v>46</v>
      </c>
      <c r="L308" s="337">
        <v>42</v>
      </c>
      <c r="M308" s="337"/>
      <c r="N308" s="337"/>
      <c r="O308" s="338">
        <f t="shared" si="66"/>
        <v>88</v>
      </c>
      <c r="P308" s="339">
        <f t="shared" si="59"/>
        <v>0</v>
      </c>
      <c r="Q308" s="364"/>
      <c r="R308" s="364"/>
      <c r="S308" s="365"/>
      <c r="T308" s="366"/>
      <c r="U308" s="367"/>
      <c r="V308" s="364"/>
      <c r="W308" s="364"/>
      <c r="X308" s="364"/>
      <c r="Y308" s="1293">
        <f t="shared" si="57"/>
        <v>0</v>
      </c>
      <c r="Z308" s="423" t="s">
        <v>229</v>
      </c>
      <c r="AA308" s="431"/>
      <c r="AB308" s="20"/>
      <c r="AC308" s="253">
        <f t="shared" si="69"/>
        <v>0</v>
      </c>
    </row>
    <row r="309" spans="1:29" x14ac:dyDescent="0.3">
      <c r="A309" s="115"/>
      <c r="B309" s="371"/>
      <c r="C309" s="371"/>
      <c r="D309" s="371"/>
      <c r="E309" s="1176" t="s">
        <v>383</v>
      </c>
      <c r="F309" s="582">
        <f t="shared" si="58"/>
        <v>0</v>
      </c>
      <c r="G309" s="333"/>
      <c r="H309" s="333"/>
      <c r="I309" s="334"/>
      <c r="J309" s="335"/>
      <c r="K309" s="633"/>
      <c r="L309" s="337"/>
      <c r="M309" s="337"/>
      <c r="N309" s="337"/>
      <c r="O309" s="338">
        <f t="shared" si="66"/>
        <v>0</v>
      </c>
      <c r="P309" s="339">
        <f t="shared" si="59"/>
        <v>0</v>
      </c>
      <c r="Q309" s="364"/>
      <c r="R309" s="364"/>
      <c r="S309" s="365"/>
      <c r="T309" s="366"/>
      <c r="U309" s="367"/>
      <c r="V309" s="364"/>
      <c r="W309" s="364"/>
      <c r="X309" s="364"/>
      <c r="Y309" s="1293">
        <f t="shared" si="57"/>
        <v>0</v>
      </c>
      <c r="Z309" s="423" t="s">
        <v>870</v>
      </c>
      <c r="AA309" s="431"/>
      <c r="AB309" s="20"/>
      <c r="AC309" s="253">
        <f t="shared" si="69"/>
        <v>0</v>
      </c>
    </row>
    <row r="310" spans="1:29" ht="15.6" hidden="1" customHeight="1" x14ac:dyDescent="0.3">
      <c r="A310" s="115"/>
      <c r="B310" s="371"/>
      <c r="C310" s="371"/>
      <c r="D310" s="371"/>
      <c r="E310" s="1176" t="s">
        <v>434</v>
      </c>
      <c r="F310" s="582">
        <f t="shared" si="58"/>
        <v>0</v>
      </c>
      <c r="G310" s="333"/>
      <c r="H310" s="333"/>
      <c r="I310" s="334"/>
      <c r="J310" s="335"/>
      <c r="K310" s="633"/>
      <c r="L310" s="337"/>
      <c r="M310" s="337"/>
      <c r="N310" s="337"/>
      <c r="O310" s="338">
        <f t="shared" si="66"/>
        <v>0</v>
      </c>
      <c r="P310" s="339">
        <f t="shared" si="59"/>
        <v>0</v>
      </c>
      <c r="Q310" s="364"/>
      <c r="R310" s="364"/>
      <c r="S310" s="365"/>
      <c r="T310" s="366"/>
      <c r="U310" s="367"/>
      <c r="V310" s="364"/>
      <c r="W310" s="364"/>
      <c r="X310" s="364"/>
      <c r="Y310" s="1293">
        <f t="shared" si="57"/>
        <v>0</v>
      </c>
      <c r="Z310" s="423"/>
      <c r="AA310" s="431"/>
      <c r="AB310" s="20"/>
      <c r="AC310" s="253">
        <f t="shared" si="69"/>
        <v>0</v>
      </c>
    </row>
    <row r="311" spans="1:29" ht="15.6" hidden="1" customHeight="1" x14ac:dyDescent="0.3">
      <c r="A311" s="115"/>
      <c r="B311" s="371"/>
      <c r="C311" s="371"/>
      <c r="D311" s="371"/>
      <c r="E311" s="1169" t="s">
        <v>437</v>
      </c>
      <c r="F311" s="582">
        <f t="shared" si="58"/>
        <v>0</v>
      </c>
      <c r="G311" s="333"/>
      <c r="H311" s="333"/>
      <c r="I311" s="334"/>
      <c r="J311" s="335"/>
      <c r="K311" s="633"/>
      <c r="L311" s="337"/>
      <c r="M311" s="337"/>
      <c r="N311" s="337"/>
      <c r="O311" s="338">
        <f t="shared" si="66"/>
        <v>0</v>
      </c>
      <c r="P311" s="339">
        <f t="shared" si="59"/>
        <v>0</v>
      </c>
      <c r="Q311" s="364"/>
      <c r="R311" s="364"/>
      <c r="S311" s="365"/>
      <c r="T311" s="366"/>
      <c r="U311" s="367"/>
      <c r="V311" s="364"/>
      <c r="W311" s="364"/>
      <c r="X311" s="364"/>
      <c r="Y311" s="1293">
        <f t="shared" si="57"/>
        <v>0</v>
      </c>
      <c r="Z311" s="423"/>
      <c r="AA311" s="431"/>
      <c r="AB311" s="20"/>
      <c r="AC311" s="253">
        <f t="shared" si="69"/>
        <v>0</v>
      </c>
    </row>
    <row r="312" spans="1:29" ht="15.6" hidden="1" customHeight="1" x14ac:dyDescent="0.3">
      <c r="A312" s="115"/>
      <c r="B312" s="371"/>
      <c r="C312" s="371"/>
      <c r="D312" s="371"/>
      <c r="E312" s="1169" t="s">
        <v>233</v>
      </c>
      <c r="F312" s="582">
        <f t="shared" si="58"/>
        <v>0</v>
      </c>
      <c r="G312" s="333"/>
      <c r="H312" s="333"/>
      <c r="I312" s="334"/>
      <c r="J312" s="335"/>
      <c r="K312" s="633"/>
      <c r="L312" s="337"/>
      <c r="M312" s="337"/>
      <c r="N312" s="337"/>
      <c r="O312" s="338">
        <f t="shared" si="66"/>
        <v>0</v>
      </c>
      <c r="P312" s="339">
        <f t="shared" si="59"/>
        <v>0</v>
      </c>
      <c r="Q312" s="364"/>
      <c r="R312" s="364"/>
      <c r="S312" s="365"/>
      <c r="T312" s="366"/>
      <c r="U312" s="367"/>
      <c r="V312" s="364"/>
      <c r="W312" s="364"/>
      <c r="X312" s="364"/>
      <c r="Y312" s="1293">
        <f t="shared" si="57"/>
        <v>0</v>
      </c>
      <c r="Z312" s="423"/>
      <c r="AA312" s="431"/>
      <c r="AB312" s="20"/>
      <c r="AC312" s="253">
        <f t="shared" si="69"/>
        <v>0</v>
      </c>
    </row>
    <row r="313" spans="1:29" ht="15.6" hidden="1" customHeight="1" x14ac:dyDescent="0.3">
      <c r="A313" s="115"/>
      <c r="B313" s="371"/>
      <c r="C313" s="371"/>
      <c r="D313" s="371"/>
      <c r="E313" s="1169"/>
      <c r="F313" s="582">
        <f t="shared" si="58"/>
        <v>0</v>
      </c>
      <c r="G313" s="333"/>
      <c r="H313" s="333"/>
      <c r="I313" s="334"/>
      <c r="J313" s="335"/>
      <c r="K313" s="633"/>
      <c r="L313" s="337"/>
      <c r="M313" s="337"/>
      <c r="N313" s="337"/>
      <c r="O313" s="338">
        <f t="shared" si="66"/>
        <v>0</v>
      </c>
      <c r="P313" s="339">
        <f t="shared" si="59"/>
        <v>0</v>
      </c>
      <c r="Q313" s="364"/>
      <c r="R313" s="364"/>
      <c r="S313" s="365"/>
      <c r="T313" s="366"/>
      <c r="U313" s="367"/>
      <c r="V313" s="364"/>
      <c r="W313" s="364"/>
      <c r="X313" s="364"/>
      <c r="Y313" s="1293">
        <f t="shared" si="57"/>
        <v>0</v>
      </c>
      <c r="Z313" s="423"/>
      <c r="AA313" s="431"/>
      <c r="AB313" s="20"/>
      <c r="AC313" s="253">
        <f t="shared" si="69"/>
        <v>0</v>
      </c>
    </row>
    <row r="314" spans="1:29" x14ac:dyDescent="0.3">
      <c r="A314" s="115"/>
      <c r="B314" s="371"/>
      <c r="C314" s="371"/>
      <c r="D314" s="371"/>
      <c r="E314" s="1176" t="s">
        <v>379</v>
      </c>
      <c r="F314" s="582">
        <f t="shared" si="58"/>
        <v>6</v>
      </c>
      <c r="G314" s="473">
        <v>2</v>
      </c>
      <c r="H314" s="287">
        <v>1</v>
      </c>
      <c r="I314" s="334">
        <v>2</v>
      </c>
      <c r="J314" s="335">
        <v>1</v>
      </c>
      <c r="K314" s="633">
        <v>13</v>
      </c>
      <c r="L314" s="337">
        <v>59</v>
      </c>
      <c r="M314" s="337"/>
      <c r="N314" s="337"/>
      <c r="O314" s="338">
        <f t="shared" si="66"/>
        <v>72</v>
      </c>
      <c r="P314" s="339">
        <f t="shared" si="59"/>
        <v>0</v>
      </c>
      <c r="Q314" s="364"/>
      <c r="R314" s="364"/>
      <c r="S314" s="365"/>
      <c r="T314" s="366"/>
      <c r="U314" s="367"/>
      <c r="V314" s="364"/>
      <c r="W314" s="364"/>
      <c r="X314" s="364"/>
      <c r="Y314" s="1293">
        <f t="shared" si="57"/>
        <v>0</v>
      </c>
      <c r="Z314" s="423" t="s">
        <v>229</v>
      </c>
      <c r="AA314" s="431"/>
      <c r="AB314" s="20"/>
      <c r="AC314" s="253">
        <f t="shared" si="69"/>
        <v>0</v>
      </c>
    </row>
    <row r="315" spans="1:29" ht="15.6" hidden="1" customHeight="1" x14ac:dyDescent="0.3">
      <c r="A315" s="115"/>
      <c r="B315" s="371"/>
      <c r="C315" s="371"/>
      <c r="D315" s="371"/>
      <c r="E315" s="1176" t="s">
        <v>434</v>
      </c>
      <c r="F315" s="582">
        <f t="shared" si="58"/>
        <v>0</v>
      </c>
      <c r="G315" s="333"/>
      <c r="H315" s="333"/>
      <c r="I315" s="334"/>
      <c r="J315" s="335"/>
      <c r="K315" s="633"/>
      <c r="L315" s="337"/>
      <c r="M315" s="337"/>
      <c r="N315" s="337"/>
      <c r="O315" s="338">
        <f t="shared" si="66"/>
        <v>0</v>
      </c>
      <c r="P315" s="339">
        <f t="shared" si="59"/>
        <v>0</v>
      </c>
      <c r="Q315" s="364"/>
      <c r="R315" s="364"/>
      <c r="S315" s="365"/>
      <c r="T315" s="366"/>
      <c r="U315" s="367"/>
      <c r="V315" s="364"/>
      <c r="W315" s="364"/>
      <c r="X315" s="364"/>
      <c r="Y315" s="1293">
        <f t="shared" si="57"/>
        <v>0</v>
      </c>
      <c r="Z315" s="423"/>
      <c r="AA315" s="431"/>
      <c r="AB315" s="20"/>
      <c r="AC315" s="253">
        <f t="shared" si="69"/>
        <v>0</v>
      </c>
    </row>
    <row r="316" spans="1:29" ht="15.6" hidden="1" customHeight="1" x14ac:dyDescent="0.3">
      <c r="A316" s="115"/>
      <c r="B316" s="371"/>
      <c r="C316" s="371"/>
      <c r="D316" s="371"/>
      <c r="E316" s="1169" t="s">
        <v>437</v>
      </c>
      <c r="F316" s="582">
        <f t="shared" si="58"/>
        <v>0</v>
      </c>
      <c r="G316" s="333"/>
      <c r="H316" s="333"/>
      <c r="I316" s="334"/>
      <c r="J316" s="335"/>
      <c r="K316" s="633"/>
      <c r="L316" s="337"/>
      <c r="M316" s="337"/>
      <c r="N316" s="337"/>
      <c r="O316" s="338">
        <f t="shared" si="66"/>
        <v>0</v>
      </c>
      <c r="P316" s="339">
        <f t="shared" si="59"/>
        <v>0</v>
      </c>
      <c r="Q316" s="364"/>
      <c r="R316" s="364"/>
      <c r="S316" s="365"/>
      <c r="T316" s="366"/>
      <c r="U316" s="367"/>
      <c r="V316" s="364"/>
      <c r="W316" s="364"/>
      <c r="X316" s="364"/>
      <c r="Y316" s="1293">
        <f t="shared" si="57"/>
        <v>0</v>
      </c>
      <c r="Z316" s="423"/>
      <c r="AA316" s="431"/>
      <c r="AB316" s="20"/>
      <c r="AC316" s="253">
        <f t="shared" si="69"/>
        <v>0</v>
      </c>
    </row>
    <row r="317" spans="1:29" ht="15.6" hidden="1" customHeight="1" x14ac:dyDescent="0.3">
      <c r="A317" s="115"/>
      <c r="B317" s="371"/>
      <c r="C317" s="371"/>
      <c r="D317" s="371"/>
      <c r="E317" s="1169" t="s">
        <v>233</v>
      </c>
      <c r="F317" s="582">
        <f t="shared" si="58"/>
        <v>0</v>
      </c>
      <c r="G317" s="333"/>
      <c r="H317" s="333"/>
      <c r="I317" s="334"/>
      <c r="J317" s="335"/>
      <c r="K317" s="633"/>
      <c r="L317" s="337"/>
      <c r="M317" s="337"/>
      <c r="N317" s="337"/>
      <c r="O317" s="338">
        <f t="shared" si="66"/>
        <v>0</v>
      </c>
      <c r="P317" s="339">
        <f t="shared" si="59"/>
        <v>0</v>
      </c>
      <c r="Q317" s="364"/>
      <c r="R317" s="364"/>
      <c r="S317" s="365"/>
      <c r="T317" s="366"/>
      <c r="U317" s="367"/>
      <c r="V317" s="364"/>
      <c r="W317" s="364"/>
      <c r="X317" s="364"/>
      <c r="Y317" s="1293">
        <f t="shared" si="57"/>
        <v>0</v>
      </c>
      <c r="Z317" s="423"/>
      <c r="AA317" s="431"/>
      <c r="AB317" s="20"/>
      <c r="AC317" s="253">
        <f t="shared" si="69"/>
        <v>0</v>
      </c>
    </row>
    <row r="318" spans="1:29" ht="15.6" hidden="1" customHeight="1" x14ac:dyDescent="0.3">
      <c r="A318" s="115"/>
      <c r="B318" s="371"/>
      <c r="C318" s="371"/>
      <c r="D318" s="371"/>
      <c r="E318" s="1176"/>
      <c r="F318" s="582">
        <f t="shared" si="58"/>
        <v>0</v>
      </c>
      <c r="G318" s="333"/>
      <c r="H318" s="333"/>
      <c r="I318" s="334"/>
      <c r="J318" s="335"/>
      <c r="K318" s="633"/>
      <c r="L318" s="337"/>
      <c r="M318" s="337"/>
      <c r="N318" s="337"/>
      <c r="O318" s="338">
        <f t="shared" si="66"/>
        <v>0</v>
      </c>
      <c r="P318" s="339">
        <f t="shared" si="59"/>
        <v>0</v>
      </c>
      <c r="Q318" s="364"/>
      <c r="R318" s="364"/>
      <c r="S318" s="365"/>
      <c r="T318" s="366"/>
      <c r="U318" s="367"/>
      <c r="V318" s="364"/>
      <c r="W318" s="364"/>
      <c r="X318" s="364"/>
      <c r="Y318" s="1293">
        <f t="shared" ref="Y318:Y387" si="70">SUM(U318:X318)</f>
        <v>0</v>
      </c>
      <c r="Z318" s="423"/>
      <c r="AA318" s="431"/>
      <c r="AB318" s="20"/>
      <c r="AC318" s="253">
        <f t="shared" si="69"/>
        <v>0</v>
      </c>
    </row>
    <row r="319" spans="1:29" ht="15.6" customHeight="1" x14ac:dyDescent="0.3">
      <c r="A319" s="115"/>
      <c r="B319" s="371"/>
      <c r="C319" s="371"/>
      <c r="D319" s="371"/>
      <c r="E319" s="1179" t="s">
        <v>384</v>
      </c>
      <c r="F319" s="582">
        <f t="shared" si="58"/>
        <v>20</v>
      </c>
      <c r="G319" s="473">
        <v>5</v>
      </c>
      <c r="H319" s="287">
        <v>5</v>
      </c>
      <c r="I319" s="334">
        <v>5</v>
      </c>
      <c r="J319" s="335">
        <v>5</v>
      </c>
      <c r="K319" s="633">
        <v>586</v>
      </c>
      <c r="L319" s="337">
        <v>56</v>
      </c>
      <c r="M319" s="337"/>
      <c r="N319" s="337"/>
      <c r="O319" s="338">
        <f t="shared" si="66"/>
        <v>642</v>
      </c>
      <c r="P319" s="339">
        <f t="shared" si="59"/>
        <v>0</v>
      </c>
      <c r="Q319" s="364"/>
      <c r="R319" s="364"/>
      <c r="S319" s="365"/>
      <c r="T319" s="366"/>
      <c r="U319" s="367"/>
      <c r="V319" s="364"/>
      <c r="W319" s="364"/>
      <c r="X319" s="364"/>
      <c r="Y319" s="1293">
        <f t="shared" si="70"/>
        <v>0</v>
      </c>
      <c r="Z319" s="490" t="s">
        <v>381</v>
      </c>
      <c r="AA319" s="431"/>
      <c r="AB319" s="20"/>
      <c r="AC319" s="253">
        <f t="shared" si="69"/>
        <v>0</v>
      </c>
    </row>
    <row r="320" spans="1:29" ht="15.6" hidden="1" customHeight="1" x14ac:dyDescent="0.3">
      <c r="A320" s="115"/>
      <c r="B320" s="371"/>
      <c r="C320" s="371"/>
      <c r="D320" s="371"/>
      <c r="E320" s="1169" t="s">
        <v>437</v>
      </c>
      <c r="F320" s="582">
        <f t="shared" si="58"/>
        <v>0</v>
      </c>
      <c r="G320" s="333"/>
      <c r="H320" s="333"/>
      <c r="I320" s="334"/>
      <c r="J320" s="335"/>
      <c r="K320" s="633"/>
      <c r="L320" s="337"/>
      <c r="M320" s="337"/>
      <c r="N320" s="337"/>
      <c r="O320" s="338">
        <f t="shared" si="66"/>
        <v>0</v>
      </c>
      <c r="P320" s="339">
        <f t="shared" si="59"/>
        <v>0</v>
      </c>
      <c r="Q320" s="364"/>
      <c r="R320" s="364"/>
      <c r="S320" s="365"/>
      <c r="T320" s="366"/>
      <c r="U320" s="367"/>
      <c r="V320" s="364"/>
      <c r="W320" s="364"/>
      <c r="X320" s="364"/>
      <c r="Y320" s="1293">
        <f t="shared" si="70"/>
        <v>0</v>
      </c>
      <c r="Z320" s="340"/>
      <c r="AA320" s="491"/>
      <c r="AB320" s="20"/>
      <c r="AC320" s="253">
        <f t="shared" si="69"/>
        <v>0</v>
      </c>
    </row>
    <row r="321" spans="1:29" ht="15.6" hidden="1" customHeight="1" x14ac:dyDescent="0.3">
      <c r="A321" s="115"/>
      <c r="B321" s="371"/>
      <c r="C321" s="371"/>
      <c r="D321" s="371"/>
      <c r="E321" s="1169" t="s">
        <v>233</v>
      </c>
      <c r="F321" s="582">
        <f t="shared" si="58"/>
        <v>0</v>
      </c>
      <c r="G321" s="333"/>
      <c r="H321" s="333"/>
      <c r="I321" s="334"/>
      <c r="J321" s="335"/>
      <c r="K321" s="633"/>
      <c r="L321" s="337"/>
      <c r="M321" s="337"/>
      <c r="N321" s="337"/>
      <c r="O321" s="338">
        <f t="shared" si="66"/>
        <v>0</v>
      </c>
      <c r="P321" s="339">
        <f t="shared" si="59"/>
        <v>0</v>
      </c>
      <c r="Q321" s="364"/>
      <c r="R321" s="364"/>
      <c r="S321" s="365"/>
      <c r="T321" s="366"/>
      <c r="U321" s="367"/>
      <c r="V321" s="364"/>
      <c r="W321" s="364"/>
      <c r="X321" s="364"/>
      <c r="Y321" s="1293">
        <f t="shared" si="70"/>
        <v>0</v>
      </c>
      <c r="Z321" s="340"/>
      <c r="AA321" s="491"/>
      <c r="AB321" s="20"/>
      <c r="AC321" s="253">
        <f t="shared" si="69"/>
        <v>0</v>
      </c>
    </row>
    <row r="322" spans="1:29" ht="15.6" hidden="1" customHeight="1" x14ac:dyDescent="0.3">
      <c r="A322" s="115"/>
      <c r="B322" s="371"/>
      <c r="C322" s="371"/>
      <c r="D322" s="371"/>
      <c r="E322" s="1169"/>
      <c r="F322" s="582">
        <f t="shared" si="58"/>
        <v>0</v>
      </c>
      <c r="G322" s="333"/>
      <c r="H322" s="333"/>
      <c r="I322" s="334"/>
      <c r="J322" s="335"/>
      <c r="K322" s="633"/>
      <c r="L322" s="337"/>
      <c r="M322" s="337"/>
      <c r="N322" s="337"/>
      <c r="O322" s="338">
        <f t="shared" si="66"/>
        <v>0</v>
      </c>
      <c r="P322" s="339">
        <f t="shared" si="59"/>
        <v>0</v>
      </c>
      <c r="Q322" s="364"/>
      <c r="R322" s="364"/>
      <c r="S322" s="365"/>
      <c r="T322" s="366"/>
      <c r="U322" s="367"/>
      <c r="V322" s="364"/>
      <c r="W322" s="364"/>
      <c r="X322" s="364"/>
      <c r="Y322" s="1293">
        <f t="shared" si="70"/>
        <v>0</v>
      </c>
      <c r="Z322" s="340"/>
      <c r="AA322" s="491"/>
      <c r="AB322" s="20"/>
      <c r="AC322" s="253">
        <f t="shared" si="69"/>
        <v>0</v>
      </c>
    </row>
    <row r="323" spans="1:29" x14ac:dyDescent="0.3">
      <c r="A323" s="115"/>
      <c r="B323" s="371"/>
      <c r="C323" s="371"/>
      <c r="D323" s="371"/>
      <c r="E323" s="1176" t="s">
        <v>12</v>
      </c>
      <c r="F323" s="582">
        <f t="shared" si="58"/>
        <v>8</v>
      </c>
      <c r="G323" s="333">
        <v>2</v>
      </c>
      <c r="H323" s="333">
        <v>2</v>
      </c>
      <c r="I323" s="334">
        <v>2</v>
      </c>
      <c r="J323" s="335">
        <v>2</v>
      </c>
      <c r="K323" s="633"/>
      <c r="L323" s="337"/>
      <c r="M323" s="337"/>
      <c r="N323" s="337"/>
      <c r="O323" s="338">
        <f t="shared" si="66"/>
        <v>0</v>
      </c>
      <c r="P323" s="339">
        <f t="shared" ref="P323:P386" si="71">SUM(Q323:T323)</f>
        <v>0</v>
      </c>
      <c r="Q323" s="364"/>
      <c r="R323" s="364"/>
      <c r="S323" s="365"/>
      <c r="T323" s="366"/>
      <c r="U323" s="367"/>
      <c r="V323" s="364"/>
      <c r="W323" s="364"/>
      <c r="X323" s="364"/>
      <c r="Y323" s="1293">
        <f t="shared" si="70"/>
        <v>0</v>
      </c>
      <c r="Z323" s="423" t="s">
        <v>114</v>
      </c>
      <c r="AA323" s="370"/>
      <c r="AB323" s="20"/>
      <c r="AC323" s="253">
        <f t="shared" si="69"/>
        <v>0</v>
      </c>
    </row>
    <row r="324" spans="1:29" ht="15.6" hidden="1" customHeight="1" x14ac:dyDescent="0.3">
      <c r="A324" s="115"/>
      <c r="B324" s="371"/>
      <c r="C324" s="371"/>
      <c r="D324" s="371"/>
      <c r="E324" s="1176" t="s">
        <v>434</v>
      </c>
      <c r="F324" s="582">
        <f t="shared" si="58"/>
        <v>0</v>
      </c>
      <c r="G324" s="333"/>
      <c r="H324" s="333"/>
      <c r="I324" s="334"/>
      <c r="J324" s="335"/>
      <c r="K324" s="633"/>
      <c r="L324" s="337"/>
      <c r="M324" s="337"/>
      <c r="N324" s="337"/>
      <c r="O324" s="338">
        <f t="shared" si="66"/>
        <v>0</v>
      </c>
      <c r="P324" s="339">
        <f t="shared" si="71"/>
        <v>0</v>
      </c>
      <c r="Q324" s="364"/>
      <c r="R324" s="364"/>
      <c r="S324" s="365"/>
      <c r="T324" s="366"/>
      <c r="U324" s="367"/>
      <c r="V324" s="364"/>
      <c r="W324" s="364"/>
      <c r="X324" s="364"/>
      <c r="Y324" s="1293">
        <f t="shared" si="70"/>
        <v>0</v>
      </c>
      <c r="Z324" s="340"/>
      <c r="AA324" s="370"/>
      <c r="AB324" s="20"/>
      <c r="AC324" s="253">
        <f t="shared" si="69"/>
        <v>0</v>
      </c>
    </row>
    <row r="325" spans="1:29" ht="15.6" hidden="1" customHeight="1" x14ac:dyDescent="0.3">
      <c r="A325" s="115"/>
      <c r="B325" s="371"/>
      <c r="C325" s="371"/>
      <c r="D325" s="371"/>
      <c r="E325" s="1176" t="s">
        <v>435</v>
      </c>
      <c r="F325" s="582">
        <f t="shared" si="58"/>
        <v>0</v>
      </c>
      <c r="G325" s="333"/>
      <c r="H325" s="333"/>
      <c r="I325" s="334"/>
      <c r="J325" s="335"/>
      <c r="K325" s="633"/>
      <c r="L325" s="337"/>
      <c r="M325" s="337"/>
      <c r="N325" s="337"/>
      <c r="O325" s="338">
        <f t="shared" si="66"/>
        <v>0</v>
      </c>
      <c r="P325" s="339">
        <f t="shared" si="71"/>
        <v>0</v>
      </c>
      <c r="Q325" s="364"/>
      <c r="R325" s="364"/>
      <c r="S325" s="365"/>
      <c r="T325" s="366"/>
      <c r="U325" s="367"/>
      <c r="V325" s="364"/>
      <c r="W325" s="364"/>
      <c r="X325" s="364"/>
      <c r="Y325" s="1293">
        <f t="shared" si="70"/>
        <v>0</v>
      </c>
      <c r="Z325" s="340"/>
      <c r="AA325" s="370"/>
      <c r="AB325" s="20"/>
      <c r="AC325" s="253">
        <f t="shared" si="69"/>
        <v>0</v>
      </c>
    </row>
    <row r="326" spans="1:29" ht="15.6" hidden="1" customHeight="1" x14ac:dyDescent="0.3">
      <c r="A326" s="115"/>
      <c r="B326" s="371"/>
      <c r="C326" s="371"/>
      <c r="D326" s="371"/>
      <c r="E326" s="1176" t="s">
        <v>436</v>
      </c>
      <c r="F326" s="582">
        <f t="shared" ref="F326:F405" si="72">SUM(G326:J326)</f>
        <v>0</v>
      </c>
      <c r="G326" s="333"/>
      <c r="H326" s="333"/>
      <c r="I326" s="334"/>
      <c r="J326" s="335"/>
      <c r="K326" s="633"/>
      <c r="L326" s="337"/>
      <c r="M326" s="337"/>
      <c r="N326" s="337"/>
      <c r="O326" s="338">
        <f t="shared" si="66"/>
        <v>0</v>
      </c>
      <c r="P326" s="339">
        <f t="shared" si="71"/>
        <v>0</v>
      </c>
      <c r="Q326" s="364"/>
      <c r="R326" s="364"/>
      <c r="S326" s="365"/>
      <c r="T326" s="366"/>
      <c r="U326" s="367"/>
      <c r="V326" s="364"/>
      <c r="W326" s="364"/>
      <c r="X326" s="364"/>
      <c r="Y326" s="1293">
        <f t="shared" si="70"/>
        <v>0</v>
      </c>
      <c r="Z326" s="340"/>
      <c r="AA326" s="370"/>
      <c r="AB326" s="20"/>
      <c r="AC326" s="253">
        <f t="shared" si="69"/>
        <v>0</v>
      </c>
    </row>
    <row r="327" spans="1:29" ht="15.6" hidden="1" customHeight="1" x14ac:dyDescent="0.3">
      <c r="A327" s="115"/>
      <c r="B327" s="371"/>
      <c r="C327" s="371"/>
      <c r="D327" s="371"/>
      <c r="E327" s="1169" t="s">
        <v>437</v>
      </c>
      <c r="F327" s="582">
        <f t="shared" si="72"/>
        <v>0</v>
      </c>
      <c r="G327" s="333"/>
      <c r="H327" s="333"/>
      <c r="I327" s="334"/>
      <c r="J327" s="335"/>
      <c r="K327" s="633"/>
      <c r="L327" s="337"/>
      <c r="M327" s="337"/>
      <c r="N327" s="337"/>
      <c r="O327" s="338">
        <f t="shared" si="66"/>
        <v>0</v>
      </c>
      <c r="P327" s="339">
        <f t="shared" si="71"/>
        <v>0</v>
      </c>
      <c r="Q327" s="364"/>
      <c r="R327" s="364"/>
      <c r="S327" s="365"/>
      <c r="T327" s="366"/>
      <c r="U327" s="367"/>
      <c r="V327" s="364"/>
      <c r="W327" s="364"/>
      <c r="X327" s="364"/>
      <c r="Y327" s="1293">
        <f t="shared" si="70"/>
        <v>0</v>
      </c>
      <c r="Z327" s="340"/>
      <c r="AA327" s="370"/>
      <c r="AB327" s="20"/>
      <c r="AC327" s="253">
        <f t="shared" si="69"/>
        <v>0</v>
      </c>
    </row>
    <row r="328" spans="1:29" ht="15.6" hidden="1" customHeight="1" x14ac:dyDescent="0.3">
      <c r="A328" s="115"/>
      <c r="B328" s="371"/>
      <c r="C328" s="371"/>
      <c r="D328" s="371"/>
      <c r="E328" s="1169" t="s">
        <v>233</v>
      </c>
      <c r="F328" s="582">
        <f t="shared" si="72"/>
        <v>0</v>
      </c>
      <c r="G328" s="333"/>
      <c r="H328" s="333"/>
      <c r="I328" s="334"/>
      <c r="J328" s="335"/>
      <c r="K328" s="633"/>
      <c r="L328" s="337"/>
      <c r="M328" s="337"/>
      <c r="N328" s="337"/>
      <c r="O328" s="338">
        <f t="shared" si="66"/>
        <v>0</v>
      </c>
      <c r="P328" s="339">
        <f t="shared" si="71"/>
        <v>0</v>
      </c>
      <c r="Q328" s="364"/>
      <c r="R328" s="364"/>
      <c r="S328" s="365"/>
      <c r="T328" s="366"/>
      <c r="U328" s="367"/>
      <c r="V328" s="364"/>
      <c r="W328" s="364"/>
      <c r="X328" s="364"/>
      <c r="Y328" s="1293">
        <f t="shared" si="70"/>
        <v>0</v>
      </c>
      <c r="Z328" s="340"/>
      <c r="AA328" s="370"/>
      <c r="AB328" s="20"/>
      <c r="AC328" s="253">
        <f t="shared" si="69"/>
        <v>0</v>
      </c>
    </row>
    <row r="329" spans="1:29" ht="15.6" hidden="1" customHeight="1" x14ac:dyDescent="0.3">
      <c r="A329" s="115"/>
      <c r="B329" s="371"/>
      <c r="C329" s="371"/>
      <c r="D329" s="371"/>
      <c r="E329" s="1169" t="s">
        <v>438</v>
      </c>
      <c r="F329" s="582">
        <f t="shared" si="72"/>
        <v>0</v>
      </c>
      <c r="G329" s="333"/>
      <c r="H329" s="333"/>
      <c r="I329" s="334"/>
      <c r="J329" s="335"/>
      <c r="K329" s="633"/>
      <c r="L329" s="337"/>
      <c r="M329" s="337"/>
      <c r="N329" s="337"/>
      <c r="O329" s="338">
        <f t="shared" si="66"/>
        <v>0</v>
      </c>
      <c r="P329" s="339">
        <f t="shared" si="71"/>
        <v>0</v>
      </c>
      <c r="Q329" s="364"/>
      <c r="R329" s="364"/>
      <c r="S329" s="365"/>
      <c r="T329" s="366"/>
      <c r="U329" s="367"/>
      <c r="V329" s="364"/>
      <c r="W329" s="364"/>
      <c r="X329" s="364"/>
      <c r="Y329" s="1293">
        <f t="shared" si="70"/>
        <v>0</v>
      </c>
      <c r="Z329" s="340"/>
      <c r="AA329" s="370"/>
      <c r="AB329" s="20"/>
      <c r="AC329" s="253">
        <f t="shared" si="69"/>
        <v>0</v>
      </c>
    </row>
    <row r="330" spans="1:29" ht="15.6" hidden="1" customHeight="1" x14ac:dyDescent="0.3">
      <c r="A330" s="115"/>
      <c r="B330" s="371"/>
      <c r="C330" s="371"/>
      <c r="D330" s="371"/>
      <c r="E330" s="1176"/>
      <c r="F330" s="582">
        <f t="shared" si="72"/>
        <v>0</v>
      </c>
      <c r="G330" s="333"/>
      <c r="H330" s="333"/>
      <c r="I330" s="334"/>
      <c r="J330" s="335"/>
      <c r="K330" s="633"/>
      <c r="L330" s="337"/>
      <c r="M330" s="337"/>
      <c r="N330" s="337"/>
      <c r="O330" s="338">
        <f t="shared" si="66"/>
        <v>0</v>
      </c>
      <c r="P330" s="339">
        <f t="shared" si="71"/>
        <v>0</v>
      </c>
      <c r="Q330" s="364"/>
      <c r="R330" s="364"/>
      <c r="S330" s="365"/>
      <c r="T330" s="366"/>
      <c r="U330" s="367"/>
      <c r="V330" s="364"/>
      <c r="W330" s="364"/>
      <c r="X330" s="364"/>
      <c r="Y330" s="1293">
        <f t="shared" si="70"/>
        <v>0</v>
      </c>
      <c r="Z330" s="340"/>
      <c r="AA330" s="370"/>
      <c r="AB330" s="20"/>
      <c r="AC330" s="253">
        <f t="shared" si="69"/>
        <v>0</v>
      </c>
    </row>
    <row r="331" spans="1:29" x14ac:dyDescent="0.3">
      <c r="A331" s="115"/>
      <c r="B331" s="371"/>
      <c r="C331" s="371"/>
      <c r="D331" s="371"/>
      <c r="E331" s="1176" t="s">
        <v>228</v>
      </c>
      <c r="F331" s="582">
        <f t="shared" si="72"/>
        <v>4</v>
      </c>
      <c r="G331" s="333">
        <v>1</v>
      </c>
      <c r="H331" s="333">
        <v>1</v>
      </c>
      <c r="I331" s="334">
        <v>1</v>
      </c>
      <c r="J331" s="335">
        <v>1</v>
      </c>
      <c r="K331" s="633">
        <v>5</v>
      </c>
      <c r="L331" s="337"/>
      <c r="M331" s="337"/>
      <c r="N331" s="337"/>
      <c r="O331" s="338">
        <f t="shared" si="66"/>
        <v>5</v>
      </c>
      <c r="P331" s="339">
        <f t="shared" si="71"/>
        <v>0</v>
      </c>
      <c r="Q331" s="364"/>
      <c r="R331" s="364"/>
      <c r="S331" s="365"/>
      <c r="T331" s="366"/>
      <c r="U331" s="367"/>
      <c r="V331" s="364"/>
      <c r="W331" s="364"/>
      <c r="X331" s="364"/>
      <c r="Y331" s="1293">
        <f t="shared" si="70"/>
        <v>0</v>
      </c>
      <c r="Z331" s="423" t="s">
        <v>114</v>
      </c>
      <c r="AA331" s="431"/>
      <c r="AB331" s="20"/>
      <c r="AC331" s="253">
        <f t="shared" si="69"/>
        <v>0</v>
      </c>
    </row>
    <row r="332" spans="1:29" ht="15.6" hidden="1" customHeight="1" x14ac:dyDescent="0.3">
      <c r="A332" s="115"/>
      <c r="B332" s="371"/>
      <c r="C332" s="371"/>
      <c r="D332" s="371"/>
      <c r="E332" s="1169" t="s">
        <v>233</v>
      </c>
      <c r="F332" s="582">
        <f t="shared" si="72"/>
        <v>0</v>
      </c>
      <c r="G332" s="333"/>
      <c r="H332" s="333"/>
      <c r="I332" s="334"/>
      <c r="J332" s="335"/>
      <c r="K332" s="633"/>
      <c r="L332" s="337"/>
      <c r="M332" s="337"/>
      <c r="N332" s="337"/>
      <c r="O332" s="338">
        <f t="shared" si="66"/>
        <v>0</v>
      </c>
      <c r="P332" s="339">
        <f t="shared" si="71"/>
        <v>0</v>
      </c>
      <c r="Q332" s="364"/>
      <c r="R332" s="364"/>
      <c r="S332" s="365"/>
      <c r="T332" s="366"/>
      <c r="U332" s="367"/>
      <c r="V332" s="364"/>
      <c r="W332" s="364"/>
      <c r="X332" s="364"/>
      <c r="Y332" s="1293">
        <f t="shared" si="70"/>
        <v>0</v>
      </c>
      <c r="Z332" s="423" t="s">
        <v>441</v>
      </c>
      <c r="AA332" s="431"/>
      <c r="AB332" s="20"/>
      <c r="AC332" s="253">
        <f t="shared" si="69"/>
        <v>0</v>
      </c>
    </row>
    <row r="333" spans="1:29" ht="15.6" hidden="1" customHeight="1" x14ac:dyDescent="0.3">
      <c r="A333" s="115"/>
      <c r="B333" s="371"/>
      <c r="C333" s="371"/>
      <c r="D333" s="371"/>
      <c r="E333" s="1168" t="s">
        <v>440</v>
      </c>
      <c r="F333" s="582">
        <f t="shared" si="72"/>
        <v>0</v>
      </c>
      <c r="G333" s="333"/>
      <c r="H333" s="333"/>
      <c r="I333" s="334"/>
      <c r="J333" s="335"/>
      <c r="K333" s="633"/>
      <c r="L333" s="337"/>
      <c r="M333" s="337"/>
      <c r="N333" s="337"/>
      <c r="O333" s="338">
        <f t="shared" si="66"/>
        <v>0</v>
      </c>
      <c r="P333" s="339">
        <f t="shared" si="71"/>
        <v>0</v>
      </c>
      <c r="Q333" s="364"/>
      <c r="R333" s="364"/>
      <c r="S333" s="365"/>
      <c r="T333" s="366"/>
      <c r="U333" s="367"/>
      <c r="V333" s="364"/>
      <c r="W333" s="364"/>
      <c r="X333" s="364"/>
      <c r="Y333" s="1293">
        <f t="shared" si="70"/>
        <v>0</v>
      </c>
      <c r="Z333" s="423" t="s">
        <v>442</v>
      </c>
      <c r="AA333" s="431"/>
      <c r="AB333" s="20"/>
      <c r="AC333" s="253">
        <f t="shared" si="69"/>
        <v>0</v>
      </c>
    </row>
    <row r="334" spans="1:29" ht="15.6" hidden="1" customHeight="1" x14ac:dyDescent="0.3">
      <c r="A334" s="115"/>
      <c r="B334" s="371"/>
      <c r="C334" s="371"/>
      <c r="D334" s="371"/>
      <c r="E334" s="1176"/>
      <c r="F334" s="582">
        <f t="shared" si="72"/>
        <v>0</v>
      </c>
      <c r="G334" s="333"/>
      <c r="H334" s="333"/>
      <c r="I334" s="334"/>
      <c r="J334" s="335"/>
      <c r="K334" s="633"/>
      <c r="L334" s="337"/>
      <c r="M334" s="337"/>
      <c r="N334" s="337"/>
      <c r="O334" s="338">
        <f t="shared" si="66"/>
        <v>0</v>
      </c>
      <c r="P334" s="339">
        <f t="shared" si="71"/>
        <v>0</v>
      </c>
      <c r="Q334" s="364"/>
      <c r="R334" s="364"/>
      <c r="S334" s="365"/>
      <c r="T334" s="366"/>
      <c r="U334" s="367"/>
      <c r="V334" s="364"/>
      <c r="W334" s="364"/>
      <c r="X334" s="364"/>
      <c r="Y334" s="1293">
        <f t="shared" si="70"/>
        <v>0</v>
      </c>
      <c r="Z334" s="423"/>
      <c r="AA334" s="431"/>
      <c r="AB334" s="20"/>
      <c r="AC334" s="253">
        <f t="shared" si="69"/>
        <v>0</v>
      </c>
    </row>
    <row r="335" spans="1:29" x14ac:dyDescent="0.3">
      <c r="A335" s="115"/>
      <c r="B335" s="371"/>
      <c r="C335" s="371"/>
      <c r="D335" s="371"/>
      <c r="E335" s="1176" t="s">
        <v>13</v>
      </c>
      <c r="F335" s="582">
        <f t="shared" si="72"/>
        <v>12</v>
      </c>
      <c r="G335" s="333">
        <v>3</v>
      </c>
      <c r="H335" s="333">
        <v>3</v>
      </c>
      <c r="I335" s="334">
        <v>3</v>
      </c>
      <c r="J335" s="335">
        <v>3</v>
      </c>
      <c r="K335" s="633">
        <v>9</v>
      </c>
      <c r="L335" s="337">
        <v>8</v>
      </c>
      <c r="M335" s="337"/>
      <c r="N335" s="337"/>
      <c r="O335" s="338">
        <f t="shared" si="66"/>
        <v>17</v>
      </c>
      <c r="P335" s="339">
        <f t="shared" si="71"/>
        <v>0</v>
      </c>
      <c r="Q335" s="364"/>
      <c r="R335" s="364"/>
      <c r="S335" s="365"/>
      <c r="T335" s="366"/>
      <c r="U335" s="367"/>
      <c r="V335" s="364"/>
      <c r="W335" s="364"/>
      <c r="X335" s="364"/>
      <c r="Y335" s="1293">
        <f t="shared" si="70"/>
        <v>0</v>
      </c>
      <c r="Z335" s="423" t="s">
        <v>114</v>
      </c>
      <c r="AA335" s="431"/>
      <c r="AB335" s="20"/>
      <c r="AC335" s="253">
        <f t="shared" si="69"/>
        <v>0</v>
      </c>
    </row>
    <row r="336" spans="1:29" ht="15.6" hidden="1" customHeight="1" x14ac:dyDescent="0.3">
      <c r="A336" s="115"/>
      <c r="B336" s="371"/>
      <c r="C336" s="371"/>
      <c r="D336" s="371"/>
      <c r="E336" s="1176" t="s">
        <v>435</v>
      </c>
      <c r="F336" s="582">
        <f t="shared" si="72"/>
        <v>0</v>
      </c>
      <c r="G336" s="333"/>
      <c r="H336" s="333"/>
      <c r="I336" s="334"/>
      <c r="J336" s="335"/>
      <c r="K336" s="633"/>
      <c r="L336" s="337"/>
      <c r="M336" s="337"/>
      <c r="N336" s="337"/>
      <c r="O336" s="338">
        <f t="shared" si="66"/>
        <v>0</v>
      </c>
      <c r="P336" s="339">
        <f t="shared" si="71"/>
        <v>0</v>
      </c>
      <c r="Q336" s="364"/>
      <c r="R336" s="364"/>
      <c r="S336" s="365"/>
      <c r="T336" s="366"/>
      <c r="U336" s="367"/>
      <c r="V336" s="364"/>
      <c r="W336" s="364"/>
      <c r="X336" s="364"/>
      <c r="Y336" s="1293">
        <f t="shared" si="70"/>
        <v>0</v>
      </c>
      <c r="Z336" s="423"/>
      <c r="AA336" s="431"/>
      <c r="AB336" s="20"/>
      <c r="AC336" s="253">
        <f t="shared" si="69"/>
        <v>0</v>
      </c>
    </row>
    <row r="337" spans="1:29" ht="15.6" hidden="1" customHeight="1" x14ac:dyDescent="0.3">
      <c r="A337" s="115"/>
      <c r="B337" s="371"/>
      <c r="C337" s="371"/>
      <c r="D337" s="371"/>
      <c r="E337" s="1169" t="s">
        <v>233</v>
      </c>
      <c r="F337" s="582">
        <f t="shared" si="72"/>
        <v>0</v>
      </c>
      <c r="G337" s="333"/>
      <c r="H337" s="333"/>
      <c r="I337" s="334"/>
      <c r="J337" s="335"/>
      <c r="K337" s="633"/>
      <c r="L337" s="337"/>
      <c r="M337" s="337"/>
      <c r="N337" s="337"/>
      <c r="O337" s="338">
        <f t="shared" si="66"/>
        <v>0</v>
      </c>
      <c r="P337" s="339">
        <f t="shared" si="71"/>
        <v>0</v>
      </c>
      <c r="Q337" s="364"/>
      <c r="R337" s="364"/>
      <c r="S337" s="365"/>
      <c r="T337" s="366"/>
      <c r="U337" s="367"/>
      <c r="V337" s="364"/>
      <c r="W337" s="364"/>
      <c r="X337" s="364"/>
      <c r="Y337" s="1293">
        <f t="shared" si="70"/>
        <v>0</v>
      </c>
      <c r="Z337" s="423" t="s">
        <v>443</v>
      </c>
      <c r="AA337" s="431"/>
      <c r="AB337" s="20"/>
      <c r="AC337" s="253">
        <f t="shared" si="69"/>
        <v>0</v>
      </c>
    </row>
    <row r="338" spans="1:29" ht="15.6" hidden="1" customHeight="1" x14ac:dyDescent="0.3">
      <c r="A338" s="115"/>
      <c r="B338" s="371"/>
      <c r="C338" s="371"/>
      <c r="D338" s="371"/>
      <c r="E338" s="1169" t="s">
        <v>440</v>
      </c>
      <c r="F338" s="582">
        <f t="shared" si="72"/>
        <v>0</v>
      </c>
      <c r="G338" s="333"/>
      <c r="H338" s="333"/>
      <c r="I338" s="334"/>
      <c r="J338" s="335"/>
      <c r="K338" s="633"/>
      <c r="L338" s="337"/>
      <c r="M338" s="337"/>
      <c r="N338" s="337"/>
      <c r="O338" s="338">
        <f t="shared" si="66"/>
        <v>0</v>
      </c>
      <c r="P338" s="339">
        <f t="shared" si="71"/>
        <v>0</v>
      </c>
      <c r="Q338" s="364"/>
      <c r="R338" s="364"/>
      <c r="S338" s="365"/>
      <c r="T338" s="366"/>
      <c r="U338" s="367"/>
      <c r="V338" s="364"/>
      <c r="W338" s="364"/>
      <c r="X338" s="364"/>
      <c r="Y338" s="1293">
        <f t="shared" si="70"/>
        <v>0</v>
      </c>
      <c r="Z338" s="423"/>
      <c r="AA338" s="431"/>
      <c r="AB338" s="20"/>
      <c r="AC338" s="253">
        <f t="shared" si="69"/>
        <v>0</v>
      </c>
    </row>
    <row r="339" spans="1:29" ht="15.6" hidden="1" customHeight="1" x14ac:dyDescent="0.3">
      <c r="A339" s="115"/>
      <c r="B339" s="371"/>
      <c r="C339" s="371"/>
      <c r="D339" s="371"/>
      <c r="E339" s="1176"/>
      <c r="F339" s="582">
        <f t="shared" si="72"/>
        <v>0</v>
      </c>
      <c r="G339" s="333"/>
      <c r="H339" s="333"/>
      <c r="I339" s="334"/>
      <c r="J339" s="335"/>
      <c r="K339" s="633"/>
      <c r="L339" s="337"/>
      <c r="M339" s="337"/>
      <c r="N339" s="337"/>
      <c r="O339" s="338">
        <f t="shared" si="66"/>
        <v>0</v>
      </c>
      <c r="P339" s="339">
        <f t="shared" si="71"/>
        <v>0</v>
      </c>
      <c r="Q339" s="364"/>
      <c r="R339" s="364"/>
      <c r="S339" s="365"/>
      <c r="T339" s="366"/>
      <c r="U339" s="367"/>
      <c r="V339" s="364"/>
      <c r="W339" s="364"/>
      <c r="X339" s="364"/>
      <c r="Y339" s="1293">
        <f t="shared" si="70"/>
        <v>0</v>
      </c>
      <c r="Z339" s="423"/>
      <c r="AA339" s="431"/>
      <c r="AB339" s="20"/>
      <c r="AC339" s="253">
        <f t="shared" si="69"/>
        <v>0</v>
      </c>
    </row>
    <row r="340" spans="1:29" s="9" customFormat="1" x14ac:dyDescent="0.3">
      <c r="A340" s="115"/>
      <c r="B340" s="371"/>
      <c r="C340" s="371"/>
      <c r="D340" s="371"/>
      <c r="E340" s="1176" t="s">
        <v>14</v>
      </c>
      <c r="F340" s="582">
        <f t="shared" si="72"/>
        <v>16</v>
      </c>
      <c r="G340" s="333">
        <v>4</v>
      </c>
      <c r="H340" s="333">
        <v>4</v>
      </c>
      <c r="I340" s="334">
        <v>4</v>
      </c>
      <c r="J340" s="335">
        <v>4</v>
      </c>
      <c r="K340" s="633">
        <v>31</v>
      </c>
      <c r="L340" s="344">
        <v>5</v>
      </c>
      <c r="M340" s="344"/>
      <c r="N340" s="344"/>
      <c r="O340" s="338">
        <f t="shared" si="66"/>
        <v>36</v>
      </c>
      <c r="P340" s="339">
        <f t="shared" si="71"/>
        <v>0</v>
      </c>
      <c r="Q340" s="364"/>
      <c r="R340" s="364"/>
      <c r="S340" s="365"/>
      <c r="T340" s="366"/>
      <c r="U340" s="367"/>
      <c r="V340" s="364"/>
      <c r="W340" s="364"/>
      <c r="X340" s="364"/>
      <c r="Y340" s="1293">
        <f t="shared" si="70"/>
        <v>0</v>
      </c>
      <c r="Z340" s="423" t="s">
        <v>114</v>
      </c>
      <c r="AA340" s="431"/>
      <c r="AB340" s="20"/>
      <c r="AC340" s="253">
        <f t="shared" si="69"/>
        <v>0</v>
      </c>
    </row>
    <row r="341" spans="1:29" s="9" customFormat="1" ht="15.6" hidden="1" customHeight="1" x14ac:dyDescent="0.3">
      <c r="A341" s="115"/>
      <c r="B341" s="371"/>
      <c r="C341" s="371"/>
      <c r="D341" s="371"/>
      <c r="E341" s="1176" t="s">
        <v>434</v>
      </c>
      <c r="F341" s="582">
        <f t="shared" si="72"/>
        <v>0</v>
      </c>
      <c r="G341" s="333"/>
      <c r="H341" s="333"/>
      <c r="I341" s="334"/>
      <c r="J341" s="335"/>
      <c r="K341" s="633"/>
      <c r="L341" s="344"/>
      <c r="M341" s="344"/>
      <c r="N341" s="344"/>
      <c r="O341" s="338">
        <f t="shared" si="66"/>
        <v>0</v>
      </c>
      <c r="P341" s="339">
        <f t="shared" si="71"/>
        <v>0</v>
      </c>
      <c r="Q341" s="364"/>
      <c r="R341" s="364"/>
      <c r="S341" s="365"/>
      <c r="T341" s="366"/>
      <c r="U341" s="367"/>
      <c r="V341" s="364"/>
      <c r="W341" s="364"/>
      <c r="X341" s="364"/>
      <c r="Y341" s="1293">
        <f t="shared" si="70"/>
        <v>0</v>
      </c>
      <c r="Z341" s="340"/>
      <c r="AA341" s="370"/>
      <c r="AB341" s="20"/>
      <c r="AC341" s="253">
        <f t="shared" si="69"/>
        <v>0</v>
      </c>
    </row>
    <row r="342" spans="1:29" s="9" customFormat="1" ht="15.6" hidden="1" customHeight="1" x14ac:dyDescent="0.3">
      <c r="A342" s="115"/>
      <c r="B342" s="371"/>
      <c r="C342" s="371"/>
      <c r="D342" s="371"/>
      <c r="E342" s="1176" t="s">
        <v>435</v>
      </c>
      <c r="F342" s="582">
        <f t="shared" si="72"/>
        <v>0</v>
      </c>
      <c r="G342" s="333"/>
      <c r="H342" s="333"/>
      <c r="I342" s="334"/>
      <c r="J342" s="335"/>
      <c r="K342" s="633"/>
      <c r="L342" s="344"/>
      <c r="M342" s="344"/>
      <c r="N342" s="344"/>
      <c r="O342" s="338">
        <f t="shared" si="66"/>
        <v>0</v>
      </c>
      <c r="P342" s="339">
        <f t="shared" si="71"/>
        <v>0</v>
      </c>
      <c r="Q342" s="364"/>
      <c r="R342" s="364"/>
      <c r="S342" s="365"/>
      <c r="T342" s="366"/>
      <c r="U342" s="367"/>
      <c r="V342" s="364"/>
      <c r="W342" s="364"/>
      <c r="X342" s="364"/>
      <c r="Y342" s="1293">
        <f t="shared" si="70"/>
        <v>0</v>
      </c>
      <c r="Z342" s="340"/>
      <c r="AA342" s="370"/>
      <c r="AB342" s="20"/>
      <c r="AC342" s="253">
        <f t="shared" si="69"/>
        <v>0</v>
      </c>
    </row>
    <row r="343" spans="1:29" s="9" customFormat="1" ht="15.6" hidden="1" customHeight="1" x14ac:dyDescent="0.3">
      <c r="A343" s="115"/>
      <c r="B343" s="371"/>
      <c r="C343" s="371"/>
      <c r="D343" s="371"/>
      <c r="E343" s="1176" t="s">
        <v>436</v>
      </c>
      <c r="F343" s="582">
        <f t="shared" si="72"/>
        <v>0</v>
      </c>
      <c r="G343" s="333"/>
      <c r="H343" s="333"/>
      <c r="I343" s="334"/>
      <c r="J343" s="335"/>
      <c r="K343" s="633"/>
      <c r="L343" s="344"/>
      <c r="M343" s="344"/>
      <c r="N343" s="344"/>
      <c r="O343" s="338">
        <f t="shared" si="66"/>
        <v>0</v>
      </c>
      <c r="P343" s="339">
        <f t="shared" si="71"/>
        <v>0</v>
      </c>
      <c r="Q343" s="364"/>
      <c r="R343" s="364"/>
      <c r="S343" s="365"/>
      <c r="T343" s="366"/>
      <c r="U343" s="367"/>
      <c r="V343" s="364"/>
      <c r="W343" s="364"/>
      <c r="X343" s="364"/>
      <c r="Y343" s="1293">
        <f t="shared" si="70"/>
        <v>0</v>
      </c>
      <c r="Z343" s="340"/>
      <c r="AA343" s="370"/>
      <c r="AB343" s="20"/>
      <c r="AC343" s="253">
        <f t="shared" si="69"/>
        <v>0</v>
      </c>
    </row>
    <row r="344" spans="1:29" s="9" customFormat="1" ht="15.6" hidden="1" customHeight="1" x14ac:dyDescent="0.3">
      <c r="A344" s="115"/>
      <c r="B344" s="371"/>
      <c r="C344" s="371"/>
      <c r="D344" s="371"/>
      <c r="E344" s="1169" t="s">
        <v>233</v>
      </c>
      <c r="F344" s="582">
        <f t="shared" si="72"/>
        <v>0</v>
      </c>
      <c r="G344" s="333"/>
      <c r="H344" s="333"/>
      <c r="I344" s="334"/>
      <c r="J344" s="335"/>
      <c r="K344" s="633"/>
      <c r="L344" s="344"/>
      <c r="M344" s="344"/>
      <c r="N344" s="344"/>
      <c r="O344" s="338">
        <f t="shared" si="66"/>
        <v>0</v>
      </c>
      <c r="P344" s="339">
        <f t="shared" si="71"/>
        <v>0</v>
      </c>
      <c r="Q344" s="364"/>
      <c r="R344" s="364"/>
      <c r="S344" s="365"/>
      <c r="T344" s="366"/>
      <c r="U344" s="367"/>
      <c r="V344" s="364"/>
      <c r="W344" s="364"/>
      <c r="X344" s="364"/>
      <c r="Y344" s="1293">
        <f t="shared" si="70"/>
        <v>0</v>
      </c>
      <c r="Z344" s="340"/>
      <c r="AA344" s="370"/>
      <c r="AB344" s="20"/>
      <c r="AC344" s="253">
        <f t="shared" si="69"/>
        <v>0</v>
      </c>
    </row>
    <row r="345" spans="1:29" s="9" customFormat="1" ht="15.6" hidden="1" customHeight="1" x14ac:dyDescent="0.3">
      <c r="A345" s="115"/>
      <c r="B345" s="371"/>
      <c r="C345" s="371"/>
      <c r="D345" s="371"/>
      <c r="E345" s="1169" t="s">
        <v>440</v>
      </c>
      <c r="F345" s="582">
        <f t="shared" si="72"/>
        <v>0</v>
      </c>
      <c r="G345" s="333"/>
      <c r="H345" s="333"/>
      <c r="I345" s="334"/>
      <c r="J345" s="335"/>
      <c r="K345" s="633"/>
      <c r="L345" s="344"/>
      <c r="M345" s="344"/>
      <c r="N345" s="344"/>
      <c r="O345" s="338">
        <f t="shared" si="66"/>
        <v>0</v>
      </c>
      <c r="P345" s="339">
        <f t="shared" si="71"/>
        <v>0</v>
      </c>
      <c r="Q345" s="364"/>
      <c r="R345" s="364"/>
      <c r="S345" s="365"/>
      <c r="T345" s="366"/>
      <c r="U345" s="367"/>
      <c r="V345" s="364"/>
      <c r="W345" s="364"/>
      <c r="X345" s="364"/>
      <c r="Y345" s="1293">
        <f t="shared" si="70"/>
        <v>0</v>
      </c>
      <c r="Z345" s="340"/>
      <c r="AA345" s="370"/>
      <c r="AB345" s="20"/>
      <c r="AC345" s="253">
        <f t="shared" si="69"/>
        <v>0</v>
      </c>
    </row>
    <row r="346" spans="1:29" s="9" customFormat="1" ht="15.6" hidden="1" customHeight="1" x14ac:dyDescent="0.3">
      <c r="A346" s="115"/>
      <c r="B346" s="371"/>
      <c r="C346" s="371"/>
      <c r="D346" s="371"/>
      <c r="E346" s="1176"/>
      <c r="F346" s="582">
        <f t="shared" si="72"/>
        <v>0</v>
      </c>
      <c r="G346" s="333"/>
      <c r="H346" s="333"/>
      <c r="I346" s="334"/>
      <c r="J346" s="335"/>
      <c r="K346" s="633"/>
      <c r="L346" s="344"/>
      <c r="M346" s="344"/>
      <c r="N346" s="344"/>
      <c r="O346" s="338">
        <f t="shared" si="66"/>
        <v>0</v>
      </c>
      <c r="P346" s="339">
        <f t="shared" si="71"/>
        <v>0</v>
      </c>
      <c r="Q346" s="364"/>
      <c r="R346" s="364"/>
      <c r="S346" s="365"/>
      <c r="T346" s="366"/>
      <c r="U346" s="367"/>
      <c r="V346" s="364"/>
      <c r="W346" s="364"/>
      <c r="X346" s="364"/>
      <c r="Y346" s="1293">
        <f t="shared" si="70"/>
        <v>0</v>
      </c>
      <c r="Z346" s="340"/>
      <c r="AA346" s="370"/>
      <c r="AB346" s="20"/>
      <c r="AC346" s="253">
        <f t="shared" si="69"/>
        <v>0</v>
      </c>
    </row>
    <row r="347" spans="1:29" s="9" customFormat="1" ht="15.6" hidden="1" customHeight="1" x14ac:dyDescent="0.3">
      <c r="A347" s="115"/>
      <c r="B347" s="371"/>
      <c r="C347" s="371"/>
      <c r="D347" s="371"/>
      <c r="E347" s="1176"/>
      <c r="F347" s="582">
        <f t="shared" si="72"/>
        <v>0</v>
      </c>
      <c r="G347" s="333"/>
      <c r="H347" s="333"/>
      <c r="I347" s="334"/>
      <c r="J347" s="335"/>
      <c r="K347" s="633"/>
      <c r="L347" s="344"/>
      <c r="M347" s="344"/>
      <c r="N347" s="344"/>
      <c r="O347" s="338">
        <f t="shared" si="66"/>
        <v>0</v>
      </c>
      <c r="P347" s="339">
        <f t="shared" si="71"/>
        <v>0</v>
      </c>
      <c r="Q347" s="364"/>
      <c r="R347" s="364"/>
      <c r="S347" s="365"/>
      <c r="T347" s="366"/>
      <c r="U347" s="367"/>
      <c r="V347" s="364"/>
      <c r="W347" s="364"/>
      <c r="X347" s="364"/>
      <c r="Y347" s="1293">
        <f t="shared" si="70"/>
        <v>0</v>
      </c>
      <c r="Z347" s="340"/>
      <c r="AA347" s="370"/>
      <c r="AB347" s="20"/>
      <c r="AC347" s="253">
        <f t="shared" si="69"/>
        <v>0</v>
      </c>
    </row>
    <row r="348" spans="1:29" s="9" customFormat="1" x14ac:dyDescent="0.3">
      <c r="A348" s="115"/>
      <c r="B348" s="371"/>
      <c r="C348" s="371"/>
      <c r="D348" s="371"/>
      <c r="E348" s="1176" t="s">
        <v>15</v>
      </c>
      <c r="F348" s="582">
        <f t="shared" si="72"/>
        <v>12</v>
      </c>
      <c r="G348" s="333">
        <v>3</v>
      </c>
      <c r="H348" s="333">
        <v>3</v>
      </c>
      <c r="I348" s="334">
        <v>3</v>
      </c>
      <c r="J348" s="335">
        <v>3</v>
      </c>
      <c r="K348" s="633">
        <v>6</v>
      </c>
      <c r="L348" s="344">
        <v>2</v>
      </c>
      <c r="M348" s="344"/>
      <c r="N348" s="344"/>
      <c r="O348" s="338">
        <f t="shared" si="66"/>
        <v>8</v>
      </c>
      <c r="P348" s="339">
        <f t="shared" si="71"/>
        <v>0</v>
      </c>
      <c r="Q348" s="364"/>
      <c r="R348" s="364"/>
      <c r="S348" s="365"/>
      <c r="T348" s="366"/>
      <c r="U348" s="367"/>
      <c r="V348" s="364"/>
      <c r="W348" s="364"/>
      <c r="X348" s="364"/>
      <c r="Y348" s="1293">
        <f t="shared" si="70"/>
        <v>0</v>
      </c>
      <c r="Z348" s="423" t="s">
        <v>114</v>
      </c>
      <c r="AA348" s="370"/>
      <c r="AB348" s="20"/>
      <c r="AC348" s="253">
        <f t="shared" si="69"/>
        <v>0</v>
      </c>
    </row>
    <row r="349" spans="1:29" s="9" customFormat="1" ht="15.6" hidden="1" customHeight="1" x14ac:dyDescent="0.3">
      <c r="A349" s="115"/>
      <c r="B349" s="371"/>
      <c r="C349" s="371"/>
      <c r="D349" s="371"/>
      <c r="E349" s="1176" t="s">
        <v>435</v>
      </c>
      <c r="F349" s="582">
        <f t="shared" si="72"/>
        <v>0</v>
      </c>
      <c r="G349" s="333"/>
      <c r="H349" s="333"/>
      <c r="I349" s="334"/>
      <c r="J349" s="335"/>
      <c r="K349" s="633"/>
      <c r="L349" s="344"/>
      <c r="M349" s="344"/>
      <c r="N349" s="344"/>
      <c r="O349" s="338">
        <f t="shared" si="66"/>
        <v>0</v>
      </c>
      <c r="P349" s="339">
        <f t="shared" si="71"/>
        <v>0</v>
      </c>
      <c r="Q349" s="364"/>
      <c r="R349" s="364"/>
      <c r="S349" s="365"/>
      <c r="T349" s="366"/>
      <c r="U349" s="367"/>
      <c r="V349" s="364"/>
      <c r="W349" s="364"/>
      <c r="X349" s="364"/>
      <c r="Y349" s="1293">
        <f t="shared" si="70"/>
        <v>0</v>
      </c>
      <c r="Z349" s="423" t="s">
        <v>114</v>
      </c>
      <c r="AA349" s="370"/>
      <c r="AB349" s="20"/>
      <c r="AC349" s="253">
        <f t="shared" si="69"/>
        <v>0</v>
      </c>
    </row>
    <row r="350" spans="1:29" s="9" customFormat="1" ht="15.6" hidden="1" customHeight="1" x14ac:dyDescent="0.3">
      <c r="A350" s="115"/>
      <c r="B350" s="371"/>
      <c r="C350" s="371"/>
      <c r="D350" s="371"/>
      <c r="E350" s="1176" t="s">
        <v>434</v>
      </c>
      <c r="F350" s="582">
        <f t="shared" si="72"/>
        <v>0</v>
      </c>
      <c r="G350" s="333"/>
      <c r="H350" s="333"/>
      <c r="I350" s="334"/>
      <c r="J350" s="335"/>
      <c r="K350" s="633"/>
      <c r="L350" s="344"/>
      <c r="M350" s="344"/>
      <c r="N350" s="344"/>
      <c r="O350" s="338">
        <f t="shared" ref="O350:O399" si="73">SUM(K350:N350)</f>
        <v>0</v>
      </c>
      <c r="P350" s="339">
        <f t="shared" si="71"/>
        <v>0</v>
      </c>
      <c r="Q350" s="364"/>
      <c r="R350" s="364"/>
      <c r="S350" s="365"/>
      <c r="T350" s="366"/>
      <c r="U350" s="367"/>
      <c r="V350" s="364"/>
      <c r="W350" s="364"/>
      <c r="X350" s="364"/>
      <c r="Y350" s="1293">
        <f t="shared" si="70"/>
        <v>0</v>
      </c>
      <c r="Z350" s="423" t="s">
        <v>114</v>
      </c>
      <c r="AA350" s="370"/>
      <c r="AB350" s="20"/>
      <c r="AC350" s="253">
        <f t="shared" si="69"/>
        <v>0</v>
      </c>
    </row>
    <row r="351" spans="1:29" s="9" customFormat="1" ht="15.6" hidden="1" customHeight="1" x14ac:dyDescent="0.3">
      <c r="A351" s="115"/>
      <c r="B351" s="371"/>
      <c r="C351" s="371"/>
      <c r="D351" s="371"/>
      <c r="E351" s="1169" t="s">
        <v>233</v>
      </c>
      <c r="F351" s="582">
        <f t="shared" si="72"/>
        <v>0</v>
      </c>
      <c r="G351" s="333"/>
      <c r="H351" s="333"/>
      <c r="I351" s="334"/>
      <c r="J351" s="335"/>
      <c r="K351" s="633"/>
      <c r="L351" s="344"/>
      <c r="M351" s="344"/>
      <c r="N351" s="344"/>
      <c r="O351" s="338">
        <f t="shared" si="73"/>
        <v>0</v>
      </c>
      <c r="P351" s="339">
        <f t="shared" si="71"/>
        <v>0</v>
      </c>
      <c r="Q351" s="364"/>
      <c r="R351" s="364"/>
      <c r="S351" s="365"/>
      <c r="T351" s="366"/>
      <c r="U351" s="367"/>
      <c r="V351" s="364"/>
      <c r="W351" s="364"/>
      <c r="X351" s="364"/>
      <c r="Y351" s="1293">
        <f t="shared" si="70"/>
        <v>0</v>
      </c>
      <c r="Z351" s="423" t="s">
        <v>114</v>
      </c>
      <c r="AA351" s="370"/>
      <c r="AB351" s="20"/>
      <c r="AC351" s="253">
        <f t="shared" si="69"/>
        <v>0</v>
      </c>
    </row>
    <row r="352" spans="1:29" s="9" customFormat="1" ht="15.6" hidden="1" customHeight="1" x14ac:dyDescent="0.3">
      <c r="A352" s="115"/>
      <c r="B352" s="371"/>
      <c r="C352" s="371"/>
      <c r="D352" s="371"/>
      <c r="E352" s="1176"/>
      <c r="F352" s="582">
        <f t="shared" si="72"/>
        <v>0</v>
      </c>
      <c r="G352" s="333"/>
      <c r="H352" s="333"/>
      <c r="I352" s="334"/>
      <c r="J352" s="335"/>
      <c r="K352" s="633"/>
      <c r="L352" s="344"/>
      <c r="M352" s="344"/>
      <c r="N352" s="344"/>
      <c r="O352" s="338">
        <f t="shared" si="73"/>
        <v>0</v>
      </c>
      <c r="P352" s="339">
        <f t="shared" si="71"/>
        <v>0</v>
      </c>
      <c r="Q352" s="364"/>
      <c r="R352" s="364"/>
      <c r="S352" s="365"/>
      <c r="T352" s="366"/>
      <c r="U352" s="367"/>
      <c r="V352" s="364"/>
      <c r="W352" s="364"/>
      <c r="X352" s="364"/>
      <c r="Y352" s="1293">
        <f t="shared" si="70"/>
        <v>0</v>
      </c>
      <c r="Z352" s="423" t="s">
        <v>114</v>
      </c>
      <c r="AA352" s="370"/>
      <c r="AB352" s="20"/>
      <c r="AC352" s="253">
        <f t="shared" si="69"/>
        <v>0</v>
      </c>
    </row>
    <row r="353" spans="1:29" x14ac:dyDescent="0.3">
      <c r="A353" s="115"/>
      <c r="B353" s="371"/>
      <c r="C353" s="371"/>
      <c r="D353" s="371"/>
      <c r="E353" s="1176" t="s">
        <v>305</v>
      </c>
      <c r="F353" s="582">
        <f t="shared" si="72"/>
        <v>9</v>
      </c>
      <c r="G353" s="333">
        <v>3</v>
      </c>
      <c r="H353" s="333">
        <v>3</v>
      </c>
      <c r="I353" s="334">
        <v>1</v>
      </c>
      <c r="J353" s="335">
        <v>2</v>
      </c>
      <c r="K353" s="633"/>
      <c r="L353" s="337"/>
      <c r="M353" s="337"/>
      <c r="N353" s="337"/>
      <c r="O353" s="338">
        <f t="shared" si="73"/>
        <v>0</v>
      </c>
      <c r="P353" s="339">
        <f t="shared" si="71"/>
        <v>0</v>
      </c>
      <c r="Q353" s="364"/>
      <c r="R353" s="364"/>
      <c r="S353" s="365"/>
      <c r="T353" s="366"/>
      <c r="U353" s="367"/>
      <c r="V353" s="364"/>
      <c r="W353" s="364"/>
      <c r="X353" s="364"/>
      <c r="Y353" s="1293">
        <f t="shared" si="70"/>
        <v>0</v>
      </c>
      <c r="Z353" s="423" t="s">
        <v>114</v>
      </c>
      <c r="AA353" s="370"/>
      <c r="AB353" s="20"/>
      <c r="AC353" s="253">
        <f t="shared" si="69"/>
        <v>0</v>
      </c>
    </row>
    <row r="354" spans="1:29" x14ac:dyDescent="0.3">
      <c r="A354" s="115"/>
      <c r="B354" s="371"/>
      <c r="C354" s="371"/>
      <c r="D354" s="371"/>
      <c r="E354" s="1176" t="s">
        <v>306</v>
      </c>
      <c r="F354" s="582">
        <f t="shared" si="72"/>
        <v>0</v>
      </c>
      <c r="G354" s="333"/>
      <c r="H354" s="333"/>
      <c r="I354" s="334"/>
      <c r="J354" s="335"/>
      <c r="K354" s="633"/>
      <c r="L354" s="337"/>
      <c r="M354" s="337"/>
      <c r="N354" s="337"/>
      <c r="O354" s="338">
        <f t="shared" si="73"/>
        <v>0</v>
      </c>
      <c r="P354" s="339">
        <f t="shared" si="71"/>
        <v>0</v>
      </c>
      <c r="Q354" s="364"/>
      <c r="R354" s="364"/>
      <c r="S354" s="365"/>
      <c r="T354" s="366"/>
      <c r="U354" s="367"/>
      <c r="V354" s="364"/>
      <c r="W354" s="364"/>
      <c r="X354" s="364"/>
      <c r="Y354" s="1293">
        <f t="shared" si="70"/>
        <v>0</v>
      </c>
      <c r="Z354" s="423" t="s">
        <v>114</v>
      </c>
      <c r="AA354" s="370"/>
      <c r="AB354" s="20"/>
      <c r="AC354" s="253">
        <f t="shared" si="69"/>
        <v>0</v>
      </c>
    </row>
    <row r="355" spans="1:29" s="9" customFormat="1" ht="15.6" hidden="1" customHeight="1" x14ac:dyDescent="0.3">
      <c r="A355" s="115"/>
      <c r="B355" s="371"/>
      <c r="C355" s="371"/>
      <c r="D355" s="371"/>
      <c r="E355" s="1176" t="s">
        <v>434</v>
      </c>
      <c r="F355" s="582">
        <f t="shared" si="72"/>
        <v>0</v>
      </c>
      <c r="G355" s="333"/>
      <c r="H355" s="333"/>
      <c r="I355" s="334"/>
      <c r="J355" s="335"/>
      <c r="K355" s="633"/>
      <c r="L355" s="344"/>
      <c r="M355" s="344"/>
      <c r="N355" s="344"/>
      <c r="O355" s="338">
        <f t="shared" si="73"/>
        <v>0</v>
      </c>
      <c r="P355" s="339">
        <f t="shared" si="71"/>
        <v>0</v>
      </c>
      <c r="Q355" s="364"/>
      <c r="R355" s="364"/>
      <c r="S355" s="365"/>
      <c r="T355" s="366"/>
      <c r="U355" s="367"/>
      <c r="V355" s="364"/>
      <c r="W355" s="364"/>
      <c r="X355" s="364"/>
      <c r="Y355" s="1293">
        <f t="shared" si="70"/>
        <v>0</v>
      </c>
      <c r="Z355" s="340"/>
      <c r="AA355" s="370"/>
      <c r="AB355" s="20"/>
      <c r="AC355" s="253">
        <f t="shared" si="69"/>
        <v>0</v>
      </c>
    </row>
    <row r="356" spans="1:29" s="9" customFormat="1" ht="15.6" hidden="1" customHeight="1" x14ac:dyDescent="0.3">
      <c r="A356" s="115"/>
      <c r="B356" s="371"/>
      <c r="C356" s="371"/>
      <c r="D356" s="371"/>
      <c r="E356" s="1176" t="s">
        <v>435</v>
      </c>
      <c r="F356" s="582">
        <f t="shared" si="72"/>
        <v>0</v>
      </c>
      <c r="G356" s="333"/>
      <c r="H356" s="333"/>
      <c r="I356" s="334"/>
      <c r="J356" s="335"/>
      <c r="K356" s="633"/>
      <c r="L356" s="344"/>
      <c r="M356" s="344"/>
      <c r="N356" s="344"/>
      <c r="O356" s="338">
        <f t="shared" si="73"/>
        <v>0</v>
      </c>
      <c r="P356" s="339">
        <f t="shared" si="71"/>
        <v>0</v>
      </c>
      <c r="Q356" s="364"/>
      <c r="R356" s="364"/>
      <c r="S356" s="365"/>
      <c r="T356" s="366"/>
      <c r="U356" s="367"/>
      <c r="V356" s="364"/>
      <c r="W356" s="364"/>
      <c r="X356" s="364"/>
      <c r="Y356" s="1293">
        <f t="shared" si="70"/>
        <v>0</v>
      </c>
      <c r="Z356" s="340"/>
      <c r="AA356" s="370"/>
      <c r="AB356" s="20"/>
      <c r="AC356" s="253">
        <f t="shared" si="69"/>
        <v>0</v>
      </c>
    </row>
    <row r="357" spans="1:29" s="9" customFormat="1" ht="15.6" hidden="1" customHeight="1" x14ac:dyDescent="0.3">
      <c r="A357" s="115"/>
      <c r="B357" s="371"/>
      <c r="C357" s="371"/>
      <c r="D357" s="371"/>
      <c r="E357" s="1176" t="s">
        <v>436</v>
      </c>
      <c r="F357" s="582">
        <f t="shared" si="72"/>
        <v>0</v>
      </c>
      <c r="G357" s="333"/>
      <c r="H357" s="333"/>
      <c r="I357" s="334"/>
      <c r="J357" s="335"/>
      <c r="K357" s="633"/>
      <c r="L357" s="344"/>
      <c r="M357" s="344"/>
      <c r="N357" s="344"/>
      <c r="O357" s="338">
        <f t="shared" si="73"/>
        <v>0</v>
      </c>
      <c r="P357" s="339">
        <f t="shared" si="71"/>
        <v>0</v>
      </c>
      <c r="Q357" s="364"/>
      <c r="R357" s="364"/>
      <c r="S357" s="365"/>
      <c r="T357" s="366"/>
      <c r="U357" s="367"/>
      <c r="V357" s="364"/>
      <c r="W357" s="364"/>
      <c r="X357" s="364"/>
      <c r="Y357" s="1293">
        <f t="shared" si="70"/>
        <v>0</v>
      </c>
      <c r="Z357" s="340"/>
      <c r="AA357" s="370"/>
      <c r="AB357" s="20"/>
      <c r="AC357" s="253">
        <f t="shared" si="69"/>
        <v>0</v>
      </c>
    </row>
    <row r="358" spans="1:29" s="9" customFormat="1" ht="15.6" hidden="1" customHeight="1" x14ac:dyDescent="0.3">
      <c r="A358" s="115"/>
      <c r="B358" s="371"/>
      <c r="C358" s="371"/>
      <c r="D358" s="371"/>
      <c r="E358" s="1169" t="s">
        <v>233</v>
      </c>
      <c r="F358" s="582">
        <f t="shared" si="72"/>
        <v>0</v>
      </c>
      <c r="G358" s="333"/>
      <c r="H358" s="333"/>
      <c r="I358" s="334"/>
      <c r="J358" s="335"/>
      <c r="K358" s="633"/>
      <c r="L358" s="344"/>
      <c r="M358" s="344"/>
      <c r="N358" s="344"/>
      <c r="O358" s="338">
        <f t="shared" si="73"/>
        <v>0</v>
      </c>
      <c r="P358" s="339">
        <f t="shared" si="71"/>
        <v>0</v>
      </c>
      <c r="Q358" s="364"/>
      <c r="R358" s="364"/>
      <c r="S358" s="365"/>
      <c r="T358" s="366"/>
      <c r="U358" s="367"/>
      <c r="V358" s="364"/>
      <c r="W358" s="364"/>
      <c r="X358" s="364"/>
      <c r="Y358" s="1293">
        <f t="shared" si="70"/>
        <v>0</v>
      </c>
      <c r="Z358" s="340"/>
      <c r="AA358" s="370"/>
      <c r="AB358" s="20"/>
      <c r="AC358" s="253">
        <f t="shared" si="69"/>
        <v>0</v>
      </c>
    </row>
    <row r="359" spans="1:29" s="9" customFormat="1" ht="15.6" hidden="1" customHeight="1" x14ac:dyDescent="0.3">
      <c r="A359" s="115"/>
      <c r="B359" s="371"/>
      <c r="C359" s="371"/>
      <c r="D359" s="371"/>
      <c r="E359" s="1169" t="s">
        <v>440</v>
      </c>
      <c r="F359" s="582">
        <f t="shared" si="72"/>
        <v>0</v>
      </c>
      <c r="G359" s="333"/>
      <c r="H359" s="333"/>
      <c r="I359" s="334"/>
      <c r="J359" s="335"/>
      <c r="K359" s="633"/>
      <c r="L359" s="344"/>
      <c r="M359" s="344"/>
      <c r="N359" s="344"/>
      <c r="O359" s="338">
        <f t="shared" si="73"/>
        <v>0</v>
      </c>
      <c r="P359" s="339">
        <f t="shared" si="71"/>
        <v>0</v>
      </c>
      <c r="Q359" s="364"/>
      <c r="R359" s="364"/>
      <c r="S359" s="365"/>
      <c r="T359" s="366"/>
      <c r="U359" s="367"/>
      <c r="V359" s="364"/>
      <c r="W359" s="364"/>
      <c r="X359" s="364"/>
      <c r="Y359" s="1293">
        <f t="shared" si="70"/>
        <v>0</v>
      </c>
      <c r="Z359" s="340"/>
      <c r="AA359" s="370"/>
      <c r="AB359" s="20"/>
      <c r="AC359" s="253">
        <f t="shared" si="69"/>
        <v>0</v>
      </c>
    </row>
    <row r="360" spans="1:29" s="9" customFormat="1" ht="15.6" hidden="1" customHeight="1" x14ac:dyDescent="0.3">
      <c r="A360" s="115"/>
      <c r="B360" s="371"/>
      <c r="C360" s="371"/>
      <c r="D360" s="371"/>
      <c r="E360" s="1169"/>
      <c r="F360" s="582">
        <f t="shared" si="72"/>
        <v>0</v>
      </c>
      <c r="G360" s="333"/>
      <c r="H360" s="333"/>
      <c r="I360" s="334"/>
      <c r="J360" s="335"/>
      <c r="K360" s="633"/>
      <c r="L360" s="344"/>
      <c r="M360" s="344"/>
      <c r="N360" s="344"/>
      <c r="O360" s="338">
        <f t="shared" si="73"/>
        <v>0</v>
      </c>
      <c r="P360" s="339">
        <f t="shared" si="71"/>
        <v>0</v>
      </c>
      <c r="Q360" s="364"/>
      <c r="R360" s="364"/>
      <c r="S360" s="365"/>
      <c r="T360" s="366"/>
      <c r="U360" s="367"/>
      <c r="V360" s="364"/>
      <c r="W360" s="364"/>
      <c r="X360" s="364"/>
      <c r="Y360" s="1293">
        <f t="shared" si="70"/>
        <v>0</v>
      </c>
      <c r="Z360" s="340"/>
      <c r="AA360" s="370"/>
      <c r="AB360" s="20"/>
      <c r="AC360" s="253">
        <f t="shared" ref="AC360:AC434" si="74">P360+Y360</f>
        <v>0</v>
      </c>
    </row>
    <row r="361" spans="1:29" x14ac:dyDescent="0.3">
      <c r="A361" s="115"/>
      <c r="B361" s="371"/>
      <c r="C361" s="371"/>
      <c r="D361" s="371"/>
      <c r="E361" s="1176" t="s">
        <v>16</v>
      </c>
      <c r="F361" s="582">
        <f t="shared" si="72"/>
        <v>9</v>
      </c>
      <c r="G361" s="333">
        <v>1</v>
      </c>
      <c r="H361" s="333">
        <v>2</v>
      </c>
      <c r="I361" s="334">
        <v>5</v>
      </c>
      <c r="J361" s="335">
        <v>1</v>
      </c>
      <c r="K361" s="633">
        <v>104</v>
      </c>
      <c r="L361" s="337"/>
      <c r="M361" s="337"/>
      <c r="N361" s="337"/>
      <c r="O361" s="338">
        <f t="shared" si="73"/>
        <v>104</v>
      </c>
      <c r="P361" s="339">
        <f t="shared" si="71"/>
        <v>0</v>
      </c>
      <c r="Q361" s="364"/>
      <c r="R361" s="364"/>
      <c r="S361" s="365"/>
      <c r="T361" s="366"/>
      <c r="U361" s="367"/>
      <c r="V361" s="364"/>
      <c r="W361" s="364"/>
      <c r="X361" s="364"/>
      <c r="Y361" s="1293">
        <f t="shared" si="70"/>
        <v>0</v>
      </c>
      <c r="Z361" s="340" t="s">
        <v>116</v>
      </c>
      <c r="AA361" s="370"/>
      <c r="AB361" s="20"/>
      <c r="AC361" s="253">
        <f t="shared" si="74"/>
        <v>0</v>
      </c>
    </row>
    <row r="362" spans="1:29" ht="15.6" hidden="1" customHeight="1" x14ac:dyDescent="0.3">
      <c r="A362" s="115"/>
      <c r="B362" s="371"/>
      <c r="C362" s="371"/>
      <c r="D362" s="371"/>
      <c r="E362" s="1176"/>
      <c r="F362" s="582">
        <f t="shared" si="72"/>
        <v>0</v>
      </c>
      <c r="G362" s="333"/>
      <c r="H362" s="333"/>
      <c r="I362" s="334"/>
      <c r="J362" s="335"/>
      <c r="K362" s="633"/>
      <c r="L362" s="337"/>
      <c r="M362" s="337"/>
      <c r="N362" s="337"/>
      <c r="O362" s="338">
        <f t="shared" si="73"/>
        <v>0</v>
      </c>
      <c r="P362" s="339">
        <f t="shared" si="71"/>
        <v>0</v>
      </c>
      <c r="Q362" s="364"/>
      <c r="R362" s="364"/>
      <c r="S362" s="365"/>
      <c r="T362" s="366"/>
      <c r="U362" s="367"/>
      <c r="V362" s="364"/>
      <c r="W362" s="364"/>
      <c r="X362" s="364"/>
      <c r="Y362" s="1293">
        <f t="shared" si="70"/>
        <v>0</v>
      </c>
      <c r="Z362" s="340"/>
      <c r="AA362" s="370"/>
      <c r="AB362" s="20"/>
      <c r="AC362" s="253">
        <f t="shared" si="74"/>
        <v>0</v>
      </c>
    </row>
    <row r="363" spans="1:29" ht="15.6" hidden="1" customHeight="1" x14ac:dyDescent="0.3">
      <c r="A363" s="115"/>
      <c r="B363" s="371"/>
      <c r="C363" s="371"/>
      <c r="D363" s="371"/>
      <c r="E363" s="1176"/>
      <c r="F363" s="582">
        <f t="shared" si="72"/>
        <v>0</v>
      </c>
      <c r="G363" s="333"/>
      <c r="H363" s="333"/>
      <c r="I363" s="334"/>
      <c r="J363" s="335"/>
      <c r="K363" s="633"/>
      <c r="L363" s="337"/>
      <c r="M363" s="337"/>
      <c r="N363" s="337"/>
      <c r="O363" s="338">
        <f t="shared" si="73"/>
        <v>0</v>
      </c>
      <c r="P363" s="339">
        <f t="shared" si="71"/>
        <v>0</v>
      </c>
      <c r="Q363" s="364"/>
      <c r="R363" s="364"/>
      <c r="S363" s="365"/>
      <c r="T363" s="366"/>
      <c r="U363" s="367"/>
      <c r="V363" s="364"/>
      <c r="W363" s="364"/>
      <c r="X363" s="364"/>
      <c r="Y363" s="1293">
        <f t="shared" si="70"/>
        <v>0</v>
      </c>
      <c r="Z363" s="340"/>
      <c r="AA363" s="370"/>
      <c r="AB363" s="20"/>
      <c r="AC363" s="253">
        <f t="shared" si="74"/>
        <v>0</v>
      </c>
    </row>
    <row r="364" spans="1:29" ht="15.6" hidden="1" customHeight="1" x14ac:dyDescent="0.3">
      <c r="A364" s="115"/>
      <c r="B364" s="371"/>
      <c r="C364" s="371"/>
      <c r="D364" s="371"/>
      <c r="E364" s="1176"/>
      <c r="F364" s="582">
        <f t="shared" si="72"/>
        <v>0</v>
      </c>
      <c r="G364" s="333"/>
      <c r="H364" s="333"/>
      <c r="I364" s="334"/>
      <c r="J364" s="335"/>
      <c r="K364" s="633"/>
      <c r="L364" s="337"/>
      <c r="M364" s="337"/>
      <c r="N364" s="337"/>
      <c r="O364" s="338">
        <f t="shared" si="73"/>
        <v>0</v>
      </c>
      <c r="P364" s="339">
        <f t="shared" si="71"/>
        <v>0</v>
      </c>
      <c r="Q364" s="364"/>
      <c r="R364" s="364"/>
      <c r="S364" s="365"/>
      <c r="T364" s="366"/>
      <c r="U364" s="367"/>
      <c r="V364" s="364"/>
      <c r="W364" s="364"/>
      <c r="X364" s="364"/>
      <c r="Y364" s="1293">
        <f t="shared" si="70"/>
        <v>0</v>
      </c>
      <c r="Z364" s="340"/>
      <c r="AA364" s="370"/>
      <c r="AB364" s="20"/>
      <c r="AC364" s="253">
        <f t="shared" si="74"/>
        <v>0</v>
      </c>
    </row>
    <row r="365" spans="1:29" ht="15.6" hidden="1" customHeight="1" x14ac:dyDescent="0.3">
      <c r="A365" s="115"/>
      <c r="B365" s="371"/>
      <c r="C365" s="371"/>
      <c r="D365" s="371"/>
      <c r="E365" s="1176" t="s">
        <v>434</v>
      </c>
      <c r="F365" s="582">
        <f t="shared" si="72"/>
        <v>0</v>
      </c>
      <c r="G365" s="333"/>
      <c r="H365" s="333"/>
      <c r="I365" s="334"/>
      <c r="J365" s="335"/>
      <c r="K365" s="633"/>
      <c r="L365" s="337"/>
      <c r="M365" s="337"/>
      <c r="N365" s="337"/>
      <c r="O365" s="338">
        <f t="shared" si="73"/>
        <v>0</v>
      </c>
      <c r="P365" s="339">
        <f t="shared" si="71"/>
        <v>0</v>
      </c>
      <c r="Q365" s="364"/>
      <c r="R365" s="364"/>
      <c r="S365" s="365"/>
      <c r="T365" s="366"/>
      <c r="U365" s="367"/>
      <c r="V365" s="364"/>
      <c r="W365" s="364"/>
      <c r="X365" s="364"/>
      <c r="Y365" s="1293">
        <f t="shared" si="70"/>
        <v>0</v>
      </c>
      <c r="Z365" s="340"/>
      <c r="AA365" s="370"/>
      <c r="AB365" s="20"/>
      <c r="AC365" s="253">
        <f t="shared" si="74"/>
        <v>0</v>
      </c>
    </row>
    <row r="366" spans="1:29" ht="15.6" hidden="1" customHeight="1" x14ac:dyDescent="0.3">
      <c r="A366" s="115"/>
      <c r="B366" s="371"/>
      <c r="C366" s="371"/>
      <c r="D366" s="371"/>
      <c r="E366" s="1176" t="s">
        <v>435</v>
      </c>
      <c r="F366" s="582">
        <f t="shared" si="72"/>
        <v>0</v>
      </c>
      <c r="G366" s="333"/>
      <c r="H366" s="333"/>
      <c r="I366" s="334"/>
      <c r="J366" s="335"/>
      <c r="K366" s="633"/>
      <c r="L366" s="337"/>
      <c r="M366" s="337"/>
      <c r="N366" s="337"/>
      <c r="O366" s="338">
        <f t="shared" si="73"/>
        <v>0</v>
      </c>
      <c r="P366" s="339">
        <f t="shared" si="71"/>
        <v>0</v>
      </c>
      <c r="Q366" s="364"/>
      <c r="R366" s="364"/>
      <c r="S366" s="365"/>
      <c r="T366" s="366"/>
      <c r="U366" s="367"/>
      <c r="V366" s="364"/>
      <c r="W366" s="364"/>
      <c r="X366" s="364"/>
      <c r="Y366" s="1293">
        <f t="shared" si="70"/>
        <v>0</v>
      </c>
      <c r="Z366" s="340"/>
      <c r="AA366" s="370"/>
      <c r="AB366" s="20"/>
      <c r="AC366" s="253">
        <f t="shared" si="74"/>
        <v>0</v>
      </c>
    </row>
    <row r="367" spans="1:29" ht="15.6" hidden="1" customHeight="1" x14ac:dyDescent="0.3">
      <c r="A367" s="115"/>
      <c r="B367" s="371"/>
      <c r="C367" s="371"/>
      <c r="D367" s="371"/>
      <c r="E367" s="1176" t="s">
        <v>436</v>
      </c>
      <c r="F367" s="582">
        <f t="shared" si="72"/>
        <v>0</v>
      </c>
      <c r="G367" s="333"/>
      <c r="H367" s="333"/>
      <c r="I367" s="334"/>
      <c r="J367" s="335"/>
      <c r="K367" s="633"/>
      <c r="L367" s="337"/>
      <c r="M367" s="337"/>
      <c r="N367" s="337"/>
      <c r="O367" s="338">
        <f t="shared" si="73"/>
        <v>0</v>
      </c>
      <c r="P367" s="339">
        <f t="shared" si="71"/>
        <v>0</v>
      </c>
      <c r="Q367" s="364"/>
      <c r="R367" s="364"/>
      <c r="S367" s="365"/>
      <c r="T367" s="366"/>
      <c r="U367" s="367"/>
      <c r="V367" s="364"/>
      <c r="W367" s="364"/>
      <c r="X367" s="364"/>
      <c r="Y367" s="1293">
        <f t="shared" si="70"/>
        <v>0</v>
      </c>
      <c r="Z367" s="340"/>
      <c r="AA367" s="370"/>
      <c r="AB367" s="20"/>
      <c r="AC367" s="253">
        <f t="shared" si="74"/>
        <v>0</v>
      </c>
    </row>
    <row r="368" spans="1:29" ht="15.6" hidden="1" customHeight="1" x14ac:dyDescent="0.3">
      <c r="A368" s="115"/>
      <c r="B368" s="371"/>
      <c r="C368" s="371"/>
      <c r="D368" s="371"/>
      <c r="E368" s="1176"/>
      <c r="F368" s="582">
        <f t="shared" si="72"/>
        <v>0</v>
      </c>
      <c r="G368" s="333"/>
      <c r="H368" s="333"/>
      <c r="I368" s="334"/>
      <c r="J368" s="335"/>
      <c r="K368" s="633"/>
      <c r="L368" s="337"/>
      <c r="M368" s="337"/>
      <c r="N368" s="337"/>
      <c r="O368" s="338">
        <f t="shared" si="73"/>
        <v>0</v>
      </c>
      <c r="P368" s="339">
        <f t="shared" si="71"/>
        <v>0</v>
      </c>
      <c r="Q368" s="364"/>
      <c r="R368" s="364"/>
      <c r="S368" s="365"/>
      <c r="T368" s="366"/>
      <c r="U368" s="367"/>
      <c r="V368" s="364"/>
      <c r="W368" s="364"/>
      <c r="X368" s="364"/>
      <c r="Y368" s="1293">
        <f t="shared" si="70"/>
        <v>0</v>
      </c>
      <c r="Z368" s="340"/>
      <c r="AA368" s="370"/>
      <c r="AB368" s="20"/>
      <c r="AC368" s="253">
        <f t="shared" si="74"/>
        <v>0</v>
      </c>
    </row>
    <row r="369" spans="1:29" ht="15.6" hidden="1" customHeight="1" x14ac:dyDescent="0.3">
      <c r="A369" s="115"/>
      <c r="B369" s="371"/>
      <c r="C369" s="371"/>
      <c r="D369" s="371"/>
      <c r="E369" s="1169" t="s">
        <v>437</v>
      </c>
      <c r="F369" s="582">
        <f t="shared" si="72"/>
        <v>0</v>
      </c>
      <c r="G369" s="333"/>
      <c r="H369" s="333"/>
      <c r="I369" s="334"/>
      <c r="J369" s="335"/>
      <c r="K369" s="633"/>
      <c r="L369" s="337"/>
      <c r="M369" s="337"/>
      <c r="N369" s="337"/>
      <c r="O369" s="338">
        <f t="shared" si="73"/>
        <v>0</v>
      </c>
      <c r="P369" s="339">
        <f t="shared" si="71"/>
        <v>0</v>
      </c>
      <c r="Q369" s="364"/>
      <c r="R369" s="364"/>
      <c r="S369" s="365"/>
      <c r="T369" s="366"/>
      <c r="U369" s="367"/>
      <c r="V369" s="364"/>
      <c r="W369" s="364"/>
      <c r="X369" s="364"/>
      <c r="Y369" s="1293">
        <f t="shared" si="70"/>
        <v>0</v>
      </c>
      <c r="Z369" s="340"/>
      <c r="AA369" s="370"/>
      <c r="AB369" s="20"/>
      <c r="AC369" s="253">
        <f t="shared" si="74"/>
        <v>0</v>
      </c>
    </row>
    <row r="370" spans="1:29" ht="15.6" hidden="1" customHeight="1" x14ac:dyDescent="0.3">
      <c r="A370" s="115"/>
      <c r="B370" s="371"/>
      <c r="C370" s="371"/>
      <c r="D370" s="371"/>
      <c r="E370" s="1168" t="s">
        <v>440</v>
      </c>
      <c r="F370" s="582">
        <f t="shared" si="72"/>
        <v>0</v>
      </c>
      <c r="G370" s="333"/>
      <c r="H370" s="333"/>
      <c r="I370" s="334"/>
      <c r="J370" s="335"/>
      <c r="K370" s="633"/>
      <c r="L370" s="337"/>
      <c r="M370" s="337"/>
      <c r="N370" s="337"/>
      <c r="O370" s="338">
        <f t="shared" si="73"/>
        <v>0</v>
      </c>
      <c r="P370" s="339">
        <f t="shared" si="71"/>
        <v>0</v>
      </c>
      <c r="Q370" s="364"/>
      <c r="R370" s="364"/>
      <c r="S370" s="365"/>
      <c r="T370" s="366"/>
      <c r="U370" s="367"/>
      <c r="V370" s="364"/>
      <c r="W370" s="364"/>
      <c r="X370" s="364"/>
      <c r="Y370" s="1293">
        <f t="shared" si="70"/>
        <v>0</v>
      </c>
      <c r="Z370" s="340"/>
      <c r="AA370" s="370"/>
      <c r="AB370" s="20"/>
      <c r="AC370" s="253">
        <f t="shared" si="74"/>
        <v>0</v>
      </c>
    </row>
    <row r="371" spans="1:29" ht="15.6" hidden="1" customHeight="1" x14ac:dyDescent="0.3">
      <c r="A371" s="115"/>
      <c r="B371" s="371"/>
      <c r="C371" s="371"/>
      <c r="D371" s="371"/>
      <c r="E371" s="1176"/>
      <c r="F371" s="582">
        <f t="shared" si="72"/>
        <v>0</v>
      </c>
      <c r="G371" s="333"/>
      <c r="H371" s="333"/>
      <c r="I371" s="334"/>
      <c r="J371" s="335"/>
      <c r="K371" s="633"/>
      <c r="L371" s="337"/>
      <c r="M371" s="337"/>
      <c r="N371" s="337"/>
      <c r="O371" s="338">
        <f t="shared" si="73"/>
        <v>0</v>
      </c>
      <c r="P371" s="339">
        <f t="shared" si="71"/>
        <v>0</v>
      </c>
      <c r="Q371" s="364"/>
      <c r="R371" s="364"/>
      <c r="S371" s="365"/>
      <c r="T371" s="366"/>
      <c r="U371" s="367"/>
      <c r="V371" s="364"/>
      <c r="W371" s="364"/>
      <c r="X371" s="364"/>
      <c r="Y371" s="1293">
        <f t="shared" si="70"/>
        <v>0</v>
      </c>
      <c r="Z371" s="340"/>
      <c r="AA371" s="370"/>
      <c r="AB371" s="20"/>
      <c r="AC371" s="253">
        <f t="shared" si="74"/>
        <v>0</v>
      </c>
    </row>
    <row r="372" spans="1:29" x14ac:dyDescent="0.3">
      <c r="A372" s="115"/>
      <c r="B372" s="371"/>
      <c r="C372" s="371"/>
      <c r="D372" s="371"/>
      <c r="E372" s="1176" t="s">
        <v>110</v>
      </c>
      <c r="F372" s="582">
        <f t="shared" si="72"/>
        <v>4</v>
      </c>
      <c r="G372" s="333">
        <v>1</v>
      </c>
      <c r="H372" s="333">
        <v>1</v>
      </c>
      <c r="I372" s="334">
        <v>1</v>
      </c>
      <c r="J372" s="335">
        <v>1</v>
      </c>
      <c r="K372" s="633">
        <v>1</v>
      </c>
      <c r="L372" s="337">
        <v>4</v>
      </c>
      <c r="M372" s="337"/>
      <c r="N372" s="337"/>
      <c r="O372" s="338">
        <f t="shared" si="73"/>
        <v>5</v>
      </c>
      <c r="P372" s="339">
        <f t="shared" si="71"/>
        <v>0</v>
      </c>
      <c r="Q372" s="364"/>
      <c r="R372" s="364"/>
      <c r="S372" s="365"/>
      <c r="T372" s="366"/>
      <c r="U372" s="367"/>
      <c r="V372" s="364"/>
      <c r="W372" s="364"/>
      <c r="X372" s="364"/>
      <c r="Y372" s="1293">
        <f t="shared" si="70"/>
        <v>0</v>
      </c>
      <c r="Z372" s="340" t="s">
        <v>116</v>
      </c>
      <c r="AA372" s="370"/>
      <c r="AB372" s="20"/>
      <c r="AC372" s="253">
        <f t="shared" si="74"/>
        <v>0</v>
      </c>
    </row>
    <row r="373" spans="1:29" ht="15.6" hidden="1" customHeight="1" x14ac:dyDescent="0.3">
      <c r="A373" s="115"/>
      <c r="B373" s="371"/>
      <c r="C373" s="371"/>
      <c r="D373" s="371"/>
      <c r="E373" s="1176" t="s">
        <v>436</v>
      </c>
      <c r="F373" s="582">
        <f t="shared" si="72"/>
        <v>0</v>
      </c>
      <c r="G373" s="333"/>
      <c r="H373" s="333"/>
      <c r="I373" s="334"/>
      <c r="J373" s="335"/>
      <c r="K373" s="633"/>
      <c r="L373" s="337"/>
      <c r="M373" s="337"/>
      <c r="N373" s="337"/>
      <c r="O373" s="338">
        <f t="shared" si="73"/>
        <v>0</v>
      </c>
      <c r="P373" s="339">
        <f t="shared" si="71"/>
        <v>0</v>
      </c>
      <c r="Q373" s="364"/>
      <c r="R373" s="364"/>
      <c r="S373" s="365"/>
      <c r="T373" s="366"/>
      <c r="U373" s="367"/>
      <c r="V373" s="364"/>
      <c r="W373" s="364"/>
      <c r="X373" s="364"/>
      <c r="Y373" s="1293">
        <f t="shared" si="70"/>
        <v>0</v>
      </c>
      <c r="Z373" s="340"/>
      <c r="AA373" s="370"/>
      <c r="AB373" s="20"/>
      <c r="AC373" s="253">
        <f t="shared" si="74"/>
        <v>0</v>
      </c>
    </row>
    <row r="374" spans="1:29" ht="15.6" hidden="1" customHeight="1" x14ac:dyDescent="0.3">
      <c r="A374" s="115"/>
      <c r="B374" s="371"/>
      <c r="C374" s="371"/>
      <c r="D374" s="371"/>
      <c r="E374" s="1169" t="s">
        <v>233</v>
      </c>
      <c r="F374" s="582">
        <f t="shared" si="72"/>
        <v>0</v>
      </c>
      <c r="G374" s="333"/>
      <c r="H374" s="333"/>
      <c r="I374" s="334"/>
      <c r="J374" s="335"/>
      <c r="K374" s="633"/>
      <c r="L374" s="337"/>
      <c r="M374" s="337"/>
      <c r="N374" s="337"/>
      <c r="O374" s="338">
        <f t="shared" si="73"/>
        <v>0</v>
      </c>
      <c r="P374" s="339">
        <f t="shared" si="71"/>
        <v>0</v>
      </c>
      <c r="Q374" s="364"/>
      <c r="R374" s="364"/>
      <c r="S374" s="365"/>
      <c r="T374" s="366"/>
      <c r="U374" s="367"/>
      <c r="V374" s="364"/>
      <c r="W374" s="364"/>
      <c r="X374" s="364"/>
      <c r="Y374" s="1293">
        <f t="shared" si="70"/>
        <v>0</v>
      </c>
      <c r="Z374" s="340"/>
      <c r="AA374" s="370"/>
      <c r="AB374" s="20"/>
      <c r="AC374" s="253">
        <f t="shared" si="74"/>
        <v>0</v>
      </c>
    </row>
    <row r="375" spans="1:29" ht="15.6" customHeight="1" x14ac:dyDescent="0.3">
      <c r="A375" s="115"/>
      <c r="B375" s="371"/>
      <c r="C375" s="371"/>
      <c r="D375" s="371"/>
      <c r="E375" s="1179" t="s">
        <v>385</v>
      </c>
      <c r="F375" s="582">
        <f t="shared" si="72"/>
        <v>12</v>
      </c>
      <c r="G375" s="333">
        <v>1</v>
      </c>
      <c r="H375" s="333">
        <v>1</v>
      </c>
      <c r="I375" s="334">
        <v>5</v>
      </c>
      <c r="J375" s="335">
        <v>5</v>
      </c>
      <c r="K375" s="633"/>
      <c r="L375" s="337">
        <v>16</v>
      </c>
      <c r="M375" s="337"/>
      <c r="N375" s="337"/>
      <c r="O375" s="338">
        <f t="shared" si="73"/>
        <v>16</v>
      </c>
      <c r="P375" s="339">
        <f t="shared" si="71"/>
        <v>0</v>
      </c>
      <c r="Q375" s="364"/>
      <c r="R375" s="364"/>
      <c r="S375" s="365"/>
      <c r="T375" s="366"/>
      <c r="U375" s="367"/>
      <c r="V375" s="364"/>
      <c r="W375" s="364"/>
      <c r="X375" s="364"/>
      <c r="Y375" s="1293">
        <f t="shared" si="70"/>
        <v>0</v>
      </c>
      <c r="Z375" s="490" t="s">
        <v>380</v>
      </c>
      <c r="AA375" s="431"/>
      <c r="AB375" s="20"/>
      <c r="AC375" s="253">
        <f t="shared" si="74"/>
        <v>0</v>
      </c>
    </row>
    <row r="376" spans="1:29" ht="15.6" hidden="1" customHeight="1" x14ac:dyDescent="0.3">
      <c r="A376" s="115"/>
      <c r="B376" s="371"/>
      <c r="C376" s="371"/>
      <c r="D376" s="371"/>
      <c r="E376" s="1176" t="s">
        <v>434</v>
      </c>
      <c r="F376" s="582">
        <f t="shared" si="72"/>
        <v>0</v>
      </c>
      <c r="G376" s="333"/>
      <c r="H376" s="333"/>
      <c r="I376" s="334"/>
      <c r="J376" s="335"/>
      <c r="K376" s="633"/>
      <c r="L376" s="337"/>
      <c r="M376" s="337"/>
      <c r="N376" s="337"/>
      <c r="O376" s="338">
        <f t="shared" si="73"/>
        <v>0</v>
      </c>
      <c r="P376" s="339">
        <f t="shared" si="71"/>
        <v>0</v>
      </c>
      <c r="Q376" s="364"/>
      <c r="R376" s="364"/>
      <c r="S376" s="365"/>
      <c r="T376" s="366"/>
      <c r="U376" s="367"/>
      <c r="V376" s="364"/>
      <c r="W376" s="364"/>
      <c r="X376" s="364"/>
      <c r="Y376" s="1293">
        <f t="shared" si="70"/>
        <v>0</v>
      </c>
      <c r="Z376" s="490"/>
      <c r="AA376" s="431"/>
      <c r="AB376" s="20"/>
      <c r="AC376" s="253">
        <f t="shared" si="74"/>
        <v>0</v>
      </c>
    </row>
    <row r="377" spans="1:29" ht="15.6" hidden="1" customHeight="1" x14ac:dyDescent="0.3">
      <c r="A377" s="115"/>
      <c r="B377" s="371"/>
      <c r="C377" s="371"/>
      <c r="D377" s="371"/>
      <c r="E377" s="1169" t="s">
        <v>233</v>
      </c>
      <c r="F377" s="582">
        <f t="shared" si="72"/>
        <v>0</v>
      </c>
      <c r="G377" s="333"/>
      <c r="H377" s="333"/>
      <c r="I377" s="334"/>
      <c r="J377" s="335"/>
      <c r="K377" s="633"/>
      <c r="L377" s="337"/>
      <c r="M377" s="337"/>
      <c r="N377" s="337"/>
      <c r="O377" s="338">
        <f t="shared" si="73"/>
        <v>0</v>
      </c>
      <c r="P377" s="339">
        <f t="shared" si="71"/>
        <v>0</v>
      </c>
      <c r="Q377" s="364"/>
      <c r="R377" s="364"/>
      <c r="S377" s="365"/>
      <c r="T377" s="366"/>
      <c r="U377" s="367"/>
      <c r="V377" s="364"/>
      <c r="W377" s="364"/>
      <c r="X377" s="364"/>
      <c r="Y377" s="1293">
        <f t="shared" si="70"/>
        <v>0</v>
      </c>
      <c r="Z377" s="423" t="s">
        <v>444</v>
      </c>
      <c r="AA377" s="431"/>
      <c r="AB377" s="20"/>
      <c r="AC377" s="253">
        <f t="shared" si="74"/>
        <v>0</v>
      </c>
    </row>
    <row r="378" spans="1:29" ht="15.6" hidden="1" customHeight="1" x14ac:dyDescent="0.3">
      <c r="A378" s="115"/>
      <c r="B378" s="371"/>
      <c r="C378" s="371"/>
      <c r="D378" s="371"/>
      <c r="E378" s="1179"/>
      <c r="F378" s="582">
        <f t="shared" si="72"/>
        <v>0</v>
      </c>
      <c r="G378" s="333"/>
      <c r="H378" s="333"/>
      <c r="I378" s="334"/>
      <c r="J378" s="335"/>
      <c r="K378" s="633"/>
      <c r="L378" s="337"/>
      <c r="M378" s="337"/>
      <c r="N378" s="337"/>
      <c r="O378" s="338">
        <f t="shared" si="73"/>
        <v>0</v>
      </c>
      <c r="P378" s="339">
        <f t="shared" si="71"/>
        <v>0</v>
      </c>
      <c r="Q378" s="364"/>
      <c r="R378" s="364"/>
      <c r="S378" s="365"/>
      <c r="T378" s="366"/>
      <c r="U378" s="367"/>
      <c r="V378" s="364"/>
      <c r="W378" s="364"/>
      <c r="X378" s="364"/>
      <c r="Y378" s="1293">
        <f t="shared" si="70"/>
        <v>0</v>
      </c>
      <c r="Z378" s="490"/>
      <c r="AA378" s="431"/>
      <c r="AB378" s="20"/>
      <c r="AC378" s="253">
        <f t="shared" si="74"/>
        <v>0</v>
      </c>
    </row>
    <row r="379" spans="1:29" ht="15.6" customHeight="1" x14ac:dyDescent="0.3">
      <c r="A379" s="115"/>
      <c r="B379" s="371"/>
      <c r="C379" s="371"/>
      <c r="D379" s="371"/>
      <c r="E379" s="1179" t="s">
        <v>386</v>
      </c>
      <c r="F379" s="582">
        <f t="shared" si="72"/>
        <v>4</v>
      </c>
      <c r="G379" s="333">
        <v>1</v>
      </c>
      <c r="H379" s="333">
        <v>1</v>
      </c>
      <c r="I379" s="334">
        <v>1</v>
      </c>
      <c r="J379" s="335">
        <v>1</v>
      </c>
      <c r="K379" s="633">
        <v>121</v>
      </c>
      <c r="L379" s="337">
        <v>123</v>
      </c>
      <c r="M379" s="337"/>
      <c r="N379" s="337"/>
      <c r="O379" s="338">
        <f t="shared" si="73"/>
        <v>244</v>
      </c>
      <c r="P379" s="339">
        <f t="shared" si="71"/>
        <v>0</v>
      </c>
      <c r="Q379" s="364"/>
      <c r="R379" s="364"/>
      <c r="S379" s="365"/>
      <c r="T379" s="366"/>
      <c r="U379" s="367"/>
      <c r="V379" s="364"/>
      <c r="W379" s="364"/>
      <c r="X379" s="364"/>
      <c r="Y379" s="1293">
        <f t="shared" si="70"/>
        <v>0</v>
      </c>
      <c r="Z379" s="490" t="s">
        <v>380</v>
      </c>
      <c r="AA379" s="431"/>
      <c r="AB379" s="20"/>
      <c r="AC379" s="253">
        <f t="shared" si="74"/>
        <v>0</v>
      </c>
    </row>
    <row r="380" spans="1:29" ht="15.6" hidden="1" customHeight="1" x14ac:dyDescent="0.3">
      <c r="A380" s="115"/>
      <c r="B380" s="371"/>
      <c r="C380" s="371"/>
      <c r="D380" s="371"/>
      <c r="E380" s="1169" t="s">
        <v>437</v>
      </c>
      <c r="F380" s="582">
        <f t="shared" si="72"/>
        <v>0</v>
      </c>
      <c r="G380" s="333"/>
      <c r="H380" s="333"/>
      <c r="I380" s="334"/>
      <c r="J380" s="335"/>
      <c r="K380" s="633"/>
      <c r="L380" s="337"/>
      <c r="M380" s="337"/>
      <c r="N380" s="337"/>
      <c r="O380" s="338">
        <f t="shared" si="73"/>
        <v>0</v>
      </c>
      <c r="P380" s="339">
        <f t="shared" si="71"/>
        <v>0</v>
      </c>
      <c r="Q380" s="364"/>
      <c r="R380" s="364"/>
      <c r="S380" s="365"/>
      <c r="T380" s="366"/>
      <c r="U380" s="367"/>
      <c r="V380" s="364"/>
      <c r="W380" s="364"/>
      <c r="X380" s="364"/>
      <c r="Y380" s="1293">
        <f t="shared" si="70"/>
        <v>0</v>
      </c>
      <c r="Z380" s="340"/>
      <c r="AA380" s="492"/>
      <c r="AB380" s="20"/>
      <c r="AC380" s="253">
        <f t="shared" si="74"/>
        <v>0</v>
      </c>
    </row>
    <row r="381" spans="1:29" ht="15.6" hidden="1" customHeight="1" x14ac:dyDescent="0.3">
      <c r="A381" s="115"/>
      <c r="B381" s="371"/>
      <c r="C381" s="371"/>
      <c r="D381" s="371"/>
      <c r="E381" s="1169" t="s">
        <v>233</v>
      </c>
      <c r="F381" s="582">
        <f t="shared" si="72"/>
        <v>0</v>
      </c>
      <c r="G381" s="333"/>
      <c r="H381" s="333"/>
      <c r="I381" s="334"/>
      <c r="J381" s="335"/>
      <c r="K381" s="633"/>
      <c r="L381" s="337"/>
      <c r="M381" s="337"/>
      <c r="N381" s="337"/>
      <c r="O381" s="338">
        <f t="shared" si="73"/>
        <v>0</v>
      </c>
      <c r="P381" s="339">
        <f t="shared" si="71"/>
        <v>0</v>
      </c>
      <c r="Q381" s="364"/>
      <c r="R381" s="364"/>
      <c r="S381" s="365"/>
      <c r="T381" s="366"/>
      <c r="U381" s="367"/>
      <c r="V381" s="364"/>
      <c r="W381" s="364"/>
      <c r="X381" s="364"/>
      <c r="Y381" s="1293">
        <f t="shared" si="70"/>
        <v>0</v>
      </c>
      <c r="Z381" s="340"/>
      <c r="AA381" s="492"/>
      <c r="AB381" s="20"/>
      <c r="AC381" s="253">
        <f t="shared" si="74"/>
        <v>0</v>
      </c>
    </row>
    <row r="382" spans="1:29" ht="15.6" hidden="1" customHeight="1" x14ac:dyDescent="0.3">
      <c r="A382" s="115"/>
      <c r="B382" s="371"/>
      <c r="C382" s="371"/>
      <c r="D382" s="371"/>
      <c r="E382" s="1179"/>
      <c r="F382" s="582">
        <f t="shared" si="72"/>
        <v>0</v>
      </c>
      <c r="G382" s="333"/>
      <c r="H382" s="333"/>
      <c r="I382" s="334"/>
      <c r="J382" s="335"/>
      <c r="K382" s="942"/>
      <c r="L382" s="337"/>
      <c r="M382" s="337"/>
      <c r="N382" s="337"/>
      <c r="O382" s="338">
        <f t="shared" si="73"/>
        <v>0</v>
      </c>
      <c r="P382" s="339">
        <f t="shared" si="71"/>
        <v>0</v>
      </c>
      <c r="Q382" s="364"/>
      <c r="R382" s="364"/>
      <c r="S382" s="365"/>
      <c r="T382" s="366"/>
      <c r="U382" s="367"/>
      <c r="V382" s="364"/>
      <c r="W382" s="364"/>
      <c r="X382" s="364"/>
      <c r="Y382" s="1293">
        <f t="shared" si="70"/>
        <v>0</v>
      </c>
      <c r="Z382" s="340"/>
      <c r="AA382" s="492"/>
      <c r="AB382" s="20"/>
      <c r="AC382" s="253">
        <f t="shared" si="74"/>
        <v>0</v>
      </c>
    </row>
    <row r="383" spans="1:29" ht="15.6" customHeight="1" thickBot="1" x14ac:dyDescent="0.35">
      <c r="A383" s="115"/>
      <c r="B383" s="371"/>
      <c r="C383" s="371"/>
      <c r="D383" s="371"/>
      <c r="E383" s="1179"/>
      <c r="F383" s="885"/>
      <c r="G383" s="378"/>
      <c r="H383" s="378"/>
      <c r="I383" s="379"/>
      <c r="J383" s="380"/>
      <c r="K383" s="944"/>
      <c r="L383" s="425"/>
      <c r="M383" s="425"/>
      <c r="N383" s="425"/>
      <c r="O383" s="382"/>
      <c r="P383" s="481">
        <f t="shared" si="71"/>
        <v>0</v>
      </c>
      <c r="Q383" s="383"/>
      <c r="R383" s="383"/>
      <c r="S383" s="384"/>
      <c r="T383" s="385"/>
      <c r="U383" s="386"/>
      <c r="V383" s="383"/>
      <c r="W383" s="383"/>
      <c r="X383" s="383"/>
      <c r="Y383" s="1305">
        <f t="shared" si="70"/>
        <v>0</v>
      </c>
      <c r="Z383" s="387"/>
      <c r="AA383" s="493"/>
      <c r="AB383" s="20"/>
      <c r="AC383" s="253">
        <f t="shared" si="74"/>
        <v>0</v>
      </c>
    </row>
    <row r="384" spans="1:29" ht="15.6" customHeight="1" x14ac:dyDescent="0.3">
      <c r="A384" s="213"/>
      <c r="B384" s="508" t="s">
        <v>999</v>
      </c>
      <c r="C384" s="508"/>
      <c r="D384" s="508"/>
      <c r="E384" s="599"/>
      <c r="F384" s="886"/>
      <c r="G384" s="950"/>
      <c r="H384" s="950"/>
      <c r="I384" s="390"/>
      <c r="J384" s="391"/>
      <c r="K384" s="495"/>
      <c r="L384" s="496"/>
      <c r="M384" s="497"/>
      <c r="N384" s="497"/>
      <c r="O384" s="498"/>
      <c r="P384" s="483">
        <f t="shared" si="71"/>
        <v>0</v>
      </c>
      <c r="Q384" s="499"/>
      <c r="R384" s="499"/>
      <c r="S384" s="500"/>
      <c r="T384" s="501"/>
      <c r="U384" s="502"/>
      <c r="V384" s="499"/>
      <c r="W384" s="499"/>
      <c r="X384" s="499"/>
      <c r="Y384" s="1306">
        <f t="shared" si="70"/>
        <v>0</v>
      </c>
      <c r="Z384" s="503"/>
      <c r="AA384" s="504"/>
      <c r="AB384" s="20"/>
      <c r="AC384" s="253">
        <f t="shared" si="74"/>
        <v>0</v>
      </c>
    </row>
    <row r="385" spans="1:29" ht="15.6" customHeight="1" x14ac:dyDescent="0.3">
      <c r="A385" s="213"/>
      <c r="B385" s="409"/>
      <c r="C385" s="486" t="s">
        <v>264</v>
      </c>
      <c r="D385" s="486"/>
      <c r="E385" s="599"/>
      <c r="F385" s="582"/>
      <c r="G385" s="287"/>
      <c r="H385" s="287"/>
      <c r="I385" s="334"/>
      <c r="J385" s="335"/>
      <c r="K385" s="507"/>
      <c r="L385" s="416"/>
      <c r="M385" s="425"/>
      <c r="N385" s="425"/>
      <c r="O385" s="382"/>
      <c r="P385" s="339">
        <f t="shared" si="71"/>
        <v>29100</v>
      </c>
      <c r="Q385" s="290">
        <f>SUM(Q387:Q398)</f>
        <v>29100</v>
      </c>
      <c r="R385" s="290">
        <f t="shared" ref="R385:X385" si="75">SUM(R387:R398)</f>
        <v>0</v>
      </c>
      <c r="S385" s="290">
        <f t="shared" si="75"/>
        <v>0</v>
      </c>
      <c r="T385" s="514">
        <f t="shared" si="75"/>
        <v>0</v>
      </c>
      <c r="U385" s="1373">
        <f t="shared" si="75"/>
        <v>29084</v>
      </c>
      <c r="V385" s="290">
        <f t="shared" si="75"/>
        <v>0</v>
      </c>
      <c r="W385" s="1259">
        <f t="shared" si="75"/>
        <v>0</v>
      </c>
      <c r="X385" s="304">
        <f t="shared" si="75"/>
        <v>0</v>
      </c>
      <c r="Y385" s="1293">
        <f t="shared" si="70"/>
        <v>29084</v>
      </c>
      <c r="Z385" s="304">
        <f>SUM(Z387:Z398)</f>
        <v>0</v>
      </c>
      <c r="AA385" s="493"/>
      <c r="AB385" s="20"/>
      <c r="AC385" s="253">
        <f t="shared" si="74"/>
        <v>58184</v>
      </c>
    </row>
    <row r="386" spans="1:29" ht="15.6" customHeight="1" x14ac:dyDescent="0.3">
      <c r="A386" s="213"/>
      <c r="B386" s="486"/>
      <c r="C386" s="486"/>
      <c r="D386" s="486"/>
      <c r="E386" s="599"/>
      <c r="F386" s="582"/>
      <c r="G386" s="287"/>
      <c r="H386" s="287"/>
      <c r="I386" s="334"/>
      <c r="J386" s="335"/>
      <c r="K386" s="507"/>
      <c r="L386" s="416"/>
      <c r="M386" s="425"/>
      <c r="N386" s="425"/>
      <c r="O386" s="382"/>
      <c r="P386" s="339">
        <f t="shared" si="71"/>
        <v>0</v>
      </c>
      <c r="Q386" s="290"/>
      <c r="R386" s="290"/>
      <c r="S386" s="365"/>
      <c r="T386" s="366"/>
      <c r="U386" s="297"/>
      <c r="V386" s="290"/>
      <c r="W386" s="383"/>
      <c r="X386" s="383"/>
      <c r="Y386" s="1293">
        <f t="shared" si="70"/>
        <v>0</v>
      </c>
      <c r="Z386" s="387"/>
      <c r="AA386" s="493"/>
      <c r="AB386" s="20"/>
      <c r="AC386" s="253">
        <f t="shared" si="74"/>
        <v>0</v>
      </c>
    </row>
    <row r="387" spans="1:29" ht="15.6" customHeight="1" x14ac:dyDescent="0.3">
      <c r="A387" s="207"/>
      <c r="B387" s="441"/>
      <c r="C387" s="508" t="s">
        <v>1000</v>
      </c>
      <c r="D387" s="409"/>
      <c r="E387" s="523"/>
      <c r="F387" s="582"/>
      <c r="G387" s="287"/>
      <c r="H387" s="287"/>
      <c r="I387" s="334"/>
      <c r="J387" s="335"/>
      <c r="K387" s="507"/>
      <c r="L387" s="416"/>
      <c r="M387" s="425"/>
      <c r="N387" s="425"/>
      <c r="O387" s="382"/>
      <c r="P387" s="339">
        <f t="shared" ref="P387:P461" si="76">SUM(Q387:T387)</f>
        <v>0</v>
      </c>
      <c r="Q387" s="290"/>
      <c r="R387" s="290"/>
      <c r="S387" s="365"/>
      <c r="T387" s="366"/>
      <c r="U387" s="297"/>
      <c r="V387" s="417"/>
      <c r="W387" s="383"/>
      <c r="X387" s="383"/>
      <c r="Y387" s="1293">
        <f t="shared" si="70"/>
        <v>0</v>
      </c>
      <c r="Z387" s="387"/>
      <c r="AA387" s="493"/>
      <c r="AB387" s="20"/>
      <c r="AC387" s="253">
        <f t="shared" si="74"/>
        <v>0</v>
      </c>
    </row>
    <row r="388" spans="1:29" ht="15.6" customHeight="1" x14ac:dyDescent="0.3">
      <c r="A388" s="207"/>
      <c r="B388" s="409"/>
      <c r="C388" s="409"/>
      <c r="D388" s="409"/>
      <c r="E388" s="600" t="s">
        <v>21</v>
      </c>
      <c r="F388" s="582">
        <v>1</v>
      </c>
      <c r="G388" s="287">
        <v>1</v>
      </c>
      <c r="H388" s="287"/>
      <c r="I388" s="334"/>
      <c r="J388" s="335"/>
      <c r="K388" s="295">
        <v>1</v>
      </c>
      <c r="L388" s="416">
        <v>1</v>
      </c>
      <c r="M388" s="425"/>
      <c r="N388" s="425"/>
      <c r="O388" s="338">
        <f t="shared" si="73"/>
        <v>2</v>
      </c>
      <c r="P388" s="339">
        <f t="shared" si="76"/>
        <v>23100</v>
      </c>
      <c r="Q388" s="290">
        <v>23100</v>
      </c>
      <c r="R388" s="290"/>
      <c r="S388" s="365"/>
      <c r="T388" s="366"/>
      <c r="U388" s="297">
        <v>23084</v>
      </c>
      <c r="V388" s="470"/>
      <c r="W388" s="383"/>
      <c r="X388" s="383"/>
      <c r="Y388" s="1293">
        <f t="shared" ref="Y388:Y462" si="77">SUM(U388:X388)</f>
        <v>23084</v>
      </c>
      <c r="Z388" s="387"/>
      <c r="AA388" s="493"/>
      <c r="AB388" s="20"/>
      <c r="AC388" s="253">
        <f t="shared" si="74"/>
        <v>46184</v>
      </c>
    </row>
    <row r="389" spans="1:29" ht="15.6" customHeight="1" x14ac:dyDescent="0.3">
      <c r="A389" s="207"/>
      <c r="B389" s="409"/>
      <c r="C389" s="409"/>
      <c r="D389" s="409"/>
      <c r="E389" s="600"/>
      <c r="F389" s="582"/>
      <c r="G389" s="287"/>
      <c r="H389" s="287"/>
      <c r="I389" s="334"/>
      <c r="J389" s="335"/>
      <c r="K389" s="295"/>
      <c r="L389" s="416"/>
      <c r="M389" s="425"/>
      <c r="N389" s="425"/>
      <c r="O389" s="338">
        <f t="shared" si="73"/>
        <v>0</v>
      </c>
      <c r="P389" s="339">
        <f t="shared" si="76"/>
        <v>0</v>
      </c>
      <c r="Q389" s="290"/>
      <c r="R389" s="290"/>
      <c r="S389" s="365"/>
      <c r="T389" s="366"/>
      <c r="U389" s="297"/>
      <c r="V389" s="417"/>
      <c r="W389" s="383"/>
      <c r="X389" s="383"/>
      <c r="Y389" s="1293">
        <f t="shared" si="77"/>
        <v>0</v>
      </c>
      <c r="Z389" s="387"/>
      <c r="AA389" s="493"/>
      <c r="AB389" s="20"/>
      <c r="AC389" s="253">
        <f t="shared" si="74"/>
        <v>0</v>
      </c>
    </row>
    <row r="390" spans="1:29" ht="15.6" customHeight="1" x14ac:dyDescent="0.3">
      <c r="A390" s="207"/>
      <c r="B390" s="409"/>
      <c r="C390" s="508" t="s">
        <v>1001</v>
      </c>
      <c r="D390" s="409"/>
      <c r="E390" s="523"/>
      <c r="F390" s="582"/>
      <c r="G390" s="287"/>
      <c r="H390" s="287"/>
      <c r="I390" s="334"/>
      <c r="J390" s="335"/>
      <c r="K390" s="295"/>
      <c r="L390" s="416"/>
      <c r="M390" s="425"/>
      <c r="N390" s="425"/>
      <c r="O390" s="338">
        <f t="shared" si="73"/>
        <v>0</v>
      </c>
      <c r="P390" s="339">
        <f t="shared" si="76"/>
        <v>0</v>
      </c>
      <c r="Q390" s="290"/>
      <c r="R390" s="290"/>
      <c r="S390" s="365"/>
      <c r="T390" s="366"/>
      <c r="U390" s="297"/>
      <c r="V390" s="417"/>
      <c r="W390" s="383"/>
      <c r="X390" s="383"/>
      <c r="Y390" s="1293">
        <f t="shared" si="77"/>
        <v>0</v>
      </c>
      <c r="Z390" s="387"/>
      <c r="AA390" s="493"/>
      <c r="AB390" s="20"/>
      <c r="AC390" s="253">
        <f t="shared" si="74"/>
        <v>0</v>
      </c>
    </row>
    <row r="391" spans="1:29" ht="15.6" customHeight="1" x14ac:dyDescent="0.3">
      <c r="A391" s="207"/>
      <c r="B391" s="409"/>
      <c r="C391" s="508"/>
      <c r="D391" s="409"/>
      <c r="E391" s="600" t="s">
        <v>549</v>
      </c>
      <c r="F391" s="582">
        <v>1</v>
      </c>
      <c r="G391" s="287">
        <v>1</v>
      </c>
      <c r="H391" s="287"/>
      <c r="I391" s="334"/>
      <c r="J391" s="335"/>
      <c r="K391" s="295">
        <v>2</v>
      </c>
      <c r="L391" s="509">
        <v>1</v>
      </c>
      <c r="M391" s="425"/>
      <c r="N391" s="425"/>
      <c r="O391" s="338">
        <f t="shared" si="73"/>
        <v>3</v>
      </c>
      <c r="P391" s="339">
        <f t="shared" si="76"/>
        <v>6000</v>
      </c>
      <c r="Q391" s="290">
        <v>6000</v>
      </c>
      <c r="R391" s="290"/>
      <c r="S391" s="365"/>
      <c r="T391" s="366"/>
      <c r="U391" s="297">
        <v>6000</v>
      </c>
      <c r="V391" s="417"/>
      <c r="W391" s="383"/>
      <c r="X391" s="383"/>
      <c r="Y391" s="1293">
        <f t="shared" si="77"/>
        <v>6000</v>
      </c>
      <c r="Z391" s="387"/>
      <c r="AA391" s="493"/>
      <c r="AB391" s="20"/>
      <c r="AC391" s="253">
        <f t="shared" si="74"/>
        <v>12000</v>
      </c>
    </row>
    <row r="392" spans="1:29" ht="15.6" customHeight="1" x14ac:dyDescent="0.3">
      <c r="A392" s="207"/>
      <c r="B392" s="441"/>
      <c r="C392" s="409"/>
      <c r="D392" s="409"/>
      <c r="E392" s="1180"/>
      <c r="F392" s="582"/>
      <c r="G392" s="287"/>
      <c r="H392" s="287"/>
      <c r="I392" s="334"/>
      <c r="J392" s="335"/>
      <c r="K392" s="507"/>
      <c r="L392" s="416"/>
      <c r="M392" s="425"/>
      <c r="N392" s="425"/>
      <c r="O392" s="338">
        <f t="shared" si="73"/>
        <v>0</v>
      </c>
      <c r="P392" s="339">
        <f t="shared" si="76"/>
        <v>0</v>
      </c>
      <c r="Q392" s="290"/>
      <c r="R392" s="290"/>
      <c r="S392" s="365"/>
      <c r="T392" s="366"/>
      <c r="U392" s="386"/>
      <c r="V392" s="383"/>
      <c r="W392" s="383"/>
      <c r="X392" s="383"/>
      <c r="Y392" s="1293">
        <f t="shared" si="77"/>
        <v>0</v>
      </c>
      <c r="Z392" s="387"/>
      <c r="AA392" s="493"/>
      <c r="AB392" s="20"/>
      <c r="AC392" s="253">
        <f t="shared" si="74"/>
        <v>0</v>
      </c>
    </row>
    <row r="393" spans="1:29" ht="15.6" customHeight="1" x14ac:dyDescent="0.3">
      <c r="A393" s="207"/>
      <c r="B393" s="441"/>
      <c r="C393" s="508" t="s">
        <v>1002</v>
      </c>
      <c r="D393" s="409"/>
      <c r="E393" s="523"/>
      <c r="F393" s="582"/>
      <c r="G393" s="287"/>
      <c r="H393" s="287"/>
      <c r="I393" s="334"/>
      <c r="J393" s="335"/>
      <c r="K393" s="507"/>
      <c r="L393" s="416"/>
      <c r="M393" s="425"/>
      <c r="N393" s="425"/>
      <c r="O393" s="338">
        <f t="shared" si="73"/>
        <v>0</v>
      </c>
      <c r="P393" s="339">
        <f t="shared" si="76"/>
        <v>0</v>
      </c>
      <c r="Q393" s="1372"/>
      <c r="R393" s="290"/>
      <c r="S393" s="365"/>
      <c r="T393" s="366"/>
      <c r="U393" s="386"/>
      <c r="V393" s="383"/>
      <c r="W393" s="383"/>
      <c r="X393" s="383"/>
      <c r="Y393" s="1293">
        <f t="shared" si="77"/>
        <v>0</v>
      </c>
      <c r="Z393" s="387"/>
      <c r="AA393" s="493"/>
      <c r="AB393" s="20"/>
      <c r="AC393" s="253">
        <f t="shared" si="74"/>
        <v>0</v>
      </c>
    </row>
    <row r="394" spans="1:29" ht="15.6" customHeight="1" x14ac:dyDescent="0.3">
      <c r="A394" s="207"/>
      <c r="B394" s="441"/>
      <c r="C394" s="409"/>
      <c r="D394" s="409"/>
      <c r="E394" s="600" t="s">
        <v>1003</v>
      </c>
      <c r="F394" s="1251" t="s">
        <v>1004</v>
      </c>
      <c r="G394" s="287"/>
      <c r="H394" s="510" t="s">
        <v>1004</v>
      </c>
      <c r="I394" s="334"/>
      <c r="J394" s="335"/>
      <c r="K394" s="507"/>
      <c r="L394" s="511" t="s">
        <v>1004</v>
      </c>
      <c r="M394" s="425"/>
      <c r="N394" s="425"/>
      <c r="O394" s="1270" t="s">
        <v>1004</v>
      </c>
      <c r="P394" s="339">
        <f t="shared" si="76"/>
        <v>0</v>
      </c>
      <c r="Q394" s="290"/>
      <c r="R394" s="290"/>
      <c r="S394" s="365"/>
      <c r="T394" s="366"/>
      <c r="U394" s="386"/>
      <c r="V394" s="383"/>
      <c r="W394" s="383"/>
      <c r="X394" s="383"/>
      <c r="Y394" s="1293">
        <f t="shared" si="77"/>
        <v>0</v>
      </c>
      <c r="Z394" s="387"/>
      <c r="AA394" s="493"/>
      <c r="AB394" s="20"/>
      <c r="AC394" s="253">
        <f t="shared" si="74"/>
        <v>0</v>
      </c>
    </row>
    <row r="395" spans="1:29" ht="15.6" customHeight="1" x14ac:dyDescent="0.3">
      <c r="A395" s="115"/>
      <c r="B395" s="371"/>
      <c r="C395" s="371"/>
      <c r="D395" s="371"/>
      <c r="E395" s="1179"/>
      <c r="F395" s="582"/>
      <c r="G395" s="287"/>
      <c r="H395" s="510"/>
      <c r="I395" s="334"/>
      <c r="J395" s="335"/>
      <c r="K395" s="507"/>
      <c r="L395" s="416"/>
      <c r="M395" s="425"/>
      <c r="N395" s="425"/>
      <c r="O395" s="338">
        <f t="shared" si="73"/>
        <v>0</v>
      </c>
      <c r="P395" s="339">
        <f t="shared" si="76"/>
        <v>0</v>
      </c>
      <c r="Q395" s="290"/>
      <c r="R395" s="290"/>
      <c r="S395" s="365"/>
      <c r="T395" s="366"/>
      <c r="U395" s="386"/>
      <c r="V395" s="383"/>
      <c r="W395" s="383"/>
      <c r="X395" s="383"/>
      <c r="Y395" s="1293">
        <f t="shared" si="77"/>
        <v>0</v>
      </c>
      <c r="Z395" s="387"/>
      <c r="AA395" s="493"/>
      <c r="AB395" s="20"/>
      <c r="AC395" s="253">
        <f t="shared" si="74"/>
        <v>0</v>
      </c>
    </row>
    <row r="396" spans="1:29" ht="15.6" customHeight="1" x14ac:dyDescent="0.3">
      <c r="A396" s="207"/>
      <c r="B396" s="441"/>
      <c r="C396" s="508" t="s">
        <v>1005</v>
      </c>
      <c r="D396" s="409"/>
      <c r="E396" s="523"/>
      <c r="F396" s="582"/>
      <c r="G396" s="333"/>
      <c r="H396" s="333"/>
      <c r="I396" s="334"/>
      <c r="J396" s="335"/>
      <c r="K396" s="507"/>
      <c r="L396" s="273"/>
      <c r="M396" s="425"/>
      <c r="N396" s="425"/>
      <c r="O396" s="338">
        <f t="shared" si="73"/>
        <v>0</v>
      </c>
      <c r="P396" s="339">
        <f t="shared" si="76"/>
        <v>0</v>
      </c>
      <c r="Q396" s="383"/>
      <c r="R396" s="383"/>
      <c r="S396" s="384"/>
      <c r="T396" s="385"/>
      <c r="U396" s="386"/>
      <c r="V396" s="383"/>
      <c r="W396" s="383"/>
      <c r="X396" s="383"/>
      <c r="Y396" s="1293">
        <f t="shared" si="77"/>
        <v>0</v>
      </c>
      <c r="Z396" s="387"/>
      <c r="AA396" s="493"/>
      <c r="AB396" s="20"/>
      <c r="AC396" s="253">
        <f t="shared" si="74"/>
        <v>0</v>
      </c>
    </row>
    <row r="397" spans="1:29" ht="15.6" customHeight="1" x14ac:dyDescent="0.3">
      <c r="A397" s="207"/>
      <c r="B397" s="441"/>
      <c r="C397" s="409"/>
      <c r="D397" s="409"/>
      <c r="E397" s="600" t="s">
        <v>21</v>
      </c>
      <c r="F397" s="582"/>
      <c r="G397" s="333"/>
      <c r="H397" s="333"/>
      <c r="I397" s="334"/>
      <c r="J397" s="335"/>
      <c r="K397" s="944"/>
      <c r="L397" s="425">
        <v>1</v>
      </c>
      <c r="M397" s="425"/>
      <c r="N397" s="425"/>
      <c r="O397" s="338">
        <f t="shared" si="73"/>
        <v>1</v>
      </c>
      <c r="P397" s="339">
        <f t="shared" si="76"/>
        <v>0</v>
      </c>
      <c r="Q397" s="383"/>
      <c r="R397" s="383"/>
      <c r="S397" s="384"/>
      <c r="T397" s="385"/>
      <c r="U397" s="386"/>
      <c r="V397" s="383"/>
      <c r="W397" s="383"/>
      <c r="X397" s="383"/>
      <c r="Y397" s="1293">
        <f t="shared" si="77"/>
        <v>0</v>
      </c>
      <c r="Z397" s="387"/>
      <c r="AA397" s="493"/>
      <c r="AB397" s="20"/>
      <c r="AC397" s="253">
        <f t="shared" si="74"/>
        <v>0</v>
      </c>
    </row>
    <row r="398" spans="1:29" ht="16.2" thickBot="1" x14ac:dyDescent="0.35">
      <c r="A398" s="121"/>
      <c r="B398" s="377"/>
      <c r="C398" s="377"/>
      <c r="D398" s="377"/>
      <c r="E398" s="1374"/>
      <c r="F398" s="885">
        <f t="shared" si="72"/>
        <v>0</v>
      </c>
      <c r="G398" s="378"/>
      <c r="H398" s="378"/>
      <c r="I398" s="379"/>
      <c r="J398" s="380"/>
      <c r="K398" s="944"/>
      <c r="L398" s="425"/>
      <c r="M398" s="425"/>
      <c r="N398" s="425"/>
      <c r="O398" s="382">
        <f t="shared" si="73"/>
        <v>0</v>
      </c>
      <c r="P398" s="481">
        <f t="shared" si="76"/>
        <v>0</v>
      </c>
      <c r="Q398" s="383"/>
      <c r="R398" s="383"/>
      <c r="S398" s="384"/>
      <c r="T398" s="385"/>
      <c r="U398" s="386"/>
      <c r="V398" s="383"/>
      <c r="W398" s="383"/>
      <c r="X398" s="383"/>
      <c r="Y398" s="1305">
        <f t="shared" si="77"/>
        <v>0</v>
      </c>
      <c r="Z398" s="387"/>
      <c r="AA398" s="482"/>
      <c r="AB398" s="20"/>
      <c r="AC398" s="253">
        <f t="shared" si="74"/>
        <v>0</v>
      </c>
    </row>
    <row r="399" spans="1:29" ht="16.2" customHeight="1" x14ac:dyDescent="0.3">
      <c r="A399" s="206"/>
      <c r="B399" s="1375" t="s">
        <v>1126</v>
      </c>
      <c r="C399" s="1375"/>
      <c r="D399" s="1375"/>
      <c r="E399" s="1376"/>
      <c r="F399" s="886">
        <f t="shared" si="72"/>
        <v>0</v>
      </c>
      <c r="G399" s="389"/>
      <c r="H399" s="389"/>
      <c r="I399" s="390"/>
      <c r="J399" s="391"/>
      <c r="K399" s="945"/>
      <c r="L399" s="447"/>
      <c r="M399" s="447"/>
      <c r="N399" s="447"/>
      <c r="O399" s="394">
        <f t="shared" si="73"/>
        <v>0</v>
      </c>
      <c r="P399" s="483">
        <f t="shared" si="76"/>
        <v>0</v>
      </c>
      <c r="Q399" s="395"/>
      <c r="R399" s="395"/>
      <c r="S399" s="478"/>
      <c r="T399" s="479"/>
      <c r="U399" s="398"/>
      <c r="V399" s="395"/>
      <c r="W399" s="395"/>
      <c r="X399" s="395"/>
      <c r="Y399" s="1306">
        <f t="shared" si="77"/>
        <v>0</v>
      </c>
      <c r="Z399" s="565" t="s">
        <v>116</v>
      </c>
      <c r="AA399" s="449"/>
      <c r="AB399" s="20"/>
      <c r="AC399" s="253">
        <f t="shared" si="74"/>
        <v>0</v>
      </c>
    </row>
    <row r="400" spans="1:29" ht="16.2" customHeight="1" x14ac:dyDescent="0.3">
      <c r="A400" s="117"/>
      <c r="B400" s="513"/>
      <c r="C400" s="513" t="s">
        <v>869</v>
      </c>
      <c r="D400" s="513"/>
      <c r="E400" s="1181"/>
      <c r="F400" s="582"/>
      <c r="G400" s="333"/>
      <c r="H400" s="333"/>
      <c r="I400" s="334"/>
      <c r="J400" s="335"/>
      <c r="K400" s="942"/>
      <c r="L400" s="337"/>
      <c r="M400" s="337"/>
      <c r="N400" s="337"/>
      <c r="O400" s="338"/>
      <c r="P400" s="339">
        <f t="shared" si="76"/>
        <v>0</v>
      </c>
      <c r="Q400" s="364"/>
      <c r="R400" s="364"/>
      <c r="S400" s="365"/>
      <c r="T400" s="366"/>
      <c r="U400" s="367"/>
      <c r="V400" s="364"/>
      <c r="W400" s="364"/>
      <c r="X400" s="364"/>
      <c r="Y400" s="1293">
        <f t="shared" si="77"/>
        <v>0</v>
      </c>
      <c r="Z400" s="340"/>
      <c r="AA400" s="370"/>
      <c r="AB400" s="20"/>
      <c r="AC400" s="253">
        <f t="shared" si="74"/>
        <v>0</v>
      </c>
    </row>
    <row r="401" spans="1:29" s="34" customFormat="1" x14ac:dyDescent="0.3">
      <c r="A401" s="118"/>
      <c r="B401" s="331" t="s">
        <v>271</v>
      </c>
      <c r="C401" s="331"/>
      <c r="D401" s="331"/>
      <c r="E401" s="1166"/>
      <c r="F401" s="582">
        <f t="shared" si="72"/>
        <v>0</v>
      </c>
      <c r="G401" s="583"/>
      <c r="H401" s="583"/>
      <c r="I401" s="584"/>
      <c r="J401" s="585"/>
      <c r="K401" s="336"/>
      <c r="L401" s="586"/>
      <c r="M401" s="586"/>
      <c r="N401" s="586"/>
      <c r="O401" s="338">
        <f>4800000-P401</f>
        <v>0</v>
      </c>
      <c r="P401" s="1359">
        <f>SUM(P403:P423)</f>
        <v>4800000</v>
      </c>
      <c r="Q401" s="401">
        <f t="shared" ref="Q401:Y401" si="78">SUM(Q403:Q423)</f>
        <v>0</v>
      </c>
      <c r="R401" s="401">
        <f t="shared" si="78"/>
        <v>0</v>
      </c>
      <c r="S401" s="401">
        <f t="shared" si="78"/>
        <v>4650000</v>
      </c>
      <c r="T401" s="1262">
        <f t="shared" si="78"/>
        <v>150000</v>
      </c>
      <c r="U401" s="1359">
        <f t="shared" si="78"/>
        <v>0</v>
      </c>
      <c r="V401" s="401">
        <f t="shared" si="78"/>
        <v>0</v>
      </c>
      <c r="W401" s="1260">
        <f t="shared" si="78"/>
        <v>0</v>
      </c>
      <c r="X401" s="339">
        <f t="shared" si="78"/>
        <v>0</v>
      </c>
      <c r="Y401" s="1286">
        <f t="shared" si="78"/>
        <v>0</v>
      </c>
      <c r="Z401" s="438"/>
      <c r="AA401" s="480"/>
      <c r="AB401" s="20"/>
      <c r="AC401" s="260">
        <f t="shared" si="74"/>
        <v>4800000</v>
      </c>
    </row>
    <row r="402" spans="1:29" x14ac:dyDescent="0.3">
      <c r="A402" s="118"/>
      <c r="B402" s="331"/>
      <c r="C402" s="331"/>
      <c r="D402" s="331"/>
      <c r="E402" s="1164"/>
      <c r="F402" s="582">
        <f t="shared" si="72"/>
        <v>0</v>
      </c>
      <c r="G402" s="333"/>
      <c r="H402" s="333"/>
      <c r="I402" s="334"/>
      <c r="J402" s="335"/>
      <c r="K402" s="942"/>
      <c r="L402" s="337"/>
      <c r="M402" s="337"/>
      <c r="N402" s="337"/>
      <c r="O402" s="338"/>
      <c r="P402" s="339">
        <f t="shared" si="76"/>
        <v>0</v>
      </c>
      <c r="Q402" s="364"/>
      <c r="R402" s="364"/>
      <c r="S402" s="365"/>
      <c r="T402" s="366"/>
      <c r="U402" s="367"/>
      <c r="V402" s="364"/>
      <c r="W402" s="364"/>
      <c r="X402" s="364"/>
      <c r="Y402" s="1293">
        <f t="shared" si="77"/>
        <v>0</v>
      </c>
      <c r="Z402" s="340"/>
      <c r="AA402" s="480"/>
      <c r="AB402" s="20"/>
      <c r="AC402" s="253">
        <f t="shared" si="74"/>
        <v>0</v>
      </c>
    </row>
    <row r="403" spans="1:29" x14ac:dyDescent="0.3">
      <c r="A403" s="124"/>
      <c r="B403" s="441"/>
      <c r="C403" s="513" t="s">
        <v>712</v>
      </c>
      <c r="D403" s="441"/>
      <c r="E403" s="1178"/>
      <c r="F403" s="582">
        <f t="shared" si="72"/>
        <v>0</v>
      </c>
      <c r="G403" s="333"/>
      <c r="H403" s="333"/>
      <c r="I403" s="334"/>
      <c r="J403" s="335"/>
      <c r="K403" s="942"/>
      <c r="L403" s="337"/>
      <c r="M403" s="337"/>
      <c r="N403" s="337"/>
      <c r="O403" s="338">
        <f t="shared" ref="O403:O424" si="79">SUM(K403:N403)</f>
        <v>0</v>
      </c>
      <c r="P403" s="339">
        <f t="shared" si="76"/>
        <v>0</v>
      </c>
      <c r="Q403" s="364"/>
      <c r="R403" s="364"/>
      <c r="S403" s="365"/>
      <c r="T403" s="366"/>
      <c r="U403" s="367"/>
      <c r="V403" s="364"/>
      <c r="W403" s="364"/>
      <c r="X403" s="364"/>
      <c r="Y403" s="1293">
        <f t="shared" si="77"/>
        <v>0</v>
      </c>
      <c r="Z403" s="340"/>
      <c r="AA403" s="370" t="s">
        <v>833</v>
      </c>
      <c r="AB403" s="20"/>
      <c r="AC403" s="253">
        <f t="shared" si="74"/>
        <v>0</v>
      </c>
    </row>
    <row r="404" spans="1:29" x14ac:dyDescent="0.3">
      <c r="A404" s="124"/>
      <c r="B404" s="441"/>
      <c r="C404" s="441"/>
      <c r="D404" s="441"/>
      <c r="E404" s="1182" t="s">
        <v>713</v>
      </c>
      <c r="F404" s="582">
        <f t="shared" si="72"/>
        <v>1</v>
      </c>
      <c r="G404" s="333"/>
      <c r="H404" s="333"/>
      <c r="I404" s="334">
        <v>1</v>
      </c>
      <c r="J404" s="335"/>
      <c r="K404" s="633"/>
      <c r="L404" s="337"/>
      <c r="M404" s="337"/>
      <c r="N404" s="337"/>
      <c r="O404" s="338">
        <f t="shared" si="79"/>
        <v>0</v>
      </c>
      <c r="P404" s="339">
        <f t="shared" si="76"/>
        <v>150000</v>
      </c>
      <c r="Q404" s="364"/>
      <c r="R404" s="364"/>
      <c r="S404" s="365">
        <v>100000</v>
      </c>
      <c r="T404" s="366">
        <v>50000</v>
      </c>
      <c r="U404" s="367"/>
      <c r="V404" s="364"/>
      <c r="W404" s="364"/>
      <c r="X404" s="364"/>
      <c r="Y404" s="1293">
        <f t="shared" si="77"/>
        <v>0</v>
      </c>
      <c r="Z404" s="340"/>
      <c r="AA404" s="370"/>
      <c r="AB404" s="20"/>
      <c r="AC404" s="253">
        <f t="shared" si="74"/>
        <v>150000</v>
      </c>
    </row>
    <row r="405" spans="1:29" x14ac:dyDescent="0.3">
      <c r="A405" s="115"/>
      <c r="B405" s="332"/>
      <c r="C405" s="332"/>
      <c r="D405" s="332"/>
      <c r="E405" s="1182"/>
      <c r="F405" s="582">
        <f t="shared" si="72"/>
        <v>0</v>
      </c>
      <c r="G405" s="333"/>
      <c r="H405" s="333"/>
      <c r="I405" s="334"/>
      <c r="J405" s="335"/>
      <c r="K405" s="942"/>
      <c r="L405" s="337"/>
      <c r="M405" s="337"/>
      <c r="N405" s="337"/>
      <c r="O405" s="338">
        <f t="shared" si="79"/>
        <v>0</v>
      </c>
      <c r="P405" s="339">
        <f t="shared" si="76"/>
        <v>0</v>
      </c>
      <c r="Q405" s="364"/>
      <c r="R405" s="364"/>
      <c r="S405" s="365"/>
      <c r="T405" s="366"/>
      <c r="U405" s="367"/>
      <c r="V405" s="364"/>
      <c r="W405" s="364"/>
      <c r="X405" s="364"/>
      <c r="Y405" s="1293">
        <f t="shared" si="77"/>
        <v>0</v>
      </c>
      <c r="Z405" s="340"/>
      <c r="AA405" s="370"/>
      <c r="AB405" s="20"/>
      <c r="AC405" s="253">
        <f t="shared" si="74"/>
        <v>0</v>
      </c>
    </row>
    <row r="406" spans="1:29" s="51" customFormat="1" x14ac:dyDescent="0.3">
      <c r="A406" s="207"/>
      <c r="B406" s="409"/>
      <c r="C406" s="508" t="s">
        <v>929</v>
      </c>
      <c r="D406" s="409"/>
      <c r="E406" s="523"/>
      <c r="F406" s="880">
        <f t="shared" ref="F406:F483" si="80">SUM(G406:J406)</f>
        <v>0</v>
      </c>
      <c r="G406" s="270"/>
      <c r="H406" s="270"/>
      <c r="I406" s="287"/>
      <c r="J406" s="288"/>
      <c r="K406" s="507"/>
      <c r="L406" s="273"/>
      <c r="M406" s="273"/>
      <c r="N406" s="273"/>
      <c r="O406" s="338">
        <f t="shared" si="79"/>
        <v>0</v>
      </c>
      <c r="P406" s="304">
        <f t="shared" si="76"/>
        <v>1500000</v>
      </c>
      <c r="Q406" s="413"/>
      <c r="R406" s="413"/>
      <c r="S406" s="290">
        <v>1500000</v>
      </c>
      <c r="T406" s="514"/>
      <c r="U406" s="515"/>
      <c r="V406" s="413"/>
      <c r="W406" s="413"/>
      <c r="X406" s="413"/>
      <c r="Y406" s="299">
        <f t="shared" si="77"/>
        <v>0</v>
      </c>
      <c r="Z406" s="291"/>
      <c r="AA406" s="516" t="s">
        <v>760</v>
      </c>
      <c r="AB406" s="84"/>
      <c r="AC406" s="253">
        <f t="shared" si="74"/>
        <v>1500000</v>
      </c>
    </row>
    <row r="407" spans="1:29" x14ac:dyDescent="0.3">
      <c r="A407" s="207"/>
      <c r="B407" s="409"/>
      <c r="C407" s="508"/>
      <c r="D407" s="508" t="s">
        <v>930</v>
      </c>
      <c r="E407" s="523"/>
      <c r="F407" s="880">
        <f t="shared" si="80"/>
        <v>0</v>
      </c>
      <c r="G407" s="270"/>
      <c r="H407" s="270"/>
      <c r="I407" s="287"/>
      <c r="J407" s="288"/>
      <c r="K407" s="507"/>
      <c r="L407" s="273"/>
      <c r="M407" s="273"/>
      <c r="N407" s="273"/>
      <c r="O407" s="338">
        <f t="shared" si="79"/>
        <v>0</v>
      </c>
      <c r="P407" s="304">
        <f t="shared" si="76"/>
        <v>0</v>
      </c>
      <c r="Q407" s="413"/>
      <c r="R407" s="413"/>
      <c r="S407" s="290"/>
      <c r="T407" s="514"/>
      <c r="U407" s="515"/>
      <c r="V407" s="413"/>
      <c r="W407" s="413"/>
      <c r="X407" s="413"/>
      <c r="Y407" s="299">
        <f t="shared" si="77"/>
        <v>0</v>
      </c>
      <c r="Z407" s="291"/>
      <c r="AA407" s="516"/>
      <c r="AB407" s="20"/>
      <c r="AC407" s="253">
        <f t="shared" si="74"/>
        <v>0</v>
      </c>
    </row>
    <row r="408" spans="1:29" x14ac:dyDescent="0.3">
      <c r="A408" s="207"/>
      <c r="B408" s="409"/>
      <c r="C408" s="508"/>
      <c r="D408" s="508" t="s">
        <v>931</v>
      </c>
      <c r="E408" s="523"/>
      <c r="F408" s="880">
        <f t="shared" si="80"/>
        <v>0</v>
      </c>
      <c r="G408" s="270"/>
      <c r="H408" s="270"/>
      <c r="I408" s="287"/>
      <c r="J408" s="288"/>
      <c r="K408" s="507"/>
      <c r="L408" s="273"/>
      <c r="M408" s="273"/>
      <c r="N408" s="273"/>
      <c r="O408" s="338">
        <f t="shared" si="79"/>
        <v>0</v>
      </c>
      <c r="P408" s="304">
        <f t="shared" si="76"/>
        <v>0</v>
      </c>
      <c r="Q408" s="413"/>
      <c r="R408" s="413"/>
      <c r="S408" s="290"/>
      <c r="T408" s="514"/>
      <c r="U408" s="515"/>
      <c r="V408" s="413"/>
      <c r="W408" s="413"/>
      <c r="X408" s="413"/>
      <c r="Y408" s="299">
        <f t="shared" si="77"/>
        <v>0</v>
      </c>
      <c r="Z408" s="291"/>
      <c r="AA408" s="516"/>
      <c r="AB408" s="20"/>
      <c r="AC408" s="253">
        <f t="shared" si="74"/>
        <v>0</v>
      </c>
    </row>
    <row r="409" spans="1:29" x14ac:dyDescent="0.3">
      <c r="A409" s="207"/>
      <c r="B409" s="409"/>
      <c r="C409" s="508"/>
      <c r="D409" s="508" t="s">
        <v>932</v>
      </c>
      <c r="E409" s="523"/>
      <c r="F409" s="880">
        <f t="shared" si="80"/>
        <v>0</v>
      </c>
      <c r="G409" s="270"/>
      <c r="H409" s="270"/>
      <c r="I409" s="287"/>
      <c r="J409" s="288"/>
      <c r="K409" s="507"/>
      <c r="L409" s="273"/>
      <c r="M409" s="273"/>
      <c r="N409" s="273"/>
      <c r="O409" s="338">
        <f t="shared" si="79"/>
        <v>0</v>
      </c>
      <c r="P409" s="304">
        <f t="shared" si="76"/>
        <v>0</v>
      </c>
      <c r="Q409" s="413"/>
      <c r="R409" s="413"/>
      <c r="S409" s="290"/>
      <c r="T409" s="514"/>
      <c r="U409" s="515"/>
      <c r="V409" s="413"/>
      <c r="W409" s="413"/>
      <c r="X409" s="413"/>
      <c r="Y409" s="299">
        <f t="shared" si="77"/>
        <v>0</v>
      </c>
      <c r="Z409" s="291"/>
      <c r="AA409" s="516"/>
      <c r="AB409" s="20"/>
      <c r="AC409" s="253">
        <f t="shared" si="74"/>
        <v>0</v>
      </c>
    </row>
    <row r="410" spans="1:29" x14ac:dyDescent="0.3">
      <c r="A410" s="207"/>
      <c r="B410" s="409"/>
      <c r="C410" s="508"/>
      <c r="D410" s="508" t="s">
        <v>933</v>
      </c>
      <c r="E410" s="523"/>
      <c r="F410" s="880">
        <f t="shared" si="80"/>
        <v>0</v>
      </c>
      <c r="G410" s="270"/>
      <c r="H410" s="270"/>
      <c r="I410" s="287"/>
      <c r="J410" s="288"/>
      <c r="K410" s="507"/>
      <c r="L410" s="273"/>
      <c r="M410" s="273"/>
      <c r="N410" s="273"/>
      <c r="O410" s="338">
        <f t="shared" si="79"/>
        <v>0</v>
      </c>
      <c r="P410" s="304">
        <f t="shared" si="76"/>
        <v>0</v>
      </c>
      <c r="Q410" s="413"/>
      <c r="R410" s="413"/>
      <c r="S410" s="290"/>
      <c r="T410" s="514"/>
      <c r="U410" s="515"/>
      <c r="V410" s="413"/>
      <c r="W410" s="413"/>
      <c r="X410" s="413"/>
      <c r="Y410" s="299">
        <f t="shared" si="77"/>
        <v>0</v>
      </c>
      <c r="Z410" s="291"/>
      <c r="AA410" s="516"/>
      <c r="AB410" s="20"/>
      <c r="AC410" s="253">
        <f t="shared" si="74"/>
        <v>0</v>
      </c>
    </row>
    <row r="411" spans="1:29" x14ac:dyDescent="0.3">
      <c r="A411" s="207"/>
      <c r="B411" s="409"/>
      <c r="C411" s="508"/>
      <c r="D411" s="508" t="s">
        <v>934</v>
      </c>
      <c r="E411" s="523"/>
      <c r="F411" s="880">
        <f t="shared" si="80"/>
        <v>0</v>
      </c>
      <c r="G411" s="270"/>
      <c r="H411" s="270"/>
      <c r="I411" s="287"/>
      <c r="J411" s="288"/>
      <c r="K411" s="507"/>
      <c r="L411" s="273"/>
      <c r="M411" s="273"/>
      <c r="N411" s="273"/>
      <c r="O411" s="338">
        <f t="shared" si="79"/>
        <v>0</v>
      </c>
      <c r="P411" s="304">
        <f t="shared" si="76"/>
        <v>0</v>
      </c>
      <c r="Q411" s="413"/>
      <c r="R411" s="413"/>
      <c r="S411" s="290"/>
      <c r="T411" s="514"/>
      <c r="U411" s="515"/>
      <c r="V411" s="413"/>
      <c r="W411" s="413"/>
      <c r="X411" s="413"/>
      <c r="Y411" s="299">
        <f t="shared" si="77"/>
        <v>0</v>
      </c>
      <c r="Z411" s="291"/>
      <c r="AA411" s="516"/>
      <c r="AB411" s="20"/>
      <c r="AC411" s="253">
        <f t="shared" si="74"/>
        <v>0</v>
      </c>
    </row>
    <row r="412" spans="1:29" x14ac:dyDescent="0.3">
      <c r="A412" s="207"/>
      <c r="B412" s="409"/>
      <c r="C412" s="409"/>
      <c r="D412" s="409"/>
      <c r="E412" s="600" t="s">
        <v>21</v>
      </c>
      <c r="F412" s="880">
        <f t="shared" si="80"/>
        <v>1</v>
      </c>
      <c r="G412" s="270"/>
      <c r="H412" s="270"/>
      <c r="I412" s="287">
        <v>1</v>
      </c>
      <c r="J412" s="288"/>
      <c r="K412" s="951"/>
      <c r="L412" s="273"/>
      <c r="M412" s="273"/>
      <c r="N412" s="273"/>
      <c r="O412" s="338">
        <f t="shared" si="79"/>
        <v>0</v>
      </c>
      <c r="P412" s="304">
        <f t="shared" si="76"/>
        <v>0</v>
      </c>
      <c r="Q412" s="413"/>
      <c r="R412" s="413"/>
      <c r="S412" s="290"/>
      <c r="T412" s="514"/>
      <c r="U412" s="515"/>
      <c r="V412" s="413"/>
      <c r="W412" s="413"/>
      <c r="X412" s="413"/>
      <c r="Y412" s="299">
        <f t="shared" si="77"/>
        <v>0</v>
      </c>
      <c r="Z412" s="291"/>
      <c r="AA412" s="516"/>
      <c r="AB412" s="20"/>
      <c r="AC412" s="253">
        <f t="shared" si="74"/>
        <v>0</v>
      </c>
    </row>
    <row r="413" spans="1:29" x14ac:dyDescent="0.3">
      <c r="A413" s="207"/>
      <c r="B413" s="409"/>
      <c r="C413" s="409"/>
      <c r="D413" s="409"/>
      <c r="E413" s="600"/>
      <c r="F413" s="880"/>
      <c r="G413" s="270"/>
      <c r="H413" s="270"/>
      <c r="I413" s="287"/>
      <c r="J413" s="288"/>
      <c r="K413" s="951"/>
      <c r="L413" s="273"/>
      <c r="M413" s="273"/>
      <c r="N413" s="273"/>
      <c r="O413" s="338">
        <f t="shared" si="79"/>
        <v>0</v>
      </c>
      <c r="P413" s="304"/>
      <c r="Q413" s="413"/>
      <c r="R413" s="413"/>
      <c r="S413" s="290"/>
      <c r="T413" s="514"/>
      <c r="U413" s="515"/>
      <c r="V413" s="413"/>
      <c r="W413" s="413"/>
      <c r="X413" s="413"/>
      <c r="Y413" s="299"/>
      <c r="Z413" s="291"/>
      <c r="AA413" s="516"/>
      <c r="AB413" s="20"/>
      <c r="AC413" s="253"/>
    </row>
    <row r="414" spans="1:29" s="51" customFormat="1" x14ac:dyDescent="0.3">
      <c r="A414" s="207"/>
      <c r="B414" s="409"/>
      <c r="C414" s="508" t="s">
        <v>1125</v>
      </c>
      <c r="D414" s="409"/>
      <c r="E414" s="523"/>
      <c r="F414" s="880">
        <f t="shared" ref="F414" si="81">SUM(G414:J414)</f>
        <v>0</v>
      </c>
      <c r="G414" s="270"/>
      <c r="H414" s="270"/>
      <c r="I414" s="287"/>
      <c r="J414" s="288"/>
      <c r="K414" s="507"/>
      <c r="L414" s="273"/>
      <c r="M414" s="273"/>
      <c r="N414" s="273"/>
      <c r="O414" s="338">
        <f t="shared" si="79"/>
        <v>0</v>
      </c>
      <c r="P414" s="304">
        <f t="shared" ref="P414:P416" si="82">SUM(Q414:T414)</f>
        <v>0</v>
      </c>
      <c r="Q414" s="413"/>
      <c r="R414" s="413"/>
      <c r="S414" s="290"/>
      <c r="T414" s="514"/>
      <c r="U414" s="515"/>
      <c r="V414" s="413"/>
      <c r="W414" s="413"/>
      <c r="X414" s="413"/>
      <c r="Y414" s="299">
        <f t="shared" ref="Y414:Y416" si="83">SUM(U414:X414)</f>
        <v>0</v>
      </c>
      <c r="Z414" s="291"/>
      <c r="AA414" s="516" t="s">
        <v>760</v>
      </c>
      <c r="AB414" s="84"/>
      <c r="AC414" s="253">
        <f t="shared" ref="AC414:AC416" si="84">P414+Y414</f>
        <v>0</v>
      </c>
    </row>
    <row r="415" spans="1:29" s="51" customFormat="1" x14ac:dyDescent="0.3">
      <c r="A415" s="207"/>
      <c r="B415" s="409"/>
      <c r="C415" s="508"/>
      <c r="D415" s="409"/>
      <c r="E415" s="523"/>
      <c r="F415" s="880"/>
      <c r="G415" s="270"/>
      <c r="H415" s="270"/>
      <c r="I415" s="287"/>
      <c r="J415" s="288"/>
      <c r="K415" s="507"/>
      <c r="L415" s="273"/>
      <c r="M415" s="273"/>
      <c r="N415" s="273"/>
      <c r="O415" s="338"/>
      <c r="P415" s="304"/>
      <c r="Q415" s="413"/>
      <c r="R415" s="413"/>
      <c r="S415" s="290"/>
      <c r="T415" s="514"/>
      <c r="U415" s="515"/>
      <c r="V415" s="413"/>
      <c r="W415" s="413"/>
      <c r="X415" s="413"/>
      <c r="Y415" s="299"/>
      <c r="Z415" s="291"/>
      <c r="AA415" s="516"/>
      <c r="AB415" s="84"/>
      <c r="AC415" s="253"/>
    </row>
    <row r="416" spans="1:29" x14ac:dyDescent="0.3">
      <c r="A416" s="207"/>
      <c r="B416" s="409"/>
      <c r="C416" s="409"/>
      <c r="D416" s="409"/>
      <c r="E416" s="600" t="s">
        <v>21</v>
      </c>
      <c r="F416" s="880">
        <v>1</v>
      </c>
      <c r="G416" s="270"/>
      <c r="H416" s="270"/>
      <c r="I416" s="287">
        <v>1</v>
      </c>
      <c r="J416" s="288">
        <v>-1</v>
      </c>
      <c r="K416" s="951"/>
      <c r="L416" s="273"/>
      <c r="M416" s="273"/>
      <c r="N416" s="273"/>
      <c r="O416" s="338">
        <f t="shared" si="79"/>
        <v>0</v>
      </c>
      <c r="P416" s="304">
        <f t="shared" si="82"/>
        <v>700000</v>
      </c>
      <c r="Q416" s="413"/>
      <c r="R416" s="413"/>
      <c r="S416" s="290">
        <v>700000</v>
      </c>
      <c r="T416" s="514"/>
      <c r="U416" s="515"/>
      <c r="V416" s="413"/>
      <c r="W416" s="413"/>
      <c r="X416" s="413"/>
      <c r="Y416" s="299">
        <f t="shared" si="83"/>
        <v>0</v>
      </c>
      <c r="Z416" s="291"/>
      <c r="AA416" s="516"/>
      <c r="AB416" s="20"/>
      <c r="AC416" s="253">
        <f t="shared" si="84"/>
        <v>700000</v>
      </c>
    </row>
    <row r="417" spans="1:36" x14ac:dyDescent="0.3">
      <c r="A417" s="207"/>
      <c r="B417" s="409"/>
      <c r="C417" s="409"/>
      <c r="D417" s="409"/>
      <c r="E417" s="600"/>
      <c r="F417" s="880"/>
      <c r="G417" s="270"/>
      <c r="H417" s="270"/>
      <c r="I417" s="287"/>
      <c r="J417" s="288"/>
      <c r="K417" s="951"/>
      <c r="L417" s="273"/>
      <c r="M417" s="273"/>
      <c r="N417" s="273"/>
      <c r="O417" s="338">
        <f t="shared" si="79"/>
        <v>0</v>
      </c>
      <c r="P417" s="304"/>
      <c r="Q417" s="413"/>
      <c r="R417" s="413"/>
      <c r="S417" s="290"/>
      <c r="T417" s="514"/>
      <c r="U417" s="515"/>
      <c r="V417" s="413"/>
      <c r="W417" s="413"/>
      <c r="X417" s="413"/>
      <c r="Y417" s="299"/>
      <c r="Z417" s="291"/>
      <c r="AA417" s="516"/>
      <c r="AB417" s="20"/>
      <c r="AC417" s="253"/>
    </row>
    <row r="418" spans="1:36" x14ac:dyDescent="0.3">
      <c r="A418" s="207"/>
      <c r="B418" s="409"/>
      <c r="C418" s="508" t="s">
        <v>1127</v>
      </c>
      <c r="D418" s="409"/>
      <c r="E418" s="523"/>
      <c r="F418" s="880">
        <f t="shared" si="80"/>
        <v>0</v>
      </c>
      <c r="G418" s="270"/>
      <c r="H418" s="270"/>
      <c r="I418" s="287"/>
      <c r="J418" s="288"/>
      <c r="K418" s="507"/>
      <c r="L418" s="273"/>
      <c r="M418" s="273"/>
      <c r="N418" s="273"/>
      <c r="O418" s="338">
        <f t="shared" si="79"/>
        <v>0</v>
      </c>
      <c r="P418" s="304">
        <f t="shared" si="76"/>
        <v>0</v>
      </c>
      <c r="Q418" s="413"/>
      <c r="R418" s="413"/>
      <c r="S418" s="290"/>
      <c r="T418" s="514"/>
      <c r="U418" s="515"/>
      <c r="V418" s="413"/>
      <c r="W418" s="413"/>
      <c r="X418" s="413"/>
      <c r="Y418" s="299">
        <f t="shared" si="77"/>
        <v>0</v>
      </c>
      <c r="Z418" s="291"/>
      <c r="AA418" s="516"/>
      <c r="AB418" s="20"/>
      <c r="AC418" s="253">
        <f t="shared" si="74"/>
        <v>0</v>
      </c>
    </row>
    <row r="419" spans="1:36" x14ac:dyDescent="0.3">
      <c r="A419" s="207"/>
      <c r="B419" s="409"/>
      <c r="C419" s="409"/>
      <c r="D419" s="409"/>
      <c r="E419" s="600" t="s">
        <v>21</v>
      </c>
      <c r="F419" s="880">
        <v>1</v>
      </c>
      <c r="G419" s="270"/>
      <c r="H419" s="270"/>
      <c r="I419" s="287">
        <v>1</v>
      </c>
      <c r="J419" s="288">
        <v>-1</v>
      </c>
      <c r="K419" s="951"/>
      <c r="L419" s="273"/>
      <c r="M419" s="273"/>
      <c r="N419" s="273"/>
      <c r="O419" s="338">
        <f t="shared" si="79"/>
        <v>0</v>
      </c>
      <c r="P419" s="304">
        <f t="shared" si="76"/>
        <v>2350000</v>
      </c>
      <c r="Q419" s="413"/>
      <c r="R419" s="413"/>
      <c r="S419" s="290">
        <v>2350000</v>
      </c>
      <c r="T419" s="514"/>
      <c r="U419" s="515"/>
      <c r="V419" s="413"/>
      <c r="W419" s="413"/>
      <c r="X419" s="413"/>
      <c r="Y419" s="299">
        <f t="shared" si="77"/>
        <v>0</v>
      </c>
      <c r="Z419" s="291"/>
      <c r="AA419" s="516"/>
      <c r="AB419" s="20"/>
      <c r="AC419" s="253">
        <f t="shared" si="74"/>
        <v>2350000</v>
      </c>
    </row>
    <row r="420" spans="1:36" x14ac:dyDescent="0.3">
      <c r="A420" s="207"/>
      <c r="B420" s="409"/>
      <c r="C420" s="409"/>
      <c r="D420" s="409"/>
      <c r="E420" s="600"/>
      <c r="F420" s="880"/>
      <c r="G420" s="270"/>
      <c r="H420" s="270"/>
      <c r="I420" s="287"/>
      <c r="J420" s="288"/>
      <c r="K420" s="951"/>
      <c r="L420" s="273"/>
      <c r="M420" s="273"/>
      <c r="N420" s="273"/>
      <c r="O420" s="338">
        <f t="shared" si="79"/>
        <v>0</v>
      </c>
      <c r="P420" s="304"/>
      <c r="Q420" s="413"/>
      <c r="R420" s="413"/>
      <c r="S420" s="290"/>
      <c r="T420" s="514"/>
      <c r="U420" s="515"/>
      <c r="V420" s="413"/>
      <c r="W420" s="413"/>
      <c r="X420" s="413"/>
      <c r="Y420" s="299"/>
      <c r="Z420" s="291"/>
      <c r="AA420" s="516"/>
      <c r="AB420" s="20"/>
      <c r="AC420" s="253"/>
    </row>
    <row r="421" spans="1:36" x14ac:dyDescent="0.3">
      <c r="A421" s="207"/>
      <c r="B421" s="409"/>
      <c r="C421" s="269"/>
      <c r="D421" s="508" t="s">
        <v>1088</v>
      </c>
      <c r="E421" s="523"/>
      <c r="F421" s="880">
        <f t="shared" ref="F421" si="85">SUM(G421:J421)</f>
        <v>0</v>
      </c>
      <c r="G421" s="270"/>
      <c r="H421" s="270"/>
      <c r="I421" s="287"/>
      <c r="J421" s="288"/>
      <c r="K421" s="507"/>
      <c r="L421" s="273"/>
      <c r="M421" s="273"/>
      <c r="N421" s="273"/>
      <c r="O421" s="338">
        <f t="shared" si="79"/>
        <v>0</v>
      </c>
      <c r="P421" s="304">
        <f t="shared" ref="P421" si="86">SUM(Q421:T421)</f>
        <v>0</v>
      </c>
      <c r="Q421" s="413"/>
      <c r="R421" s="413"/>
      <c r="S421" s="290"/>
      <c r="T421" s="514"/>
      <c r="U421" s="515"/>
      <c r="V421" s="413"/>
      <c r="W421" s="413"/>
      <c r="X421" s="413"/>
      <c r="Y421" s="299">
        <f t="shared" ref="Y421:Y422" si="87">SUM(U421:X421)</f>
        <v>0</v>
      </c>
      <c r="Z421" s="291"/>
      <c r="AA421" s="516"/>
      <c r="AB421" s="20"/>
      <c r="AC421" s="253">
        <f t="shared" ref="AC421:AC422" si="88">P421+Y421</f>
        <v>0</v>
      </c>
    </row>
    <row r="422" spans="1:36" x14ac:dyDescent="0.3">
      <c r="A422" s="207"/>
      <c r="B422" s="409"/>
      <c r="C422" s="409"/>
      <c r="D422" s="409"/>
      <c r="E422" s="600" t="s">
        <v>21</v>
      </c>
      <c r="F422" s="880">
        <v>1</v>
      </c>
      <c r="G422" s="270"/>
      <c r="H422" s="270"/>
      <c r="I422" s="270"/>
      <c r="J422" s="288">
        <v>1</v>
      </c>
      <c r="K422" s="951"/>
      <c r="L422" s="273"/>
      <c r="M422" s="273"/>
      <c r="N422" s="273"/>
      <c r="O422" s="338">
        <f t="shared" si="79"/>
        <v>0</v>
      </c>
      <c r="P422" s="304">
        <f>SUM(Q422:T422)</f>
        <v>100000</v>
      </c>
      <c r="Q422" s="413"/>
      <c r="R422" s="413"/>
      <c r="S422" s="414"/>
      <c r="T422" s="514">
        <v>100000</v>
      </c>
      <c r="U422" s="515"/>
      <c r="V422" s="413"/>
      <c r="W422" s="413"/>
      <c r="X422" s="413"/>
      <c r="Y422" s="299">
        <f t="shared" si="87"/>
        <v>0</v>
      </c>
      <c r="Z422" s="291"/>
      <c r="AA422" s="516"/>
      <c r="AB422" s="20"/>
      <c r="AC422" s="253">
        <f t="shared" si="88"/>
        <v>100000</v>
      </c>
    </row>
    <row r="423" spans="1:36" ht="16.2" thickBot="1" x14ac:dyDescent="0.35">
      <c r="A423" s="119"/>
      <c r="B423" s="306"/>
      <c r="C423" s="306"/>
      <c r="D423" s="306"/>
      <c r="E423" s="1377"/>
      <c r="F423" s="881">
        <f t="shared" si="80"/>
        <v>0</v>
      </c>
      <c r="G423" s="307"/>
      <c r="H423" s="307"/>
      <c r="I423" s="308"/>
      <c r="J423" s="309"/>
      <c r="K423" s="941"/>
      <c r="L423" s="310"/>
      <c r="M423" s="310"/>
      <c r="N423" s="310"/>
      <c r="O423" s="311">
        <f t="shared" si="79"/>
        <v>0</v>
      </c>
      <c r="P423" s="484">
        <f t="shared" si="76"/>
        <v>0</v>
      </c>
      <c r="Q423" s="349"/>
      <c r="R423" s="349"/>
      <c r="S423" s="314"/>
      <c r="T423" s="315"/>
      <c r="U423" s="350"/>
      <c r="V423" s="349"/>
      <c r="W423" s="349"/>
      <c r="X423" s="349"/>
      <c r="Y423" s="1307">
        <f t="shared" si="77"/>
        <v>0</v>
      </c>
      <c r="Z423" s="317"/>
      <c r="AA423" s="427"/>
      <c r="AB423" s="20"/>
      <c r="AC423" s="253">
        <f t="shared" si="74"/>
        <v>0</v>
      </c>
    </row>
    <row r="424" spans="1:36" s="1392" customFormat="1" x14ac:dyDescent="0.3">
      <c r="A424" s="1396" t="s">
        <v>56</v>
      </c>
      <c r="B424" s="1397"/>
      <c r="C424" s="1397"/>
      <c r="D424" s="1397"/>
      <c r="E424" s="1398"/>
      <c r="F424" s="1399">
        <f t="shared" si="80"/>
        <v>0</v>
      </c>
      <c r="G424" s="1400"/>
      <c r="H424" s="1400"/>
      <c r="I424" s="1401"/>
      <c r="J424" s="1402"/>
      <c r="K424" s="1403"/>
      <c r="L424" s="1404"/>
      <c r="M424" s="1404"/>
      <c r="N424" s="1404"/>
      <c r="O424" s="1405">
        <f t="shared" si="79"/>
        <v>0</v>
      </c>
      <c r="P424" s="1406">
        <f t="shared" si="76"/>
        <v>0</v>
      </c>
      <c r="Q424" s="1407"/>
      <c r="R424" s="1407"/>
      <c r="S424" s="1408"/>
      <c r="T424" s="1409"/>
      <c r="U424" s="1410"/>
      <c r="V424" s="1408"/>
      <c r="W424" s="1408"/>
      <c r="X424" s="1411"/>
      <c r="Y424" s="1412">
        <f t="shared" si="77"/>
        <v>0</v>
      </c>
      <c r="Z424" s="1410"/>
      <c r="AA424" s="1413"/>
      <c r="AB424" s="1385" t="e">
        <f>#REF!+AA424</f>
        <v>#REF!</v>
      </c>
      <c r="AC424" s="1123">
        <f t="shared" si="74"/>
        <v>0</v>
      </c>
      <c r="AD424" s="1386"/>
      <c r="AE424" s="1386"/>
      <c r="AF424" s="1387">
        <f>+AE424+AD424+AC424+Y424</f>
        <v>0</v>
      </c>
      <c r="AG424" s="1388"/>
      <c r="AH424" s="1389"/>
      <c r="AI424" s="1390"/>
      <c r="AJ424" s="1391"/>
    </row>
    <row r="425" spans="1:36" s="34" customFormat="1" x14ac:dyDescent="0.3">
      <c r="A425" s="17"/>
      <c r="B425" s="293" t="s">
        <v>267</v>
      </c>
      <c r="C425" s="293"/>
      <c r="D425" s="293"/>
      <c r="E425" s="562"/>
      <c r="F425" s="880">
        <f t="shared" si="80"/>
        <v>0</v>
      </c>
      <c r="G425" s="890"/>
      <c r="H425" s="890"/>
      <c r="I425" s="506"/>
      <c r="J425" s="918"/>
      <c r="K425" s="289"/>
      <c r="L425" s="914"/>
      <c r="M425" s="914"/>
      <c r="N425" s="914"/>
      <c r="O425" s="274"/>
      <c r="P425" s="1000">
        <f>P431</f>
        <v>350000</v>
      </c>
      <c r="Q425" s="978">
        <f t="shared" ref="Q425:Y425" si="89">Q431</f>
        <v>67100</v>
      </c>
      <c r="R425" s="978">
        <f t="shared" si="89"/>
        <v>73350</v>
      </c>
      <c r="S425" s="978">
        <f t="shared" si="89"/>
        <v>26000</v>
      </c>
      <c r="T425" s="299">
        <f t="shared" si="89"/>
        <v>183550</v>
      </c>
      <c r="U425" s="1000">
        <f t="shared" si="89"/>
        <v>62039.05</v>
      </c>
      <c r="V425" s="978">
        <f t="shared" si="89"/>
        <v>77238.3</v>
      </c>
      <c r="W425" s="978">
        <f t="shared" si="89"/>
        <v>0</v>
      </c>
      <c r="X425" s="978">
        <f t="shared" si="89"/>
        <v>0</v>
      </c>
      <c r="Y425" s="299">
        <f t="shared" si="89"/>
        <v>131157.35</v>
      </c>
      <c r="Z425" s="517"/>
      <c r="AA425" s="518"/>
      <c r="AB425" s="20"/>
      <c r="AC425" s="260">
        <f t="shared" si="74"/>
        <v>481157.35</v>
      </c>
      <c r="AD425" s="260">
        <f>350000-AC425</f>
        <v>-131157.34999999998</v>
      </c>
    </row>
    <row r="426" spans="1:36" s="59" customFormat="1" x14ac:dyDescent="0.3">
      <c r="A426" s="17"/>
      <c r="B426" s="293" t="s">
        <v>271</v>
      </c>
      <c r="C426" s="293"/>
      <c r="D426" s="293"/>
      <c r="E426" s="562"/>
      <c r="F426" s="880">
        <f t="shared" si="80"/>
        <v>0</v>
      </c>
      <c r="G426" s="890"/>
      <c r="H426" s="890"/>
      <c r="I426" s="506"/>
      <c r="J426" s="918"/>
      <c r="K426" s="289"/>
      <c r="L426" s="280"/>
      <c r="M426" s="280"/>
      <c r="N426" s="280"/>
      <c r="O426" s="274"/>
      <c r="P426" s="1000">
        <f t="shared" ref="P426:Y426" si="90">P432+P510+P605+P558+P577+P613</f>
        <v>19638603.600000001</v>
      </c>
      <c r="Q426" s="978">
        <f t="shared" si="90"/>
        <v>9214538.0700000003</v>
      </c>
      <c r="R426" s="978">
        <f t="shared" si="90"/>
        <v>627831.71</v>
      </c>
      <c r="S426" s="978">
        <f t="shared" si="90"/>
        <v>2769021.4</v>
      </c>
      <c r="T426" s="299">
        <f t="shared" si="90"/>
        <v>876605</v>
      </c>
      <c r="U426" s="1000">
        <f t="shared" si="90"/>
        <v>0</v>
      </c>
      <c r="V426" s="978">
        <f t="shared" si="90"/>
        <v>9916383.7800000012</v>
      </c>
      <c r="W426" s="978">
        <f t="shared" si="90"/>
        <v>0</v>
      </c>
      <c r="X426" s="978">
        <f t="shared" si="90"/>
        <v>0</v>
      </c>
      <c r="Y426" s="299">
        <f t="shared" si="90"/>
        <v>9916383.7800000012</v>
      </c>
      <c r="Z426" s="304"/>
      <c r="AA426" s="518"/>
      <c r="AB426" s="58"/>
      <c r="AC426" s="260">
        <f t="shared" si="74"/>
        <v>29554987.380000003</v>
      </c>
    </row>
    <row r="427" spans="1:36" ht="16.2" thickBot="1" x14ac:dyDescent="0.35">
      <c r="A427" s="119"/>
      <c r="B427" s="306"/>
      <c r="C427" s="306"/>
      <c r="D427" s="306"/>
      <c r="E427" s="1414"/>
      <c r="F427" s="881">
        <f t="shared" si="80"/>
        <v>0</v>
      </c>
      <c r="G427" s="307"/>
      <c r="H427" s="307"/>
      <c r="I427" s="308"/>
      <c r="J427" s="309"/>
      <c r="K427" s="941"/>
      <c r="L427" s="310"/>
      <c r="M427" s="310"/>
      <c r="N427" s="310"/>
      <c r="O427" s="311"/>
      <c r="P427" s="484">
        <f t="shared" si="76"/>
        <v>0</v>
      </c>
      <c r="Q427" s="349"/>
      <c r="R427" s="349"/>
      <c r="S427" s="314"/>
      <c r="T427" s="315"/>
      <c r="U427" s="350"/>
      <c r="V427" s="349"/>
      <c r="W427" s="349"/>
      <c r="X427" s="349"/>
      <c r="Y427" s="1307">
        <f t="shared" si="77"/>
        <v>0</v>
      </c>
      <c r="Z427" s="317"/>
      <c r="AA427" s="318"/>
      <c r="AB427" s="20"/>
      <c r="AC427" s="253">
        <f t="shared" si="74"/>
        <v>0</v>
      </c>
    </row>
    <row r="428" spans="1:36" x14ac:dyDescent="0.3">
      <c r="A428" s="1393"/>
      <c r="B428" s="1047" t="s">
        <v>1128</v>
      </c>
      <c r="C428" s="1047"/>
      <c r="D428" s="1047"/>
      <c r="E428" s="1394"/>
      <c r="F428" s="1041">
        <f t="shared" si="80"/>
        <v>0</v>
      </c>
      <c r="G428" s="551"/>
      <c r="H428" s="551"/>
      <c r="I428" s="1048"/>
      <c r="J428" s="1049"/>
      <c r="K428" s="1057"/>
      <c r="L428" s="552"/>
      <c r="M428" s="552"/>
      <c r="N428" s="552"/>
      <c r="O428" s="1042"/>
      <c r="P428" s="1043">
        <f t="shared" si="76"/>
        <v>0</v>
      </c>
      <c r="Q428" s="1051"/>
      <c r="R428" s="1051"/>
      <c r="S428" s="1052"/>
      <c r="T428" s="1053"/>
      <c r="U428" s="1054"/>
      <c r="V428" s="1051"/>
      <c r="W428" s="1051"/>
      <c r="X428" s="1051"/>
      <c r="Y428" s="1311">
        <f t="shared" si="77"/>
        <v>0</v>
      </c>
      <c r="Z428" s="1055"/>
      <c r="AA428" s="1395"/>
      <c r="AB428" s="20"/>
      <c r="AC428" s="253">
        <f t="shared" si="74"/>
        <v>0</v>
      </c>
    </row>
    <row r="429" spans="1:36" x14ac:dyDescent="0.3">
      <c r="A429" s="215"/>
      <c r="B429" s="278"/>
      <c r="C429" s="278" t="s">
        <v>1304</v>
      </c>
      <c r="D429" s="278"/>
      <c r="E429" s="554"/>
      <c r="F429" s="880">
        <f t="shared" si="80"/>
        <v>0</v>
      </c>
      <c r="G429" s="270"/>
      <c r="H429" s="270"/>
      <c r="I429" s="287"/>
      <c r="J429" s="288"/>
      <c r="K429" s="507"/>
      <c r="L429" s="273"/>
      <c r="M429" s="273"/>
      <c r="N429" s="273"/>
      <c r="O429" s="274"/>
      <c r="P429" s="304">
        <f t="shared" si="76"/>
        <v>0</v>
      </c>
      <c r="Q429" s="413"/>
      <c r="R429" s="413"/>
      <c r="S429" s="290"/>
      <c r="T429" s="514"/>
      <c r="U429" s="515"/>
      <c r="V429" s="413"/>
      <c r="W429" s="413"/>
      <c r="X429" s="413"/>
      <c r="Y429" s="299">
        <f t="shared" si="77"/>
        <v>0</v>
      </c>
      <c r="Z429" s="291"/>
      <c r="AA429" s="1020"/>
      <c r="AB429" s="28"/>
      <c r="AC429" s="253">
        <f t="shared" si="74"/>
        <v>0</v>
      </c>
    </row>
    <row r="430" spans="1:36" x14ac:dyDescent="0.3">
      <c r="A430" s="215"/>
      <c r="B430" s="278"/>
      <c r="C430" s="278" t="s">
        <v>1305</v>
      </c>
      <c r="D430" s="278"/>
      <c r="E430" s="554"/>
      <c r="F430" s="880">
        <f t="shared" si="80"/>
        <v>0</v>
      </c>
      <c r="G430" s="270"/>
      <c r="H430" s="270"/>
      <c r="I430" s="287"/>
      <c r="J430" s="288"/>
      <c r="K430" s="507"/>
      <c r="L430" s="273"/>
      <c r="M430" s="273"/>
      <c r="N430" s="273"/>
      <c r="O430" s="274"/>
      <c r="P430" s="304">
        <f t="shared" si="76"/>
        <v>0</v>
      </c>
      <c r="Q430" s="413"/>
      <c r="R430" s="413"/>
      <c r="S430" s="290"/>
      <c r="T430" s="514"/>
      <c r="U430" s="515"/>
      <c r="V430" s="413"/>
      <c r="W430" s="413"/>
      <c r="X430" s="413"/>
      <c r="Y430" s="299">
        <f t="shared" si="77"/>
        <v>0</v>
      </c>
      <c r="Z430" s="291"/>
      <c r="AA430" s="1020"/>
      <c r="AB430" s="28"/>
      <c r="AC430" s="253">
        <f t="shared" si="74"/>
        <v>0</v>
      </c>
    </row>
    <row r="431" spans="1:36" s="34" customFormat="1" x14ac:dyDescent="0.3">
      <c r="A431" s="17"/>
      <c r="B431" s="293" t="s">
        <v>267</v>
      </c>
      <c r="C431" s="293"/>
      <c r="D431" s="293"/>
      <c r="E431" s="562"/>
      <c r="F431" s="880">
        <f t="shared" si="80"/>
        <v>0</v>
      </c>
      <c r="G431" s="890"/>
      <c r="H431" s="890"/>
      <c r="I431" s="506"/>
      <c r="J431" s="918"/>
      <c r="K431" s="289"/>
      <c r="L431" s="914"/>
      <c r="M431" s="914"/>
      <c r="N431" s="914"/>
      <c r="O431" s="274"/>
      <c r="P431" s="1000">
        <f t="shared" ref="P431:R431" si="91">P436+P499+P502+P503+P504</f>
        <v>350000</v>
      </c>
      <c r="Q431" s="978">
        <f t="shared" si="91"/>
        <v>67100</v>
      </c>
      <c r="R431" s="978">
        <f t="shared" si="91"/>
        <v>73350</v>
      </c>
      <c r="S431" s="978">
        <f>S436+S499+S502+S503+S504</f>
        <v>26000</v>
      </c>
      <c r="T431" s="299">
        <f t="shared" ref="T431:Y431" si="92">T436+T499+T502+T503+T504</f>
        <v>183550</v>
      </c>
      <c r="U431" s="1000">
        <f t="shared" si="92"/>
        <v>62039.05</v>
      </c>
      <c r="V431" s="978">
        <f t="shared" si="92"/>
        <v>77238.3</v>
      </c>
      <c r="W431" s="978">
        <f t="shared" si="92"/>
        <v>0</v>
      </c>
      <c r="X431" s="978">
        <f t="shared" si="92"/>
        <v>0</v>
      </c>
      <c r="Y431" s="299">
        <f t="shared" si="92"/>
        <v>131157.35</v>
      </c>
      <c r="Z431" s="517"/>
      <c r="AA431" s="518"/>
      <c r="AB431" s="20"/>
      <c r="AC431" s="260">
        <f t="shared" si="74"/>
        <v>481157.35</v>
      </c>
      <c r="AD431" s="260">
        <f>350000-AC431</f>
        <v>-131157.34999999998</v>
      </c>
    </row>
    <row r="432" spans="1:36" s="59" customFormat="1" x14ac:dyDescent="0.3">
      <c r="A432" s="17"/>
      <c r="B432" s="293" t="s">
        <v>271</v>
      </c>
      <c r="C432" s="293"/>
      <c r="D432" s="293"/>
      <c r="E432" s="562"/>
      <c r="F432" s="880">
        <f t="shared" si="80"/>
        <v>0</v>
      </c>
      <c r="G432" s="890"/>
      <c r="H432" s="890"/>
      <c r="I432" s="506"/>
      <c r="J432" s="918"/>
      <c r="K432" s="289"/>
      <c r="L432" s="280"/>
      <c r="M432" s="280"/>
      <c r="N432" s="280"/>
      <c r="O432" s="274"/>
      <c r="P432" s="1000">
        <f>P462+P463+P493+P495+P498</f>
        <v>332878</v>
      </c>
      <c r="Q432" s="978">
        <f t="shared" ref="Q432:R432" si="93">Q463+Q493+Q495+Q462</f>
        <v>0</v>
      </c>
      <c r="R432" s="978">
        <f t="shared" si="93"/>
        <v>85378</v>
      </c>
      <c r="S432" s="978">
        <f>S463+S493+S495+S462</f>
        <v>247500</v>
      </c>
      <c r="T432" s="299">
        <f t="shared" ref="T432:Y432" si="94">T463+T493+T495+T462</f>
        <v>0</v>
      </c>
      <c r="U432" s="1000">
        <f t="shared" si="94"/>
        <v>0</v>
      </c>
      <c r="V432" s="978">
        <f t="shared" si="94"/>
        <v>159392</v>
      </c>
      <c r="W432" s="978">
        <f t="shared" si="94"/>
        <v>0</v>
      </c>
      <c r="X432" s="978">
        <f t="shared" si="94"/>
        <v>0</v>
      </c>
      <c r="Y432" s="299">
        <f t="shared" si="94"/>
        <v>159392</v>
      </c>
      <c r="Z432" s="304"/>
      <c r="AA432" s="518"/>
      <c r="AB432" s="58"/>
      <c r="AC432" s="260">
        <f t="shared" si="74"/>
        <v>492270</v>
      </c>
    </row>
    <row r="433" spans="1:29" s="54" customFormat="1" x14ac:dyDescent="0.3">
      <c r="A433" s="17"/>
      <c r="B433" s="293"/>
      <c r="C433" s="293"/>
      <c r="D433" s="293"/>
      <c r="E433" s="554"/>
      <c r="F433" s="880"/>
      <c r="G433" s="270"/>
      <c r="H433" s="270"/>
      <c r="I433" s="287"/>
      <c r="J433" s="288"/>
      <c r="K433" s="507"/>
      <c r="L433" s="296"/>
      <c r="M433" s="296"/>
      <c r="N433" s="296"/>
      <c r="O433" s="274"/>
      <c r="P433" s="304"/>
      <c r="Q433" s="413"/>
      <c r="R433" s="413"/>
      <c r="S433" s="413"/>
      <c r="T433" s="1290"/>
      <c r="U433" s="515"/>
      <c r="V433" s="413"/>
      <c r="W433" s="413"/>
      <c r="X433" s="413"/>
      <c r="Y433" s="299"/>
      <c r="Z433" s="304"/>
      <c r="AA433" s="518"/>
      <c r="AB433" s="58"/>
      <c r="AC433" s="253"/>
    </row>
    <row r="434" spans="1:29" x14ac:dyDescent="0.3">
      <c r="A434" s="215"/>
      <c r="B434" s="269"/>
      <c r="C434" s="278" t="s">
        <v>935</v>
      </c>
      <c r="D434" s="269"/>
      <c r="E434" s="554"/>
      <c r="F434" s="880">
        <f t="shared" si="80"/>
        <v>0</v>
      </c>
      <c r="G434" s="270"/>
      <c r="H434" s="270"/>
      <c r="I434" s="287"/>
      <c r="J434" s="288"/>
      <c r="K434" s="507"/>
      <c r="L434" s="273"/>
      <c r="M434" s="273"/>
      <c r="N434" s="273"/>
      <c r="O434" s="274"/>
      <c r="P434" s="304">
        <f t="shared" si="76"/>
        <v>0</v>
      </c>
      <c r="Q434" s="413"/>
      <c r="R434" s="413"/>
      <c r="S434" s="290"/>
      <c r="T434" s="514"/>
      <c r="U434" s="515"/>
      <c r="V434" s="413"/>
      <c r="W434" s="413"/>
      <c r="X434" s="413"/>
      <c r="Y434" s="299">
        <f t="shared" si="77"/>
        <v>0</v>
      </c>
      <c r="Z434" s="291"/>
      <c r="AA434" s="1020"/>
      <c r="AB434" s="28"/>
      <c r="AC434" s="253">
        <f t="shared" si="74"/>
        <v>0</v>
      </c>
    </row>
    <row r="435" spans="1:29" x14ac:dyDescent="0.3">
      <c r="A435" s="215"/>
      <c r="B435" s="269"/>
      <c r="C435" s="278"/>
      <c r="D435" s="279" t="s">
        <v>1129</v>
      </c>
      <c r="E435" s="554"/>
      <c r="F435" s="880"/>
      <c r="G435" s="270"/>
      <c r="H435" s="270"/>
      <c r="I435" s="287"/>
      <c r="J435" s="288"/>
      <c r="K435" s="507"/>
      <c r="L435" s="273"/>
      <c r="M435" s="273"/>
      <c r="N435" s="273"/>
      <c r="O435" s="274"/>
      <c r="P435" s="304">
        <f t="shared" si="76"/>
        <v>0</v>
      </c>
      <c r="Q435" s="413"/>
      <c r="R435" s="413"/>
      <c r="S435" s="290"/>
      <c r="T435" s="514"/>
      <c r="U435" s="515"/>
      <c r="V435" s="413"/>
      <c r="W435" s="413"/>
      <c r="X435" s="413"/>
      <c r="Y435" s="299">
        <f t="shared" si="77"/>
        <v>0</v>
      </c>
      <c r="Z435" s="291"/>
      <c r="AA435" s="1020"/>
      <c r="AB435" s="28"/>
      <c r="AC435" s="253">
        <f t="shared" ref="AC435:AC498" si="95">P435+Y435</f>
        <v>0</v>
      </c>
    </row>
    <row r="436" spans="1:29" x14ac:dyDescent="0.3">
      <c r="A436" s="215"/>
      <c r="B436" s="269"/>
      <c r="C436" s="269"/>
      <c r="D436" s="269"/>
      <c r="E436" s="522" t="s">
        <v>21</v>
      </c>
      <c r="F436" s="880">
        <f t="shared" si="80"/>
        <v>4</v>
      </c>
      <c r="G436" s="287">
        <v>1</v>
      </c>
      <c r="H436" s="288">
        <v>1</v>
      </c>
      <c r="I436" s="287">
        <v>1</v>
      </c>
      <c r="J436" s="288">
        <v>1</v>
      </c>
      <c r="K436" s="295">
        <v>1</v>
      </c>
      <c r="L436" s="1021">
        <v>1</v>
      </c>
      <c r="M436" s="273"/>
      <c r="N436" s="273"/>
      <c r="O436" s="274">
        <f t="shared" ref="O436:O495" si="96">SUM(K436:N436)</f>
        <v>2</v>
      </c>
      <c r="P436" s="304">
        <f t="shared" si="76"/>
        <v>40000</v>
      </c>
      <c r="Q436" s="413"/>
      <c r="R436" s="413"/>
      <c r="S436" s="290">
        <v>20000</v>
      </c>
      <c r="T436" s="514">
        <v>20000</v>
      </c>
      <c r="U436" s="515"/>
      <c r="V436" s="413"/>
      <c r="W436" s="413"/>
      <c r="X436" s="413"/>
      <c r="Y436" s="299">
        <f t="shared" si="77"/>
        <v>0</v>
      </c>
      <c r="Z436" s="291" t="s">
        <v>53</v>
      </c>
      <c r="AA436" s="1022"/>
      <c r="AB436" s="28"/>
      <c r="AC436" s="253">
        <f t="shared" si="95"/>
        <v>40000</v>
      </c>
    </row>
    <row r="437" spans="1:29" ht="15.6" hidden="1" customHeight="1" x14ac:dyDescent="0.3">
      <c r="A437" s="215"/>
      <c r="B437" s="269"/>
      <c r="C437" s="269"/>
      <c r="D437" s="269"/>
      <c r="E437" s="522"/>
      <c r="F437" s="880">
        <f t="shared" si="80"/>
        <v>0</v>
      </c>
      <c r="G437" s="270"/>
      <c r="H437" s="270"/>
      <c r="I437" s="287"/>
      <c r="J437" s="288"/>
      <c r="K437" s="951"/>
      <c r="L437" s="273"/>
      <c r="M437" s="273"/>
      <c r="N437" s="273"/>
      <c r="O437" s="274">
        <f t="shared" si="96"/>
        <v>0</v>
      </c>
      <c r="P437" s="304">
        <f t="shared" si="76"/>
        <v>0</v>
      </c>
      <c r="Q437" s="413"/>
      <c r="R437" s="413"/>
      <c r="S437" s="290"/>
      <c r="T437" s="514"/>
      <c r="U437" s="515"/>
      <c r="V437" s="413"/>
      <c r="W437" s="413"/>
      <c r="X437" s="413"/>
      <c r="Y437" s="299">
        <f t="shared" si="77"/>
        <v>0</v>
      </c>
      <c r="Z437" s="291"/>
      <c r="AA437" s="516"/>
      <c r="AB437" s="28"/>
      <c r="AC437" s="253">
        <f t="shared" si="95"/>
        <v>0</v>
      </c>
    </row>
    <row r="438" spans="1:29" ht="15.6" hidden="1" customHeight="1" x14ac:dyDescent="0.3">
      <c r="A438" s="215"/>
      <c r="B438" s="269"/>
      <c r="C438" s="269"/>
      <c r="D438" s="269"/>
      <c r="E438" s="555" t="s">
        <v>231</v>
      </c>
      <c r="F438" s="880">
        <f t="shared" si="80"/>
        <v>0</v>
      </c>
      <c r="G438" s="270"/>
      <c r="H438" s="270"/>
      <c r="I438" s="287"/>
      <c r="J438" s="288"/>
      <c r="K438" s="951"/>
      <c r="L438" s="273"/>
      <c r="M438" s="273"/>
      <c r="N438" s="273"/>
      <c r="O438" s="274">
        <f t="shared" si="96"/>
        <v>0</v>
      </c>
      <c r="P438" s="304">
        <f t="shared" si="76"/>
        <v>0</v>
      </c>
      <c r="Q438" s="413"/>
      <c r="R438" s="413"/>
      <c r="S438" s="290"/>
      <c r="T438" s="514"/>
      <c r="U438" s="515"/>
      <c r="V438" s="413"/>
      <c r="W438" s="413"/>
      <c r="X438" s="413"/>
      <c r="Y438" s="299">
        <f t="shared" si="77"/>
        <v>0</v>
      </c>
      <c r="Z438" s="291"/>
      <c r="AA438" s="516"/>
      <c r="AB438" s="28"/>
      <c r="AC438" s="253">
        <f t="shared" si="95"/>
        <v>0</v>
      </c>
    </row>
    <row r="439" spans="1:29" ht="15.6" hidden="1" customHeight="1" x14ac:dyDescent="0.3">
      <c r="A439" s="215"/>
      <c r="B439" s="269"/>
      <c r="C439" s="269"/>
      <c r="D439" s="269"/>
      <c r="E439" s="555" t="s">
        <v>232</v>
      </c>
      <c r="F439" s="880">
        <f t="shared" si="80"/>
        <v>0</v>
      </c>
      <c r="G439" s="270"/>
      <c r="H439" s="270"/>
      <c r="I439" s="287"/>
      <c r="J439" s="288"/>
      <c r="K439" s="951"/>
      <c r="L439" s="273"/>
      <c r="M439" s="273"/>
      <c r="N439" s="273"/>
      <c r="O439" s="274">
        <f t="shared" si="96"/>
        <v>0</v>
      </c>
      <c r="P439" s="304">
        <f t="shared" si="76"/>
        <v>0</v>
      </c>
      <c r="Q439" s="413"/>
      <c r="R439" s="413"/>
      <c r="S439" s="290"/>
      <c r="T439" s="514"/>
      <c r="U439" s="515"/>
      <c r="V439" s="413"/>
      <c r="W439" s="413"/>
      <c r="X439" s="413"/>
      <c r="Y439" s="299">
        <f t="shared" si="77"/>
        <v>0</v>
      </c>
      <c r="Z439" s="291"/>
      <c r="AA439" s="1020"/>
      <c r="AB439" s="28"/>
      <c r="AC439" s="253">
        <f t="shared" si="95"/>
        <v>0</v>
      </c>
    </row>
    <row r="440" spans="1:29" ht="15.6" hidden="1" customHeight="1" x14ac:dyDescent="0.3">
      <c r="A440" s="215"/>
      <c r="B440" s="269"/>
      <c r="C440" s="269"/>
      <c r="D440" s="269"/>
      <c r="E440" s="555"/>
      <c r="F440" s="880">
        <f t="shared" si="80"/>
        <v>0</v>
      </c>
      <c r="G440" s="270"/>
      <c r="H440" s="270"/>
      <c r="I440" s="287"/>
      <c r="J440" s="288"/>
      <c r="K440" s="951"/>
      <c r="L440" s="273"/>
      <c r="M440" s="273"/>
      <c r="N440" s="273"/>
      <c r="O440" s="274">
        <f t="shared" si="96"/>
        <v>0</v>
      </c>
      <c r="P440" s="304">
        <f t="shared" si="76"/>
        <v>0</v>
      </c>
      <c r="Q440" s="413"/>
      <c r="R440" s="413"/>
      <c r="S440" s="290"/>
      <c r="T440" s="514"/>
      <c r="U440" s="515"/>
      <c r="V440" s="413"/>
      <c r="W440" s="413"/>
      <c r="X440" s="413"/>
      <c r="Y440" s="299">
        <f t="shared" si="77"/>
        <v>0</v>
      </c>
      <c r="Z440" s="291"/>
      <c r="AA440" s="1020"/>
      <c r="AB440" s="4"/>
      <c r="AC440" s="253">
        <f t="shared" si="95"/>
        <v>0</v>
      </c>
    </row>
    <row r="441" spans="1:29" ht="15.6" hidden="1" customHeight="1" x14ac:dyDescent="0.3">
      <c r="A441" s="215"/>
      <c r="B441" s="269"/>
      <c r="C441" s="269"/>
      <c r="D441" s="269"/>
      <c r="E441" s="555" t="s">
        <v>412</v>
      </c>
      <c r="F441" s="880">
        <f t="shared" si="80"/>
        <v>0</v>
      </c>
      <c r="G441" s="270"/>
      <c r="H441" s="270"/>
      <c r="I441" s="287"/>
      <c r="J441" s="288"/>
      <c r="K441" s="951"/>
      <c r="L441" s="273"/>
      <c r="M441" s="273"/>
      <c r="N441" s="273"/>
      <c r="O441" s="274">
        <f t="shared" si="96"/>
        <v>0</v>
      </c>
      <c r="P441" s="304">
        <f t="shared" si="76"/>
        <v>0</v>
      </c>
      <c r="Q441" s="413"/>
      <c r="R441" s="413"/>
      <c r="S441" s="290"/>
      <c r="T441" s="514"/>
      <c r="U441" s="515"/>
      <c r="V441" s="413"/>
      <c r="W441" s="413"/>
      <c r="X441" s="413"/>
      <c r="Y441" s="299">
        <f t="shared" si="77"/>
        <v>0</v>
      </c>
      <c r="Z441" s="291"/>
      <c r="AA441" s="516"/>
      <c r="AB441" s="4"/>
      <c r="AC441" s="253">
        <f t="shared" si="95"/>
        <v>0</v>
      </c>
    </row>
    <row r="442" spans="1:29" ht="15.6" hidden="1" customHeight="1" x14ac:dyDescent="0.3">
      <c r="A442" s="215"/>
      <c r="B442" s="269"/>
      <c r="C442" s="269"/>
      <c r="D442" s="269"/>
      <c r="E442" s="555" t="s">
        <v>413</v>
      </c>
      <c r="F442" s="880">
        <f t="shared" si="80"/>
        <v>0</v>
      </c>
      <c r="G442" s="270"/>
      <c r="H442" s="270"/>
      <c r="I442" s="287"/>
      <c r="J442" s="288"/>
      <c r="K442" s="951"/>
      <c r="L442" s="273"/>
      <c r="M442" s="273"/>
      <c r="N442" s="273"/>
      <c r="O442" s="274">
        <f t="shared" si="96"/>
        <v>0</v>
      </c>
      <c r="P442" s="304">
        <f t="shared" si="76"/>
        <v>0</v>
      </c>
      <c r="Q442" s="413"/>
      <c r="R442" s="413"/>
      <c r="S442" s="290"/>
      <c r="T442" s="514"/>
      <c r="U442" s="515"/>
      <c r="V442" s="413"/>
      <c r="W442" s="413"/>
      <c r="X442" s="413"/>
      <c r="Y442" s="299">
        <f t="shared" si="77"/>
        <v>0</v>
      </c>
      <c r="Z442" s="291"/>
      <c r="AA442" s="516"/>
      <c r="AB442" s="4"/>
      <c r="AC442" s="253">
        <f t="shared" si="95"/>
        <v>0</v>
      </c>
    </row>
    <row r="443" spans="1:29" x14ac:dyDescent="0.3">
      <c r="A443" s="215"/>
      <c r="B443" s="269"/>
      <c r="C443" s="269"/>
      <c r="D443" s="269"/>
      <c r="E443" s="555"/>
      <c r="F443" s="880">
        <f t="shared" si="80"/>
        <v>0</v>
      </c>
      <c r="G443" s="270"/>
      <c r="H443" s="270"/>
      <c r="I443" s="287"/>
      <c r="J443" s="288"/>
      <c r="K443" s="507"/>
      <c r="L443" s="273"/>
      <c r="M443" s="273"/>
      <c r="N443" s="273"/>
      <c r="O443" s="274"/>
      <c r="P443" s="304">
        <f t="shared" si="76"/>
        <v>0</v>
      </c>
      <c r="Q443" s="413"/>
      <c r="R443" s="413"/>
      <c r="S443" s="290"/>
      <c r="T443" s="514"/>
      <c r="U443" s="515"/>
      <c r="V443" s="413"/>
      <c r="W443" s="413"/>
      <c r="X443" s="413"/>
      <c r="Y443" s="299">
        <f t="shared" si="77"/>
        <v>0</v>
      </c>
      <c r="Z443" s="291"/>
      <c r="AA443" s="1022"/>
      <c r="AB443" s="4"/>
      <c r="AC443" s="253">
        <f t="shared" si="95"/>
        <v>0</v>
      </c>
    </row>
    <row r="444" spans="1:29" x14ac:dyDescent="0.3">
      <c r="A444" s="215"/>
      <c r="B444" s="269"/>
      <c r="C444" s="269"/>
      <c r="D444" s="269"/>
      <c r="E444" s="522" t="s">
        <v>18</v>
      </c>
      <c r="F444" s="880">
        <f t="shared" si="80"/>
        <v>0</v>
      </c>
      <c r="G444" s="270"/>
      <c r="H444" s="270"/>
      <c r="I444" s="287"/>
      <c r="J444" s="288"/>
      <c r="K444" s="507"/>
      <c r="L444" s="273"/>
      <c r="M444" s="273"/>
      <c r="N444" s="273"/>
      <c r="O444" s="274"/>
      <c r="P444" s="304">
        <f t="shared" si="76"/>
        <v>0</v>
      </c>
      <c r="Q444" s="413"/>
      <c r="R444" s="413"/>
      <c r="S444" s="290"/>
      <c r="T444" s="514"/>
      <c r="U444" s="515"/>
      <c r="V444" s="413"/>
      <c r="W444" s="413"/>
      <c r="X444" s="413"/>
      <c r="Y444" s="299">
        <f t="shared" si="77"/>
        <v>0</v>
      </c>
      <c r="Z444" s="291"/>
      <c r="AA444" s="1023"/>
      <c r="AB444" s="20"/>
      <c r="AC444" s="253">
        <f t="shared" si="95"/>
        <v>0</v>
      </c>
    </row>
    <row r="445" spans="1:29" x14ac:dyDescent="0.3">
      <c r="A445" s="215"/>
      <c r="B445" s="269"/>
      <c r="C445" s="269"/>
      <c r="D445" s="269"/>
      <c r="E445" s="555" t="s">
        <v>8</v>
      </c>
      <c r="F445" s="505">
        <v>5</v>
      </c>
      <c r="G445" s="270"/>
      <c r="H445" s="270"/>
      <c r="I445" s="287">
        <v>5</v>
      </c>
      <c r="J445" s="288">
        <v>5</v>
      </c>
      <c r="K445" s="295">
        <v>5</v>
      </c>
      <c r="L445" s="295">
        <v>5</v>
      </c>
      <c r="M445" s="273"/>
      <c r="N445" s="273"/>
      <c r="O445" s="1271">
        <v>5</v>
      </c>
      <c r="P445" s="304">
        <f t="shared" si="76"/>
        <v>0</v>
      </c>
      <c r="Q445" s="413"/>
      <c r="R445" s="413"/>
      <c r="S445" s="290"/>
      <c r="T445" s="514"/>
      <c r="U445" s="515"/>
      <c r="V445" s="413"/>
      <c r="W445" s="413"/>
      <c r="X445" s="413"/>
      <c r="Y445" s="299">
        <f t="shared" si="77"/>
        <v>0</v>
      </c>
      <c r="Z445" s="291"/>
      <c r="AA445" s="1023"/>
      <c r="AB445" s="20"/>
      <c r="AC445" s="253">
        <f t="shared" si="95"/>
        <v>0</v>
      </c>
    </row>
    <row r="446" spans="1:29" x14ac:dyDescent="0.3">
      <c r="A446" s="215"/>
      <c r="B446" s="269"/>
      <c r="C446" s="269"/>
      <c r="D446" s="269"/>
      <c r="E446" s="555" t="s">
        <v>9</v>
      </c>
      <c r="F446" s="505">
        <v>19</v>
      </c>
      <c r="G446" s="270"/>
      <c r="H446" s="270"/>
      <c r="I446" s="287">
        <v>19</v>
      </c>
      <c r="J446" s="288">
        <v>19</v>
      </c>
      <c r="K446" s="295">
        <v>19</v>
      </c>
      <c r="L446" s="295">
        <v>19</v>
      </c>
      <c r="M446" s="273"/>
      <c r="N446" s="273"/>
      <c r="O446" s="1271">
        <v>19</v>
      </c>
      <c r="P446" s="304">
        <f t="shared" si="76"/>
        <v>0</v>
      </c>
      <c r="Q446" s="413"/>
      <c r="R446" s="413"/>
      <c r="S446" s="290"/>
      <c r="T446" s="514"/>
      <c r="U446" s="515"/>
      <c r="V446" s="413"/>
      <c r="W446" s="413"/>
      <c r="X446" s="413"/>
      <c r="Y446" s="299">
        <f t="shared" si="77"/>
        <v>0</v>
      </c>
      <c r="Z446" s="291"/>
      <c r="AA446" s="1023"/>
      <c r="AB446" s="20"/>
      <c r="AC446" s="253">
        <f t="shared" si="95"/>
        <v>0</v>
      </c>
    </row>
    <row r="447" spans="1:29" ht="15.6" hidden="1" customHeight="1" x14ac:dyDescent="0.3">
      <c r="A447" s="215"/>
      <c r="B447" s="269"/>
      <c r="C447" s="269"/>
      <c r="D447" s="269"/>
      <c r="E447" s="555" t="s">
        <v>411</v>
      </c>
      <c r="F447" s="505"/>
      <c r="G447" s="270"/>
      <c r="H447" s="270"/>
      <c r="I447" s="287"/>
      <c r="J447" s="288"/>
      <c r="K447" s="295"/>
      <c r="L447" s="295"/>
      <c r="M447" s="273"/>
      <c r="N447" s="273"/>
      <c r="O447" s="1271"/>
      <c r="P447" s="304">
        <f t="shared" si="76"/>
        <v>0</v>
      </c>
      <c r="Q447" s="413"/>
      <c r="R447" s="413"/>
      <c r="S447" s="290"/>
      <c r="T447" s="514"/>
      <c r="U447" s="515"/>
      <c r="V447" s="413"/>
      <c r="W447" s="413"/>
      <c r="X447" s="413"/>
      <c r="Y447" s="299">
        <f t="shared" si="77"/>
        <v>0</v>
      </c>
      <c r="Z447" s="291"/>
      <c r="AA447" s="1023"/>
      <c r="AB447" s="20"/>
      <c r="AC447" s="253">
        <f t="shared" si="95"/>
        <v>0</v>
      </c>
    </row>
    <row r="448" spans="1:29" ht="15.6" hidden="1" customHeight="1" x14ac:dyDescent="0.3">
      <c r="A448" s="215"/>
      <c r="B448" s="269"/>
      <c r="C448" s="269"/>
      <c r="D448" s="269"/>
      <c r="E448" s="555" t="s">
        <v>231</v>
      </c>
      <c r="F448" s="505"/>
      <c r="G448" s="270"/>
      <c r="H448" s="270"/>
      <c r="I448" s="287"/>
      <c r="J448" s="288"/>
      <c r="K448" s="295"/>
      <c r="L448" s="295"/>
      <c r="M448" s="273"/>
      <c r="N448" s="273"/>
      <c r="O448" s="1271"/>
      <c r="P448" s="304">
        <f t="shared" si="76"/>
        <v>0</v>
      </c>
      <c r="Q448" s="413"/>
      <c r="R448" s="413"/>
      <c r="S448" s="290"/>
      <c r="T448" s="514"/>
      <c r="U448" s="515"/>
      <c r="V448" s="413"/>
      <c r="W448" s="413"/>
      <c r="X448" s="413"/>
      <c r="Y448" s="299">
        <f t="shared" si="77"/>
        <v>0</v>
      </c>
      <c r="Z448" s="291"/>
      <c r="AA448" s="516"/>
      <c r="AB448" s="20"/>
      <c r="AC448" s="253">
        <f t="shared" si="95"/>
        <v>0</v>
      </c>
    </row>
    <row r="449" spans="1:29" ht="15.6" hidden="1" customHeight="1" x14ac:dyDescent="0.3">
      <c r="A449" s="215"/>
      <c r="B449" s="269"/>
      <c r="C449" s="269"/>
      <c r="D449" s="269"/>
      <c r="E449" s="555" t="s">
        <v>232</v>
      </c>
      <c r="F449" s="505"/>
      <c r="G449" s="270"/>
      <c r="H449" s="270"/>
      <c r="I449" s="287"/>
      <c r="J449" s="288"/>
      <c r="K449" s="295"/>
      <c r="L449" s="295"/>
      <c r="M449" s="273"/>
      <c r="N449" s="273"/>
      <c r="O449" s="1271"/>
      <c r="P449" s="304">
        <f t="shared" si="76"/>
        <v>0</v>
      </c>
      <c r="Q449" s="413"/>
      <c r="R449" s="413"/>
      <c r="S449" s="290"/>
      <c r="T449" s="514"/>
      <c r="U449" s="515"/>
      <c r="V449" s="413"/>
      <c r="W449" s="413"/>
      <c r="X449" s="413"/>
      <c r="Y449" s="299">
        <f t="shared" si="77"/>
        <v>0</v>
      </c>
      <c r="Z449" s="291"/>
      <c r="AA449" s="1023"/>
      <c r="AB449" s="20"/>
      <c r="AC449" s="253">
        <f t="shared" si="95"/>
        <v>0</v>
      </c>
    </row>
    <row r="450" spans="1:29" ht="15.6" hidden="1" customHeight="1" x14ac:dyDescent="0.3">
      <c r="A450" s="215"/>
      <c r="B450" s="269"/>
      <c r="C450" s="269"/>
      <c r="D450" s="269"/>
      <c r="E450" s="555" t="s">
        <v>412</v>
      </c>
      <c r="F450" s="505"/>
      <c r="G450" s="270"/>
      <c r="H450" s="270"/>
      <c r="I450" s="287"/>
      <c r="J450" s="288"/>
      <c r="K450" s="295"/>
      <c r="L450" s="295"/>
      <c r="M450" s="273"/>
      <c r="N450" s="273"/>
      <c r="O450" s="1271"/>
      <c r="P450" s="304">
        <f t="shared" si="76"/>
        <v>0</v>
      </c>
      <c r="Q450" s="413"/>
      <c r="R450" s="413"/>
      <c r="S450" s="290"/>
      <c r="T450" s="514"/>
      <c r="U450" s="515"/>
      <c r="V450" s="413"/>
      <c r="W450" s="413"/>
      <c r="X450" s="413"/>
      <c r="Y450" s="299">
        <f t="shared" si="77"/>
        <v>0</v>
      </c>
      <c r="Z450" s="291"/>
      <c r="AA450" s="1023"/>
      <c r="AB450" s="20"/>
      <c r="AC450" s="253">
        <f t="shared" si="95"/>
        <v>0</v>
      </c>
    </row>
    <row r="451" spans="1:29" ht="15.6" hidden="1" customHeight="1" x14ac:dyDescent="0.3">
      <c r="A451" s="215"/>
      <c r="B451" s="269"/>
      <c r="C451" s="269"/>
      <c r="D451" s="269"/>
      <c r="E451" s="555" t="s">
        <v>233</v>
      </c>
      <c r="F451" s="505"/>
      <c r="G451" s="270"/>
      <c r="H451" s="270"/>
      <c r="I451" s="287"/>
      <c r="J451" s="288"/>
      <c r="K451" s="295"/>
      <c r="L451" s="295"/>
      <c r="M451" s="273"/>
      <c r="N451" s="273"/>
      <c r="O451" s="1271"/>
      <c r="P451" s="304">
        <f t="shared" si="76"/>
        <v>0</v>
      </c>
      <c r="Q451" s="413"/>
      <c r="R451" s="413"/>
      <c r="S451" s="290"/>
      <c r="T451" s="514"/>
      <c r="U451" s="515"/>
      <c r="V451" s="413"/>
      <c r="W451" s="413"/>
      <c r="X451" s="413"/>
      <c r="Y451" s="299">
        <f t="shared" si="77"/>
        <v>0</v>
      </c>
      <c r="Z451" s="291"/>
      <c r="AA451" s="1023"/>
      <c r="AB451" s="20"/>
      <c r="AC451" s="253">
        <f t="shared" si="95"/>
        <v>0</v>
      </c>
    </row>
    <row r="452" spans="1:29" ht="15.6" hidden="1" customHeight="1" x14ac:dyDescent="0.3">
      <c r="A452" s="215"/>
      <c r="B452" s="269"/>
      <c r="C452" s="269"/>
      <c r="D452" s="269"/>
      <c r="E452" s="555" t="s">
        <v>413</v>
      </c>
      <c r="F452" s="505"/>
      <c r="G452" s="270"/>
      <c r="H452" s="270"/>
      <c r="I452" s="287"/>
      <c r="J452" s="288"/>
      <c r="K452" s="295"/>
      <c r="L452" s="295"/>
      <c r="M452" s="273"/>
      <c r="N452" s="273"/>
      <c r="O452" s="1271"/>
      <c r="P452" s="304">
        <f t="shared" si="76"/>
        <v>0</v>
      </c>
      <c r="Q452" s="413"/>
      <c r="R452" s="413"/>
      <c r="S452" s="290"/>
      <c r="T452" s="514"/>
      <c r="U452" s="515"/>
      <c r="V452" s="413"/>
      <c r="W452" s="413"/>
      <c r="X452" s="413"/>
      <c r="Y452" s="299">
        <f t="shared" si="77"/>
        <v>0</v>
      </c>
      <c r="Z452" s="291"/>
      <c r="AA452" s="1023"/>
      <c r="AB452" s="20"/>
      <c r="AC452" s="253">
        <f t="shared" si="95"/>
        <v>0</v>
      </c>
    </row>
    <row r="453" spans="1:29" ht="15.6" hidden="1" customHeight="1" x14ac:dyDescent="0.3">
      <c r="A453" s="215"/>
      <c r="B453" s="269"/>
      <c r="C453" s="269"/>
      <c r="D453" s="269"/>
      <c r="E453" s="555"/>
      <c r="F453" s="505"/>
      <c r="G453" s="270"/>
      <c r="H453" s="270"/>
      <c r="I453" s="287"/>
      <c r="J453" s="288"/>
      <c r="K453" s="295"/>
      <c r="L453" s="295"/>
      <c r="M453" s="273"/>
      <c r="N453" s="273"/>
      <c r="O453" s="1271"/>
      <c r="P453" s="304">
        <f t="shared" si="76"/>
        <v>0</v>
      </c>
      <c r="Q453" s="413"/>
      <c r="R453" s="413"/>
      <c r="S453" s="290"/>
      <c r="T453" s="514"/>
      <c r="U453" s="515"/>
      <c r="V453" s="413"/>
      <c r="W453" s="413"/>
      <c r="X453" s="413"/>
      <c r="Y453" s="299">
        <f t="shared" si="77"/>
        <v>0</v>
      </c>
      <c r="Z453" s="291"/>
      <c r="AA453" s="1023"/>
      <c r="AB453" s="20"/>
      <c r="AC453" s="253">
        <f t="shared" si="95"/>
        <v>0</v>
      </c>
    </row>
    <row r="454" spans="1:29" x14ac:dyDescent="0.3">
      <c r="A454" s="215"/>
      <c r="B454" s="269"/>
      <c r="C454" s="269"/>
      <c r="D454" s="269"/>
      <c r="E454" s="555" t="s">
        <v>10</v>
      </c>
      <c r="F454" s="505">
        <v>123</v>
      </c>
      <c r="G454" s="270"/>
      <c r="H454" s="270"/>
      <c r="I454" s="287">
        <v>123</v>
      </c>
      <c r="J454" s="288">
        <v>123</v>
      </c>
      <c r="K454" s="295">
        <v>123</v>
      </c>
      <c r="L454" s="295">
        <v>123</v>
      </c>
      <c r="M454" s="273"/>
      <c r="N454" s="273"/>
      <c r="O454" s="1271">
        <v>123</v>
      </c>
      <c r="P454" s="304">
        <f t="shared" si="76"/>
        <v>0</v>
      </c>
      <c r="Q454" s="413"/>
      <c r="R454" s="413"/>
      <c r="S454" s="290"/>
      <c r="T454" s="514"/>
      <c r="U454" s="515"/>
      <c r="V454" s="413"/>
      <c r="W454" s="413"/>
      <c r="X454" s="413"/>
      <c r="Y454" s="299">
        <f t="shared" si="77"/>
        <v>0</v>
      </c>
      <c r="Z454" s="291"/>
      <c r="AA454" s="1023"/>
      <c r="AB454" s="20"/>
      <c r="AC454" s="253">
        <f t="shared" si="95"/>
        <v>0</v>
      </c>
    </row>
    <row r="455" spans="1:29" ht="15.6" hidden="1" customHeight="1" x14ac:dyDescent="0.3">
      <c r="A455" s="215"/>
      <c r="B455" s="269"/>
      <c r="C455" s="269"/>
      <c r="D455" s="269"/>
      <c r="E455" s="555" t="s">
        <v>411</v>
      </c>
      <c r="F455" s="880">
        <f t="shared" si="80"/>
        <v>0</v>
      </c>
      <c r="G455" s="270"/>
      <c r="H455" s="270"/>
      <c r="I455" s="287"/>
      <c r="J455" s="288"/>
      <c r="K455" s="951"/>
      <c r="L455" s="273"/>
      <c r="M455" s="273"/>
      <c r="N455" s="273"/>
      <c r="O455" s="274">
        <f t="shared" si="96"/>
        <v>0</v>
      </c>
      <c r="P455" s="304">
        <f t="shared" si="76"/>
        <v>0</v>
      </c>
      <c r="Q455" s="413"/>
      <c r="R455" s="413"/>
      <c r="S455" s="290"/>
      <c r="T455" s="514"/>
      <c r="U455" s="515"/>
      <c r="V455" s="413"/>
      <c r="W455" s="413"/>
      <c r="X455" s="413"/>
      <c r="Y455" s="299">
        <f t="shared" si="77"/>
        <v>0</v>
      </c>
      <c r="Z455" s="291"/>
      <c r="AA455" s="1023"/>
      <c r="AB455" s="20"/>
      <c r="AC455" s="253">
        <f t="shared" si="95"/>
        <v>0</v>
      </c>
    </row>
    <row r="456" spans="1:29" ht="15.6" hidden="1" customHeight="1" x14ac:dyDescent="0.3">
      <c r="A456" s="215"/>
      <c r="B456" s="269"/>
      <c r="C456" s="269"/>
      <c r="D456" s="269"/>
      <c r="E456" s="555" t="s">
        <v>231</v>
      </c>
      <c r="F456" s="880">
        <f t="shared" si="80"/>
        <v>0</v>
      </c>
      <c r="G456" s="270"/>
      <c r="H456" s="270"/>
      <c r="I456" s="287"/>
      <c r="J456" s="288"/>
      <c r="K456" s="951"/>
      <c r="L456" s="273"/>
      <c r="M456" s="273"/>
      <c r="N456" s="273"/>
      <c r="O456" s="274">
        <f t="shared" si="96"/>
        <v>0</v>
      </c>
      <c r="P456" s="304">
        <f t="shared" si="76"/>
        <v>0</v>
      </c>
      <c r="Q456" s="413"/>
      <c r="R456" s="413"/>
      <c r="S456" s="290"/>
      <c r="T456" s="514"/>
      <c r="U456" s="515"/>
      <c r="V456" s="413"/>
      <c r="W456" s="413"/>
      <c r="X456" s="413"/>
      <c r="Y456" s="299">
        <f t="shared" si="77"/>
        <v>0</v>
      </c>
      <c r="Z456" s="291"/>
      <c r="AA456" s="516"/>
      <c r="AB456" s="20"/>
      <c r="AC456" s="253">
        <f t="shared" si="95"/>
        <v>0</v>
      </c>
    </row>
    <row r="457" spans="1:29" ht="15.6" hidden="1" customHeight="1" x14ac:dyDescent="0.3">
      <c r="A457" s="215"/>
      <c r="B457" s="269"/>
      <c r="C457" s="269"/>
      <c r="D457" s="269"/>
      <c r="E457" s="555" t="s">
        <v>232</v>
      </c>
      <c r="F457" s="880">
        <f t="shared" si="80"/>
        <v>0</v>
      </c>
      <c r="G457" s="270"/>
      <c r="H457" s="270"/>
      <c r="I457" s="287"/>
      <c r="J457" s="288"/>
      <c r="K457" s="951"/>
      <c r="L457" s="273"/>
      <c r="M457" s="273"/>
      <c r="N457" s="273"/>
      <c r="O457" s="274">
        <f t="shared" si="96"/>
        <v>0</v>
      </c>
      <c r="P457" s="304">
        <f t="shared" si="76"/>
        <v>0</v>
      </c>
      <c r="Q457" s="413"/>
      <c r="R457" s="413"/>
      <c r="S457" s="290"/>
      <c r="T457" s="514"/>
      <c r="U457" s="515"/>
      <c r="V457" s="413"/>
      <c r="W457" s="413"/>
      <c r="X457" s="413"/>
      <c r="Y457" s="299">
        <f t="shared" si="77"/>
        <v>0</v>
      </c>
      <c r="Z457" s="291"/>
      <c r="AA457" s="1023"/>
      <c r="AB457" s="20"/>
      <c r="AC457" s="253">
        <f t="shared" si="95"/>
        <v>0</v>
      </c>
    </row>
    <row r="458" spans="1:29" ht="15.6" hidden="1" customHeight="1" x14ac:dyDescent="0.3">
      <c r="A458" s="215"/>
      <c r="B458" s="269"/>
      <c r="C458" s="269"/>
      <c r="D458" s="269"/>
      <c r="E458" s="555" t="s">
        <v>412</v>
      </c>
      <c r="F458" s="880">
        <f t="shared" si="80"/>
        <v>0</v>
      </c>
      <c r="G458" s="270"/>
      <c r="H458" s="270"/>
      <c r="I458" s="287"/>
      <c r="J458" s="288"/>
      <c r="K458" s="951"/>
      <c r="L458" s="273"/>
      <c r="M458" s="273"/>
      <c r="N458" s="273"/>
      <c r="O458" s="274">
        <f t="shared" si="96"/>
        <v>0</v>
      </c>
      <c r="P458" s="304">
        <f t="shared" si="76"/>
        <v>0</v>
      </c>
      <c r="Q458" s="413"/>
      <c r="R458" s="413"/>
      <c r="S458" s="290"/>
      <c r="T458" s="514"/>
      <c r="U458" s="515"/>
      <c r="V458" s="413"/>
      <c r="W458" s="413"/>
      <c r="X458" s="413"/>
      <c r="Y458" s="299">
        <f t="shared" si="77"/>
        <v>0</v>
      </c>
      <c r="Z458" s="291"/>
      <c r="AA458" s="1023"/>
      <c r="AB458" s="20"/>
      <c r="AC458" s="253">
        <f t="shared" si="95"/>
        <v>0</v>
      </c>
    </row>
    <row r="459" spans="1:29" ht="15.6" hidden="1" customHeight="1" x14ac:dyDescent="0.3">
      <c r="A459" s="215"/>
      <c r="B459" s="269"/>
      <c r="C459" s="269"/>
      <c r="D459" s="269"/>
      <c r="E459" s="555" t="s">
        <v>233</v>
      </c>
      <c r="F459" s="880">
        <f t="shared" si="80"/>
        <v>0</v>
      </c>
      <c r="G459" s="270"/>
      <c r="H459" s="270"/>
      <c r="I459" s="287"/>
      <c r="J459" s="288"/>
      <c r="K459" s="951"/>
      <c r="L459" s="273"/>
      <c r="M459" s="273"/>
      <c r="N459" s="273"/>
      <c r="O459" s="274">
        <f t="shared" si="96"/>
        <v>0</v>
      </c>
      <c r="P459" s="304">
        <f t="shared" si="76"/>
        <v>0</v>
      </c>
      <c r="Q459" s="413"/>
      <c r="R459" s="413"/>
      <c r="S459" s="290"/>
      <c r="T459" s="514"/>
      <c r="U459" s="515"/>
      <c r="V459" s="413"/>
      <c r="W459" s="413"/>
      <c r="X459" s="413"/>
      <c r="Y459" s="299">
        <f t="shared" si="77"/>
        <v>0</v>
      </c>
      <c r="Z459" s="291"/>
      <c r="AA459" s="1023"/>
      <c r="AB459" s="20"/>
      <c r="AC459" s="253">
        <f t="shared" si="95"/>
        <v>0</v>
      </c>
    </row>
    <row r="460" spans="1:29" x14ac:dyDescent="0.3">
      <c r="A460" s="215"/>
      <c r="B460" s="269"/>
      <c r="C460" s="269"/>
      <c r="D460" s="269"/>
      <c r="E460" s="554"/>
      <c r="F460" s="880">
        <f t="shared" si="80"/>
        <v>0</v>
      </c>
      <c r="G460" s="270"/>
      <c r="H460" s="270"/>
      <c r="I460" s="287"/>
      <c r="J460" s="288"/>
      <c r="K460" s="507"/>
      <c r="L460" s="273"/>
      <c r="M460" s="273"/>
      <c r="N460" s="273"/>
      <c r="O460" s="274"/>
      <c r="P460" s="304">
        <f t="shared" si="76"/>
        <v>0</v>
      </c>
      <c r="Q460" s="413"/>
      <c r="R460" s="413"/>
      <c r="S460" s="290"/>
      <c r="T460" s="514"/>
      <c r="U460" s="515"/>
      <c r="V460" s="413"/>
      <c r="W460" s="413"/>
      <c r="X460" s="413"/>
      <c r="Y460" s="299">
        <f t="shared" si="77"/>
        <v>0</v>
      </c>
      <c r="Z460" s="291"/>
      <c r="AA460" s="1023"/>
      <c r="AB460" s="20"/>
      <c r="AC460" s="253">
        <f t="shared" si="95"/>
        <v>0</v>
      </c>
    </row>
    <row r="461" spans="1:29" x14ac:dyDescent="0.3">
      <c r="A461" s="215"/>
      <c r="B461" s="269"/>
      <c r="C461" s="282" t="s">
        <v>572</v>
      </c>
      <c r="D461" s="269"/>
      <c r="E461" s="524"/>
      <c r="F461" s="880">
        <f t="shared" si="80"/>
        <v>0</v>
      </c>
      <c r="G461" s="270"/>
      <c r="H461" s="270"/>
      <c r="I461" s="287"/>
      <c r="J461" s="288"/>
      <c r="K461" s="507"/>
      <c r="L461" s="273"/>
      <c r="M461" s="273"/>
      <c r="N461" s="273"/>
      <c r="O461" s="274"/>
      <c r="P461" s="304">
        <f t="shared" si="76"/>
        <v>0</v>
      </c>
      <c r="Q461" s="413"/>
      <c r="R461" s="413"/>
      <c r="S461" s="290"/>
      <c r="T461" s="514"/>
      <c r="U461" s="515"/>
      <c r="V461" s="413"/>
      <c r="W461" s="413"/>
      <c r="X461" s="413"/>
      <c r="Y461" s="299">
        <f t="shared" si="77"/>
        <v>0</v>
      </c>
      <c r="Z461" s="275"/>
      <c r="AA461" s="1020"/>
      <c r="AB461" s="20"/>
      <c r="AC461" s="253">
        <f t="shared" si="95"/>
        <v>0</v>
      </c>
    </row>
    <row r="462" spans="1:29" x14ac:dyDescent="0.3">
      <c r="A462" s="215"/>
      <c r="B462" s="269"/>
      <c r="C462" s="269"/>
      <c r="D462" s="269"/>
      <c r="E462" s="522" t="s">
        <v>17</v>
      </c>
      <c r="F462" s="880">
        <f t="shared" si="80"/>
        <v>4</v>
      </c>
      <c r="G462" s="287">
        <v>1</v>
      </c>
      <c r="H462" s="288">
        <v>1</v>
      </c>
      <c r="I462" s="287">
        <v>1</v>
      </c>
      <c r="J462" s="288">
        <v>1</v>
      </c>
      <c r="K462" s="951">
        <v>1</v>
      </c>
      <c r="L462" s="273">
        <v>2</v>
      </c>
      <c r="M462" s="273"/>
      <c r="N462" s="273"/>
      <c r="O462" s="274">
        <f t="shared" si="96"/>
        <v>3</v>
      </c>
      <c r="P462" s="304">
        <f t="shared" ref="P462:P509" si="97">SUM(Q462:T462)</f>
        <v>200000</v>
      </c>
      <c r="Q462" s="413"/>
      <c r="R462" s="413"/>
      <c r="S462" s="290">
        <v>200000</v>
      </c>
      <c r="T462" s="514"/>
      <c r="U462" s="515"/>
      <c r="V462" s="413"/>
      <c r="W462" s="413"/>
      <c r="X462" s="413"/>
      <c r="Y462" s="299">
        <f t="shared" si="77"/>
        <v>0</v>
      </c>
      <c r="Z462" s="291" t="s">
        <v>32</v>
      </c>
      <c r="AA462" s="516" t="s">
        <v>573</v>
      </c>
      <c r="AB462" s="20"/>
      <c r="AC462" s="253">
        <f t="shared" si="95"/>
        <v>200000</v>
      </c>
    </row>
    <row r="463" spans="1:29" x14ac:dyDescent="0.3">
      <c r="A463" s="215"/>
      <c r="B463" s="269"/>
      <c r="C463" s="269"/>
      <c r="D463" s="269"/>
      <c r="E463" s="555"/>
      <c r="F463" s="880">
        <f t="shared" si="80"/>
        <v>0</v>
      </c>
      <c r="G463" s="270"/>
      <c r="H463" s="270"/>
      <c r="I463" s="287"/>
      <c r="J463" s="288"/>
      <c r="K463" s="507"/>
      <c r="L463" s="296"/>
      <c r="M463" s="296"/>
      <c r="N463" s="296"/>
      <c r="O463" s="274"/>
      <c r="P463" s="304">
        <f t="shared" si="97"/>
        <v>47500</v>
      </c>
      <c r="Q463" s="413"/>
      <c r="R463" s="413"/>
      <c r="S463" s="290">
        <v>47500</v>
      </c>
      <c r="T463" s="514"/>
      <c r="U463" s="515"/>
      <c r="V463" s="413">
        <v>74014</v>
      </c>
      <c r="W463" s="413"/>
      <c r="X463" s="413"/>
      <c r="Y463" s="299">
        <f t="shared" ref="Y463:Y500" si="98">SUM(U463:X463)</f>
        <v>74014</v>
      </c>
      <c r="Z463" s="291" t="s">
        <v>32</v>
      </c>
      <c r="AA463" s="516" t="s">
        <v>1130</v>
      </c>
      <c r="AB463" s="20"/>
      <c r="AC463" s="253">
        <f t="shared" si="95"/>
        <v>121514</v>
      </c>
    </row>
    <row r="464" spans="1:29" x14ac:dyDescent="0.3">
      <c r="A464" s="215"/>
      <c r="B464" s="269"/>
      <c r="C464" s="269"/>
      <c r="D464" s="269"/>
      <c r="E464" s="555"/>
      <c r="F464" s="880">
        <f t="shared" si="80"/>
        <v>0</v>
      </c>
      <c r="G464" s="270"/>
      <c r="H464" s="270"/>
      <c r="I464" s="287"/>
      <c r="J464" s="288"/>
      <c r="K464" s="507"/>
      <c r="L464" s="273"/>
      <c r="M464" s="273"/>
      <c r="N464" s="273"/>
      <c r="O464" s="274"/>
      <c r="P464" s="304">
        <f t="shared" si="97"/>
        <v>0</v>
      </c>
      <c r="Q464" s="413"/>
      <c r="R464" s="413"/>
      <c r="S464" s="290"/>
      <c r="T464" s="514"/>
      <c r="U464" s="515"/>
      <c r="V464" s="413"/>
      <c r="W464" s="413"/>
      <c r="X464" s="413"/>
      <c r="Y464" s="299">
        <f t="shared" si="98"/>
        <v>0</v>
      </c>
      <c r="Z464" s="275"/>
      <c r="AA464" s="516" t="s">
        <v>1131</v>
      </c>
      <c r="AB464" s="20"/>
      <c r="AC464" s="253">
        <f t="shared" si="95"/>
        <v>0</v>
      </c>
    </row>
    <row r="465" spans="1:29" x14ac:dyDescent="0.3">
      <c r="A465" s="215"/>
      <c r="B465" s="269"/>
      <c r="C465" s="269"/>
      <c r="D465" s="269"/>
      <c r="E465" s="555"/>
      <c r="F465" s="880">
        <f t="shared" si="80"/>
        <v>0</v>
      </c>
      <c r="G465" s="270"/>
      <c r="H465" s="270"/>
      <c r="I465" s="287"/>
      <c r="J465" s="288"/>
      <c r="K465" s="507"/>
      <c r="L465" s="273"/>
      <c r="M465" s="273"/>
      <c r="N465" s="273"/>
      <c r="O465" s="274"/>
      <c r="P465" s="304">
        <f t="shared" si="97"/>
        <v>0</v>
      </c>
      <c r="Q465" s="413"/>
      <c r="R465" s="413"/>
      <c r="S465" s="290"/>
      <c r="T465" s="514"/>
      <c r="U465" s="515"/>
      <c r="V465" s="413"/>
      <c r="W465" s="413"/>
      <c r="X465" s="413"/>
      <c r="Y465" s="299">
        <f t="shared" si="98"/>
        <v>0</v>
      </c>
      <c r="Z465" s="275"/>
      <c r="AA465" s="516" t="s">
        <v>1132</v>
      </c>
      <c r="AB465" s="20"/>
      <c r="AC465" s="253">
        <f t="shared" si="95"/>
        <v>0</v>
      </c>
    </row>
    <row r="466" spans="1:29" x14ac:dyDescent="0.3">
      <c r="A466" s="215"/>
      <c r="B466" s="269"/>
      <c r="C466" s="269"/>
      <c r="D466" s="269"/>
      <c r="E466" s="555"/>
      <c r="F466" s="880">
        <f t="shared" si="80"/>
        <v>0</v>
      </c>
      <c r="G466" s="270"/>
      <c r="H466" s="270"/>
      <c r="I466" s="287"/>
      <c r="J466" s="288"/>
      <c r="K466" s="507"/>
      <c r="L466" s="273"/>
      <c r="M466" s="273"/>
      <c r="N466" s="273"/>
      <c r="O466" s="274"/>
      <c r="P466" s="304">
        <f t="shared" si="97"/>
        <v>0</v>
      </c>
      <c r="Q466" s="413"/>
      <c r="R466" s="413"/>
      <c r="S466" s="290"/>
      <c r="T466" s="514"/>
      <c r="U466" s="515"/>
      <c r="V466" s="413"/>
      <c r="W466" s="413"/>
      <c r="X466" s="413"/>
      <c r="Y466" s="299">
        <f t="shared" si="98"/>
        <v>0</v>
      </c>
      <c r="Z466" s="275"/>
      <c r="AA466" s="1020"/>
      <c r="AB466" s="20"/>
      <c r="AC466" s="253">
        <f t="shared" si="95"/>
        <v>0</v>
      </c>
    </row>
    <row r="467" spans="1:29" x14ac:dyDescent="0.3">
      <c r="A467" s="215"/>
      <c r="B467" s="269"/>
      <c r="C467" s="269"/>
      <c r="D467" s="269"/>
      <c r="E467" s="522" t="s">
        <v>19</v>
      </c>
      <c r="F467" s="880">
        <f t="shared" si="80"/>
        <v>0</v>
      </c>
      <c r="G467" s="270"/>
      <c r="H467" s="270"/>
      <c r="I467" s="287"/>
      <c r="J467" s="288"/>
      <c r="K467" s="507"/>
      <c r="L467" s="273"/>
      <c r="M467" s="273"/>
      <c r="N467" s="273"/>
      <c r="O467" s="274"/>
      <c r="P467" s="304">
        <f t="shared" si="97"/>
        <v>0</v>
      </c>
      <c r="Q467" s="413"/>
      <c r="R467" s="413"/>
      <c r="S467" s="290"/>
      <c r="T467" s="514"/>
      <c r="U467" s="515"/>
      <c r="V467" s="413"/>
      <c r="W467" s="413"/>
      <c r="X467" s="413"/>
      <c r="Y467" s="299">
        <f t="shared" si="98"/>
        <v>0</v>
      </c>
      <c r="Z467" s="291"/>
      <c r="AA467" s="1023"/>
      <c r="AB467" s="20"/>
      <c r="AC467" s="253">
        <f t="shared" si="95"/>
        <v>0</v>
      </c>
    </row>
    <row r="468" spans="1:29" x14ac:dyDescent="0.3">
      <c r="A468" s="215"/>
      <c r="B468" s="269"/>
      <c r="C468" s="269"/>
      <c r="D468" s="269"/>
      <c r="E468" s="555" t="s">
        <v>8</v>
      </c>
      <c r="F468" s="505">
        <v>5</v>
      </c>
      <c r="G468" s="270"/>
      <c r="H468" s="270"/>
      <c r="I468" s="287">
        <v>5</v>
      </c>
      <c r="J468" s="288">
        <v>5</v>
      </c>
      <c r="K468" s="295">
        <v>5</v>
      </c>
      <c r="L468" s="295">
        <v>5</v>
      </c>
      <c r="M468" s="273"/>
      <c r="N468" s="273"/>
      <c r="O468" s="1271">
        <v>5</v>
      </c>
      <c r="P468" s="304">
        <f t="shared" si="97"/>
        <v>0</v>
      </c>
      <c r="Q468" s="413"/>
      <c r="R468" s="413"/>
      <c r="S468" s="290"/>
      <c r="T468" s="514"/>
      <c r="U468" s="515"/>
      <c r="V468" s="413"/>
      <c r="W468" s="413"/>
      <c r="X468" s="413"/>
      <c r="Y468" s="299">
        <f t="shared" si="98"/>
        <v>0</v>
      </c>
      <c r="Z468" s="291"/>
      <c r="AA468" s="1023"/>
      <c r="AB468" s="20"/>
      <c r="AC468" s="253">
        <f t="shared" si="95"/>
        <v>0</v>
      </c>
    </row>
    <row r="469" spans="1:29" x14ac:dyDescent="0.3">
      <c r="A469" s="215"/>
      <c r="B469" s="269"/>
      <c r="C469" s="269"/>
      <c r="D469" s="269"/>
      <c r="E469" s="555" t="s">
        <v>9</v>
      </c>
      <c r="F469" s="505">
        <v>19</v>
      </c>
      <c r="G469" s="270"/>
      <c r="H469" s="270"/>
      <c r="I469" s="287">
        <v>19</v>
      </c>
      <c r="J469" s="288">
        <v>19</v>
      </c>
      <c r="K469" s="295">
        <v>19</v>
      </c>
      <c r="L469" s="295">
        <v>19</v>
      </c>
      <c r="M469" s="273"/>
      <c r="N469" s="273"/>
      <c r="O469" s="1271">
        <v>19</v>
      </c>
      <c r="P469" s="304">
        <f t="shared" si="97"/>
        <v>0</v>
      </c>
      <c r="Q469" s="413"/>
      <c r="R469" s="413"/>
      <c r="S469" s="290"/>
      <c r="T469" s="514"/>
      <c r="U469" s="515"/>
      <c r="V469" s="413"/>
      <c r="W469" s="413"/>
      <c r="X469" s="413"/>
      <c r="Y469" s="299">
        <f t="shared" si="98"/>
        <v>0</v>
      </c>
      <c r="Z469" s="291"/>
      <c r="AA469" s="1023"/>
      <c r="AB469" s="20"/>
      <c r="AC469" s="253">
        <f t="shared" si="95"/>
        <v>0</v>
      </c>
    </row>
    <row r="470" spans="1:29" ht="15.6" hidden="1" customHeight="1" x14ac:dyDescent="0.3">
      <c r="A470" s="215"/>
      <c r="B470" s="269"/>
      <c r="C470" s="269"/>
      <c r="D470" s="269"/>
      <c r="E470" s="555" t="s">
        <v>411</v>
      </c>
      <c r="F470" s="505"/>
      <c r="G470" s="270"/>
      <c r="H470" s="270"/>
      <c r="I470" s="287"/>
      <c r="J470" s="288"/>
      <c r="K470" s="295"/>
      <c r="L470" s="295"/>
      <c r="M470" s="273"/>
      <c r="N470" s="273"/>
      <c r="O470" s="1271"/>
      <c r="P470" s="304">
        <f t="shared" si="97"/>
        <v>0</v>
      </c>
      <c r="Q470" s="413"/>
      <c r="R470" s="413"/>
      <c r="S470" s="290"/>
      <c r="T470" s="514"/>
      <c r="U470" s="515"/>
      <c r="V470" s="413"/>
      <c r="W470" s="413"/>
      <c r="X470" s="413"/>
      <c r="Y470" s="299">
        <f t="shared" si="98"/>
        <v>0</v>
      </c>
      <c r="Z470" s="291"/>
      <c r="AA470" s="1023"/>
      <c r="AB470" s="20"/>
      <c r="AC470" s="253">
        <f t="shared" si="95"/>
        <v>0</v>
      </c>
    </row>
    <row r="471" spans="1:29" ht="15.6" hidden="1" customHeight="1" x14ac:dyDescent="0.3">
      <c r="A471" s="215"/>
      <c r="B471" s="269"/>
      <c r="C471" s="269"/>
      <c r="D471" s="269"/>
      <c r="E471" s="555" t="s">
        <v>231</v>
      </c>
      <c r="F471" s="505"/>
      <c r="G471" s="270"/>
      <c r="H471" s="270"/>
      <c r="I471" s="287"/>
      <c r="J471" s="288"/>
      <c r="K471" s="295"/>
      <c r="L471" s="295"/>
      <c r="M471" s="273"/>
      <c r="N471" s="273"/>
      <c r="O471" s="1271"/>
      <c r="P471" s="304">
        <f t="shared" si="97"/>
        <v>0</v>
      </c>
      <c r="Q471" s="413"/>
      <c r="R471" s="413"/>
      <c r="S471" s="290"/>
      <c r="T471" s="514"/>
      <c r="U471" s="515"/>
      <c r="V471" s="413"/>
      <c r="W471" s="413"/>
      <c r="X471" s="413"/>
      <c r="Y471" s="299">
        <f t="shared" si="98"/>
        <v>0</v>
      </c>
      <c r="Z471" s="291"/>
      <c r="AA471" s="1023"/>
      <c r="AB471" s="20"/>
      <c r="AC471" s="253">
        <f t="shared" si="95"/>
        <v>0</v>
      </c>
    </row>
    <row r="472" spans="1:29" ht="15.6" hidden="1" customHeight="1" x14ac:dyDescent="0.3">
      <c r="A472" s="215"/>
      <c r="B472" s="269"/>
      <c r="C472" s="269"/>
      <c r="D472" s="269"/>
      <c r="E472" s="555" t="s">
        <v>232</v>
      </c>
      <c r="F472" s="505"/>
      <c r="G472" s="270"/>
      <c r="H472" s="270"/>
      <c r="I472" s="287"/>
      <c r="J472" s="288"/>
      <c r="K472" s="295"/>
      <c r="L472" s="295"/>
      <c r="M472" s="273"/>
      <c r="N472" s="273"/>
      <c r="O472" s="1271"/>
      <c r="P472" s="304">
        <f t="shared" si="97"/>
        <v>0</v>
      </c>
      <c r="Q472" s="413"/>
      <c r="R472" s="413"/>
      <c r="S472" s="290"/>
      <c r="T472" s="514"/>
      <c r="U472" s="515"/>
      <c r="V472" s="413"/>
      <c r="W472" s="413"/>
      <c r="X472" s="413"/>
      <c r="Y472" s="299">
        <f t="shared" si="98"/>
        <v>0</v>
      </c>
      <c r="Z472" s="291"/>
      <c r="AA472" s="1023"/>
      <c r="AB472" s="20"/>
      <c r="AC472" s="253">
        <f t="shared" si="95"/>
        <v>0</v>
      </c>
    </row>
    <row r="473" spans="1:29" ht="15.6" hidden="1" customHeight="1" x14ac:dyDescent="0.3">
      <c r="A473" s="215"/>
      <c r="B473" s="269"/>
      <c r="C473" s="269"/>
      <c r="D473" s="269"/>
      <c r="E473" s="555" t="s">
        <v>412</v>
      </c>
      <c r="F473" s="505"/>
      <c r="G473" s="270"/>
      <c r="H473" s="270"/>
      <c r="I473" s="287"/>
      <c r="J473" s="288"/>
      <c r="K473" s="295"/>
      <c r="L473" s="295"/>
      <c r="M473" s="273"/>
      <c r="N473" s="273"/>
      <c r="O473" s="1271"/>
      <c r="P473" s="304">
        <f t="shared" si="97"/>
        <v>0</v>
      </c>
      <c r="Q473" s="413"/>
      <c r="R473" s="413"/>
      <c r="S473" s="290"/>
      <c r="T473" s="514"/>
      <c r="U473" s="515"/>
      <c r="V473" s="413"/>
      <c r="W473" s="413"/>
      <c r="X473" s="413"/>
      <c r="Y473" s="299">
        <f t="shared" si="98"/>
        <v>0</v>
      </c>
      <c r="Z473" s="291"/>
      <c r="AA473" s="1023"/>
      <c r="AB473" s="20"/>
      <c r="AC473" s="253">
        <f t="shared" si="95"/>
        <v>0</v>
      </c>
    </row>
    <row r="474" spans="1:29" ht="15.6" hidden="1" customHeight="1" x14ac:dyDescent="0.3">
      <c r="A474" s="215"/>
      <c r="B474" s="269"/>
      <c r="C474" s="269"/>
      <c r="D474" s="269"/>
      <c r="E474" s="555" t="s">
        <v>233</v>
      </c>
      <c r="F474" s="505"/>
      <c r="G474" s="270"/>
      <c r="H474" s="270"/>
      <c r="I474" s="287"/>
      <c r="J474" s="288"/>
      <c r="K474" s="295"/>
      <c r="L474" s="295"/>
      <c r="M474" s="273"/>
      <c r="N474" s="273"/>
      <c r="O474" s="1271"/>
      <c r="P474" s="304">
        <f t="shared" si="97"/>
        <v>0</v>
      </c>
      <c r="Q474" s="413"/>
      <c r="R474" s="413"/>
      <c r="S474" s="290"/>
      <c r="T474" s="514"/>
      <c r="U474" s="515"/>
      <c r="V474" s="413"/>
      <c r="W474" s="413"/>
      <c r="X474" s="413"/>
      <c r="Y474" s="299">
        <f t="shared" si="98"/>
        <v>0</v>
      </c>
      <c r="Z474" s="291"/>
      <c r="AA474" s="1023"/>
      <c r="AB474" s="20"/>
      <c r="AC474" s="253">
        <f t="shared" si="95"/>
        <v>0</v>
      </c>
    </row>
    <row r="475" spans="1:29" ht="15.6" hidden="1" customHeight="1" x14ac:dyDescent="0.3">
      <c r="A475" s="215"/>
      <c r="B475" s="269"/>
      <c r="C475" s="269"/>
      <c r="D475" s="269"/>
      <c r="E475" s="555"/>
      <c r="F475" s="505"/>
      <c r="G475" s="270"/>
      <c r="H475" s="270"/>
      <c r="I475" s="287"/>
      <c r="J475" s="288"/>
      <c r="K475" s="295"/>
      <c r="L475" s="295"/>
      <c r="M475" s="273"/>
      <c r="N475" s="273"/>
      <c r="O475" s="1271"/>
      <c r="P475" s="304">
        <f t="shared" si="97"/>
        <v>0</v>
      </c>
      <c r="Q475" s="413"/>
      <c r="R475" s="413"/>
      <c r="S475" s="290"/>
      <c r="T475" s="514"/>
      <c r="U475" s="515"/>
      <c r="V475" s="413"/>
      <c r="W475" s="413"/>
      <c r="X475" s="413"/>
      <c r="Y475" s="299">
        <f t="shared" si="98"/>
        <v>0</v>
      </c>
      <c r="Z475" s="291"/>
      <c r="AA475" s="1023"/>
      <c r="AB475" s="20"/>
      <c r="AC475" s="253">
        <f t="shared" si="95"/>
        <v>0</v>
      </c>
    </row>
    <row r="476" spans="1:29" x14ac:dyDescent="0.3">
      <c r="A476" s="215"/>
      <c r="B476" s="269"/>
      <c r="C476" s="269"/>
      <c r="D476" s="269"/>
      <c r="E476" s="555" t="s">
        <v>10</v>
      </c>
      <c r="F476" s="505">
        <v>123</v>
      </c>
      <c r="G476" s="270"/>
      <c r="H476" s="270"/>
      <c r="I476" s="287">
        <v>123</v>
      </c>
      <c r="J476" s="288">
        <v>123</v>
      </c>
      <c r="K476" s="295">
        <v>123</v>
      </c>
      <c r="L476" s="295">
        <v>123</v>
      </c>
      <c r="M476" s="273"/>
      <c r="N476" s="273"/>
      <c r="O476" s="1271">
        <v>123</v>
      </c>
      <c r="P476" s="304">
        <f t="shared" si="97"/>
        <v>0</v>
      </c>
      <c r="Q476" s="413"/>
      <c r="R476" s="413"/>
      <c r="S476" s="290"/>
      <c r="T476" s="514"/>
      <c r="U476" s="515"/>
      <c r="V476" s="413"/>
      <c r="W476" s="413"/>
      <c r="X476" s="413"/>
      <c r="Y476" s="299">
        <f t="shared" si="98"/>
        <v>0</v>
      </c>
      <c r="Z476" s="291"/>
      <c r="AA476" s="1023"/>
      <c r="AB476" s="20"/>
      <c r="AC476" s="253">
        <f t="shared" si="95"/>
        <v>0</v>
      </c>
    </row>
    <row r="477" spans="1:29" ht="15.6" hidden="1" customHeight="1" x14ac:dyDescent="0.3">
      <c r="A477" s="215"/>
      <c r="B477" s="269"/>
      <c r="C477" s="269"/>
      <c r="D477" s="269"/>
      <c r="E477" s="555" t="s">
        <v>411</v>
      </c>
      <c r="F477" s="880">
        <f t="shared" si="80"/>
        <v>0</v>
      </c>
      <c r="G477" s="270"/>
      <c r="H477" s="270"/>
      <c r="I477" s="287"/>
      <c r="J477" s="288"/>
      <c r="K477" s="951"/>
      <c r="L477" s="273"/>
      <c r="M477" s="273"/>
      <c r="N477" s="273"/>
      <c r="O477" s="274">
        <f t="shared" si="96"/>
        <v>0</v>
      </c>
      <c r="P477" s="304">
        <f t="shared" si="97"/>
        <v>0</v>
      </c>
      <c r="Q477" s="413"/>
      <c r="R477" s="413"/>
      <c r="S477" s="290"/>
      <c r="T477" s="514"/>
      <c r="U477" s="515"/>
      <c r="V477" s="413"/>
      <c r="W477" s="413"/>
      <c r="X477" s="413"/>
      <c r="Y477" s="299">
        <f t="shared" si="98"/>
        <v>0</v>
      </c>
      <c r="Z477" s="291"/>
      <c r="AA477" s="1023"/>
      <c r="AB477" s="20"/>
      <c r="AC477" s="253">
        <f t="shared" si="95"/>
        <v>0</v>
      </c>
    </row>
    <row r="478" spans="1:29" ht="15.6" hidden="1" customHeight="1" x14ac:dyDescent="0.3">
      <c r="A478" s="215"/>
      <c r="B478" s="269"/>
      <c r="C478" s="269"/>
      <c r="D478" s="269"/>
      <c r="E478" s="555" t="s">
        <v>231</v>
      </c>
      <c r="F478" s="880">
        <f t="shared" si="80"/>
        <v>0</v>
      </c>
      <c r="G478" s="270"/>
      <c r="H478" s="270"/>
      <c r="I478" s="287"/>
      <c r="J478" s="288"/>
      <c r="K478" s="951"/>
      <c r="L478" s="273"/>
      <c r="M478" s="273"/>
      <c r="N478" s="273"/>
      <c r="O478" s="274">
        <f t="shared" si="96"/>
        <v>0</v>
      </c>
      <c r="P478" s="304">
        <f t="shared" si="97"/>
        <v>0</v>
      </c>
      <c r="Q478" s="413"/>
      <c r="R478" s="413"/>
      <c r="S478" s="290"/>
      <c r="T478" s="514"/>
      <c r="U478" s="515"/>
      <c r="V478" s="413"/>
      <c r="W478" s="413"/>
      <c r="X478" s="413"/>
      <c r="Y478" s="299">
        <f t="shared" si="98"/>
        <v>0</v>
      </c>
      <c r="Z478" s="291"/>
      <c r="AA478" s="516" t="s">
        <v>445</v>
      </c>
      <c r="AB478" s="20"/>
      <c r="AC478" s="253">
        <f t="shared" si="95"/>
        <v>0</v>
      </c>
    </row>
    <row r="479" spans="1:29" ht="15.6" hidden="1" customHeight="1" x14ac:dyDescent="0.3">
      <c r="A479" s="215"/>
      <c r="B479" s="269"/>
      <c r="C479" s="269"/>
      <c r="D479" s="269"/>
      <c r="E479" s="555" t="s">
        <v>232</v>
      </c>
      <c r="F479" s="880">
        <f t="shared" si="80"/>
        <v>0</v>
      </c>
      <c r="G479" s="270"/>
      <c r="H479" s="270"/>
      <c r="I479" s="287"/>
      <c r="J479" s="288"/>
      <c r="K479" s="951"/>
      <c r="L479" s="273"/>
      <c r="M479" s="273"/>
      <c r="N479" s="273"/>
      <c r="O479" s="274">
        <f t="shared" si="96"/>
        <v>0</v>
      </c>
      <c r="P479" s="304">
        <f t="shared" si="97"/>
        <v>0</v>
      </c>
      <c r="Q479" s="413"/>
      <c r="R479" s="413"/>
      <c r="S479" s="290"/>
      <c r="T479" s="514"/>
      <c r="U479" s="515"/>
      <c r="V479" s="413"/>
      <c r="W479" s="413"/>
      <c r="X479" s="413"/>
      <c r="Y479" s="299">
        <f t="shared" si="98"/>
        <v>0</v>
      </c>
      <c r="Z479" s="291"/>
      <c r="AA479" s="1023"/>
      <c r="AB479" s="20"/>
      <c r="AC479" s="253">
        <f t="shared" si="95"/>
        <v>0</v>
      </c>
    </row>
    <row r="480" spans="1:29" ht="15.6" hidden="1" customHeight="1" x14ac:dyDescent="0.3">
      <c r="A480" s="215"/>
      <c r="B480" s="269"/>
      <c r="C480" s="269"/>
      <c r="D480" s="269"/>
      <c r="E480" s="555" t="s">
        <v>412</v>
      </c>
      <c r="F480" s="880">
        <f t="shared" si="80"/>
        <v>0</v>
      </c>
      <c r="G480" s="270"/>
      <c r="H480" s="270"/>
      <c r="I480" s="287"/>
      <c r="J480" s="288"/>
      <c r="K480" s="951"/>
      <c r="L480" s="273"/>
      <c r="M480" s="273"/>
      <c r="N480" s="273"/>
      <c r="O480" s="274">
        <f t="shared" si="96"/>
        <v>0</v>
      </c>
      <c r="P480" s="304">
        <f t="shared" si="97"/>
        <v>0</v>
      </c>
      <c r="Q480" s="413"/>
      <c r="R480" s="413"/>
      <c r="S480" s="290"/>
      <c r="T480" s="514"/>
      <c r="U480" s="515"/>
      <c r="V480" s="413"/>
      <c r="W480" s="413"/>
      <c r="X480" s="413"/>
      <c r="Y480" s="299">
        <f t="shared" si="98"/>
        <v>0</v>
      </c>
      <c r="Z480" s="291"/>
      <c r="AA480" s="1023"/>
      <c r="AB480" s="20"/>
      <c r="AC480" s="253">
        <f t="shared" si="95"/>
        <v>0</v>
      </c>
    </row>
    <row r="481" spans="1:29" ht="15.6" hidden="1" customHeight="1" x14ac:dyDescent="0.3">
      <c r="A481" s="215"/>
      <c r="B481" s="269"/>
      <c r="C481" s="269"/>
      <c r="D481" s="269"/>
      <c r="E481" s="555" t="s">
        <v>233</v>
      </c>
      <c r="F481" s="880">
        <f t="shared" si="80"/>
        <v>0</v>
      </c>
      <c r="G481" s="270"/>
      <c r="H481" s="270"/>
      <c r="I481" s="287"/>
      <c r="J481" s="288"/>
      <c r="K481" s="951"/>
      <c r="L481" s="273"/>
      <c r="M481" s="273"/>
      <c r="N481" s="273"/>
      <c r="O481" s="274">
        <f t="shared" si="96"/>
        <v>0</v>
      </c>
      <c r="P481" s="304">
        <f t="shared" si="97"/>
        <v>0</v>
      </c>
      <c r="Q481" s="413"/>
      <c r="R481" s="413"/>
      <c r="S481" s="290"/>
      <c r="T481" s="514"/>
      <c r="U481" s="515"/>
      <c r="V481" s="413"/>
      <c r="W481" s="413"/>
      <c r="X481" s="413"/>
      <c r="Y481" s="299">
        <f t="shared" si="98"/>
        <v>0</v>
      </c>
      <c r="Z481" s="291"/>
      <c r="AA481" s="1023"/>
      <c r="AB481" s="20"/>
      <c r="AC481" s="253">
        <f t="shared" si="95"/>
        <v>0</v>
      </c>
    </row>
    <row r="482" spans="1:29" ht="15.6" hidden="1" customHeight="1" x14ac:dyDescent="0.3">
      <c r="A482" s="215"/>
      <c r="B482" s="269"/>
      <c r="C482" s="269"/>
      <c r="D482" s="269"/>
      <c r="E482" s="555" t="s">
        <v>413</v>
      </c>
      <c r="F482" s="880">
        <f t="shared" si="80"/>
        <v>0</v>
      </c>
      <c r="G482" s="270"/>
      <c r="H482" s="270"/>
      <c r="I482" s="287"/>
      <c r="J482" s="288"/>
      <c r="K482" s="951"/>
      <c r="L482" s="273"/>
      <c r="M482" s="273"/>
      <c r="N482" s="273"/>
      <c r="O482" s="274">
        <f t="shared" si="96"/>
        <v>0</v>
      </c>
      <c r="P482" s="304">
        <f t="shared" si="97"/>
        <v>0</v>
      </c>
      <c r="Q482" s="413"/>
      <c r="R482" s="413"/>
      <c r="S482" s="290"/>
      <c r="T482" s="514"/>
      <c r="U482" s="515"/>
      <c r="V482" s="413"/>
      <c r="W482" s="413"/>
      <c r="X482" s="413"/>
      <c r="Y482" s="299">
        <f t="shared" si="98"/>
        <v>0</v>
      </c>
      <c r="Z482" s="291"/>
      <c r="AA482" s="1023"/>
      <c r="AB482" s="20"/>
      <c r="AC482" s="253">
        <f t="shared" si="95"/>
        <v>0</v>
      </c>
    </row>
    <row r="483" spans="1:29" s="9" customFormat="1" x14ac:dyDescent="0.3">
      <c r="A483" s="215"/>
      <c r="B483" s="269"/>
      <c r="C483" s="269"/>
      <c r="D483" s="269"/>
      <c r="E483" s="555"/>
      <c r="F483" s="880">
        <f t="shared" si="80"/>
        <v>0</v>
      </c>
      <c r="G483" s="270"/>
      <c r="H483" s="270"/>
      <c r="I483" s="287"/>
      <c r="J483" s="288"/>
      <c r="K483" s="507"/>
      <c r="L483" s="296"/>
      <c r="M483" s="296"/>
      <c r="N483" s="296"/>
      <c r="O483" s="274"/>
      <c r="P483" s="304">
        <f t="shared" si="97"/>
        <v>0</v>
      </c>
      <c r="Q483" s="413"/>
      <c r="R483" s="413"/>
      <c r="S483" s="290"/>
      <c r="T483" s="514"/>
      <c r="U483" s="515"/>
      <c r="V483" s="413"/>
      <c r="W483" s="413"/>
      <c r="X483" s="413"/>
      <c r="Y483" s="299">
        <f t="shared" si="98"/>
        <v>0</v>
      </c>
      <c r="Z483" s="291"/>
      <c r="AA483" s="1023"/>
      <c r="AB483" s="20"/>
      <c r="AC483" s="253">
        <f t="shared" si="95"/>
        <v>0</v>
      </c>
    </row>
    <row r="484" spans="1:29" ht="15.6" hidden="1" customHeight="1" x14ac:dyDescent="0.3">
      <c r="A484" s="215"/>
      <c r="B484" s="269"/>
      <c r="C484" s="278" t="s">
        <v>723</v>
      </c>
      <c r="D484" s="412"/>
      <c r="E484" s="554"/>
      <c r="F484" s="880">
        <f t="shared" ref="F484:F579" si="99">SUM(G484:J484)</f>
        <v>0</v>
      </c>
      <c r="G484" s="270"/>
      <c r="H484" s="270"/>
      <c r="I484" s="287"/>
      <c r="J484" s="288"/>
      <c r="K484" s="507"/>
      <c r="L484" s="273"/>
      <c r="M484" s="273"/>
      <c r="N484" s="273"/>
      <c r="O484" s="274"/>
      <c r="P484" s="304">
        <f t="shared" si="97"/>
        <v>0</v>
      </c>
      <c r="Q484" s="413"/>
      <c r="R484" s="413"/>
      <c r="S484" s="290"/>
      <c r="T484" s="514"/>
      <c r="U484" s="515"/>
      <c r="V484" s="413"/>
      <c r="W484" s="413"/>
      <c r="X484" s="413"/>
      <c r="Y484" s="299">
        <f t="shared" si="98"/>
        <v>0</v>
      </c>
      <c r="Z484" s="291"/>
      <c r="AA484" s="1024" t="s">
        <v>582</v>
      </c>
      <c r="AB484" s="20"/>
      <c r="AC484" s="253">
        <f t="shared" si="95"/>
        <v>0</v>
      </c>
    </row>
    <row r="485" spans="1:29" ht="15.6" hidden="1" customHeight="1" x14ac:dyDescent="0.3">
      <c r="A485" s="215"/>
      <c r="B485" s="269"/>
      <c r="C485" s="278"/>
      <c r="D485" s="282" t="s">
        <v>724</v>
      </c>
      <c r="E485" s="554"/>
      <c r="F485" s="880">
        <f t="shared" si="99"/>
        <v>0</v>
      </c>
      <c r="G485" s="270"/>
      <c r="H485" s="270"/>
      <c r="I485" s="287"/>
      <c r="J485" s="288"/>
      <c r="K485" s="507"/>
      <c r="L485" s="273"/>
      <c r="M485" s="273"/>
      <c r="N485" s="273"/>
      <c r="O485" s="274"/>
      <c r="P485" s="304">
        <f t="shared" si="97"/>
        <v>0</v>
      </c>
      <c r="Q485" s="413"/>
      <c r="R485" s="413"/>
      <c r="S485" s="290"/>
      <c r="T485" s="514"/>
      <c r="U485" s="515"/>
      <c r="V485" s="413"/>
      <c r="W485" s="413"/>
      <c r="X485" s="413"/>
      <c r="Y485" s="299">
        <f t="shared" si="98"/>
        <v>0</v>
      </c>
      <c r="Z485" s="291"/>
      <c r="AA485" s="1024" t="s">
        <v>583</v>
      </c>
      <c r="AB485" s="20"/>
      <c r="AC485" s="253">
        <f t="shared" si="95"/>
        <v>0</v>
      </c>
    </row>
    <row r="486" spans="1:29" ht="15.6" hidden="1" customHeight="1" x14ac:dyDescent="0.3">
      <c r="A486" s="215"/>
      <c r="B486" s="269"/>
      <c r="C486" s="269"/>
      <c r="D486" s="278"/>
      <c r="E486" s="522" t="s">
        <v>431</v>
      </c>
      <c r="F486" s="880">
        <f t="shared" si="99"/>
        <v>0</v>
      </c>
      <c r="G486" s="270"/>
      <c r="H486" s="270"/>
      <c r="I486" s="270"/>
      <c r="J486" s="1024"/>
      <c r="K486" s="507"/>
      <c r="L486" s="273"/>
      <c r="M486" s="273"/>
      <c r="N486" s="273"/>
      <c r="O486" s="274"/>
      <c r="P486" s="304">
        <f t="shared" si="97"/>
        <v>0</v>
      </c>
      <c r="Q486" s="413"/>
      <c r="R486" s="413"/>
      <c r="S486" s="290"/>
      <c r="T486" s="514"/>
      <c r="U486" s="515"/>
      <c r="V486" s="413"/>
      <c r="W486" s="413"/>
      <c r="X486" s="413"/>
      <c r="Y486" s="299">
        <f t="shared" si="98"/>
        <v>0</v>
      </c>
      <c r="Z486" s="291"/>
      <c r="AA486" s="1024" t="s">
        <v>584</v>
      </c>
      <c r="AB486" s="20"/>
      <c r="AC486" s="253">
        <f t="shared" si="95"/>
        <v>0</v>
      </c>
    </row>
    <row r="487" spans="1:29" ht="15.6" hidden="1" customHeight="1" x14ac:dyDescent="0.3">
      <c r="A487" s="215"/>
      <c r="B487" s="269"/>
      <c r="C487" s="269"/>
      <c r="D487" s="269"/>
      <c r="E487" s="524"/>
      <c r="F487" s="880">
        <f t="shared" si="99"/>
        <v>0</v>
      </c>
      <c r="G487" s="270"/>
      <c r="H487" s="270"/>
      <c r="I487" s="287"/>
      <c r="J487" s="272"/>
      <c r="K487" s="507"/>
      <c r="L487" s="273"/>
      <c r="M487" s="273"/>
      <c r="N487" s="273"/>
      <c r="O487" s="274"/>
      <c r="P487" s="304">
        <f t="shared" si="97"/>
        <v>0</v>
      </c>
      <c r="Q487" s="413"/>
      <c r="R487" s="413"/>
      <c r="S487" s="290"/>
      <c r="T487" s="514"/>
      <c r="U487" s="515"/>
      <c r="V487" s="413"/>
      <c r="W487" s="413"/>
      <c r="X487" s="413"/>
      <c r="Y487" s="299">
        <f t="shared" si="98"/>
        <v>0</v>
      </c>
      <c r="Z487" s="291"/>
      <c r="AA487" s="1024" t="s">
        <v>585</v>
      </c>
      <c r="AB487" s="20"/>
      <c r="AC487" s="253">
        <f t="shared" si="95"/>
        <v>0</v>
      </c>
    </row>
    <row r="488" spans="1:29" ht="15.6" hidden="1" customHeight="1" x14ac:dyDescent="0.3">
      <c r="A488" s="215"/>
      <c r="B488" s="269"/>
      <c r="C488" s="269"/>
      <c r="D488" s="269"/>
      <c r="E488" s="524"/>
      <c r="F488" s="880">
        <f t="shared" si="99"/>
        <v>0</v>
      </c>
      <c r="G488" s="270"/>
      <c r="H488" s="270"/>
      <c r="I488" s="287"/>
      <c r="J488" s="272"/>
      <c r="K488" s="507"/>
      <c r="L488" s="273"/>
      <c r="M488" s="273"/>
      <c r="N488" s="273"/>
      <c r="O488" s="274"/>
      <c r="P488" s="304">
        <f t="shared" si="97"/>
        <v>0</v>
      </c>
      <c r="Q488" s="413"/>
      <c r="R488" s="413"/>
      <c r="S488" s="290"/>
      <c r="T488" s="514"/>
      <c r="U488" s="515"/>
      <c r="V488" s="413"/>
      <c r="W488" s="413"/>
      <c r="X488" s="413"/>
      <c r="Y488" s="299">
        <f t="shared" si="98"/>
        <v>0</v>
      </c>
      <c r="Z488" s="291"/>
      <c r="AA488" s="1024" t="s">
        <v>586</v>
      </c>
      <c r="AB488" s="20"/>
      <c r="AC488" s="253">
        <f t="shared" si="95"/>
        <v>0</v>
      </c>
    </row>
    <row r="489" spans="1:29" ht="15.6" hidden="1" customHeight="1" x14ac:dyDescent="0.3">
      <c r="A489" s="215"/>
      <c r="B489" s="269"/>
      <c r="C489" s="269"/>
      <c r="D489" s="269"/>
      <c r="E489" s="524"/>
      <c r="F489" s="880">
        <f t="shared" si="99"/>
        <v>0</v>
      </c>
      <c r="G489" s="270"/>
      <c r="H489" s="270"/>
      <c r="I489" s="287"/>
      <c r="J489" s="272"/>
      <c r="K489" s="507"/>
      <c r="L489" s="273"/>
      <c r="M489" s="273"/>
      <c r="N489" s="273"/>
      <c r="O489" s="274"/>
      <c r="P489" s="304">
        <f t="shared" si="97"/>
        <v>0</v>
      </c>
      <c r="Q489" s="413"/>
      <c r="R489" s="413"/>
      <c r="S489" s="290"/>
      <c r="T489" s="514"/>
      <c r="U489" s="515"/>
      <c r="V489" s="413"/>
      <c r="W489" s="413"/>
      <c r="X489" s="413"/>
      <c r="Y489" s="299">
        <f t="shared" si="98"/>
        <v>0</v>
      </c>
      <c r="Z489" s="291"/>
      <c r="AA489" s="1024"/>
      <c r="AB489" s="20"/>
      <c r="AC489" s="253">
        <f t="shared" si="95"/>
        <v>0</v>
      </c>
    </row>
    <row r="490" spans="1:29" ht="15.6" customHeight="1" x14ac:dyDescent="0.3">
      <c r="A490" s="207"/>
      <c r="B490" s="409"/>
      <c r="C490" s="278" t="s">
        <v>835</v>
      </c>
      <c r="D490" s="278"/>
      <c r="E490" s="522"/>
      <c r="F490" s="880">
        <f t="shared" si="99"/>
        <v>0</v>
      </c>
      <c r="G490" s="270"/>
      <c r="H490" s="270"/>
      <c r="I490" s="287"/>
      <c r="J490" s="288"/>
      <c r="K490" s="951"/>
      <c r="L490" s="273"/>
      <c r="M490" s="273"/>
      <c r="N490" s="273"/>
      <c r="O490" s="274"/>
      <c r="P490" s="304">
        <f t="shared" si="97"/>
        <v>0</v>
      </c>
      <c r="Q490" s="413"/>
      <c r="R490" s="413"/>
      <c r="S490" s="290"/>
      <c r="T490" s="514"/>
      <c r="U490" s="515"/>
      <c r="V490" s="413"/>
      <c r="W490" s="413"/>
      <c r="X490" s="413"/>
      <c r="Y490" s="299">
        <f t="shared" si="98"/>
        <v>0</v>
      </c>
      <c r="Z490" s="291"/>
      <c r="AA490" s="516"/>
      <c r="AB490" s="28"/>
      <c r="AC490" s="253">
        <f t="shared" si="95"/>
        <v>0</v>
      </c>
    </row>
    <row r="491" spans="1:29" ht="15.6" customHeight="1" x14ac:dyDescent="0.3">
      <c r="A491" s="207"/>
      <c r="B491" s="409"/>
      <c r="C491" s="278"/>
      <c r="D491" s="278"/>
      <c r="E491" s="522" t="s">
        <v>447</v>
      </c>
      <c r="F491" s="880">
        <v>1</v>
      </c>
      <c r="G491" s="270"/>
      <c r="H491" s="270"/>
      <c r="I491" s="287">
        <v>1</v>
      </c>
      <c r="J491" s="288">
        <v>-1</v>
      </c>
      <c r="K491" s="951"/>
      <c r="L491" s="273"/>
      <c r="M491" s="273"/>
      <c r="N491" s="273"/>
      <c r="O491" s="274"/>
      <c r="P491" s="304">
        <f t="shared" si="97"/>
        <v>0</v>
      </c>
      <c r="Q491" s="413"/>
      <c r="R491" s="413"/>
      <c r="S491" s="290"/>
      <c r="T491" s="514"/>
      <c r="U491" s="515"/>
      <c r="V491" s="413"/>
      <c r="W491" s="413"/>
      <c r="X491" s="413"/>
      <c r="Y491" s="299">
        <f t="shared" si="98"/>
        <v>0</v>
      </c>
      <c r="Z491" s="291"/>
      <c r="AA491" s="516"/>
      <c r="AB491" s="28"/>
      <c r="AC491" s="253">
        <f t="shared" si="95"/>
        <v>0</v>
      </c>
    </row>
    <row r="492" spans="1:29" ht="15.6" customHeight="1" x14ac:dyDescent="0.3">
      <c r="A492" s="207"/>
      <c r="B492" s="409"/>
      <c r="C492" s="278"/>
      <c r="D492" s="278"/>
      <c r="E492" s="522"/>
      <c r="F492" s="880"/>
      <c r="G492" s="270"/>
      <c r="H492" s="270"/>
      <c r="I492" s="287"/>
      <c r="J492" s="288"/>
      <c r="K492" s="951"/>
      <c r="L492" s="273"/>
      <c r="M492" s="273"/>
      <c r="N492" s="273"/>
      <c r="O492" s="274"/>
      <c r="P492" s="304">
        <f t="shared" si="97"/>
        <v>0</v>
      </c>
      <c r="Q492" s="413"/>
      <c r="R492" s="413"/>
      <c r="S492" s="290"/>
      <c r="T492" s="514"/>
      <c r="U492" s="515"/>
      <c r="V492" s="413"/>
      <c r="W492" s="413"/>
      <c r="X492" s="413"/>
      <c r="Y492" s="299">
        <f t="shared" si="98"/>
        <v>0</v>
      </c>
      <c r="Z492" s="291"/>
      <c r="AA492" s="516"/>
      <c r="AB492" s="4"/>
      <c r="AC492" s="253">
        <f t="shared" si="95"/>
        <v>0</v>
      </c>
    </row>
    <row r="493" spans="1:29" ht="15.6" customHeight="1" x14ac:dyDescent="0.3">
      <c r="A493" s="215"/>
      <c r="B493" s="269"/>
      <c r="C493" s="269"/>
      <c r="D493" s="278" t="s">
        <v>1133</v>
      </c>
      <c r="E493" s="522"/>
      <c r="F493" s="880"/>
      <c r="G493" s="270"/>
      <c r="H493" s="270"/>
      <c r="I493" s="287"/>
      <c r="J493" s="288"/>
      <c r="K493" s="951"/>
      <c r="L493" s="273"/>
      <c r="M493" s="273"/>
      <c r="N493" s="273"/>
      <c r="O493" s="274"/>
      <c r="P493" s="304">
        <f t="shared" si="97"/>
        <v>1128</v>
      </c>
      <c r="Q493" s="413"/>
      <c r="R493" s="301">
        <v>1128</v>
      </c>
      <c r="S493" s="290"/>
      <c r="T493" s="514"/>
      <c r="U493" s="515"/>
      <c r="V493" s="301">
        <v>1128</v>
      </c>
      <c r="W493" s="413"/>
      <c r="X493" s="413"/>
      <c r="Y493" s="299">
        <f t="shared" si="98"/>
        <v>1128</v>
      </c>
      <c r="Z493" s="291" t="s">
        <v>32</v>
      </c>
      <c r="AA493" s="1024" t="s">
        <v>582</v>
      </c>
      <c r="AB493" s="4"/>
      <c r="AC493" s="253">
        <f t="shared" si="95"/>
        <v>2256</v>
      </c>
    </row>
    <row r="494" spans="1:29" ht="15.6" customHeight="1" x14ac:dyDescent="0.3">
      <c r="A494" s="215"/>
      <c r="B494" s="269"/>
      <c r="C494" s="269"/>
      <c r="D494" s="278"/>
      <c r="E494" s="524" t="s">
        <v>1010</v>
      </c>
      <c r="F494" s="880"/>
      <c r="G494" s="270"/>
      <c r="H494" s="270"/>
      <c r="I494" s="287"/>
      <c r="J494" s="288"/>
      <c r="K494" s="951"/>
      <c r="L494" s="273"/>
      <c r="M494" s="273"/>
      <c r="N494" s="273"/>
      <c r="O494" s="274"/>
      <c r="P494" s="304">
        <f t="shared" si="97"/>
        <v>0</v>
      </c>
      <c r="Q494" s="413"/>
      <c r="R494" s="301"/>
      <c r="S494" s="290"/>
      <c r="T494" s="514"/>
      <c r="U494" s="515"/>
      <c r="V494" s="301"/>
      <c r="W494" s="413"/>
      <c r="X494" s="413"/>
      <c r="Y494" s="299">
        <f t="shared" si="98"/>
        <v>0</v>
      </c>
      <c r="Z494" s="291"/>
      <c r="AA494" s="1024" t="s">
        <v>583</v>
      </c>
      <c r="AB494" s="4"/>
      <c r="AC494" s="253">
        <f t="shared" si="95"/>
        <v>0</v>
      </c>
    </row>
    <row r="495" spans="1:29" ht="15.6" customHeight="1" x14ac:dyDescent="0.3">
      <c r="A495" s="215"/>
      <c r="B495" s="269"/>
      <c r="C495" s="269"/>
      <c r="D495" s="278"/>
      <c r="E495" s="522" t="s">
        <v>431</v>
      </c>
      <c r="F495" s="880"/>
      <c r="G495" s="270"/>
      <c r="H495" s="270"/>
      <c r="I495" s="287"/>
      <c r="J495" s="288"/>
      <c r="K495" s="951"/>
      <c r="L495" s="273">
        <v>2</v>
      </c>
      <c r="M495" s="273"/>
      <c r="N495" s="273"/>
      <c r="O495" s="274">
        <f t="shared" si="96"/>
        <v>2</v>
      </c>
      <c r="P495" s="304">
        <f t="shared" si="97"/>
        <v>84250</v>
      </c>
      <c r="Q495" s="413"/>
      <c r="R495" s="301">
        <v>84250</v>
      </c>
      <c r="S495" s="290"/>
      <c r="T495" s="514"/>
      <c r="U495" s="515"/>
      <c r="V495" s="301">
        <v>84250</v>
      </c>
      <c r="W495" s="413"/>
      <c r="X495" s="413"/>
      <c r="Y495" s="299">
        <f t="shared" si="98"/>
        <v>84250</v>
      </c>
      <c r="Z495" s="291" t="s">
        <v>32</v>
      </c>
      <c r="AA495" s="1024" t="s">
        <v>584</v>
      </c>
      <c r="AB495" s="4"/>
      <c r="AC495" s="253">
        <f t="shared" si="95"/>
        <v>168500</v>
      </c>
    </row>
    <row r="496" spans="1:29" ht="15.6" customHeight="1" x14ac:dyDescent="0.3">
      <c r="A496" s="215"/>
      <c r="B496" s="269"/>
      <c r="C496" s="269"/>
      <c r="D496" s="269"/>
      <c r="E496" s="524"/>
      <c r="F496" s="880"/>
      <c r="G496" s="270"/>
      <c r="H496" s="270"/>
      <c r="I496" s="287"/>
      <c r="J496" s="288"/>
      <c r="K496" s="951"/>
      <c r="L496" s="273"/>
      <c r="M496" s="273"/>
      <c r="N496" s="273"/>
      <c r="O496" s="274"/>
      <c r="P496" s="304">
        <f t="shared" si="97"/>
        <v>0</v>
      </c>
      <c r="Q496" s="413"/>
      <c r="R496" s="413"/>
      <c r="S496" s="290"/>
      <c r="T496" s="514"/>
      <c r="U496" s="515"/>
      <c r="V496" s="413"/>
      <c r="W496" s="413"/>
      <c r="X496" s="413"/>
      <c r="Y496" s="299">
        <f t="shared" si="98"/>
        <v>0</v>
      </c>
      <c r="Z496" s="291"/>
      <c r="AA496" s="1024" t="s">
        <v>585</v>
      </c>
      <c r="AB496" s="4"/>
      <c r="AC496" s="253">
        <f t="shared" si="95"/>
        <v>0</v>
      </c>
    </row>
    <row r="497" spans="1:29" ht="15.6" customHeight="1" x14ac:dyDescent="0.3">
      <c r="A497" s="207"/>
      <c r="B497" s="409"/>
      <c r="C497" s="278"/>
      <c r="D497" s="278"/>
      <c r="E497" s="522"/>
      <c r="F497" s="880"/>
      <c r="G497" s="270"/>
      <c r="H497" s="270"/>
      <c r="I497" s="287"/>
      <c r="J497" s="288"/>
      <c r="K497" s="951"/>
      <c r="L497" s="273"/>
      <c r="M497" s="273"/>
      <c r="N497" s="273"/>
      <c r="O497" s="274"/>
      <c r="P497" s="304">
        <f t="shared" si="97"/>
        <v>0</v>
      </c>
      <c r="Q497" s="413"/>
      <c r="R497" s="413"/>
      <c r="S497" s="290"/>
      <c r="T497" s="514"/>
      <c r="U497" s="515"/>
      <c r="V497" s="413"/>
      <c r="W497" s="413"/>
      <c r="X497" s="413"/>
      <c r="Y497" s="299">
        <f t="shared" si="98"/>
        <v>0</v>
      </c>
      <c r="Z497" s="291"/>
      <c r="AA497" s="1024" t="s">
        <v>586</v>
      </c>
      <c r="AB497" s="4"/>
      <c r="AC497" s="253">
        <f t="shared" si="95"/>
        <v>0</v>
      </c>
    </row>
    <row r="498" spans="1:29" s="29" customFormat="1" ht="15.6" customHeight="1" x14ac:dyDescent="0.3">
      <c r="A498" s="207"/>
      <c r="B498" s="409"/>
      <c r="C498" s="278"/>
      <c r="D498" s="278" t="s">
        <v>1134</v>
      </c>
      <c r="E498" s="522"/>
      <c r="F498" s="880"/>
      <c r="G498" s="270"/>
      <c r="H498" s="270"/>
      <c r="I498" s="287"/>
      <c r="J498" s="288"/>
      <c r="K498" s="951"/>
      <c r="L498" s="273"/>
      <c r="M498" s="273"/>
      <c r="N498" s="273"/>
      <c r="O498" s="274"/>
      <c r="P498" s="304">
        <f t="shared" si="97"/>
        <v>0</v>
      </c>
      <c r="Q498" s="413"/>
      <c r="R498" s="413"/>
      <c r="S498" s="290"/>
      <c r="T498" s="514"/>
      <c r="U498" s="515"/>
      <c r="V498" s="413"/>
      <c r="W498" s="413"/>
      <c r="X498" s="413"/>
      <c r="Y498" s="299">
        <f t="shared" si="98"/>
        <v>0</v>
      </c>
      <c r="Z498" s="291"/>
      <c r="AA498" s="516"/>
      <c r="AB498" s="257"/>
      <c r="AC498" s="253">
        <f t="shared" si="95"/>
        <v>0</v>
      </c>
    </row>
    <row r="499" spans="1:29" s="29" customFormat="1" ht="15.6" customHeight="1" x14ac:dyDescent="0.3">
      <c r="A499" s="207"/>
      <c r="B499" s="409"/>
      <c r="C499" s="278"/>
      <c r="D499" s="278"/>
      <c r="E499" s="1183" t="s">
        <v>1075</v>
      </c>
      <c r="F499" s="880">
        <v>1</v>
      </c>
      <c r="G499" s="270"/>
      <c r="H499" s="270"/>
      <c r="I499" s="287">
        <v>1</v>
      </c>
      <c r="J499" s="288"/>
      <c r="K499" s="951"/>
      <c r="L499" s="273"/>
      <c r="M499" s="273"/>
      <c r="N499" s="273"/>
      <c r="O499" s="274"/>
      <c r="P499" s="304">
        <f>SUM(Q499:T499)</f>
        <v>157550</v>
      </c>
      <c r="Q499" s="413"/>
      <c r="R499" s="413"/>
      <c r="S499" s="414"/>
      <c r="T499" s="514">
        <v>157550</v>
      </c>
      <c r="U499" s="515"/>
      <c r="V499" s="413"/>
      <c r="W499" s="413"/>
      <c r="X499" s="413"/>
      <c r="Y499" s="299">
        <f t="shared" si="98"/>
        <v>0</v>
      </c>
      <c r="Z499" s="291"/>
      <c r="AA499" s="516"/>
      <c r="AB499" s="257"/>
      <c r="AC499" s="253">
        <f t="shared" ref="AC499:AC562" si="100">P499+Y499</f>
        <v>157550</v>
      </c>
    </row>
    <row r="500" spans="1:29" ht="15.6" customHeight="1" x14ac:dyDescent="0.3">
      <c r="A500" s="207"/>
      <c r="B500" s="409"/>
      <c r="C500" s="278"/>
      <c r="D500" s="278"/>
      <c r="E500" s="522"/>
      <c r="F500" s="880"/>
      <c r="G500" s="270"/>
      <c r="H500" s="270"/>
      <c r="I500" s="287"/>
      <c r="J500" s="288"/>
      <c r="K500" s="951"/>
      <c r="L500" s="273"/>
      <c r="M500" s="273"/>
      <c r="N500" s="273"/>
      <c r="O500" s="274"/>
      <c r="P500" s="304">
        <f t="shared" si="97"/>
        <v>0</v>
      </c>
      <c r="Q500" s="413"/>
      <c r="R500" s="413"/>
      <c r="S500" s="290"/>
      <c r="T500" s="514"/>
      <c r="U500" s="515"/>
      <c r="V500" s="413"/>
      <c r="W500" s="413"/>
      <c r="X500" s="413"/>
      <c r="Y500" s="299">
        <f t="shared" si="98"/>
        <v>0</v>
      </c>
      <c r="Z500" s="291"/>
      <c r="AA500" s="516"/>
      <c r="AB500" s="4"/>
      <c r="AC500" s="253">
        <f t="shared" si="100"/>
        <v>0</v>
      </c>
    </row>
    <row r="501" spans="1:29" x14ac:dyDescent="0.3">
      <c r="A501" s="215"/>
      <c r="B501" s="282" t="s">
        <v>1135</v>
      </c>
      <c r="C501" s="269"/>
      <c r="D501" s="269"/>
      <c r="E501" s="524"/>
      <c r="F501" s="880">
        <f t="shared" ref="F501:F506" si="101">SUM(G501:J501)</f>
        <v>0</v>
      </c>
      <c r="G501" s="270"/>
      <c r="H501" s="270"/>
      <c r="I501" s="287"/>
      <c r="J501" s="288"/>
      <c r="K501" s="507"/>
      <c r="L501" s="273"/>
      <c r="M501" s="273"/>
      <c r="N501" s="273"/>
      <c r="O501" s="274"/>
      <c r="P501" s="304">
        <f t="shared" si="97"/>
        <v>0</v>
      </c>
      <c r="Q501" s="413"/>
      <c r="R501" s="413"/>
      <c r="S501" s="290"/>
      <c r="T501" s="514"/>
      <c r="U501" s="515"/>
      <c r="V501" s="413"/>
      <c r="W501" s="413"/>
      <c r="X501" s="413"/>
      <c r="Y501" s="299">
        <f>SUM(U501:X501)</f>
        <v>0</v>
      </c>
      <c r="Z501" s="291"/>
      <c r="AA501" s="1024"/>
      <c r="AB501" s="33"/>
      <c r="AC501" s="253">
        <f>P501+Y501</f>
        <v>0</v>
      </c>
    </row>
    <row r="502" spans="1:29" x14ac:dyDescent="0.3">
      <c r="A502" s="215"/>
      <c r="B502" s="269"/>
      <c r="C502" s="269"/>
      <c r="D502" s="269"/>
      <c r="E502" s="522" t="s">
        <v>193</v>
      </c>
      <c r="F502" s="880">
        <f t="shared" si="101"/>
        <v>0</v>
      </c>
      <c r="G502" s="270"/>
      <c r="H502" s="270"/>
      <c r="I502" s="287"/>
      <c r="J502" s="288"/>
      <c r="K502" s="507"/>
      <c r="L502" s="273"/>
      <c r="M502" s="273"/>
      <c r="N502" s="273"/>
      <c r="O502" s="274"/>
      <c r="P502" s="304">
        <f t="shared" si="97"/>
        <v>129100</v>
      </c>
      <c r="Q502" s="413">
        <v>62000</v>
      </c>
      <c r="R502" s="413">
        <v>67100</v>
      </c>
      <c r="S502" s="290"/>
      <c r="T502" s="514"/>
      <c r="U502" s="515">
        <v>61036.05</v>
      </c>
      <c r="V502" s="413">
        <v>67057.3</v>
      </c>
      <c r="W502" s="413"/>
      <c r="X502" s="413"/>
      <c r="Y502" s="299">
        <f>SUM(U502:X502)</f>
        <v>128093.35</v>
      </c>
      <c r="Z502" s="291"/>
      <c r="AA502" s="673" t="s">
        <v>53</v>
      </c>
      <c r="AB502" s="33"/>
      <c r="AC502" s="253">
        <f>P502+Y502</f>
        <v>257193.35</v>
      </c>
    </row>
    <row r="503" spans="1:29" x14ac:dyDescent="0.3">
      <c r="A503" s="215"/>
      <c r="B503" s="269"/>
      <c r="C503" s="269"/>
      <c r="D503" s="269"/>
      <c r="E503" s="522" t="s">
        <v>66</v>
      </c>
      <c r="F503" s="880">
        <f t="shared" si="101"/>
        <v>0</v>
      </c>
      <c r="G503" s="270"/>
      <c r="H503" s="270"/>
      <c r="I503" s="287"/>
      <c r="J503" s="288"/>
      <c r="K503" s="507"/>
      <c r="L503" s="273"/>
      <c r="M503" s="273"/>
      <c r="N503" s="273"/>
      <c r="O503" s="274"/>
      <c r="P503" s="304">
        <f t="shared" si="97"/>
        <v>7200</v>
      </c>
      <c r="Q503" s="413">
        <v>1100</v>
      </c>
      <c r="R503" s="413">
        <v>2100</v>
      </c>
      <c r="S503" s="290">
        <v>2000</v>
      </c>
      <c r="T503" s="514">
        <v>2000</v>
      </c>
      <c r="U503" s="515">
        <v>1003</v>
      </c>
      <c r="V503" s="413">
        <v>2061</v>
      </c>
      <c r="W503" s="413"/>
      <c r="X503" s="413"/>
      <c r="Y503" s="299">
        <f>SUM(U503:X503)</f>
        <v>3064</v>
      </c>
      <c r="Z503" s="291"/>
      <c r="AA503" s="673" t="s">
        <v>53</v>
      </c>
      <c r="AB503" s="20"/>
      <c r="AC503" s="253">
        <f>P503+Y503</f>
        <v>10264</v>
      </c>
    </row>
    <row r="504" spans="1:29" x14ac:dyDescent="0.3">
      <c r="A504" s="215"/>
      <c r="B504" s="269"/>
      <c r="C504" s="269"/>
      <c r="D504" s="269"/>
      <c r="E504" s="522" t="s">
        <v>237</v>
      </c>
      <c r="F504" s="880">
        <f t="shared" si="101"/>
        <v>0</v>
      </c>
      <c r="G504" s="270"/>
      <c r="H504" s="270"/>
      <c r="I504" s="287"/>
      <c r="J504" s="288"/>
      <c r="K504" s="507"/>
      <c r="L504" s="273"/>
      <c r="M504" s="273"/>
      <c r="N504" s="273"/>
      <c r="O504" s="274"/>
      <c r="P504" s="304">
        <f t="shared" si="97"/>
        <v>16150</v>
      </c>
      <c r="Q504" s="290">
        <v>4000</v>
      </c>
      <c r="R504" s="514">
        <v>4150</v>
      </c>
      <c r="S504" s="290">
        <v>4000</v>
      </c>
      <c r="T504" s="514">
        <v>4000</v>
      </c>
      <c r="U504" s="515"/>
      <c r="V504" s="413">
        <v>8120</v>
      </c>
      <c r="W504" s="413"/>
      <c r="X504" s="413"/>
      <c r="Y504" s="299">
        <f>SUM(U505:X505)</f>
        <v>0</v>
      </c>
      <c r="Z504" s="291" t="s">
        <v>53</v>
      </c>
      <c r="AA504" s="1020" t="s">
        <v>587</v>
      </c>
      <c r="AB504" s="20"/>
      <c r="AC504" s="253" t="e">
        <f>P504+#REF!</f>
        <v>#REF!</v>
      </c>
    </row>
    <row r="505" spans="1:29" ht="15.6" customHeight="1" x14ac:dyDescent="0.3">
      <c r="A505" s="215"/>
      <c r="B505" s="269"/>
      <c r="C505" s="269"/>
      <c r="D505" s="269"/>
      <c r="E505" s="555"/>
      <c r="F505" s="880">
        <f t="shared" si="101"/>
        <v>0</v>
      </c>
      <c r="G505" s="270"/>
      <c r="H505" s="270"/>
      <c r="I505" s="287"/>
      <c r="J505" s="288"/>
      <c r="K505" s="507"/>
      <c r="L505" s="273"/>
      <c r="M505" s="273"/>
      <c r="N505" s="273"/>
      <c r="O505" s="274"/>
      <c r="P505" s="304">
        <f t="shared" si="97"/>
        <v>0</v>
      </c>
      <c r="Q505" s="413"/>
      <c r="R505" s="413"/>
      <c r="S505" s="290"/>
      <c r="T505" s="514"/>
      <c r="U505" s="515"/>
      <c r="V505" s="413"/>
      <c r="W505" s="413"/>
      <c r="X505" s="413"/>
      <c r="Y505" s="299">
        <f>SUM(U506:X506)</f>
        <v>0</v>
      </c>
      <c r="Z505" s="291"/>
      <c r="AA505" s="1020" t="s">
        <v>588</v>
      </c>
      <c r="AB505" s="20"/>
      <c r="AC505" s="253">
        <f>P505+Y504</f>
        <v>0</v>
      </c>
    </row>
    <row r="506" spans="1:29" ht="15.6" customHeight="1" x14ac:dyDescent="0.3">
      <c r="A506" s="215"/>
      <c r="B506" s="269"/>
      <c r="C506" s="269"/>
      <c r="D506" s="269"/>
      <c r="E506" s="555"/>
      <c r="F506" s="880">
        <f t="shared" si="101"/>
        <v>0</v>
      </c>
      <c r="G506" s="270"/>
      <c r="H506" s="270"/>
      <c r="I506" s="287"/>
      <c r="J506" s="288"/>
      <c r="K506" s="507"/>
      <c r="L506" s="273"/>
      <c r="M506" s="273"/>
      <c r="N506" s="273"/>
      <c r="O506" s="274"/>
      <c r="P506" s="304">
        <f t="shared" si="97"/>
        <v>0</v>
      </c>
      <c r="Q506" s="413"/>
      <c r="R506" s="413"/>
      <c r="S506" s="290"/>
      <c r="T506" s="514"/>
      <c r="U506" s="515"/>
      <c r="V506" s="413"/>
      <c r="W506" s="413"/>
      <c r="X506" s="413"/>
      <c r="Y506" s="299"/>
      <c r="Z506" s="291"/>
      <c r="AA506" s="1020" t="s">
        <v>589</v>
      </c>
      <c r="AB506" s="33"/>
      <c r="AC506" s="253">
        <f>P506+Y505</f>
        <v>0</v>
      </c>
    </row>
    <row r="507" spans="1:29" ht="15.6" customHeight="1" thickBot="1" x14ac:dyDescent="0.35">
      <c r="A507" s="1415"/>
      <c r="B507" s="1416"/>
      <c r="C507" s="1417"/>
      <c r="D507" s="568"/>
      <c r="E507" s="1063"/>
      <c r="F507" s="1418">
        <f t="shared" si="99"/>
        <v>0</v>
      </c>
      <c r="G507" s="1419"/>
      <c r="H507" s="1419"/>
      <c r="I507" s="1420"/>
      <c r="J507" s="1421"/>
      <c r="K507" s="1422"/>
      <c r="L507" s="1423"/>
      <c r="M507" s="1423"/>
      <c r="N507" s="1423"/>
      <c r="O507" s="1424"/>
      <c r="P507" s="1425">
        <f t="shared" si="97"/>
        <v>0</v>
      </c>
      <c r="Q507" s="1426"/>
      <c r="R507" s="1426"/>
      <c r="S507" s="1427"/>
      <c r="T507" s="1428"/>
      <c r="U507" s="1429"/>
      <c r="V507" s="1426"/>
      <c r="W507" s="1426"/>
      <c r="X507" s="1426"/>
      <c r="Y507" s="1430">
        <f t="shared" ref="Y507:Y570" si="102">SUM(U507:X507)</f>
        <v>0</v>
      </c>
      <c r="Z507" s="1329"/>
      <c r="AA507" s="1431"/>
      <c r="AB507" s="20"/>
      <c r="AC507" s="253">
        <f t="shared" si="100"/>
        <v>0</v>
      </c>
    </row>
    <row r="508" spans="1:29" s="34" customFormat="1" x14ac:dyDescent="0.3">
      <c r="A508" s="1432"/>
      <c r="B508" s="1433" t="s">
        <v>821</v>
      </c>
      <c r="C508" s="1434"/>
      <c r="D508" s="1434"/>
      <c r="E508" s="1435"/>
      <c r="F508" s="1016">
        <f t="shared" si="99"/>
        <v>0</v>
      </c>
      <c r="G508" s="1436"/>
      <c r="H508" s="1436"/>
      <c r="I508" s="1437"/>
      <c r="J508" s="1438"/>
      <c r="K508" s="1439"/>
      <c r="L508" s="1440"/>
      <c r="M508" s="1440"/>
      <c r="N508" s="1440"/>
      <c r="O508" s="1017"/>
      <c r="P508" s="1018">
        <f t="shared" si="97"/>
        <v>0</v>
      </c>
      <c r="Q508" s="1441"/>
      <c r="R508" s="1441"/>
      <c r="S508" s="1442"/>
      <c r="T508" s="1443"/>
      <c r="U508" s="1444"/>
      <c r="V508" s="1441"/>
      <c r="W508" s="1441"/>
      <c r="X508" s="1441"/>
      <c r="Y508" s="1309">
        <f t="shared" si="102"/>
        <v>0</v>
      </c>
      <c r="Z508" s="1445" t="s">
        <v>114</v>
      </c>
      <c r="AA508" s="1446"/>
      <c r="AB508" s="20"/>
      <c r="AC508" s="260">
        <f t="shared" si="100"/>
        <v>0</v>
      </c>
    </row>
    <row r="509" spans="1:29" s="34" customFormat="1" x14ac:dyDescent="0.3">
      <c r="A509" s="17"/>
      <c r="B509" s="1044"/>
      <c r="C509" s="279" t="s">
        <v>822</v>
      </c>
      <c r="D509" s="279"/>
      <c r="E509" s="524"/>
      <c r="F509" s="880">
        <f t="shared" si="99"/>
        <v>0</v>
      </c>
      <c r="G509" s="890"/>
      <c r="H509" s="890"/>
      <c r="I509" s="506"/>
      <c r="J509" s="918"/>
      <c r="K509" s="289"/>
      <c r="L509" s="914"/>
      <c r="M509" s="914"/>
      <c r="N509" s="914"/>
      <c r="O509" s="274"/>
      <c r="P509" s="304">
        <f t="shared" si="97"/>
        <v>0</v>
      </c>
      <c r="Q509" s="978"/>
      <c r="R509" s="978"/>
      <c r="S509" s="303"/>
      <c r="T509" s="980"/>
      <c r="U509" s="1000"/>
      <c r="V509" s="978"/>
      <c r="W509" s="978"/>
      <c r="X509" s="978"/>
      <c r="Y509" s="299">
        <f t="shared" si="102"/>
        <v>0</v>
      </c>
      <c r="Z509" s="517"/>
      <c r="AA509" s="1045"/>
      <c r="AB509" s="20"/>
      <c r="AC509" s="260">
        <f t="shared" si="100"/>
        <v>0</v>
      </c>
    </row>
    <row r="510" spans="1:29" s="59" customFormat="1" x14ac:dyDescent="0.3">
      <c r="A510" s="17"/>
      <c r="B510" s="293" t="s">
        <v>271</v>
      </c>
      <c r="C510" s="293"/>
      <c r="D510" s="293"/>
      <c r="E510" s="562"/>
      <c r="F510" s="880">
        <f t="shared" si="99"/>
        <v>0</v>
      </c>
      <c r="G510" s="890"/>
      <c r="H510" s="890"/>
      <c r="I510" s="506"/>
      <c r="J510" s="918"/>
      <c r="K510" s="289"/>
      <c r="L510" s="280"/>
      <c r="M510" s="280"/>
      <c r="N510" s="280"/>
      <c r="O510" s="274"/>
      <c r="P510" s="304">
        <f>SUM(P511:P554)</f>
        <v>8838039.2199999988</v>
      </c>
      <c r="Q510" s="978">
        <f t="shared" ref="Q510:Y510" si="103">Q547+Q572+Q574+Q596+Q597+Q618+Q619+Q620+Q624+Q626+Q627+Q647+Q648+Q649+Q650+Q654+Q655+Q664+Q665+Q670+Q673+Q681</f>
        <v>1980000</v>
      </c>
      <c r="R510" s="978">
        <f t="shared" si="103"/>
        <v>0</v>
      </c>
      <c r="S510" s="978">
        <f t="shared" si="103"/>
        <v>355733.8</v>
      </c>
      <c r="T510" s="299">
        <f t="shared" si="103"/>
        <v>351698</v>
      </c>
      <c r="U510" s="1000">
        <f t="shared" si="103"/>
        <v>0</v>
      </c>
      <c r="V510" s="978">
        <f t="shared" si="103"/>
        <v>1980000</v>
      </c>
      <c r="W510" s="978">
        <f t="shared" si="103"/>
        <v>0</v>
      </c>
      <c r="X510" s="978">
        <f t="shared" si="103"/>
        <v>0</v>
      </c>
      <c r="Y510" s="299">
        <f t="shared" si="103"/>
        <v>1980000</v>
      </c>
      <c r="Z510" s="304"/>
      <c r="AA510" s="518"/>
      <c r="AB510" s="58"/>
      <c r="AC510" s="260">
        <f t="shared" si="100"/>
        <v>10818039.219999999</v>
      </c>
    </row>
    <row r="511" spans="1:29" s="54" customFormat="1" x14ac:dyDescent="0.3">
      <c r="A511" s="17"/>
      <c r="B511" s="293"/>
      <c r="C511" s="293"/>
      <c r="D511" s="293"/>
      <c r="E511" s="554"/>
      <c r="F511" s="880"/>
      <c r="G511" s="270"/>
      <c r="H511" s="270"/>
      <c r="I511" s="287"/>
      <c r="J511" s="288"/>
      <c r="K511" s="507"/>
      <c r="L511" s="296"/>
      <c r="M511" s="296"/>
      <c r="N511" s="296"/>
      <c r="O511" s="274"/>
      <c r="P511" s="304"/>
      <c r="Q511" s="413"/>
      <c r="R511" s="413"/>
      <c r="S511" s="413"/>
      <c r="T511" s="1290"/>
      <c r="U511" s="515"/>
      <c r="V511" s="413"/>
      <c r="W511" s="413"/>
      <c r="X511" s="413"/>
      <c r="Y511" s="299"/>
      <c r="Z511" s="304"/>
      <c r="AA511" s="518"/>
      <c r="AB511" s="58"/>
      <c r="AC511" s="253"/>
    </row>
    <row r="512" spans="1:29" x14ac:dyDescent="0.3">
      <c r="A512" s="215"/>
      <c r="B512" s="269"/>
      <c r="C512" s="278" t="s">
        <v>721</v>
      </c>
      <c r="D512" s="412"/>
      <c r="E512" s="554"/>
      <c r="F512" s="880">
        <f t="shared" si="99"/>
        <v>0</v>
      </c>
      <c r="G512" s="270"/>
      <c r="H512" s="270"/>
      <c r="I512" s="287"/>
      <c r="J512" s="288"/>
      <c r="K512" s="507"/>
      <c r="L512" s="296"/>
      <c r="M512" s="296"/>
      <c r="N512" s="296"/>
      <c r="O512" s="274"/>
      <c r="P512" s="304">
        <f>SUM(Q512:T512)</f>
        <v>0</v>
      </c>
      <c r="Q512" s="413"/>
      <c r="R512" s="413"/>
      <c r="S512" s="290"/>
      <c r="T512" s="514"/>
      <c r="U512" s="515"/>
      <c r="V512" s="413"/>
      <c r="W512" s="413"/>
      <c r="X512" s="413"/>
      <c r="Y512" s="299">
        <f t="shared" si="102"/>
        <v>0</v>
      </c>
      <c r="Z512" s="291"/>
      <c r="AA512" s="516" t="s">
        <v>579</v>
      </c>
      <c r="AB512" s="33"/>
      <c r="AC512" s="253">
        <f t="shared" si="100"/>
        <v>0</v>
      </c>
    </row>
    <row r="513" spans="1:29" x14ac:dyDescent="0.3">
      <c r="A513" s="215"/>
      <c r="B513" s="269"/>
      <c r="C513" s="278"/>
      <c r="D513" s="278" t="s">
        <v>581</v>
      </c>
      <c r="E513" s="554"/>
      <c r="F513" s="880">
        <f t="shared" si="99"/>
        <v>0</v>
      </c>
      <c r="G513" s="270"/>
      <c r="H513" s="270"/>
      <c r="I513" s="287"/>
      <c r="J513" s="288"/>
      <c r="K513" s="507"/>
      <c r="L513" s="296"/>
      <c r="M513" s="296"/>
      <c r="N513" s="296"/>
      <c r="O513" s="274"/>
      <c r="P513" s="304">
        <f t="shared" ref="P513:P576" si="104">SUM(Q513:T513)</f>
        <v>2940000</v>
      </c>
      <c r="Q513" s="413"/>
      <c r="R513" s="413">
        <v>2940000</v>
      </c>
      <c r="S513" s="290"/>
      <c r="T513" s="514"/>
      <c r="U513" s="515"/>
      <c r="V513" s="413">
        <v>2940000</v>
      </c>
      <c r="W513" s="413"/>
      <c r="X513" s="413"/>
      <c r="Y513" s="299">
        <f t="shared" si="102"/>
        <v>2940000</v>
      </c>
      <c r="Z513" s="291" t="s">
        <v>32</v>
      </c>
      <c r="AA513" s="516" t="s">
        <v>580</v>
      </c>
      <c r="AB513" s="33"/>
      <c r="AC513" s="253">
        <f t="shared" si="100"/>
        <v>5880000</v>
      </c>
    </row>
    <row r="514" spans="1:29" x14ac:dyDescent="0.3">
      <c r="A514" s="215"/>
      <c r="B514" s="269"/>
      <c r="C514" s="278"/>
      <c r="D514" s="278"/>
      <c r="E514" s="522" t="s">
        <v>21</v>
      </c>
      <c r="F514" s="880">
        <f t="shared" si="99"/>
        <v>5</v>
      </c>
      <c r="G514" s="270"/>
      <c r="H514" s="270"/>
      <c r="I514" s="556">
        <v>5</v>
      </c>
      <c r="J514" s="288"/>
      <c r="K514" s="507"/>
      <c r="L514" s="296">
        <v>1</v>
      </c>
      <c r="M514" s="296"/>
      <c r="N514" s="296"/>
      <c r="O514" s="274">
        <f t="shared" ref="O514:O576" si="105">SUM(K514:N514)</f>
        <v>1</v>
      </c>
      <c r="P514" s="304">
        <f t="shared" si="104"/>
        <v>65093</v>
      </c>
      <c r="Q514" s="413"/>
      <c r="R514" s="413">
        <v>65093</v>
      </c>
      <c r="S514" s="290"/>
      <c r="T514" s="514"/>
      <c r="U514" s="515"/>
      <c r="V514" s="413">
        <v>65093</v>
      </c>
      <c r="W514" s="413"/>
      <c r="X514" s="413"/>
      <c r="Y514" s="299">
        <f t="shared" si="102"/>
        <v>65093</v>
      </c>
      <c r="Z514" s="291" t="s">
        <v>32</v>
      </c>
      <c r="AA514" s="1022"/>
      <c r="AB514" s="33"/>
      <c r="AC514" s="253">
        <f t="shared" si="100"/>
        <v>130186</v>
      </c>
    </row>
    <row r="515" spans="1:29" ht="15.6" customHeight="1" x14ac:dyDescent="0.3">
      <c r="A515" s="215"/>
      <c r="B515" s="269"/>
      <c r="C515" s="269"/>
      <c r="D515" s="269"/>
      <c r="E515" s="522"/>
      <c r="F515" s="880">
        <f t="shared" si="99"/>
        <v>0</v>
      </c>
      <c r="G515" s="270"/>
      <c r="H515" s="270"/>
      <c r="I515" s="287"/>
      <c r="J515" s="288"/>
      <c r="K515" s="507"/>
      <c r="L515" s="296"/>
      <c r="M515" s="296"/>
      <c r="N515" s="296"/>
      <c r="O515" s="274"/>
      <c r="P515" s="304">
        <f t="shared" si="104"/>
        <v>0</v>
      </c>
      <c r="Q515" s="413"/>
      <c r="R515" s="413"/>
      <c r="S515" s="290"/>
      <c r="T515" s="514"/>
      <c r="U515" s="515"/>
      <c r="V515" s="413"/>
      <c r="W515" s="413"/>
      <c r="X515" s="413"/>
      <c r="Y515" s="299">
        <f t="shared" si="102"/>
        <v>0</v>
      </c>
      <c r="Z515" s="291"/>
      <c r="AA515" s="1046"/>
      <c r="AB515" s="33"/>
      <c r="AC515" s="253">
        <f t="shared" si="100"/>
        <v>0</v>
      </c>
    </row>
    <row r="516" spans="1:29" x14ac:dyDescent="0.3">
      <c r="A516" s="207"/>
      <c r="B516" s="409"/>
      <c r="C516" s="278" t="s">
        <v>722</v>
      </c>
      <c r="D516" s="269"/>
      <c r="E516" s="599"/>
      <c r="F516" s="880">
        <f t="shared" si="99"/>
        <v>0</v>
      </c>
      <c r="G516" s="270"/>
      <c r="H516" s="270"/>
      <c r="I516" s="287"/>
      <c r="J516" s="288"/>
      <c r="K516" s="951"/>
      <c r="L516" s="296"/>
      <c r="M516" s="296"/>
      <c r="N516" s="296"/>
      <c r="O516" s="274"/>
      <c r="P516" s="304">
        <f t="shared" si="104"/>
        <v>0</v>
      </c>
      <c r="Q516" s="413"/>
      <c r="R516" s="413"/>
      <c r="S516" s="290"/>
      <c r="T516" s="514"/>
      <c r="U516" s="515"/>
      <c r="V516" s="413"/>
      <c r="W516" s="413"/>
      <c r="X516" s="413"/>
      <c r="Y516" s="299">
        <f t="shared" si="102"/>
        <v>0</v>
      </c>
      <c r="Z516" s="291"/>
      <c r="AA516" s="1024" t="s">
        <v>574</v>
      </c>
      <c r="AB516" s="28"/>
      <c r="AC516" s="253">
        <f t="shared" si="100"/>
        <v>0</v>
      </c>
    </row>
    <row r="517" spans="1:29" x14ac:dyDescent="0.3">
      <c r="A517" s="207"/>
      <c r="B517" s="409"/>
      <c r="C517" s="269"/>
      <c r="D517" s="269"/>
      <c r="E517" s="599" t="s">
        <v>720</v>
      </c>
      <c r="F517" s="880">
        <f t="shared" si="99"/>
        <v>0</v>
      </c>
      <c r="G517" s="270"/>
      <c r="H517" s="270"/>
      <c r="I517" s="287"/>
      <c r="J517" s="288"/>
      <c r="K517" s="951"/>
      <c r="L517" s="296"/>
      <c r="M517" s="296"/>
      <c r="N517" s="296"/>
      <c r="O517" s="274"/>
      <c r="P517" s="304">
        <f t="shared" si="104"/>
        <v>0</v>
      </c>
      <c r="Q517" s="413"/>
      <c r="R517" s="413"/>
      <c r="S517" s="290"/>
      <c r="T517" s="514"/>
      <c r="U517" s="515"/>
      <c r="V517" s="413"/>
      <c r="W517" s="413"/>
      <c r="X517" s="413"/>
      <c r="Y517" s="299">
        <f t="shared" si="102"/>
        <v>0</v>
      </c>
      <c r="Z517" s="291"/>
      <c r="AA517" s="1024" t="s">
        <v>824</v>
      </c>
      <c r="AB517" s="28"/>
      <c r="AC517" s="253">
        <f t="shared" si="100"/>
        <v>0</v>
      </c>
    </row>
    <row r="518" spans="1:29" x14ac:dyDescent="0.3">
      <c r="A518" s="207"/>
      <c r="B518" s="409"/>
      <c r="C518" s="278"/>
      <c r="D518" s="278"/>
      <c r="E518" s="522" t="s">
        <v>21</v>
      </c>
      <c r="F518" s="880">
        <f t="shared" si="99"/>
        <v>5</v>
      </c>
      <c r="G518" s="270"/>
      <c r="H518" s="270"/>
      <c r="I518" s="556">
        <v>5</v>
      </c>
      <c r="J518" s="288"/>
      <c r="K518" s="951"/>
      <c r="L518" s="296"/>
      <c r="M518" s="296"/>
      <c r="N518" s="296"/>
      <c r="O518" s="274"/>
      <c r="P518" s="304">
        <f t="shared" si="104"/>
        <v>0</v>
      </c>
      <c r="Q518" s="413"/>
      <c r="R518" s="413"/>
      <c r="S518" s="290"/>
      <c r="T518" s="514"/>
      <c r="U518" s="515"/>
      <c r="V518" s="413"/>
      <c r="W518" s="413"/>
      <c r="X518" s="413"/>
      <c r="Y518" s="299">
        <f t="shared" si="102"/>
        <v>0</v>
      </c>
      <c r="Z518" s="291"/>
      <c r="AA518" s="1046" t="s">
        <v>575</v>
      </c>
      <c r="AB518" s="28"/>
      <c r="AC518" s="253">
        <f t="shared" si="100"/>
        <v>0</v>
      </c>
    </row>
    <row r="519" spans="1:29" x14ac:dyDescent="0.3">
      <c r="A519" s="207"/>
      <c r="B519" s="409"/>
      <c r="C519" s="278"/>
      <c r="D519" s="278"/>
      <c r="E519" s="522" t="s">
        <v>812</v>
      </c>
      <c r="F519" s="880">
        <f t="shared" si="99"/>
        <v>1356</v>
      </c>
      <c r="G519" s="270"/>
      <c r="H519" s="270"/>
      <c r="I519" s="287">
        <v>1356</v>
      </c>
      <c r="J519" s="288"/>
      <c r="K519" s="951"/>
      <c r="L519" s="296"/>
      <c r="M519" s="296"/>
      <c r="N519" s="296"/>
      <c r="O519" s="274"/>
      <c r="P519" s="304">
        <f t="shared" si="104"/>
        <v>0</v>
      </c>
      <c r="Q519" s="413"/>
      <c r="R519" s="413"/>
      <c r="S519" s="290"/>
      <c r="T519" s="514"/>
      <c r="U519" s="515"/>
      <c r="V519" s="413"/>
      <c r="W519" s="413"/>
      <c r="X519" s="413"/>
      <c r="Y519" s="299">
        <f t="shared" si="102"/>
        <v>0</v>
      </c>
      <c r="Z519" s="291"/>
      <c r="AA519" s="1024" t="s">
        <v>576</v>
      </c>
      <c r="AB519" s="28"/>
      <c r="AC519" s="253">
        <f t="shared" si="100"/>
        <v>0</v>
      </c>
    </row>
    <row r="520" spans="1:29" x14ac:dyDescent="0.3">
      <c r="A520" s="207"/>
      <c r="B520" s="409"/>
      <c r="C520" s="278"/>
      <c r="D520" s="278"/>
      <c r="E520" s="522"/>
      <c r="F520" s="880">
        <f t="shared" si="99"/>
        <v>0</v>
      </c>
      <c r="G520" s="270"/>
      <c r="H520" s="270"/>
      <c r="I520" s="287"/>
      <c r="J520" s="288"/>
      <c r="K520" s="951"/>
      <c r="L520" s="296"/>
      <c r="M520" s="296"/>
      <c r="N520" s="296"/>
      <c r="O520" s="274"/>
      <c r="P520" s="304">
        <f t="shared" si="104"/>
        <v>0</v>
      </c>
      <c r="Q520" s="413"/>
      <c r="R520" s="413"/>
      <c r="S520" s="290"/>
      <c r="T520" s="514"/>
      <c r="U520" s="515"/>
      <c r="V520" s="413"/>
      <c r="W520" s="413"/>
      <c r="X520" s="413"/>
      <c r="Y520" s="299">
        <f t="shared" si="102"/>
        <v>0</v>
      </c>
      <c r="Z520" s="291"/>
      <c r="AA520" s="1046"/>
      <c r="AB520" s="28"/>
      <c r="AC520" s="253">
        <f t="shared" si="100"/>
        <v>0</v>
      </c>
    </row>
    <row r="521" spans="1:29" x14ac:dyDescent="0.3">
      <c r="A521" s="207"/>
      <c r="B521" s="409"/>
      <c r="C521" s="278"/>
      <c r="D521" s="409"/>
      <c r="E521" s="554"/>
      <c r="F521" s="880">
        <f t="shared" si="99"/>
        <v>0</v>
      </c>
      <c r="G521" s="270"/>
      <c r="H521" s="270"/>
      <c r="I521" s="287"/>
      <c r="J521" s="288"/>
      <c r="K521" s="951"/>
      <c r="L521" s="296"/>
      <c r="M521" s="296"/>
      <c r="N521" s="296"/>
      <c r="O521" s="274"/>
      <c r="P521" s="304">
        <f t="shared" si="104"/>
        <v>0</v>
      </c>
      <c r="Q521" s="413"/>
      <c r="R521" s="413"/>
      <c r="S521" s="290"/>
      <c r="T521" s="514"/>
      <c r="U521" s="515"/>
      <c r="V521" s="413"/>
      <c r="W521" s="413"/>
      <c r="X521" s="413"/>
      <c r="Y521" s="299">
        <f t="shared" si="102"/>
        <v>0</v>
      </c>
      <c r="Z521" s="291"/>
      <c r="AA521" s="1024"/>
      <c r="AB521" s="28"/>
      <c r="AC521" s="253">
        <f t="shared" si="100"/>
        <v>0</v>
      </c>
    </row>
    <row r="522" spans="1:29" x14ac:dyDescent="0.3">
      <c r="A522" s="207"/>
      <c r="B522" s="409"/>
      <c r="C522" s="269"/>
      <c r="D522" s="409"/>
      <c r="E522" s="599"/>
      <c r="F522" s="880">
        <f t="shared" si="99"/>
        <v>0</v>
      </c>
      <c r="G522" s="270"/>
      <c r="H522" s="270"/>
      <c r="I522" s="287"/>
      <c r="J522" s="288"/>
      <c r="K522" s="951"/>
      <c r="L522" s="296"/>
      <c r="M522" s="296"/>
      <c r="N522" s="296"/>
      <c r="O522" s="274"/>
      <c r="P522" s="304">
        <f t="shared" si="104"/>
        <v>4746000</v>
      </c>
      <c r="Q522" s="413"/>
      <c r="R522" s="413">
        <v>4746000</v>
      </c>
      <c r="S522" s="290"/>
      <c r="T522" s="514"/>
      <c r="U522" s="515"/>
      <c r="V522" s="413">
        <v>4746000</v>
      </c>
      <c r="W522" s="413"/>
      <c r="X522" s="413"/>
      <c r="Y522" s="299">
        <f t="shared" si="102"/>
        <v>4746000</v>
      </c>
      <c r="Z522" s="291" t="s">
        <v>32</v>
      </c>
      <c r="AA522" s="1024" t="s">
        <v>577</v>
      </c>
      <c r="AB522" s="28"/>
      <c r="AC522" s="253">
        <f t="shared" si="100"/>
        <v>9492000</v>
      </c>
    </row>
    <row r="523" spans="1:29" x14ac:dyDescent="0.3">
      <c r="A523" s="207"/>
      <c r="B523" s="409"/>
      <c r="C523" s="278"/>
      <c r="D523" s="409"/>
      <c r="E523" s="522"/>
      <c r="F523" s="880">
        <f t="shared" si="99"/>
        <v>0</v>
      </c>
      <c r="G523" s="270"/>
      <c r="H523" s="270"/>
      <c r="I523" s="287"/>
      <c r="J523" s="288"/>
      <c r="K523" s="951"/>
      <c r="L523" s="296"/>
      <c r="M523" s="296"/>
      <c r="N523" s="296"/>
      <c r="O523" s="274"/>
      <c r="P523" s="304">
        <f t="shared" si="104"/>
        <v>81773.22</v>
      </c>
      <c r="Q523" s="413"/>
      <c r="R523" s="413">
        <v>81773.22</v>
      </c>
      <c r="S523" s="290"/>
      <c r="T523" s="514"/>
      <c r="U523" s="515"/>
      <c r="V523" s="413">
        <v>81773.22</v>
      </c>
      <c r="W523" s="413"/>
      <c r="X523" s="413"/>
      <c r="Y523" s="299">
        <f t="shared" si="102"/>
        <v>81773.22</v>
      </c>
      <c r="Z523" s="291" t="s">
        <v>32</v>
      </c>
      <c r="AA523" s="1024" t="s">
        <v>578</v>
      </c>
      <c r="AB523" s="28"/>
      <c r="AC523" s="253">
        <f t="shared" si="100"/>
        <v>163546.44</v>
      </c>
    </row>
    <row r="524" spans="1:29" x14ac:dyDescent="0.3">
      <c r="A524" s="207"/>
      <c r="B524" s="409"/>
      <c r="C524" s="278"/>
      <c r="D524" s="278"/>
      <c r="E524" s="522"/>
      <c r="F524" s="880">
        <f t="shared" si="99"/>
        <v>5</v>
      </c>
      <c r="G524" s="270"/>
      <c r="H524" s="270"/>
      <c r="I524" s="556">
        <v>5</v>
      </c>
      <c r="J524" s="288"/>
      <c r="K524" s="951"/>
      <c r="L524" s="296"/>
      <c r="M524" s="296"/>
      <c r="N524" s="296"/>
      <c r="O524" s="274"/>
      <c r="P524" s="304">
        <f t="shared" si="104"/>
        <v>33333</v>
      </c>
      <c r="Q524" s="413"/>
      <c r="R524" s="413">
        <v>33333</v>
      </c>
      <c r="S524" s="290"/>
      <c r="T524" s="514"/>
      <c r="U524" s="515"/>
      <c r="V524" s="413">
        <v>33333</v>
      </c>
      <c r="W524" s="413"/>
      <c r="X524" s="413"/>
      <c r="Y524" s="299">
        <f t="shared" si="102"/>
        <v>33333</v>
      </c>
      <c r="Z524" s="291" t="s">
        <v>32</v>
      </c>
      <c r="AA524" s="1024"/>
      <c r="AB524" s="28"/>
      <c r="AC524" s="253">
        <f t="shared" si="100"/>
        <v>66666</v>
      </c>
    </row>
    <row r="525" spans="1:29" x14ac:dyDescent="0.3">
      <c r="A525" s="207"/>
      <c r="B525" s="409"/>
      <c r="C525" s="278" t="s">
        <v>967</v>
      </c>
      <c r="D525" s="278"/>
      <c r="E525" s="522"/>
      <c r="F525" s="880">
        <f t="shared" si="99"/>
        <v>0</v>
      </c>
      <c r="G525" s="270"/>
      <c r="H525" s="270"/>
      <c r="I525" s="287"/>
      <c r="J525" s="288"/>
      <c r="K525" s="951"/>
      <c r="L525" s="296"/>
      <c r="M525" s="296"/>
      <c r="N525" s="296"/>
      <c r="O525" s="274"/>
      <c r="P525" s="304">
        <f t="shared" si="104"/>
        <v>0</v>
      </c>
      <c r="Q525" s="413"/>
      <c r="R525" s="413"/>
      <c r="S525" s="290"/>
      <c r="T525" s="514"/>
      <c r="U525" s="515"/>
      <c r="V525" s="413"/>
      <c r="W525" s="413"/>
      <c r="X525" s="413"/>
      <c r="Y525" s="299">
        <f t="shared" si="102"/>
        <v>0</v>
      </c>
      <c r="Z525" s="291"/>
      <c r="AA525" s="1024"/>
      <c r="AB525" s="28"/>
      <c r="AC525" s="253">
        <f t="shared" si="100"/>
        <v>0</v>
      </c>
    </row>
    <row r="526" spans="1:29" x14ac:dyDescent="0.3">
      <c r="A526" s="207"/>
      <c r="B526" s="409"/>
      <c r="C526" s="278"/>
      <c r="D526" s="278"/>
      <c r="E526" s="524" t="s">
        <v>936</v>
      </c>
      <c r="F526" s="880">
        <f t="shared" si="99"/>
        <v>0</v>
      </c>
      <c r="G526" s="270"/>
      <c r="H526" s="270"/>
      <c r="I526" s="287"/>
      <c r="J526" s="288"/>
      <c r="K526" s="951"/>
      <c r="L526" s="296"/>
      <c r="M526" s="296"/>
      <c r="N526" s="296"/>
      <c r="O526" s="274"/>
      <c r="P526" s="304">
        <f t="shared" si="104"/>
        <v>0</v>
      </c>
      <c r="Q526" s="413"/>
      <c r="R526" s="413"/>
      <c r="S526" s="290"/>
      <c r="T526" s="514"/>
      <c r="U526" s="515"/>
      <c r="V526" s="413"/>
      <c r="W526" s="413"/>
      <c r="X526" s="413"/>
      <c r="Y526" s="299">
        <f t="shared" si="102"/>
        <v>0</v>
      </c>
      <c r="Z526" s="291"/>
      <c r="AA526" s="516"/>
      <c r="AB526" s="28"/>
      <c r="AC526" s="253">
        <f t="shared" si="100"/>
        <v>0</v>
      </c>
    </row>
    <row r="527" spans="1:29" x14ac:dyDescent="0.3">
      <c r="A527" s="207"/>
      <c r="B527" s="409"/>
      <c r="C527" s="278"/>
      <c r="D527" s="278"/>
      <c r="E527" s="524" t="s">
        <v>937</v>
      </c>
      <c r="F527" s="880">
        <f t="shared" si="99"/>
        <v>0</v>
      </c>
      <c r="G527" s="270"/>
      <c r="H527" s="270"/>
      <c r="I527" s="287"/>
      <c r="J527" s="288"/>
      <c r="K527" s="951"/>
      <c r="L527" s="296"/>
      <c r="M527" s="296"/>
      <c r="N527" s="296"/>
      <c r="O527" s="274"/>
      <c r="P527" s="304">
        <f t="shared" si="104"/>
        <v>0</v>
      </c>
      <c r="Q527" s="413"/>
      <c r="R527" s="413"/>
      <c r="S527" s="290"/>
      <c r="T527" s="514"/>
      <c r="U527" s="515"/>
      <c r="V527" s="413"/>
      <c r="W527" s="413"/>
      <c r="X527" s="413"/>
      <c r="Y527" s="299">
        <f t="shared" si="102"/>
        <v>0</v>
      </c>
      <c r="Z527" s="291"/>
      <c r="AA527" s="516"/>
      <c r="AB527" s="4"/>
      <c r="AC527" s="253">
        <f t="shared" si="100"/>
        <v>0</v>
      </c>
    </row>
    <row r="528" spans="1:29" x14ac:dyDescent="0.3">
      <c r="A528" s="207"/>
      <c r="B528" s="409"/>
      <c r="C528" s="269"/>
      <c r="D528" s="269"/>
      <c r="E528" s="522" t="s">
        <v>811</v>
      </c>
      <c r="F528" s="880">
        <f>SUM(G528:J528)</f>
        <v>1741</v>
      </c>
      <c r="G528" s="270"/>
      <c r="H528" s="270"/>
      <c r="I528" s="287">
        <v>1741</v>
      </c>
      <c r="J528" s="288"/>
      <c r="K528" s="951"/>
      <c r="L528" s="296"/>
      <c r="M528" s="296"/>
      <c r="N528" s="296"/>
      <c r="O528" s="274"/>
      <c r="P528" s="304">
        <f t="shared" si="104"/>
        <v>348200</v>
      </c>
      <c r="Q528" s="413"/>
      <c r="R528" s="413"/>
      <c r="S528" s="290">
        <v>348200</v>
      </c>
      <c r="T528" s="514"/>
      <c r="U528" s="515"/>
      <c r="V528" s="413"/>
      <c r="W528" s="413"/>
      <c r="X528" s="413"/>
      <c r="Y528" s="299">
        <f t="shared" si="102"/>
        <v>0</v>
      </c>
      <c r="Z528" s="291"/>
      <c r="AA528" s="1046" t="s">
        <v>32</v>
      </c>
      <c r="AB528" s="4"/>
      <c r="AC528" s="253">
        <f t="shared" si="100"/>
        <v>348200</v>
      </c>
    </row>
    <row r="529" spans="1:29" x14ac:dyDescent="0.3">
      <c r="A529" s="215"/>
      <c r="B529" s="269"/>
      <c r="C529" s="269"/>
      <c r="D529" s="269"/>
      <c r="E529" s="522"/>
      <c r="F529" s="880">
        <f>SUM(G529:J529)</f>
        <v>0</v>
      </c>
      <c r="G529" s="270"/>
      <c r="H529" s="270"/>
      <c r="I529" s="287"/>
      <c r="J529" s="288"/>
      <c r="K529" s="951"/>
      <c r="L529" s="296"/>
      <c r="M529" s="296"/>
      <c r="N529" s="296"/>
      <c r="O529" s="274"/>
      <c r="P529" s="304">
        <f t="shared" si="104"/>
        <v>0</v>
      </c>
      <c r="Q529" s="413"/>
      <c r="R529" s="413"/>
      <c r="S529" s="290"/>
      <c r="T529" s="514"/>
      <c r="U529" s="515"/>
      <c r="V529" s="413"/>
      <c r="W529" s="413"/>
      <c r="X529" s="413"/>
      <c r="Y529" s="299">
        <f t="shared" si="102"/>
        <v>0</v>
      </c>
      <c r="Z529" s="291"/>
      <c r="AA529" s="1022"/>
      <c r="AB529" s="33"/>
      <c r="AC529" s="253">
        <f t="shared" si="100"/>
        <v>0</v>
      </c>
    </row>
    <row r="530" spans="1:29" x14ac:dyDescent="0.3">
      <c r="A530" s="215"/>
      <c r="B530" s="269"/>
      <c r="C530" s="282" t="s">
        <v>1136</v>
      </c>
      <c r="D530" s="269"/>
      <c r="E530" s="1184"/>
      <c r="F530" s="880"/>
      <c r="G530" s="270"/>
      <c r="H530" s="270"/>
      <c r="I530" s="287"/>
      <c r="J530" s="1252"/>
      <c r="K530" s="951"/>
      <c r="L530" s="296"/>
      <c r="M530" s="296"/>
      <c r="N530" s="296"/>
      <c r="O530" s="274"/>
      <c r="P530" s="85"/>
      <c r="T530" s="1252"/>
      <c r="U530" s="515"/>
      <c r="V530" s="413"/>
      <c r="W530" s="413"/>
      <c r="X530" s="413"/>
      <c r="Y530" s="299">
        <f t="shared" si="102"/>
        <v>0</v>
      </c>
      <c r="Z530" s="291"/>
      <c r="AA530" s="1022"/>
      <c r="AB530" s="33"/>
      <c r="AC530" s="253">
        <f>P531+Y530</f>
        <v>100000</v>
      </c>
    </row>
    <row r="531" spans="1:29" x14ac:dyDescent="0.3">
      <c r="A531" s="215"/>
      <c r="B531" s="269"/>
      <c r="C531" s="282"/>
      <c r="D531" s="269"/>
      <c r="E531" s="522" t="s">
        <v>21</v>
      </c>
      <c r="F531" s="880">
        <v>1</v>
      </c>
      <c r="G531" s="270"/>
      <c r="H531" s="270"/>
      <c r="I531" s="287"/>
      <c r="J531" s="288">
        <v>1</v>
      </c>
      <c r="K531" s="951"/>
      <c r="L531" s="296"/>
      <c r="M531" s="296"/>
      <c r="N531" s="296"/>
      <c r="O531" s="274"/>
      <c r="P531" s="304">
        <f>SUM(Q531:T531)</f>
        <v>100000</v>
      </c>
      <c r="Q531" s="413"/>
      <c r="R531" s="413"/>
      <c r="S531" s="290"/>
      <c r="T531" s="514">
        <v>100000</v>
      </c>
      <c r="U531" s="515"/>
      <c r="V531" s="413"/>
      <c r="W531" s="413"/>
      <c r="X531" s="413"/>
      <c r="Y531" s="299"/>
      <c r="Z531" s="291"/>
      <c r="AA531" s="1022"/>
      <c r="AB531" s="33"/>
      <c r="AC531" s="253"/>
    </row>
    <row r="532" spans="1:29" x14ac:dyDescent="0.3">
      <c r="A532" s="215"/>
      <c r="B532" s="269"/>
      <c r="C532" s="282"/>
      <c r="D532" s="269"/>
      <c r="E532" s="522"/>
      <c r="F532" s="880"/>
      <c r="G532" s="270"/>
      <c r="H532" s="270"/>
      <c r="I532" s="287"/>
      <c r="J532" s="288"/>
      <c r="K532" s="951"/>
      <c r="L532" s="296"/>
      <c r="M532" s="296"/>
      <c r="N532" s="296"/>
      <c r="O532" s="274"/>
      <c r="P532" s="304"/>
      <c r="Q532" s="413"/>
      <c r="R532" s="413"/>
      <c r="S532" s="290"/>
      <c r="T532" s="514"/>
      <c r="U532" s="515"/>
      <c r="V532" s="413"/>
      <c r="W532" s="413"/>
      <c r="X532" s="413"/>
      <c r="Y532" s="299"/>
      <c r="Z532" s="291"/>
      <c r="AA532" s="1022"/>
      <c r="AB532" s="33"/>
      <c r="AC532" s="253"/>
    </row>
    <row r="533" spans="1:29" x14ac:dyDescent="0.3">
      <c r="A533" s="215"/>
      <c r="B533" s="269"/>
      <c r="C533" s="282" t="s">
        <v>1137</v>
      </c>
      <c r="D533" s="269"/>
      <c r="E533" s="1184"/>
      <c r="F533" s="880"/>
      <c r="G533" s="270"/>
      <c r="H533" s="270"/>
      <c r="I533" s="287"/>
      <c r="J533" s="288">
        <v>1</v>
      </c>
      <c r="K533" s="951"/>
      <c r="L533" s="296"/>
      <c r="M533" s="296"/>
      <c r="N533" s="296"/>
      <c r="O533" s="274"/>
      <c r="P533" s="304">
        <f t="shared" si="104"/>
        <v>0</v>
      </c>
      <c r="Q533" s="413"/>
      <c r="R533" s="413"/>
      <c r="S533" s="290"/>
      <c r="T533" s="1252"/>
      <c r="U533" s="515"/>
      <c r="V533" s="413"/>
      <c r="W533" s="413"/>
      <c r="X533" s="413"/>
      <c r="Y533" s="299">
        <f t="shared" si="102"/>
        <v>0</v>
      </c>
      <c r="Z533" s="291"/>
      <c r="AA533" s="1022"/>
      <c r="AB533" s="33"/>
      <c r="AC533" s="253">
        <f t="shared" si="100"/>
        <v>0</v>
      </c>
    </row>
    <row r="534" spans="1:29" x14ac:dyDescent="0.3">
      <c r="A534" s="215"/>
      <c r="B534" s="269"/>
      <c r="C534" s="269"/>
      <c r="D534" s="282" t="s">
        <v>1138</v>
      </c>
      <c r="E534" s="1184"/>
      <c r="F534" s="880"/>
      <c r="G534" s="270"/>
      <c r="H534" s="270"/>
      <c r="I534" s="287"/>
      <c r="J534" s="288"/>
      <c r="K534" s="951"/>
      <c r="L534" s="296"/>
      <c r="M534" s="296"/>
      <c r="N534" s="296"/>
      <c r="O534" s="274"/>
      <c r="P534" s="304">
        <f t="shared" si="104"/>
        <v>0</v>
      </c>
      <c r="Q534" s="413"/>
      <c r="R534" s="413"/>
      <c r="S534" s="290"/>
      <c r="T534" s="514"/>
      <c r="U534" s="515"/>
      <c r="V534" s="413"/>
      <c r="W534" s="413"/>
      <c r="X534" s="413"/>
      <c r="Y534" s="299">
        <f t="shared" si="102"/>
        <v>0</v>
      </c>
      <c r="Z534" s="291"/>
      <c r="AA534" s="1022"/>
      <c r="AB534" s="33"/>
      <c r="AC534" s="253">
        <f t="shared" si="100"/>
        <v>0</v>
      </c>
    </row>
    <row r="535" spans="1:29" x14ac:dyDescent="0.3">
      <c r="A535" s="215"/>
      <c r="B535" s="269"/>
      <c r="C535" s="269"/>
      <c r="D535" s="282" t="s">
        <v>1139</v>
      </c>
      <c r="E535" s="1184"/>
      <c r="F535" s="880"/>
      <c r="G535" s="270"/>
      <c r="H535" s="270"/>
      <c r="I535" s="287"/>
      <c r="J535" s="288"/>
      <c r="K535" s="951"/>
      <c r="L535" s="296"/>
      <c r="M535" s="296"/>
      <c r="N535" s="296"/>
      <c r="O535" s="274"/>
      <c r="P535" s="304">
        <f t="shared" si="104"/>
        <v>0</v>
      </c>
      <c r="Q535" s="413"/>
      <c r="R535" s="413"/>
      <c r="S535" s="290"/>
      <c r="T535" s="514"/>
      <c r="U535" s="515"/>
      <c r="V535" s="413"/>
      <c r="W535" s="413"/>
      <c r="X535" s="413"/>
      <c r="Y535" s="299">
        <f t="shared" si="102"/>
        <v>0</v>
      </c>
      <c r="Z535" s="291"/>
      <c r="AA535" s="1022"/>
      <c r="AB535" s="33"/>
      <c r="AC535" s="253">
        <f t="shared" si="100"/>
        <v>0</v>
      </c>
    </row>
    <row r="536" spans="1:29" x14ac:dyDescent="0.3">
      <c r="A536" s="215"/>
      <c r="B536" s="269"/>
      <c r="C536" s="282"/>
      <c r="D536" s="269"/>
      <c r="E536" s="522" t="s">
        <v>21</v>
      </c>
      <c r="F536" s="880">
        <v>1</v>
      </c>
      <c r="G536" s="270"/>
      <c r="H536" s="270"/>
      <c r="I536" s="287"/>
      <c r="J536" s="288">
        <v>1</v>
      </c>
      <c r="K536" s="951"/>
      <c r="L536" s="296"/>
      <c r="M536" s="296"/>
      <c r="N536" s="296"/>
      <c r="O536" s="274"/>
      <c r="P536" s="304">
        <f>SUM(Q536:T536)</f>
        <v>120000</v>
      </c>
      <c r="Q536" s="413"/>
      <c r="R536" s="413"/>
      <c r="S536" s="290"/>
      <c r="T536" s="514">
        <v>120000</v>
      </c>
      <c r="U536" s="515"/>
      <c r="V536" s="413"/>
      <c r="W536" s="413"/>
      <c r="X536" s="413"/>
      <c r="Y536" s="299"/>
      <c r="Z536" s="291"/>
      <c r="AA536" s="1022"/>
      <c r="AB536" s="33"/>
      <c r="AC536" s="253"/>
    </row>
    <row r="537" spans="1:29" x14ac:dyDescent="0.3">
      <c r="A537" s="215"/>
      <c r="B537" s="269"/>
      <c r="C537" s="269"/>
      <c r="D537" s="269"/>
      <c r="E537" s="522"/>
      <c r="F537" s="880"/>
      <c r="G537" s="270"/>
      <c r="H537" s="270"/>
      <c r="I537" s="287"/>
      <c r="J537" s="288"/>
      <c r="K537" s="951"/>
      <c r="L537" s="296"/>
      <c r="M537" s="296"/>
      <c r="N537" s="296"/>
      <c r="O537" s="274"/>
      <c r="P537" s="304">
        <f t="shared" si="104"/>
        <v>0</v>
      </c>
      <c r="Q537" s="413"/>
      <c r="R537" s="413"/>
      <c r="S537" s="290"/>
      <c r="T537" s="514"/>
      <c r="U537" s="515"/>
      <c r="V537" s="413"/>
      <c r="W537" s="413"/>
      <c r="X537" s="413"/>
      <c r="Y537" s="299">
        <f t="shared" si="102"/>
        <v>0</v>
      </c>
      <c r="Z537" s="291"/>
      <c r="AA537" s="1022"/>
      <c r="AB537" s="33"/>
      <c r="AC537" s="253">
        <f t="shared" si="100"/>
        <v>0</v>
      </c>
    </row>
    <row r="538" spans="1:29" x14ac:dyDescent="0.3">
      <c r="A538" s="215"/>
      <c r="B538" s="269"/>
      <c r="C538" s="278" t="s">
        <v>1140</v>
      </c>
      <c r="D538" s="278"/>
      <c r="E538" s="522"/>
      <c r="F538" s="880">
        <f>SUM(G538:J538)</f>
        <v>0</v>
      </c>
      <c r="G538" s="270"/>
      <c r="H538" s="270"/>
      <c r="I538" s="287"/>
      <c r="J538" s="288"/>
      <c r="K538" s="951"/>
      <c r="L538" s="296"/>
      <c r="M538" s="296"/>
      <c r="N538" s="296"/>
      <c r="O538" s="274"/>
      <c r="P538" s="304">
        <f t="shared" si="104"/>
        <v>0</v>
      </c>
      <c r="Q538" s="413"/>
      <c r="R538" s="413"/>
      <c r="S538" s="290"/>
      <c r="T538" s="514"/>
      <c r="U538" s="515"/>
      <c r="V538" s="413"/>
      <c r="W538" s="413"/>
      <c r="X538" s="413"/>
      <c r="Y538" s="299">
        <f t="shared" si="102"/>
        <v>0</v>
      </c>
      <c r="Z538" s="291"/>
      <c r="AA538" s="1046"/>
      <c r="AB538" s="33"/>
      <c r="AC538" s="253">
        <f t="shared" si="100"/>
        <v>0</v>
      </c>
    </row>
    <row r="539" spans="1:29" x14ac:dyDescent="0.3">
      <c r="A539" s="207"/>
      <c r="B539" s="409"/>
      <c r="C539" s="269"/>
      <c r="D539" s="269"/>
      <c r="E539" s="522" t="s">
        <v>446</v>
      </c>
      <c r="F539" s="880">
        <f>SUM(G539:J539)</f>
        <v>0</v>
      </c>
      <c r="G539" s="270"/>
      <c r="H539" s="270"/>
      <c r="I539" s="287"/>
      <c r="J539" s="288"/>
      <c r="K539" s="951"/>
      <c r="L539" s="273"/>
      <c r="M539" s="273"/>
      <c r="N539" s="273"/>
      <c r="O539" s="274"/>
      <c r="P539" s="304">
        <f t="shared" si="104"/>
        <v>0</v>
      </c>
      <c r="Q539" s="413"/>
      <c r="R539" s="413"/>
      <c r="S539" s="290"/>
      <c r="T539" s="514"/>
      <c r="U539" s="515"/>
      <c r="V539" s="413"/>
      <c r="W539" s="413"/>
      <c r="X539" s="413"/>
      <c r="Y539" s="299">
        <f t="shared" si="102"/>
        <v>0</v>
      </c>
      <c r="Z539" s="291"/>
      <c r="AA539" s="516"/>
      <c r="AB539" s="28"/>
      <c r="AC539" s="253">
        <f t="shared" si="100"/>
        <v>0</v>
      </c>
    </row>
    <row r="540" spans="1:29" x14ac:dyDescent="0.3">
      <c r="A540" s="215"/>
      <c r="B540" s="269"/>
      <c r="C540" s="269"/>
      <c r="D540" s="269"/>
      <c r="E540" s="555" t="s">
        <v>8</v>
      </c>
      <c r="F540" s="505">
        <v>5</v>
      </c>
      <c r="G540" s="270"/>
      <c r="H540" s="270"/>
      <c r="I540" s="287">
        <v>5</v>
      </c>
      <c r="J540" s="288">
        <v>5</v>
      </c>
      <c r="K540" s="295"/>
      <c r="L540" s="273"/>
      <c r="M540" s="273"/>
      <c r="N540" s="273"/>
      <c r="O540" s="274"/>
      <c r="P540" s="304">
        <f t="shared" si="104"/>
        <v>0</v>
      </c>
      <c r="Q540" s="413"/>
      <c r="R540" s="413"/>
      <c r="S540" s="290"/>
      <c r="T540" s="514"/>
      <c r="U540" s="515"/>
      <c r="V540" s="413"/>
      <c r="W540" s="413"/>
      <c r="X540" s="413"/>
      <c r="Y540" s="299">
        <f t="shared" si="102"/>
        <v>0</v>
      </c>
      <c r="Z540" s="291"/>
      <c r="AA540" s="1046"/>
      <c r="AB540" s="33"/>
      <c r="AC540" s="253">
        <f t="shared" si="100"/>
        <v>0</v>
      </c>
    </row>
    <row r="541" spans="1:29" x14ac:dyDescent="0.3">
      <c r="A541" s="215"/>
      <c r="B541" s="269"/>
      <c r="C541" s="269"/>
      <c r="D541" s="269"/>
      <c r="E541" s="555" t="s">
        <v>9</v>
      </c>
      <c r="F541" s="505">
        <v>19</v>
      </c>
      <c r="G541" s="270"/>
      <c r="H541" s="270"/>
      <c r="I541" s="287">
        <v>19</v>
      </c>
      <c r="J541" s="288">
        <v>19</v>
      </c>
      <c r="K541" s="295"/>
      <c r="L541" s="273"/>
      <c r="M541" s="273"/>
      <c r="N541" s="273"/>
      <c r="O541" s="274"/>
      <c r="P541" s="304">
        <f t="shared" si="104"/>
        <v>0</v>
      </c>
      <c r="Q541" s="413"/>
      <c r="R541" s="413"/>
      <c r="S541" s="290"/>
      <c r="T541" s="514"/>
      <c r="U541" s="515"/>
      <c r="V541" s="413"/>
      <c r="W541" s="413"/>
      <c r="X541" s="413"/>
      <c r="Y541" s="299">
        <f t="shared" si="102"/>
        <v>0</v>
      </c>
      <c r="Z541" s="291"/>
      <c r="AA541" s="1046"/>
      <c r="AB541" s="33"/>
      <c r="AC541" s="253">
        <f t="shared" si="100"/>
        <v>0</v>
      </c>
    </row>
    <row r="542" spans="1:29" ht="15.6" hidden="1" customHeight="1" x14ac:dyDescent="0.3">
      <c r="A542" s="215"/>
      <c r="B542" s="269"/>
      <c r="C542" s="269"/>
      <c r="D542" s="269"/>
      <c r="E542" s="555"/>
      <c r="F542" s="505"/>
      <c r="G542" s="270"/>
      <c r="H542" s="270"/>
      <c r="I542" s="287"/>
      <c r="J542" s="288"/>
      <c r="K542" s="951"/>
      <c r="L542" s="273"/>
      <c r="M542" s="273"/>
      <c r="N542" s="273"/>
      <c r="O542" s="274"/>
      <c r="P542" s="304">
        <f t="shared" si="104"/>
        <v>0</v>
      </c>
      <c r="Q542" s="413"/>
      <c r="R542" s="413"/>
      <c r="S542" s="290"/>
      <c r="T542" s="514"/>
      <c r="U542" s="515"/>
      <c r="V542" s="413"/>
      <c r="W542" s="413"/>
      <c r="X542" s="413"/>
      <c r="Y542" s="299">
        <f t="shared" si="102"/>
        <v>0</v>
      </c>
      <c r="Z542" s="291"/>
      <c r="AA542" s="1046"/>
      <c r="AB542" s="33"/>
      <c r="AC542" s="253">
        <f t="shared" si="100"/>
        <v>0</v>
      </c>
    </row>
    <row r="543" spans="1:29" ht="15.6" hidden="1" customHeight="1" x14ac:dyDescent="0.3">
      <c r="A543" s="215"/>
      <c r="B543" s="269"/>
      <c r="C543" s="269"/>
      <c r="D543" s="269"/>
      <c r="E543" s="555" t="s">
        <v>416</v>
      </c>
      <c r="F543" s="505">
        <v>123</v>
      </c>
      <c r="G543" s="270"/>
      <c r="H543" s="270"/>
      <c r="I543" s="287">
        <v>123</v>
      </c>
      <c r="J543" s="288">
        <v>123</v>
      </c>
      <c r="K543" s="295"/>
      <c r="L543" s="273"/>
      <c r="M543" s="273"/>
      <c r="N543" s="273"/>
      <c r="O543" s="274"/>
      <c r="P543" s="304">
        <f t="shared" si="104"/>
        <v>0</v>
      </c>
      <c r="Q543" s="413"/>
      <c r="R543" s="413"/>
      <c r="S543" s="290"/>
      <c r="T543" s="514"/>
      <c r="U543" s="515"/>
      <c r="V543" s="413"/>
      <c r="W543" s="413"/>
      <c r="X543" s="413"/>
      <c r="Y543" s="299">
        <f t="shared" si="102"/>
        <v>0</v>
      </c>
      <c r="Z543" s="291"/>
      <c r="AA543" s="1046"/>
      <c r="AB543" s="33"/>
      <c r="AC543" s="253">
        <f t="shared" si="100"/>
        <v>0</v>
      </c>
    </row>
    <row r="544" spans="1:29" x14ac:dyDescent="0.3">
      <c r="A544" s="215"/>
      <c r="B544" s="269"/>
      <c r="C544" s="269"/>
      <c r="D544" s="269"/>
      <c r="E544" s="555"/>
      <c r="F544" s="880"/>
      <c r="G544" s="270"/>
      <c r="H544" s="270"/>
      <c r="I544" s="287"/>
      <c r="J544" s="288"/>
      <c r="K544" s="951"/>
      <c r="L544" s="273"/>
      <c r="M544" s="273"/>
      <c r="N544" s="273"/>
      <c r="O544" s="274"/>
      <c r="P544" s="304">
        <f t="shared" si="104"/>
        <v>0</v>
      </c>
      <c r="Q544" s="413"/>
      <c r="R544" s="413"/>
      <c r="S544" s="290"/>
      <c r="T544" s="514"/>
      <c r="U544" s="515"/>
      <c r="V544" s="413"/>
      <c r="W544" s="413"/>
      <c r="X544" s="413"/>
      <c r="Y544" s="299">
        <f t="shared" si="102"/>
        <v>0</v>
      </c>
      <c r="Z544" s="291"/>
      <c r="AA544" s="1046"/>
      <c r="AB544" s="33"/>
      <c r="AC544" s="253">
        <f t="shared" si="100"/>
        <v>0</v>
      </c>
    </row>
    <row r="545" spans="1:29" ht="15.6" hidden="1" customHeight="1" x14ac:dyDescent="0.3">
      <c r="A545" s="215"/>
      <c r="B545" s="269"/>
      <c r="C545" s="269"/>
      <c r="D545" s="269"/>
      <c r="E545" s="555"/>
      <c r="F545" s="880">
        <f>SUM(G545:J545)</f>
        <v>0</v>
      </c>
      <c r="G545" s="270"/>
      <c r="H545" s="270"/>
      <c r="I545" s="287"/>
      <c r="J545" s="288"/>
      <c r="K545" s="507"/>
      <c r="L545" s="273"/>
      <c r="M545" s="273"/>
      <c r="N545" s="273"/>
      <c r="O545" s="274">
        <f t="shared" si="105"/>
        <v>0</v>
      </c>
      <c r="P545" s="304">
        <f t="shared" si="104"/>
        <v>0</v>
      </c>
      <c r="Q545" s="413"/>
      <c r="R545" s="413"/>
      <c r="S545" s="290"/>
      <c r="T545" s="514"/>
      <c r="U545" s="515"/>
      <c r="V545" s="413"/>
      <c r="W545" s="413"/>
      <c r="X545" s="413"/>
      <c r="Y545" s="299">
        <f t="shared" si="102"/>
        <v>0</v>
      </c>
      <c r="Z545" s="291"/>
      <c r="AA545" s="294"/>
      <c r="AB545" s="33"/>
      <c r="AC545" s="253">
        <f t="shared" si="100"/>
        <v>0</v>
      </c>
    </row>
    <row r="546" spans="1:29" x14ac:dyDescent="0.3">
      <c r="A546" s="215"/>
      <c r="B546" s="269"/>
      <c r="C546" s="278" t="s">
        <v>1141</v>
      </c>
      <c r="D546" s="278"/>
      <c r="E546" s="522"/>
      <c r="F546" s="1253"/>
      <c r="G546" s="270"/>
      <c r="H546" s="270"/>
      <c r="I546" s="270"/>
      <c r="J546" s="1024"/>
      <c r="K546" s="507"/>
      <c r="L546" s="296"/>
      <c r="M546" s="296"/>
      <c r="N546" s="296"/>
      <c r="O546" s="274"/>
      <c r="P546" s="304">
        <f t="shared" si="104"/>
        <v>0</v>
      </c>
      <c r="Q546" s="413"/>
      <c r="R546" s="413"/>
      <c r="S546" s="413"/>
      <c r="T546" s="1290"/>
      <c r="U546" s="515"/>
      <c r="V546" s="413"/>
      <c r="W546" s="413"/>
      <c r="X546" s="413"/>
      <c r="Y546" s="299">
        <f t="shared" si="102"/>
        <v>0</v>
      </c>
      <c r="Z546" s="291"/>
      <c r="AA546" s="294"/>
      <c r="AB546" s="33"/>
      <c r="AC546" s="253">
        <f t="shared" si="100"/>
        <v>0</v>
      </c>
    </row>
    <row r="547" spans="1:29" ht="15.6" customHeight="1" x14ac:dyDescent="0.3">
      <c r="A547" s="207"/>
      <c r="B547" s="409"/>
      <c r="C547" s="278"/>
      <c r="D547" s="278"/>
      <c r="E547" s="522" t="s">
        <v>447</v>
      </c>
      <c r="F547" s="880">
        <v>1</v>
      </c>
      <c r="G547" s="270"/>
      <c r="H547" s="270"/>
      <c r="I547" s="287">
        <v>1</v>
      </c>
      <c r="J547" s="288">
        <v>-1</v>
      </c>
      <c r="K547" s="951"/>
      <c r="L547" s="273">
        <v>3</v>
      </c>
      <c r="M547" s="273"/>
      <c r="N547" s="273"/>
      <c r="O547" s="274">
        <f t="shared" si="105"/>
        <v>3</v>
      </c>
      <c r="P547" s="304">
        <f t="shared" si="104"/>
        <v>0</v>
      </c>
      <c r="Q547" s="413"/>
      <c r="R547" s="413"/>
      <c r="S547" s="290"/>
      <c r="T547" s="514"/>
      <c r="U547" s="515"/>
      <c r="V547" s="413"/>
      <c r="W547" s="413"/>
      <c r="X547" s="413"/>
      <c r="Y547" s="299">
        <f t="shared" si="102"/>
        <v>0</v>
      </c>
      <c r="Z547" s="291"/>
      <c r="AA547" s="516"/>
      <c r="AB547" s="28"/>
      <c r="AC547" s="253">
        <f t="shared" si="100"/>
        <v>0</v>
      </c>
    </row>
    <row r="548" spans="1:29" ht="15.6" customHeight="1" x14ac:dyDescent="0.3">
      <c r="A548" s="207"/>
      <c r="B548" s="409"/>
      <c r="C548" s="278"/>
      <c r="D548" s="278"/>
      <c r="E548" s="522"/>
      <c r="F548" s="1041"/>
      <c r="G548" s="551"/>
      <c r="H548" s="551"/>
      <c r="I548" s="1048"/>
      <c r="J548" s="1049"/>
      <c r="K548" s="1050"/>
      <c r="L548" s="552"/>
      <c r="M548" s="552"/>
      <c r="N548" s="552"/>
      <c r="O548" s="274"/>
      <c r="P548" s="304">
        <f t="shared" si="104"/>
        <v>0</v>
      </c>
      <c r="Q548" s="1051"/>
      <c r="R548" s="1051"/>
      <c r="S548" s="1052"/>
      <c r="T548" s="1053"/>
      <c r="U548" s="1054"/>
      <c r="V548" s="1051"/>
      <c r="W548" s="1051"/>
      <c r="X548" s="1051"/>
      <c r="Y548" s="299">
        <f t="shared" si="102"/>
        <v>0</v>
      </c>
      <c r="Z548" s="1055"/>
      <c r="AA548" s="1056"/>
      <c r="AB548" s="4"/>
      <c r="AC548" s="253">
        <f t="shared" si="100"/>
        <v>0</v>
      </c>
    </row>
    <row r="549" spans="1:29" s="29" customFormat="1" x14ac:dyDescent="0.3">
      <c r="A549" s="215"/>
      <c r="B549" s="269"/>
      <c r="C549" s="282" t="s">
        <v>1142</v>
      </c>
      <c r="D549" s="269"/>
      <c r="E549" s="524"/>
      <c r="F549" s="1041">
        <f t="shared" ref="F549:F554" si="106">SUM(G549:J549)</f>
        <v>0</v>
      </c>
      <c r="G549" s="551"/>
      <c r="H549" s="551"/>
      <c r="I549" s="1048"/>
      <c r="J549" s="1049"/>
      <c r="K549" s="1057"/>
      <c r="L549" s="552"/>
      <c r="M549" s="552"/>
      <c r="N549" s="552"/>
      <c r="O549" s="274"/>
      <c r="P549" s="304">
        <f t="shared" si="104"/>
        <v>0</v>
      </c>
      <c r="Q549" s="1051"/>
      <c r="R549" s="1051"/>
      <c r="S549" s="1052"/>
      <c r="T549" s="1053"/>
      <c r="U549" s="1054"/>
      <c r="V549" s="1051"/>
      <c r="W549" s="1051"/>
      <c r="X549" s="1051"/>
      <c r="Y549" s="299">
        <f t="shared" si="102"/>
        <v>0</v>
      </c>
      <c r="Z549" s="1055"/>
      <c r="AA549" s="1058"/>
      <c r="AB549" s="258"/>
      <c r="AC549" s="253">
        <f t="shared" si="100"/>
        <v>0</v>
      </c>
    </row>
    <row r="550" spans="1:29" s="29" customFormat="1" x14ac:dyDescent="0.3">
      <c r="A550" s="215"/>
      <c r="B550" s="269"/>
      <c r="C550" s="269"/>
      <c r="D550" s="269"/>
      <c r="E550" s="522" t="s">
        <v>1055</v>
      </c>
      <c r="F550" s="880">
        <f t="shared" si="106"/>
        <v>0</v>
      </c>
      <c r="G550" s="270"/>
      <c r="H550" s="270"/>
      <c r="I550" s="287"/>
      <c r="J550" s="288"/>
      <c r="K550" s="507"/>
      <c r="L550" s="273"/>
      <c r="M550" s="273"/>
      <c r="N550" s="273"/>
      <c r="O550" s="274"/>
      <c r="P550" s="304">
        <f t="shared" si="104"/>
        <v>0</v>
      </c>
      <c r="Q550" s="413"/>
      <c r="R550" s="413"/>
      <c r="S550" s="290"/>
      <c r="T550" s="514"/>
      <c r="U550" s="515"/>
      <c r="V550" s="413"/>
      <c r="W550" s="413"/>
      <c r="X550" s="413"/>
      <c r="Y550" s="299">
        <f t="shared" si="102"/>
        <v>0</v>
      </c>
      <c r="Z550" s="1059"/>
      <c r="AA550" s="673"/>
      <c r="AB550" s="258"/>
      <c r="AC550" s="253">
        <f t="shared" si="100"/>
        <v>0</v>
      </c>
    </row>
    <row r="551" spans="1:29" x14ac:dyDescent="0.3">
      <c r="A551" s="215"/>
      <c r="B551" s="269"/>
      <c r="C551" s="269"/>
      <c r="D551" s="269"/>
      <c r="E551" s="1185" t="s">
        <v>69</v>
      </c>
      <c r="F551" s="880">
        <f t="shared" si="106"/>
        <v>1</v>
      </c>
      <c r="G551" s="287"/>
      <c r="H551" s="287"/>
      <c r="I551" s="1450">
        <v>1</v>
      </c>
      <c r="J551" s="288" t="s">
        <v>200</v>
      </c>
      <c r="K551" s="507"/>
      <c r="L551" s="273"/>
      <c r="M551" s="273"/>
      <c r="N551" s="273"/>
      <c r="O551" s="274"/>
      <c r="P551" s="304">
        <f t="shared" si="104"/>
        <v>138000</v>
      </c>
      <c r="Q551" s="297"/>
      <c r="R551" s="290"/>
      <c r="S551" s="290">
        <f>23000*3</f>
        <v>69000</v>
      </c>
      <c r="T551" s="514">
        <f>23000*3</f>
        <v>69000</v>
      </c>
      <c r="U551" s="530"/>
      <c r="V551" s="301"/>
      <c r="W551" s="301"/>
      <c r="X551" s="301"/>
      <c r="Y551" s="299">
        <f t="shared" si="102"/>
        <v>0</v>
      </c>
      <c r="Z551" s="291"/>
      <c r="AA551" s="1023"/>
      <c r="AB551" s="20"/>
      <c r="AC551" s="253">
        <f t="shared" si="100"/>
        <v>138000</v>
      </c>
    </row>
    <row r="552" spans="1:29" x14ac:dyDescent="0.3">
      <c r="A552" s="215"/>
      <c r="B552" s="269"/>
      <c r="C552" s="269"/>
      <c r="D552" s="269"/>
      <c r="E552" s="1185" t="s">
        <v>69</v>
      </c>
      <c r="F552" s="880">
        <f t="shared" si="106"/>
        <v>1</v>
      </c>
      <c r="G552" s="287"/>
      <c r="H552" s="287"/>
      <c r="I552" s="1450">
        <v>1</v>
      </c>
      <c r="J552" s="288" t="s">
        <v>200</v>
      </c>
      <c r="K552" s="507"/>
      <c r="L552" s="273"/>
      <c r="M552" s="273"/>
      <c r="N552" s="273"/>
      <c r="O552" s="274"/>
      <c r="P552" s="304">
        <f t="shared" si="104"/>
        <v>138000</v>
      </c>
      <c r="Q552" s="297"/>
      <c r="R552" s="290"/>
      <c r="S552" s="290">
        <f>23000*3</f>
        <v>69000</v>
      </c>
      <c r="T552" s="514">
        <f>23000*3</f>
        <v>69000</v>
      </c>
      <c r="U552" s="530"/>
      <c r="V552" s="301"/>
      <c r="W552" s="301"/>
      <c r="X552" s="301"/>
      <c r="Y552" s="299">
        <f t="shared" si="102"/>
        <v>0</v>
      </c>
      <c r="Z552" s="291"/>
      <c r="AA552" s="1023"/>
      <c r="AB552" s="20"/>
      <c r="AC552" s="253">
        <f t="shared" si="100"/>
        <v>138000</v>
      </c>
    </row>
    <row r="553" spans="1:29" s="29" customFormat="1" x14ac:dyDescent="0.3">
      <c r="A553" s="215"/>
      <c r="B553" s="269"/>
      <c r="C553" s="269"/>
      <c r="D553" s="269"/>
      <c r="E553" s="522" t="s">
        <v>66</v>
      </c>
      <c r="F553" s="880">
        <f t="shared" si="106"/>
        <v>0</v>
      </c>
      <c r="G553" s="270"/>
      <c r="H553" s="270"/>
      <c r="I553" s="287"/>
      <c r="J553" s="288"/>
      <c r="K553" s="507"/>
      <c r="L553" s="273"/>
      <c r="M553" s="273"/>
      <c r="N553" s="273"/>
      <c r="O553" s="274"/>
      <c r="P553" s="304">
        <f t="shared" si="104"/>
        <v>60974</v>
      </c>
      <c r="Q553" s="413"/>
      <c r="R553" s="413"/>
      <c r="S553" s="290">
        <v>30487</v>
      </c>
      <c r="T553" s="514">
        <v>30487</v>
      </c>
      <c r="U553" s="515"/>
      <c r="V553" s="413"/>
      <c r="W553" s="413"/>
      <c r="X553" s="413"/>
      <c r="Y553" s="299">
        <f t="shared" si="102"/>
        <v>0</v>
      </c>
      <c r="Z553" s="1059"/>
      <c r="AA553" s="673"/>
      <c r="AB553" s="218"/>
      <c r="AC553" s="253">
        <f t="shared" si="100"/>
        <v>60974</v>
      </c>
    </row>
    <row r="554" spans="1:29" s="29" customFormat="1" x14ac:dyDescent="0.3">
      <c r="A554" s="215"/>
      <c r="B554" s="269"/>
      <c r="C554" s="269"/>
      <c r="D554" s="269"/>
      <c r="E554" s="522" t="s">
        <v>1056</v>
      </c>
      <c r="F554" s="880">
        <f t="shared" si="106"/>
        <v>0</v>
      </c>
      <c r="G554" s="270"/>
      <c r="H554" s="270"/>
      <c r="I554" s="287"/>
      <c r="J554" s="288"/>
      <c r="K554" s="507"/>
      <c r="L554" s="273"/>
      <c r="M554" s="273"/>
      <c r="N554" s="273"/>
      <c r="O554" s="274"/>
      <c r="P554" s="304">
        <f t="shared" si="104"/>
        <v>66666</v>
      </c>
      <c r="Q554" s="413"/>
      <c r="R554" s="413"/>
      <c r="S554" s="290">
        <v>33333</v>
      </c>
      <c r="T554" s="514">
        <v>33333</v>
      </c>
      <c r="U554" s="515"/>
      <c r="V554" s="413"/>
      <c r="W554" s="413"/>
      <c r="X554" s="413"/>
      <c r="Y554" s="299">
        <f t="shared" si="102"/>
        <v>0</v>
      </c>
      <c r="Z554" s="1059"/>
      <c r="AA554" s="673"/>
      <c r="AB554" s="218"/>
      <c r="AC554" s="253">
        <f t="shared" si="100"/>
        <v>66666</v>
      </c>
    </row>
    <row r="555" spans="1:29" ht="15.6" customHeight="1" thickBot="1" x14ac:dyDescent="0.35">
      <c r="A555" s="1025"/>
      <c r="B555" s="1026"/>
      <c r="C555" s="1027"/>
      <c r="D555" s="1027"/>
      <c r="E555" s="1447"/>
      <c r="F555" s="1029">
        <f t="shared" si="99"/>
        <v>0</v>
      </c>
      <c r="G555" s="1030"/>
      <c r="H555" s="1030"/>
      <c r="I555" s="1031"/>
      <c r="J555" s="1060"/>
      <c r="K555" s="1061"/>
      <c r="L555" s="1032"/>
      <c r="M555" s="1032"/>
      <c r="N555" s="1032"/>
      <c r="O555" s="1033"/>
      <c r="P555" s="1034">
        <f t="shared" si="104"/>
        <v>0</v>
      </c>
      <c r="Q555" s="1035"/>
      <c r="R555" s="1035"/>
      <c r="S555" s="1036"/>
      <c r="T555" s="1037"/>
      <c r="U555" s="1038"/>
      <c r="V555" s="1035"/>
      <c r="W555" s="1035"/>
      <c r="X555" s="1035"/>
      <c r="Y555" s="1310">
        <f t="shared" si="102"/>
        <v>0</v>
      </c>
      <c r="Z555" s="1040"/>
      <c r="AA555" s="1062"/>
      <c r="AB555" s="4"/>
      <c r="AC555" s="253">
        <f t="shared" si="100"/>
        <v>0</v>
      </c>
    </row>
    <row r="556" spans="1:29" s="34" customFormat="1" x14ac:dyDescent="0.3">
      <c r="A556" s="118"/>
      <c r="B556" s="529" t="s">
        <v>1306</v>
      </c>
      <c r="C556" s="442"/>
      <c r="D556" s="442"/>
      <c r="E556" s="1181"/>
      <c r="F556" s="886">
        <f t="shared" si="99"/>
        <v>0</v>
      </c>
      <c r="G556" s="924"/>
      <c r="H556" s="924"/>
      <c r="I556" s="931"/>
      <c r="J556" s="932"/>
      <c r="K556" s="392"/>
      <c r="L556" s="930"/>
      <c r="M556" s="930"/>
      <c r="N556" s="930"/>
      <c r="O556" s="394"/>
      <c r="P556" s="339">
        <f t="shared" si="104"/>
        <v>0</v>
      </c>
      <c r="Q556" s="977"/>
      <c r="R556" s="977"/>
      <c r="S556" s="396"/>
      <c r="T556" s="397"/>
      <c r="U556" s="999"/>
      <c r="V556" s="977"/>
      <c r="W556" s="977"/>
      <c r="X556" s="977"/>
      <c r="Y556" s="1293">
        <f t="shared" si="102"/>
        <v>0</v>
      </c>
      <c r="Z556" s="683"/>
      <c r="AA556" s="1064"/>
      <c r="AB556" s="20"/>
      <c r="AC556" s="260">
        <f t="shared" si="100"/>
        <v>0</v>
      </c>
    </row>
    <row r="557" spans="1:29" s="34" customFormat="1" x14ac:dyDescent="0.3">
      <c r="A557" s="118"/>
      <c r="B557" s="529"/>
      <c r="C557" s="442" t="s">
        <v>871</v>
      </c>
      <c r="D557" s="442"/>
      <c r="E557" s="1181"/>
      <c r="F557" s="582"/>
      <c r="G557" s="583"/>
      <c r="H557" s="583"/>
      <c r="I557" s="889"/>
      <c r="J557" s="929"/>
      <c r="K557" s="336"/>
      <c r="L557" s="586"/>
      <c r="M557" s="586"/>
      <c r="N557" s="586"/>
      <c r="O557" s="338"/>
      <c r="P557" s="339">
        <f t="shared" si="104"/>
        <v>0</v>
      </c>
      <c r="Q557" s="436"/>
      <c r="R557" s="436"/>
      <c r="S557" s="401"/>
      <c r="T557" s="402"/>
      <c r="U557" s="437"/>
      <c r="V557" s="436"/>
      <c r="W557" s="436"/>
      <c r="X557" s="436"/>
      <c r="Y557" s="1293">
        <f t="shared" si="102"/>
        <v>0</v>
      </c>
      <c r="Z557" s="438"/>
      <c r="AA557" s="373"/>
      <c r="AB557" s="20"/>
      <c r="AC557" s="260">
        <f t="shared" si="100"/>
        <v>0</v>
      </c>
    </row>
    <row r="558" spans="1:29" s="59" customFormat="1" x14ac:dyDescent="0.3">
      <c r="A558" s="17"/>
      <c r="B558" s="293" t="s">
        <v>271</v>
      </c>
      <c r="C558" s="293"/>
      <c r="D558" s="293"/>
      <c r="E558" s="562"/>
      <c r="F558" s="880">
        <f t="shared" ref="F558" si="107">SUM(G558:J558)</f>
        <v>0</v>
      </c>
      <c r="G558" s="890"/>
      <c r="H558" s="890"/>
      <c r="I558" s="506"/>
      <c r="J558" s="918"/>
      <c r="K558" s="289"/>
      <c r="L558" s="280"/>
      <c r="M558" s="280"/>
      <c r="N558" s="280"/>
      <c r="O558" s="274"/>
      <c r="P558" s="1359">
        <f>SUM(P559:P574)</f>
        <v>7234538.0700000003</v>
      </c>
      <c r="Q558" s="401">
        <f t="shared" ref="Q558:Y558" si="108">SUM(Q559:Q574)</f>
        <v>7234538.0700000003</v>
      </c>
      <c r="R558" s="401">
        <f t="shared" si="108"/>
        <v>0</v>
      </c>
      <c r="S558" s="401">
        <f t="shared" si="108"/>
        <v>0</v>
      </c>
      <c r="T558" s="1262">
        <f t="shared" si="108"/>
        <v>0</v>
      </c>
      <c r="U558" s="1359">
        <f t="shared" si="108"/>
        <v>0</v>
      </c>
      <c r="V558" s="401">
        <f t="shared" si="108"/>
        <v>7234538.0700000003</v>
      </c>
      <c r="W558" s="1260">
        <f t="shared" si="108"/>
        <v>0</v>
      </c>
      <c r="X558" s="339">
        <f t="shared" si="108"/>
        <v>0</v>
      </c>
      <c r="Y558" s="1286">
        <f t="shared" si="108"/>
        <v>7234538.0700000003</v>
      </c>
      <c r="Z558" s="304"/>
      <c r="AA558" s="518"/>
      <c r="AB558" s="58"/>
      <c r="AC558" s="260">
        <f t="shared" si="100"/>
        <v>14469076.140000001</v>
      </c>
    </row>
    <row r="559" spans="1:29" s="54" customFormat="1" x14ac:dyDescent="0.3">
      <c r="A559" s="17"/>
      <c r="B559" s="293"/>
      <c r="C559" s="293"/>
      <c r="D559" s="293"/>
      <c r="E559" s="554"/>
      <c r="F559" s="880"/>
      <c r="G559" s="270"/>
      <c r="H559" s="270"/>
      <c r="I559" s="287"/>
      <c r="J559" s="288"/>
      <c r="K559" s="507"/>
      <c r="L559" s="296"/>
      <c r="M559" s="296"/>
      <c r="N559" s="296"/>
      <c r="O559" s="274"/>
      <c r="P559" s="339">
        <f t="shared" si="104"/>
        <v>0</v>
      </c>
      <c r="Q559" s="413"/>
      <c r="R559" s="413"/>
      <c r="S559" s="413"/>
      <c r="T559" s="1290"/>
      <c r="U559" s="515"/>
      <c r="V559" s="413"/>
      <c r="W559" s="413"/>
      <c r="X559" s="413"/>
      <c r="Y559" s="299"/>
      <c r="Z559" s="304"/>
      <c r="AA559" s="518"/>
      <c r="AB559" s="58"/>
      <c r="AC559" s="253"/>
    </row>
    <row r="560" spans="1:29" x14ac:dyDescent="0.3">
      <c r="A560" s="115"/>
      <c r="B560" s="441"/>
      <c r="C560" s="442" t="s">
        <v>1307</v>
      </c>
      <c r="D560" s="442"/>
      <c r="E560" s="1168"/>
      <c r="F560" s="582">
        <f t="shared" si="99"/>
        <v>0</v>
      </c>
      <c r="G560" s="333"/>
      <c r="H560" s="333"/>
      <c r="I560" s="433"/>
      <c r="J560" s="434"/>
      <c r="K560" s="942"/>
      <c r="L560" s="337"/>
      <c r="M560" s="337"/>
      <c r="N560" s="337"/>
      <c r="O560" s="338"/>
      <c r="P560" s="339">
        <f t="shared" si="104"/>
        <v>0</v>
      </c>
      <c r="Q560" s="364"/>
      <c r="R560" s="364"/>
      <c r="S560" s="365"/>
      <c r="T560" s="366"/>
      <c r="U560" s="367"/>
      <c r="V560" s="364"/>
      <c r="W560" s="364"/>
      <c r="X560" s="364"/>
      <c r="Y560" s="1293">
        <f t="shared" si="102"/>
        <v>0</v>
      </c>
      <c r="Z560" s="340"/>
      <c r="AA560" s="422"/>
      <c r="AB560" s="20"/>
      <c r="AC560" s="253">
        <f t="shared" si="100"/>
        <v>0</v>
      </c>
    </row>
    <row r="561" spans="1:29" x14ac:dyDescent="0.3">
      <c r="A561" s="115"/>
      <c r="B561" s="441"/>
      <c r="C561" s="332"/>
      <c r="D561" s="442" t="s">
        <v>872</v>
      </c>
      <c r="E561" s="1168"/>
      <c r="F561" s="582">
        <f t="shared" si="99"/>
        <v>0</v>
      </c>
      <c r="G561" s="333"/>
      <c r="H561" s="333"/>
      <c r="I561" s="433"/>
      <c r="J561" s="434"/>
      <c r="K561" s="942"/>
      <c r="L561" s="337"/>
      <c r="M561" s="337"/>
      <c r="N561" s="337"/>
      <c r="O561" s="338"/>
      <c r="P561" s="339">
        <f t="shared" si="104"/>
        <v>0</v>
      </c>
      <c r="Q561" s="364"/>
      <c r="R561" s="364"/>
      <c r="S561" s="365"/>
      <c r="T561" s="366"/>
      <c r="U561" s="367"/>
      <c r="V561" s="364"/>
      <c r="W561" s="364"/>
      <c r="X561" s="364"/>
      <c r="Y561" s="1293">
        <f t="shared" si="102"/>
        <v>0</v>
      </c>
      <c r="Z561" s="340"/>
      <c r="AA561" s="422"/>
      <c r="AB561" s="20"/>
      <c r="AC561" s="253">
        <f t="shared" si="100"/>
        <v>0</v>
      </c>
    </row>
    <row r="562" spans="1:29" x14ac:dyDescent="0.3">
      <c r="A562" s="115"/>
      <c r="B562" s="441"/>
      <c r="C562" s="332"/>
      <c r="D562" s="442" t="s">
        <v>1146</v>
      </c>
      <c r="E562" s="1168"/>
      <c r="F562" s="582">
        <f t="shared" si="99"/>
        <v>0</v>
      </c>
      <c r="G562" s="333"/>
      <c r="H562" s="333"/>
      <c r="I562" s="433"/>
      <c r="J562" s="434"/>
      <c r="K562" s="942"/>
      <c r="L562" s="337"/>
      <c r="M562" s="337"/>
      <c r="N562" s="337"/>
      <c r="O562" s="338"/>
      <c r="P562" s="339">
        <f t="shared" si="104"/>
        <v>0</v>
      </c>
      <c r="Q562" s="364"/>
      <c r="R562" s="364"/>
      <c r="S562" s="365"/>
      <c r="T562" s="366"/>
      <c r="U562" s="367"/>
      <c r="V562" s="364"/>
      <c r="W562" s="364"/>
      <c r="X562" s="364"/>
      <c r="Y562" s="1293">
        <f t="shared" si="102"/>
        <v>0</v>
      </c>
      <c r="Z562" s="340"/>
      <c r="AA562" s="422"/>
      <c r="AB562" s="20"/>
      <c r="AC562" s="253">
        <f t="shared" si="100"/>
        <v>0</v>
      </c>
    </row>
    <row r="563" spans="1:29" x14ac:dyDescent="0.3">
      <c r="A563" s="115"/>
      <c r="B563" s="441"/>
      <c r="C563" s="441"/>
      <c r="D563" s="442"/>
      <c r="E563" s="1168" t="s">
        <v>21</v>
      </c>
      <c r="F563" s="582">
        <f t="shared" si="99"/>
        <v>1</v>
      </c>
      <c r="G563" s="333"/>
      <c r="H563" s="333"/>
      <c r="I563" s="433">
        <v>1</v>
      </c>
      <c r="J563" s="434"/>
      <c r="K563" s="942"/>
      <c r="L563" s="337"/>
      <c r="M563" s="337"/>
      <c r="N563" s="337"/>
      <c r="O563" s="338"/>
      <c r="P563" s="339">
        <f t="shared" si="104"/>
        <v>1412900</v>
      </c>
      <c r="Q563" s="364">
        <v>1412900</v>
      </c>
      <c r="R563" s="364"/>
      <c r="S563" s="365"/>
      <c r="T563" s="366"/>
      <c r="U563" s="367"/>
      <c r="V563" s="364">
        <v>1412900</v>
      </c>
      <c r="W563" s="364"/>
      <c r="X563" s="364"/>
      <c r="Y563" s="1293">
        <f t="shared" si="102"/>
        <v>1412900</v>
      </c>
      <c r="Z563" s="340" t="s">
        <v>32</v>
      </c>
      <c r="AA563" s="370" t="s">
        <v>590</v>
      </c>
      <c r="AB563" s="20"/>
      <c r="AC563" s="253">
        <f t="shared" ref="AC563:AC615" si="109">P563+Y563</f>
        <v>2825800</v>
      </c>
    </row>
    <row r="564" spans="1:29" x14ac:dyDescent="0.3">
      <c r="A564" s="115"/>
      <c r="B564" s="441"/>
      <c r="C564" s="441"/>
      <c r="D564" s="442"/>
      <c r="E564" s="1168"/>
      <c r="F564" s="582">
        <f t="shared" si="99"/>
        <v>0</v>
      </c>
      <c r="G564" s="333"/>
      <c r="H564" s="333"/>
      <c r="I564" s="433"/>
      <c r="J564" s="434"/>
      <c r="K564" s="942"/>
      <c r="L564" s="337"/>
      <c r="M564" s="337"/>
      <c r="N564" s="337"/>
      <c r="O564" s="338"/>
      <c r="P564" s="339">
        <f t="shared" si="104"/>
        <v>3237600</v>
      </c>
      <c r="Q564" s="364">
        <v>3237600</v>
      </c>
      <c r="R564" s="364"/>
      <c r="S564" s="365"/>
      <c r="T564" s="366"/>
      <c r="U564" s="367"/>
      <c r="V564" s="364">
        <v>3237600</v>
      </c>
      <c r="W564" s="364"/>
      <c r="X564" s="364"/>
      <c r="Y564" s="1293">
        <f t="shared" si="102"/>
        <v>3237600</v>
      </c>
      <c r="Z564" s="340" t="s">
        <v>32</v>
      </c>
      <c r="AA564" s="370" t="s">
        <v>591</v>
      </c>
      <c r="AB564" s="20"/>
      <c r="AC564" s="253">
        <f t="shared" si="109"/>
        <v>6475200</v>
      </c>
    </row>
    <row r="565" spans="1:29" x14ac:dyDescent="0.3">
      <c r="A565" s="115"/>
      <c r="B565" s="441"/>
      <c r="C565" s="442" t="s">
        <v>1308</v>
      </c>
      <c r="D565" s="442"/>
      <c r="E565" s="1168"/>
      <c r="F565" s="582">
        <f t="shared" si="99"/>
        <v>0</v>
      </c>
      <c r="G565" s="333"/>
      <c r="H565" s="333"/>
      <c r="I565" s="433"/>
      <c r="J565" s="434"/>
      <c r="K565" s="942"/>
      <c r="L565" s="337"/>
      <c r="M565" s="337"/>
      <c r="N565" s="337"/>
      <c r="O565" s="338"/>
      <c r="P565" s="339">
        <f t="shared" si="104"/>
        <v>0</v>
      </c>
      <c r="Q565" s="364"/>
      <c r="R565" s="364"/>
      <c r="S565" s="365"/>
      <c r="T565" s="366"/>
      <c r="U565" s="367"/>
      <c r="V565" s="364"/>
      <c r="W565" s="364"/>
      <c r="X565" s="364"/>
      <c r="Y565" s="1293">
        <f t="shared" si="102"/>
        <v>0</v>
      </c>
      <c r="Z565" s="340"/>
      <c r="AA565" s="370" t="s">
        <v>592</v>
      </c>
      <c r="AB565" s="20"/>
      <c r="AC565" s="253">
        <f t="shared" si="109"/>
        <v>0</v>
      </c>
    </row>
    <row r="566" spans="1:29" x14ac:dyDescent="0.3">
      <c r="A566" s="115"/>
      <c r="B566" s="441"/>
      <c r="C566" s="442" t="s">
        <v>719</v>
      </c>
      <c r="D566" s="442"/>
      <c r="E566" s="1168"/>
      <c r="F566" s="582">
        <f t="shared" si="99"/>
        <v>0</v>
      </c>
      <c r="G566" s="333"/>
      <c r="H566" s="333"/>
      <c r="I566" s="433"/>
      <c r="J566" s="434"/>
      <c r="K566" s="942"/>
      <c r="L566" s="337"/>
      <c r="M566" s="337"/>
      <c r="N566" s="337"/>
      <c r="O566" s="338"/>
      <c r="P566" s="339">
        <f t="shared" si="104"/>
        <v>0</v>
      </c>
      <c r="Q566" s="364"/>
      <c r="R566" s="364"/>
      <c r="S566" s="365"/>
      <c r="T566" s="366"/>
      <c r="U566" s="367"/>
      <c r="V566" s="364"/>
      <c r="W566" s="364"/>
      <c r="X566" s="364"/>
      <c r="Y566" s="1293">
        <f t="shared" si="102"/>
        <v>0</v>
      </c>
      <c r="Z566" s="340"/>
      <c r="AA566" s="370" t="s">
        <v>593</v>
      </c>
      <c r="AB566" s="20"/>
      <c r="AC566" s="253">
        <f t="shared" si="109"/>
        <v>0</v>
      </c>
    </row>
    <row r="567" spans="1:29" x14ac:dyDescent="0.3">
      <c r="A567" s="115"/>
      <c r="B567" s="441"/>
      <c r="C567" s="442"/>
      <c r="D567" s="442"/>
      <c r="E567" s="1168" t="s">
        <v>21</v>
      </c>
      <c r="F567" s="582">
        <f t="shared" si="99"/>
        <v>5</v>
      </c>
      <c r="G567" s="333"/>
      <c r="H567" s="333"/>
      <c r="I567" s="433">
        <v>5</v>
      </c>
      <c r="J567" s="434"/>
      <c r="K567" s="942"/>
      <c r="L567" s="337"/>
      <c r="M567" s="337"/>
      <c r="N567" s="337"/>
      <c r="O567" s="338"/>
      <c r="P567" s="339">
        <f t="shared" si="104"/>
        <v>0</v>
      </c>
      <c r="Q567" s="364"/>
      <c r="R567" s="364"/>
      <c r="S567" s="365"/>
      <c r="T567" s="366"/>
      <c r="U567" s="367"/>
      <c r="V567" s="364"/>
      <c r="W567" s="364"/>
      <c r="X567" s="364"/>
      <c r="Y567" s="1293">
        <f t="shared" si="102"/>
        <v>0</v>
      </c>
      <c r="Z567" s="340"/>
      <c r="AA567" s="422"/>
      <c r="AB567" s="20"/>
      <c r="AC567" s="253">
        <f t="shared" si="109"/>
        <v>0</v>
      </c>
    </row>
    <row r="568" spans="1:29" x14ac:dyDescent="0.3">
      <c r="A568" s="115"/>
      <c r="B568" s="441"/>
      <c r="C568" s="441"/>
      <c r="D568" s="442"/>
      <c r="E568" s="1168"/>
      <c r="F568" s="582">
        <f t="shared" si="99"/>
        <v>0</v>
      </c>
      <c r="G568" s="333"/>
      <c r="H568" s="333"/>
      <c r="I568" s="433"/>
      <c r="J568" s="434"/>
      <c r="K568" s="633"/>
      <c r="L568" s="337"/>
      <c r="M568" s="337"/>
      <c r="N568" s="337"/>
      <c r="O568" s="338"/>
      <c r="P568" s="339">
        <f t="shared" si="104"/>
        <v>0</v>
      </c>
      <c r="Q568" s="364"/>
      <c r="R568" s="364"/>
      <c r="S568" s="365"/>
      <c r="T568" s="366"/>
      <c r="U568" s="367"/>
      <c r="V568" s="364"/>
      <c r="W568" s="364"/>
      <c r="X568" s="364"/>
      <c r="Y568" s="1293">
        <f t="shared" si="102"/>
        <v>0</v>
      </c>
      <c r="Z568" s="340"/>
      <c r="AA568" s="370"/>
      <c r="AB568" s="20"/>
      <c r="AC568" s="253">
        <f t="shared" si="109"/>
        <v>0</v>
      </c>
    </row>
    <row r="569" spans="1:29" s="31" customFormat="1" ht="15.6" customHeight="1" x14ac:dyDescent="0.3">
      <c r="A569" s="115"/>
      <c r="B569" s="332"/>
      <c r="C569" s="374" t="s">
        <v>1309</v>
      </c>
      <c r="D569" s="332"/>
      <c r="E569" s="1172"/>
      <c r="F569" s="582">
        <f t="shared" si="99"/>
        <v>0</v>
      </c>
      <c r="G569" s="333"/>
      <c r="H569" s="333"/>
      <c r="I569" s="334"/>
      <c r="J569" s="335"/>
      <c r="K569" s="942"/>
      <c r="L569" s="337"/>
      <c r="M569" s="337"/>
      <c r="N569" s="337"/>
      <c r="O569" s="338"/>
      <c r="P569" s="339">
        <f t="shared" si="104"/>
        <v>604038.06999999995</v>
      </c>
      <c r="Q569" s="301">
        <v>604038.06999999995</v>
      </c>
      <c r="R569" s="364"/>
      <c r="S569" s="365"/>
      <c r="T569" s="366"/>
      <c r="U569" s="367"/>
      <c r="V569" s="301">
        <v>604038.06999999995</v>
      </c>
      <c r="W569" s="364"/>
      <c r="X569" s="364"/>
      <c r="Y569" s="1293">
        <f t="shared" si="102"/>
        <v>604038.06999999995</v>
      </c>
      <c r="Z569" s="340" t="s">
        <v>32</v>
      </c>
      <c r="AA569" s="516" t="s">
        <v>1012</v>
      </c>
      <c r="AB569" s="33"/>
      <c r="AC569" s="253">
        <f t="shared" si="109"/>
        <v>1208076.1399999999</v>
      </c>
    </row>
    <row r="570" spans="1:29" ht="15.6" customHeight="1" x14ac:dyDescent="0.3">
      <c r="A570" s="115"/>
      <c r="B570" s="332"/>
      <c r="C570" s="374"/>
      <c r="D570" s="332"/>
      <c r="E570" s="1168" t="s">
        <v>431</v>
      </c>
      <c r="F570" s="582">
        <v>1</v>
      </c>
      <c r="G570" s="333"/>
      <c r="H570" s="333"/>
      <c r="I570" s="433">
        <v>1</v>
      </c>
      <c r="J570" s="434">
        <v>-1</v>
      </c>
      <c r="K570" s="633"/>
      <c r="L570" s="337">
        <v>1</v>
      </c>
      <c r="M570" s="337"/>
      <c r="N570" s="337"/>
      <c r="O570" s="338">
        <f t="shared" si="105"/>
        <v>1</v>
      </c>
      <c r="P570" s="339">
        <f t="shared" si="104"/>
        <v>0</v>
      </c>
      <c r="Q570" s="413"/>
      <c r="R570" s="364"/>
      <c r="S570" s="365"/>
      <c r="T570" s="366"/>
      <c r="U570" s="367"/>
      <c r="V570" s="413"/>
      <c r="W570" s="364"/>
      <c r="X570" s="364"/>
      <c r="Y570" s="1293">
        <f t="shared" si="102"/>
        <v>0</v>
      </c>
      <c r="Z570" s="340"/>
      <c r="AA570" s="516" t="s">
        <v>1013</v>
      </c>
      <c r="AB570" s="135"/>
      <c r="AC570" s="253">
        <f t="shared" si="109"/>
        <v>0</v>
      </c>
    </row>
    <row r="571" spans="1:29" ht="15.6" customHeight="1" x14ac:dyDescent="0.3">
      <c r="A571" s="115"/>
      <c r="B571" s="332"/>
      <c r="C571" s="374"/>
      <c r="D571" s="332"/>
      <c r="E571" s="1168" t="s">
        <v>1011</v>
      </c>
      <c r="F571" s="582">
        <v>1</v>
      </c>
      <c r="G571" s="333"/>
      <c r="H571" s="333"/>
      <c r="I571" s="433">
        <v>1</v>
      </c>
      <c r="J571" s="434">
        <v>-1</v>
      </c>
      <c r="K571" s="633"/>
      <c r="L571" s="273"/>
      <c r="M571" s="337"/>
      <c r="N571" s="337"/>
      <c r="O571" s="338"/>
      <c r="P571" s="339">
        <f t="shared" si="104"/>
        <v>0</v>
      </c>
      <c r="Q571" s="364"/>
      <c r="R571" s="364"/>
      <c r="S571" s="365"/>
      <c r="T571" s="366"/>
      <c r="U571" s="367"/>
      <c r="V571" s="364"/>
      <c r="W571" s="364"/>
      <c r="X571" s="364"/>
      <c r="Y571" s="1293">
        <f t="shared" ref="Y571:Y633" si="110">SUM(U571:X571)</f>
        <v>0</v>
      </c>
      <c r="Z571" s="340"/>
      <c r="AA571" s="516" t="s">
        <v>1014</v>
      </c>
      <c r="AB571" s="135"/>
      <c r="AC571" s="253">
        <f t="shared" si="109"/>
        <v>0</v>
      </c>
    </row>
    <row r="572" spans="1:29" s="19" customFormat="1" ht="15.6" customHeight="1" x14ac:dyDescent="0.3">
      <c r="A572" s="115"/>
      <c r="B572" s="332"/>
      <c r="C572" s="374"/>
      <c r="D572" s="332"/>
      <c r="E572" s="1168"/>
      <c r="F572" s="582"/>
      <c r="G572" s="333"/>
      <c r="H572" s="333"/>
      <c r="I572" s="433"/>
      <c r="J572" s="434"/>
      <c r="K572" s="633"/>
      <c r="L572" s="337">
        <v>18</v>
      </c>
      <c r="M572" s="337"/>
      <c r="N572" s="337"/>
      <c r="O572" s="338">
        <f t="shared" si="105"/>
        <v>18</v>
      </c>
      <c r="P572" s="339">
        <f t="shared" si="104"/>
        <v>1980000</v>
      </c>
      <c r="Q572" s="301">
        <v>1980000</v>
      </c>
      <c r="R572" s="364"/>
      <c r="S572" s="365"/>
      <c r="T572" s="366"/>
      <c r="U572" s="367"/>
      <c r="V572" s="301">
        <v>1980000</v>
      </c>
      <c r="W572" s="364"/>
      <c r="X572" s="364"/>
      <c r="Y572" s="1293">
        <f t="shared" si="110"/>
        <v>1980000</v>
      </c>
      <c r="Z572" s="340"/>
      <c r="AA572" s="516" t="s">
        <v>1015</v>
      </c>
      <c r="AB572" s="180"/>
      <c r="AC572" s="253">
        <f t="shared" si="109"/>
        <v>3960000</v>
      </c>
    </row>
    <row r="573" spans="1:29" s="19" customFormat="1" ht="15.6" customHeight="1" x14ac:dyDescent="0.3">
      <c r="A573" s="115"/>
      <c r="B573" s="332"/>
      <c r="C573" s="374"/>
      <c r="D573" s="332"/>
      <c r="E573" s="1168"/>
      <c r="F573" s="582"/>
      <c r="G573" s="333"/>
      <c r="H573" s="333"/>
      <c r="I573" s="433"/>
      <c r="J573" s="434"/>
      <c r="K573" s="633"/>
      <c r="L573" s="337"/>
      <c r="M573" s="337"/>
      <c r="N573" s="337"/>
      <c r="O573" s="338"/>
      <c r="P573" s="339">
        <f t="shared" si="104"/>
        <v>0</v>
      </c>
      <c r="Q573" s="364"/>
      <c r="R573" s="364"/>
      <c r="S573" s="365"/>
      <c r="T573" s="366"/>
      <c r="U573" s="367"/>
      <c r="V573" s="364"/>
      <c r="W573" s="364"/>
      <c r="X573" s="364"/>
      <c r="Y573" s="1293">
        <f t="shared" si="110"/>
        <v>0</v>
      </c>
      <c r="Z573" s="340"/>
      <c r="AA573" s="516" t="s">
        <v>1016</v>
      </c>
      <c r="AB573" s="180"/>
      <c r="AC573" s="253">
        <f t="shared" si="109"/>
        <v>0</v>
      </c>
    </row>
    <row r="574" spans="1:29" s="19" customFormat="1" ht="15.6" customHeight="1" thickBot="1" x14ac:dyDescent="0.35">
      <c r="A574" s="121"/>
      <c r="B574" s="377"/>
      <c r="C574" s="832"/>
      <c r="D574" s="377"/>
      <c r="E574" s="1366"/>
      <c r="F574" s="891"/>
      <c r="G574" s="536"/>
      <c r="H574" s="536"/>
      <c r="I574" s="537"/>
      <c r="J574" s="538"/>
      <c r="K574" s="952"/>
      <c r="L574" s="539"/>
      <c r="M574" s="539"/>
      <c r="N574" s="539"/>
      <c r="O574" s="540"/>
      <c r="P574" s="481">
        <f t="shared" si="104"/>
        <v>0</v>
      </c>
      <c r="Q574" s="541"/>
      <c r="R574" s="541"/>
      <c r="S574" s="542"/>
      <c r="T574" s="543"/>
      <c r="U574" s="544"/>
      <c r="V574" s="541"/>
      <c r="W574" s="541"/>
      <c r="X574" s="541"/>
      <c r="Y574" s="1305">
        <f t="shared" si="110"/>
        <v>0</v>
      </c>
      <c r="Z574" s="545"/>
      <c r="AA574" s="546"/>
      <c r="AB574" s="180"/>
      <c r="AC574" s="253">
        <f t="shared" si="109"/>
        <v>0</v>
      </c>
    </row>
    <row r="575" spans="1:29" x14ac:dyDescent="0.3">
      <c r="A575" s="123"/>
      <c r="B575" s="532" t="s">
        <v>1310</v>
      </c>
      <c r="C575" s="520"/>
      <c r="D575" s="520"/>
      <c r="E575" s="1376"/>
      <c r="F575" s="886">
        <f t="shared" si="99"/>
        <v>0</v>
      </c>
      <c r="G575" s="389"/>
      <c r="H575" s="389"/>
      <c r="I575" s="533"/>
      <c r="J575" s="534"/>
      <c r="K575" s="945"/>
      <c r="L575" s="447"/>
      <c r="M575" s="447"/>
      <c r="N575" s="447"/>
      <c r="O575" s="394">
        <f t="shared" si="105"/>
        <v>0</v>
      </c>
      <c r="P575" s="483">
        <f t="shared" si="104"/>
        <v>0</v>
      </c>
      <c r="Q575" s="395"/>
      <c r="R575" s="395"/>
      <c r="S575" s="478"/>
      <c r="T575" s="479"/>
      <c r="U575" s="398"/>
      <c r="V575" s="395"/>
      <c r="W575" s="395"/>
      <c r="X575" s="395"/>
      <c r="Y575" s="1306">
        <f t="shared" si="110"/>
        <v>0</v>
      </c>
      <c r="Z575" s="399"/>
      <c r="AA575" s="535"/>
      <c r="AB575" s="20"/>
      <c r="AC575" s="253">
        <f t="shared" si="109"/>
        <v>0</v>
      </c>
    </row>
    <row r="576" spans="1:29" x14ac:dyDescent="0.3">
      <c r="A576" s="115"/>
      <c r="B576" s="529"/>
      <c r="C576" s="442" t="s">
        <v>873</v>
      </c>
      <c r="D576" s="442"/>
      <c r="E576" s="1181"/>
      <c r="F576" s="582">
        <f t="shared" si="99"/>
        <v>0</v>
      </c>
      <c r="G576" s="333"/>
      <c r="H576" s="333"/>
      <c r="I576" s="433"/>
      <c r="J576" s="434"/>
      <c r="K576" s="942"/>
      <c r="L576" s="337"/>
      <c r="M576" s="337"/>
      <c r="N576" s="337"/>
      <c r="O576" s="338">
        <f t="shared" si="105"/>
        <v>0</v>
      </c>
      <c r="P576" s="339">
        <f t="shared" si="104"/>
        <v>0</v>
      </c>
      <c r="Q576" s="364"/>
      <c r="R576" s="364"/>
      <c r="S576" s="365"/>
      <c r="T576" s="366"/>
      <c r="U576" s="367"/>
      <c r="V576" s="364"/>
      <c r="W576" s="364"/>
      <c r="X576" s="364"/>
      <c r="Y576" s="1293">
        <f t="shared" si="110"/>
        <v>0</v>
      </c>
      <c r="Z576" s="340"/>
      <c r="AA576" s="370"/>
      <c r="AB576" s="20"/>
      <c r="AC576" s="253">
        <f t="shared" si="109"/>
        <v>0</v>
      </c>
    </row>
    <row r="577" spans="1:29" s="54" customFormat="1" x14ac:dyDescent="0.3">
      <c r="A577" s="17"/>
      <c r="B577" s="293" t="s">
        <v>271</v>
      </c>
      <c r="C577" s="293"/>
      <c r="D577" s="293"/>
      <c r="E577" s="554"/>
      <c r="F577" s="880">
        <f t="shared" si="99"/>
        <v>0</v>
      </c>
      <c r="G577" s="270"/>
      <c r="H577" s="270"/>
      <c r="I577" s="287"/>
      <c r="J577" s="288"/>
      <c r="K577" s="507"/>
      <c r="L577" s="296"/>
      <c r="M577" s="296"/>
      <c r="N577" s="296"/>
      <c r="O577" s="274"/>
      <c r="P577" s="1359">
        <f>SUM(P579:P600)</f>
        <v>1632000</v>
      </c>
      <c r="Q577" s="365">
        <f t="shared" ref="Q577:Y577" si="111">SUM(Q579:Q600)</f>
        <v>0</v>
      </c>
      <c r="R577" s="365">
        <f t="shared" si="111"/>
        <v>0</v>
      </c>
      <c r="S577" s="365">
        <f t="shared" si="111"/>
        <v>1632000</v>
      </c>
      <c r="T577" s="1453">
        <f t="shared" si="111"/>
        <v>0</v>
      </c>
      <c r="U577" s="1452">
        <f t="shared" si="111"/>
        <v>0</v>
      </c>
      <c r="V577" s="365">
        <f t="shared" si="111"/>
        <v>0</v>
      </c>
      <c r="W577" s="1260">
        <f t="shared" si="111"/>
        <v>0</v>
      </c>
      <c r="X577" s="339">
        <f t="shared" si="111"/>
        <v>0</v>
      </c>
      <c r="Y577" s="1286">
        <f t="shared" si="111"/>
        <v>0</v>
      </c>
      <c r="Z577" s="304"/>
      <c r="AA577" s="518"/>
      <c r="AB577" s="58"/>
      <c r="AC577" s="253">
        <f t="shared" si="109"/>
        <v>1632000</v>
      </c>
    </row>
    <row r="578" spans="1:29" s="54" customFormat="1" x14ac:dyDescent="0.3">
      <c r="A578" s="17"/>
      <c r="B578" s="293"/>
      <c r="C578" s="293"/>
      <c r="D578" s="293"/>
      <c r="E578" s="554"/>
      <c r="F578" s="880"/>
      <c r="G578" s="270"/>
      <c r="H578" s="270"/>
      <c r="I578" s="287"/>
      <c r="J578" s="288"/>
      <c r="K578" s="507"/>
      <c r="L578" s="296"/>
      <c r="M578" s="296"/>
      <c r="N578" s="296"/>
      <c r="O578" s="274"/>
      <c r="P578" s="339"/>
      <c r="Q578" s="413"/>
      <c r="R578" s="413"/>
      <c r="S578" s="413"/>
      <c r="T578" s="1290"/>
      <c r="U578" s="515"/>
      <c r="V578" s="413"/>
      <c r="W578" s="413"/>
      <c r="X578" s="413"/>
      <c r="Y578" s="299"/>
      <c r="Z578" s="304"/>
      <c r="AA578" s="518"/>
      <c r="AB578" s="58"/>
      <c r="AC578" s="253"/>
    </row>
    <row r="579" spans="1:29" x14ac:dyDescent="0.3">
      <c r="A579" s="115"/>
      <c r="B579" s="441"/>
      <c r="C579" s="442" t="s">
        <v>1311</v>
      </c>
      <c r="D579" s="442"/>
      <c r="E579" s="1168"/>
      <c r="F579" s="582">
        <f t="shared" si="99"/>
        <v>0</v>
      </c>
      <c r="G579" s="333"/>
      <c r="H579" s="333"/>
      <c r="I579" s="433"/>
      <c r="J579" s="434"/>
      <c r="K579" s="942"/>
      <c r="L579" s="337"/>
      <c r="M579" s="337"/>
      <c r="N579" s="337"/>
      <c r="O579" s="338"/>
      <c r="P579" s="339">
        <f t="shared" ref="P579:P633" si="112">SUM(Q579:T579)</f>
        <v>0</v>
      </c>
      <c r="Q579" s="364"/>
      <c r="R579" s="364"/>
      <c r="S579" s="365"/>
      <c r="T579" s="366"/>
      <c r="U579" s="367"/>
      <c r="V579" s="364"/>
      <c r="W579" s="364"/>
      <c r="X579" s="364"/>
      <c r="Y579" s="1293">
        <f t="shared" si="110"/>
        <v>0</v>
      </c>
      <c r="Z579" s="340"/>
      <c r="AA579" s="370"/>
      <c r="AB579" s="20"/>
      <c r="AC579" s="253">
        <f t="shared" si="109"/>
        <v>0</v>
      </c>
    </row>
    <row r="580" spans="1:29" x14ac:dyDescent="0.3">
      <c r="A580" s="115"/>
      <c r="B580" s="441"/>
      <c r="C580" s="442" t="s">
        <v>1147</v>
      </c>
      <c r="D580" s="442"/>
      <c r="E580" s="1168"/>
      <c r="F580" s="582">
        <f t="shared" ref="F580:F694" si="113">SUM(G580:J580)</f>
        <v>0</v>
      </c>
      <c r="G580" s="333"/>
      <c r="H580" s="333"/>
      <c r="I580" s="433"/>
      <c r="J580" s="434"/>
      <c r="K580" s="942"/>
      <c r="L580" s="337"/>
      <c r="M580" s="337"/>
      <c r="N580" s="337"/>
      <c r="O580" s="338"/>
      <c r="P580" s="339">
        <f t="shared" si="112"/>
        <v>0</v>
      </c>
      <c r="Q580" s="364"/>
      <c r="R580" s="364"/>
      <c r="S580" s="365"/>
      <c r="T580" s="366"/>
      <c r="U580" s="367"/>
      <c r="V580" s="364"/>
      <c r="W580" s="364"/>
      <c r="X580" s="364"/>
      <c r="Y580" s="1293">
        <f t="shared" si="110"/>
        <v>0</v>
      </c>
      <c r="Z580" s="340"/>
      <c r="AA580" s="370"/>
      <c r="AB580" s="20"/>
      <c r="AC580" s="253">
        <f t="shared" si="109"/>
        <v>0</v>
      </c>
    </row>
    <row r="581" spans="1:29" x14ac:dyDescent="0.3">
      <c r="A581" s="115"/>
      <c r="B581" s="441"/>
      <c r="C581" s="442" t="s">
        <v>1148</v>
      </c>
      <c r="D581" s="442"/>
      <c r="E581" s="1168"/>
      <c r="F581" s="582">
        <f t="shared" si="113"/>
        <v>0</v>
      </c>
      <c r="G581" s="333"/>
      <c r="H581" s="333"/>
      <c r="I581" s="433"/>
      <c r="J581" s="434"/>
      <c r="K581" s="942"/>
      <c r="L581" s="337"/>
      <c r="M581" s="337"/>
      <c r="N581" s="337"/>
      <c r="O581" s="338"/>
      <c r="P581" s="339">
        <f t="shared" si="112"/>
        <v>0</v>
      </c>
      <c r="Q581" s="364"/>
      <c r="R581" s="364"/>
      <c r="S581" s="365"/>
      <c r="T581" s="366"/>
      <c r="U581" s="367"/>
      <c r="V581" s="364"/>
      <c r="W581" s="364"/>
      <c r="X581" s="364"/>
      <c r="Y581" s="1293">
        <f t="shared" si="110"/>
        <v>0</v>
      </c>
      <c r="Z581" s="340"/>
      <c r="AA581" s="370"/>
      <c r="AB581" s="20"/>
      <c r="AC581" s="253">
        <f t="shared" si="109"/>
        <v>0</v>
      </c>
    </row>
    <row r="582" spans="1:29" x14ac:dyDescent="0.3">
      <c r="A582" s="115"/>
      <c r="B582" s="441"/>
      <c r="C582" s="442" t="s">
        <v>1149</v>
      </c>
      <c r="D582" s="442"/>
      <c r="E582" s="1168"/>
      <c r="F582" s="582">
        <f t="shared" ref="F582" si="114">SUM(G582:J582)</f>
        <v>0</v>
      </c>
      <c r="G582" s="333"/>
      <c r="H582" s="333"/>
      <c r="I582" s="433"/>
      <c r="J582" s="434"/>
      <c r="K582" s="942"/>
      <c r="L582" s="337"/>
      <c r="M582" s="337"/>
      <c r="N582" s="337"/>
      <c r="O582" s="338"/>
      <c r="P582" s="339">
        <f t="shared" ref="P582" si="115">SUM(Q582:T582)</f>
        <v>0</v>
      </c>
      <c r="Q582" s="364"/>
      <c r="R582" s="364"/>
      <c r="S582" s="365"/>
      <c r="T582" s="366"/>
      <c r="U582" s="367"/>
      <c r="V582" s="364"/>
      <c r="W582" s="364"/>
      <c r="X582" s="364"/>
      <c r="Y582" s="1293">
        <f t="shared" ref="Y582" si="116">SUM(U582:X582)</f>
        <v>0</v>
      </c>
      <c r="Z582" s="340"/>
      <c r="AA582" s="370"/>
      <c r="AB582" s="20"/>
      <c r="AC582" s="253">
        <f t="shared" si="109"/>
        <v>0</v>
      </c>
    </row>
    <row r="583" spans="1:29" x14ac:dyDescent="0.3">
      <c r="A583" s="115"/>
      <c r="B583" s="441"/>
      <c r="C583" s="442"/>
      <c r="D583" s="442"/>
      <c r="E583" s="1186" t="s">
        <v>874</v>
      </c>
      <c r="F583" s="1254">
        <v>0.75</v>
      </c>
      <c r="G583" s="333"/>
      <c r="H583" s="333"/>
      <c r="I583" s="547">
        <v>0.75</v>
      </c>
      <c r="J583" s="548">
        <v>0.75</v>
      </c>
      <c r="K583" s="942"/>
      <c r="L583" s="337"/>
      <c r="M583" s="337"/>
      <c r="N583" s="337"/>
      <c r="O583" s="338"/>
      <c r="P583" s="339">
        <f t="shared" si="112"/>
        <v>1632000</v>
      </c>
      <c r="Q583" s="364"/>
      <c r="R583" s="364"/>
      <c r="S583" s="365">
        <v>1632000</v>
      </c>
      <c r="T583" s="366"/>
      <c r="U583" s="367"/>
      <c r="V583" s="364"/>
      <c r="W583" s="364"/>
      <c r="X583" s="364"/>
      <c r="Y583" s="1293">
        <f t="shared" si="110"/>
        <v>0</v>
      </c>
      <c r="Z583" s="340" t="s">
        <v>1051</v>
      </c>
      <c r="AA583" s="422" t="s">
        <v>1052</v>
      </c>
      <c r="AB583" s="20"/>
      <c r="AC583" s="253">
        <f t="shared" si="109"/>
        <v>1632000</v>
      </c>
    </row>
    <row r="584" spans="1:29" x14ac:dyDescent="0.3">
      <c r="A584" s="115"/>
      <c r="B584" s="441"/>
      <c r="C584" s="442"/>
      <c r="D584" s="442"/>
      <c r="E584" s="1186" t="s">
        <v>875</v>
      </c>
      <c r="F584" s="582"/>
      <c r="G584" s="333"/>
      <c r="H584" s="333"/>
      <c r="I584" s="547"/>
      <c r="J584" s="548"/>
      <c r="K584" s="942"/>
      <c r="L584" s="337"/>
      <c r="M584" s="337"/>
      <c r="N584" s="337"/>
      <c r="O584" s="338"/>
      <c r="P584" s="339">
        <f t="shared" si="112"/>
        <v>0</v>
      </c>
      <c r="Q584" s="364"/>
      <c r="R584" s="364"/>
      <c r="S584" s="365"/>
      <c r="T584" s="366"/>
      <c r="U584" s="367"/>
      <c r="V584" s="364"/>
      <c r="W584" s="364"/>
      <c r="X584" s="364"/>
      <c r="Y584" s="1293">
        <f t="shared" si="110"/>
        <v>0</v>
      </c>
      <c r="Z584" s="340"/>
      <c r="AA584" s="422" t="s">
        <v>1053</v>
      </c>
      <c r="AB584" s="20"/>
      <c r="AC584" s="253">
        <f t="shared" si="109"/>
        <v>0</v>
      </c>
    </row>
    <row r="585" spans="1:29" x14ac:dyDescent="0.3">
      <c r="A585" s="115"/>
      <c r="B585" s="441"/>
      <c r="C585" s="441"/>
      <c r="D585" s="442"/>
      <c r="E585" s="1168" t="s">
        <v>813</v>
      </c>
      <c r="F585" s="582">
        <f t="shared" si="113"/>
        <v>0</v>
      </c>
      <c r="G585" s="333"/>
      <c r="H585" s="333"/>
      <c r="I585" s="433"/>
      <c r="J585" s="434"/>
      <c r="K585" s="633"/>
      <c r="L585" s="337"/>
      <c r="M585" s="337"/>
      <c r="N585" s="337"/>
      <c r="O585" s="338"/>
      <c r="P585" s="339">
        <f t="shared" si="112"/>
        <v>0</v>
      </c>
      <c r="Q585" s="364"/>
      <c r="R585" s="364"/>
      <c r="S585" s="365"/>
      <c r="T585" s="366"/>
      <c r="U585" s="367"/>
      <c r="V585" s="364"/>
      <c r="W585" s="364"/>
      <c r="X585" s="364"/>
      <c r="Y585" s="1293">
        <f t="shared" si="110"/>
        <v>0</v>
      </c>
      <c r="Z585" s="340"/>
      <c r="AA585" s="370"/>
      <c r="AB585" s="20"/>
      <c r="AC585" s="253">
        <f t="shared" si="109"/>
        <v>0</v>
      </c>
    </row>
    <row r="586" spans="1:29" x14ac:dyDescent="0.3">
      <c r="A586" s="115"/>
      <c r="B586" s="332"/>
      <c r="C586" s="441"/>
      <c r="D586" s="442"/>
      <c r="E586" s="1168" t="s">
        <v>814</v>
      </c>
      <c r="F586" s="582">
        <f t="shared" si="113"/>
        <v>0</v>
      </c>
      <c r="G586" s="333"/>
      <c r="H586" s="333"/>
      <c r="I586" s="433"/>
      <c r="J586" s="434"/>
      <c r="K586" s="942"/>
      <c r="L586" s="337"/>
      <c r="M586" s="337"/>
      <c r="N586" s="337"/>
      <c r="O586" s="338"/>
      <c r="P586" s="339">
        <f t="shared" si="112"/>
        <v>0</v>
      </c>
      <c r="Q586" s="364"/>
      <c r="R586" s="364"/>
      <c r="S586" s="365"/>
      <c r="T586" s="366"/>
      <c r="U586" s="367"/>
      <c r="V586" s="364"/>
      <c r="W586" s="364"/>
      <c r="X586" s="364"/>
      <c r="Y586" s="1293">
        <f t="shared" si="110"/>
        <v>0</v>
      </c>
      <c r="Z586" s="340"/>
      <c r="AA586" s="370"/>
      <c r="AB586" s="20"/>
      <c r="AC586" s="253">
        <f t="shared" si="109"/>
        <v>0</v>
      </c>
    </row>
    <row r="587" spans="1:29" x14ac:dyDescent="0.3">
      <c r="A587" s="115"/>
      <c r="B587" s="332"/>
      <c r="C587" s="441"/>
      <c r="D587" s="442"/>
      <c r="E587" s="1168" t="s">
        <v>815</v>
      </c>
      <c r="F587" s="582">
        <f t="shared" si="113"/>
        <v>0</v>
      </c>
      <c r="G587" s="333"/>
      <c r="H587" s="333"/>
      <c r="I587" s="433"/>
      <c r="J587" s="434"/>
      <c r="K587" s="942"/>
      <c r="L587" s="337"/>
      <c r="M587" s="337"/>
      <c r="N587" s="337"/>
      <c r="O587" s="338"/>
      <c r="P587" s="339">
        <f t="shared" si="112"/>
        <v>0</v>
      </c>
      <c r="Q587" s="364"/>
      <c r="R587" s="364"/>
      <c r="S587" s="365"/>
      <c r="T587" s="366"/>
      <c r="U587" s="367"/>
      <c r="V587" s="364"/>
      <c r="W587" s="364"/>
      <c r="X587" s="364"/>
      <c r="Y587" s="1293">
        <f t="shared" si="110"/>
        <v>0</v>
      </c>
      <c r="Z587" s="340"/>
      <c r="AA587" s="370"/>
      <c r="AB587" s="20"/>
      <c r="AC587" s="253">
        <f t="shared" si="109"/>
        <v>0</v>
      </c>
    </row>
    <row r="588" spans="1:29" x14ac:dyDescent="0.3">
      <c r="A588" s="115"/>
      <c r="B588" s="332" t="s">
        <v>41</v>
      </c>
      <c r="C588" s="441"/>
      <c r="D588" s="442"/>
      <c r="E588" s="1168" t="s">
        <v>816</v>
      </c>
      <c r="F588" s="582">
        <f t="shared" si="113"/>
        <v>0</v>
      </c>
      <c r="G588" s="333"/>
      <c r="H588" s="333"/>
      <c r="I588" s="433"/>
      <c r="J588" s="434"/>
      <c r="K588" s="942"/>
      <c r="L588" s="337"/>
      <c r="M588" s="337"/>
      <c r="N588" s="337"/>
      <c r="O588" s="338"/>
      <c r="P588" s="339">
        <f t="shared" si="112"/>
        <v>0</v>
      </c>
      <c r="Q588" s="364"/>
      <c r="R588" s="364"/>
      <c r="S588" s="365"/>
      <c r="T588" s="366"/>
      <c r="U588" s="367"/>
      <c r="V588" s="364"/>
      <c r="W588" s="364"/>
      <c r="X588" s="364"/>
      <c r="Y588" s="1293">
        <f t="shared" si="110"/>
        <v>0</v>
      </c>
      <c r="Z588" s="340"/>
      <c r="AA588" s="370"/>
      <c r="AB588" s="20"/>
      <c r="AC588" s="253">
        <f t="shared" si="109"/>
        <v>0</v>
      </c>
    </row>
    <row r="589" spans="1:29" x14ac:dyDescent="0.3">
      <c r="A589" s="115"/>
      <c r="B589" s="332"/>
      <c r="C589" s="441"/>
      <c r="D589" s="442"/>
      <c r="E589" s="1168"/>
      <c r="F589" s="582">
        <f t="shared" si="113"/>
        <v>0</v>
      </c>
      <c r="G589" s="333"/>
      <c r="H589" s="333"/>
      <c r="I589" s="433"/>
      <c r="J589" s="434"/>
      <c r="K589" s="942"/>
      <c r="L589" s="337"/>
      <c r="M589" s="337"/>
      <c r="N589" s="337"/>
      <c r="O589" s="338"/>
      <c r="P589" s="339">
        <f t="shared" si="112"/>
        <v>0</v>
      </c>
      <c r="Q589" s="364"/>
      <c r="R589" s="364"/>
      <c r="S589" s="365"/>
      <c r="T589" s="366"/>
      <c r="U589" s="367"/>
      <c r="V589" s="364"/>
      <c r="W589" s="364"/>
      <c r="X589" s="364"/>
      <c r="Y589" s="1293">
        <f t="shared" si="110"/>
        <v>0</v>
      </c>
      <c r="Z589" s="340"/>
      <c r="AA589" s="370"/>
      <c r="AB589" s="20"/>
      <c r="AC589" s="253">
        <f t="shared" si="109"/>
        <v>0</v>
      </c>
    </row>
    <row r="590" spans="1:29" s="54" customFormat="1" x14ac:dyDescent="0.3">
      <c r="A590" s="115"/>
      <c r="B590" s="441"/>
      <c r="C590" s="442" t="s">
        <v>1312</v>
      </c>
      <c r="D590" s="442"/>
      <c r="E590" s="1168"/>
      <c r="F590" s="582">
        <f t="shared" si="113"/>
        <v>0</v>
      </c>
      <c r="G590" s="333"/>
      <c r="H590" s="333"/>
      <c r="I590" s="433"/>
      <c r="J590" s="434"/>
      <c r="K590" s="942"/>
      <c r="L590" s="344"/>
      <c r="M590" s="344"/>
      <c r="N590" s="344"/>
      <c r="O590" s="338"/>
      <c r="P590" s="339">
        <f t="shared" si="112"/>
        <v>0</v>
      </c>
      <c r="Q590" s="364"/>
      <c r="R590" s="364"/>
      <c r="S590" s="365"/>
      <c r="T590" s="366"/>
      <c r="U590" s="367"/>
      <c r="V590" s="364"/>
      <c r="W590" s="364"/>
      <c r="X590" s="364"/>
      <c r="Y590" s="1293">
        <f t="shared" si="110"/>
        <v>0</v>
      </c>
      <c r="Z590" s="340"/>
      <c r="AA590" s="370" t="s">
        <v>774</v>
      </c>
      <c r="AB590" s="58"/>
      <c r="AC590" s="253">
        <f t="shared" si="109"/>
        <v>0</v>
      </c>
    </row>
    <row r="591" spans="1:29" s="54" customFormat="1" x14ac:dyDescent="0.3">
      <c r="A591" s="115"/>
      <c r="B591" s="441"/>
      <c r="C591" s="442"/>
      <c r="D591" s="442" t="s">
        <v>876</v>
      </c>
      <c r="E591" s="1168"/>
      <c r="F591" s="582">
        <f t="shared" si="113"/>
        <v>0</v>
      </c>
      <c r="G591" s="333"/>
      <c r="H591" s="333"/>
      <c r="I591" s="433"/>
      <c r="J591" s="434"/>
      <c r="K591" s="942"/>
      <c r="L591" s="344"/>
      <c r="M591" s="344"/>
      <c r="N591" s="344"/>
      <c r="O591" s="338"/>
      <c r="P591" s="339">
        <f t="shared" si="112"/>
        <v>0</v>
      </c>
      <c r="Q591" s="364"/>
      <c r="R591" s="364"/>
      <c r="S591" s="365"/>
      <c r="T591" s="366"/>
      <c r="U591" s="367"/>
      <c r="V591" s="364"/>
      <c r="W591" s="364"/>
      <c r="X591" s="364"/>
      <c r="Y591" s="1293">
        <f t="shared" si="110"/>
        <v>0</v>
      </c>
      <c r="Z591" s="340"/>
      <c r="AA591" s="370"/>
      <c r="AB591" s="58"/>
      <c r="AC591" s="253">
        <f t="shared" si="109"/>
        <v>0</v>
      </c>
    </row>
    <row r="592" spans="1:29" s="54" customFormat="1" x14ac:dyDescent="0.3">
      <c r="A592" s="115"/>
      <c r="B592" s="441"/>
      <c r="C592" s="442"/>
      <c r="D592" s="442" t="s">
        <v>877</v>
      </c>
      <c r="E592" s="1168"/>
      <c r="F592" s="582">
        <f t="shared" ref="F592" si="117">SUM(G592:J592)</f>
        <v>0</v>
      </c>
      <c r="G592" s="333"/>
      <c r="H592" s="333"/>
      <c r="I592" s="433"/>
      <c r="J592" s="434"/>
      <c r="K592" s="942"/>
      <c r="L592" s="344"/>
      <c r="M592" s="344"/>
      <c r="N592" s="344"/>
      <c r="O592" s="338"/>
      <c r="P592" s="339">
        <f t="shared" si="112"/>
        <v>0</v>
      </c>
      <c r="Q592" s="364"/>
      <c r="R592" s="364"/>
      <c r="S592" s="365"/>
      <c r="T592" s="366"/>
      <c r="U592" s="367"/>
      <c r="V592" s="364"/>
      <c r="W592" s="364"/>
      <c r="X592" s="364"/>
      <c r="Y592" s="1293">
        <f t="shared" si="110"/>
        <v>0</v>
      </c>
      <c r="Z592" s="340"/>
      <c r="AA592" s="370"/>
      <c r="AB592" s="58"/>
      <c r="AC592" s="253">
        <f t="shared" si="109"/>
        <v>0</v>
      </c>
    </row>
    <row r="593" spans="1:29" s="54" customFormat="1" x14ac:dyDescent="0.3">
      <c r="A593" s="115"/>
      <c r="B593" s="441"/>
      <c r="C593" s="442" t="s">
        <v>878</v>
      </c>
      <c r="D593" s="442"/>
      <c r="E593" s="1168"/>
      <c r="F593" s="582">
        <f t="shared" si="113"/>
        <v>0</v>
      </c>
      <c r="G593" s="333"/>
      <c r="H593" s="333"/>
      <c r="I593" s="433"/>
      <c r="J593" s="434"/>
      <c r="K593" s="942"/>
      <c r="L593" s="344"/>
      <c r="M593" s="344"/>
      <c r="N593" s="344"/>
      <c r="O593" s="338"/>
      <c r="P593" s="339">
        <f t="shared" si="112"/>
        <v>0</v>
      </c>
      <c r="Q593" s="364"/>
      <c r="R593" s="364"/>
      <c r="S593" s="365"/>
      <c r="T593" s="366"/>
      <c r="U593" s="367"/>
      <c r="V593" s="364"/>
      <c r="W593" s="364"/>
      <c r="X593" s="364"/>
      <c r="Y593" s="1293">
        <f t="shared" si="110"/>
        <v>0</v>
      </c>
      <c r="Z593" s="340"/>
      <c r="AA593" s="370"/>
      <c r="AB593" s="58"/>
      <c r="AC593" s="253">
        <f t="shared" si="109"/>
        <v>0</v>
      </c>
    </row>
    <row r="594" spans="1:29" s="54" customFormat="1" x14ac:dyDescent="0.3">
      <c r="A594" s="115"/>
      <c r="B594" s="441"/>
      <c r="C594" s="442" t="s">
        <v>879</v>
      </c>
      <c r="D594" s="442"/>
      <c r="E594" s="1168"/>
      <c r="F594" s="582">
        <f t="shared" ref="F594" si="118">SUM(G594:J594)</f>
        <v>0</v>
      </c>
      <c r="G594" s="333"/>
      <c r="H594" s="333"/>
      <c r="I594" s="433"/>
      <c r="J594" s="434"/>
      <c r="K594" s="942"/>
      <c r="L594" s="344"/>
      <c r="M594" s="344"/>
      <c r="N594" s="344"/>
      <c r="O594" s="338"/>
      <c r="P594" s="339">
        <f t="shared" si="112"/>
        <v>0</v>
      </c>
      <c r="Q594" s="364"/>
      <c r="R594" s="364"/>
      <c r="S594" s="365"/>
      <c r="T594" s="366"/>
      <c r="U594" s="367"/>
      <c r="V594" s="364"/>
      <c r="W594" s="364"/>
      <c r="X594" s="364"/>
      <c r="Y594" s="1293">
        <f t="shared" si="110"/>
        <v>0</v>
      </c>
      <c r="Z594" s="340"/>
      <c r="AA594" s="370"/>
      <c r="AB594" s="58"/>
      <c r="AC594" s="253">
        <f t="shared" si="109"/>
        <v>0</v>
      </c>
    </row>
    <row r="595" spans="1:29" s="54" customFormat="1" x14ac:dyDescent="0.3">
      <c r="A595" s="115"/>
      <c r="B595" s="441"/>
      <c r="C595" s="442"/>
      <c r="D595" s="442"/>
      <c r="E595" s="1168" t="s">
        <v>817</v>
      </c>
      <c r="F595" s="582">
        <f t="shared" si="113"/>
        <v>0</v>
      </c>
      <c r="G595" s="333"/>
      <c r="H595" s="333"/>
      <c r="I595" s="547"/>
      <c r="J595" s="548"/>
      <c r="K595" s="942"/>
      <c r="L595" s="344"/>
      <c r="M595" s="344"/>
      <c r="N595" s="344"/>
      <c r="O595" s="338"/>
      <c r="P595" s="339">
        <f t="shared" si="112"/>
        <v>0</v>
      </c>
      <c r="Q595" s="364"/>
      <c r="R595" s="364"/>
      <c r="S595" s="365"/>
      <c r="T595" s="366"/>
      <c r="U595" s="367"/>
      <c r="V595" s="364"/>
      <c r="W595" s="364"/>
      <c r="X595" s="364"/>
      <c r="Y595" s="1293">
        <f t="shared" si="110"/>
        <v>0</v>
      </c>
      <c r="Z595" s="340"/>
      <c r="AA595" s="422"/>
      <c r="AB595" s="58"/>
      <c r="AC595" s="253">
        <f t="shared" si="109"/>
        <v>0</v>
      </c>
    </row>
    <row r="596" spans="1:29" s="54" customFormat="1" x14ac:dyDescent="0.3">
      <c r="A596" s="115"/>
      <c r="B596" s="441"/>
      <c r="C596" s="441"/>
      <c r="D596" s="442"/>
      <c r="E596" s="1168"/>
      <c r="F596" s="582">
        <f t="shared" si="113"/>
        <v>0</v>
      </c>
      <c r="G596" s="333"/>
      <c r="H596" s="333"/>
      <c r="I596" s="433"/>
      <c r="J596" s="434"/>
      <c r="K596" s="633"/>
      <c r="L596" s="344"/>
      <c r="M596" s="344"/>
      <c r="N596" s="344"/>
      <c r="O596" s="338"/>
      <c r="P596" s="339">
        <f t="shared" si="112"/>
        <v>0</v>
      </c>
      <c r="Q596" s="364"/>
      <c r="R596" s="364"/>
      <c r="S596" s="365"/>
      <c r="T596" s="366"/>
      <c r="U596" s="367"/>
      <c r="V596" s="364"/>
      <c r="W596" s="364"/>
      <c r="X596" s="364"/>
      <c r="Y596" s="1293">
        <f t="shared" si="110"/>
        <v>0</v>
      </c>
      <c r="Z596" s="340"/>
      <c r="AA596" s="370"/>
      <c r="AB596" s="58"/>
      <c r="AC596" s="253">
        <f t="shared" si="109"/>
        <v>0</v>
      </c>
    </row>
    <row r="597" spans="1:29" s="54" customFormat="1" ht="15.6" customHeight="1" x14ac:dyDescent="0.3">
      <c r="A597" s="115"/>
      <c r="B597" s="332"/>
      <c r="C597" s="374" t="s">
        <v>1313</v>
      </c>
      <c r="D597" s="332"/>
      <c r="E597" s="1172"/>
      <c r="F597" s="582">
        <f t="shared" si="113"/>
        <v>0</v>
      </c>
      <c r="G597" s="333"/>
      <c r="H597" s="333"/>
      <c r="I597" s="334"/>
      <c r="J597" s="335"/>
      <c r="K597" s="942"/>
      <c r="L597" s="344"/>
      <c r="M597" s="344"/>
      <c r="N597" s="344"/>
      <c r="O597" s="338"/>
      <c r="P597" s="339">
        <f t="shared" si="112"/>
        <v>0</v>
      </c>
      <c r="Q597" s="364"/>
      <c r="R597" s="364"/>
      <c r="S597" s="365"/>
      <c r="T597" s="366"/>
      <c r="U597" s="367"/>
      <c r="V597" s="364"/>
      <c r="W597" s="364"/>
      <c r="X597" s="364"/>
      <c r="Y597" s="1293">
        <f t="shared" si="110"/>
        <v>0</v>
      </c>
      <c r="Z597" s="340"/>
      <c r="AA597" s="422"/>
      <c r="AB597" s="60"/>
      <c r="AC597" s="253">
        <f t="shared" si="109"/>
        <v>0</v>
      </c>
    </row>
    <row r="598" spans="1:29" s="54" customFormat="1" ht="15.6" customHeight="1" x14ac:dyDescent="0.3">
      <c r="A598" s="115"/>
      <c r="B598" s="332"/>
      <c r="C598" s="374"/>
      <c r="D598" s="332"/>
      <c r="E598" s="1168" t="s">
        <v>431</v>
      </c>
      <c r="F598" s="582">
        <v>1</v>
      </c>
      <c r="G598" s="333"/>
      <c r="H598" s="333"/>
      <c r="I598" s="433">
        <v>1</v>
      </c>
      <c r="J598" s="434">
        <v>-1</v>
      </c>
      <c r="K598" s="633"/>
      <c r="L598" s="344"/>
      <c r="M598" s="344"/>
      <c r="N598" s="344"/>
      <c r="O598" s="338"/>
      <c r="P598" s="339">
        <f t="shared" si="112"/>
        <v>0</v>
      </c>
      <c r="Q598" s="364"/>
      <c r="R598" s="364"/>
      <c r="S598" s="365"/>
      <c r="T598" s="366"/>
      <c r="U598" s="367"/>
      <c r="V598" s="364"/>
      <c r="W598" s="364"/>
      <c r="X598" s="364"/>
      <c r="Y598" s="1293">
        <f t="shared" si="110"/>
        <v>0</v>
      </c>
      <c r="Z598" s="340"/>
      <c r="AA598" s="370"/>
      <c r="AB598" s="181"/>
      <c r="AC598" s="253">
        <f t="shared" si="109"/>
        <v>0</v>
      </c>
    </row>
    <row r="599" spans="1:29" s="55" customFormat="1" ht="15.6" customHeight="1" x14ac:dyDescent="0.3">
      <c r="A599" s="115"/>
      <c r="B599" s="332"/>
      <c r="C599" s="374"/>
      <c r="D599" s="332"/>
      <c r="E599" s="1168"/>
      <c r="F599" s="891"/>
      <c r="G599" s="536"/>
      <c r="H599" s="536"/>
      <c r="I599" s="537"/>
      <c r="J599" s="538"/>
      <c r="K599" s="952"/>
      <c r="L599" s="549"/>
      <c r="M599" s="549"/>
      <c r="N599" s="549"/>
      <c r="O599" s="540"/>
      <c r="P599" s="339">
        <f t="shared" si="112"/>
        <v>0</v>
      </c>
      <c r="Q599" s="541"/>
      <c r="R599" s="541"/>
      <c r="S599" s="542"/>
      <c r="T599" s="543"/>
      <c r="U599" s="544"/>
      <c r="V599" s="541"/>
      <c r="W599" s="541"/>
      <c r="X599" s="541"/>
      <c r="Y599" s="1293">
        <f t="shared" si="110"/>
        <v>0</v>
      </c>
      <c r="Z599" s="545"/>
      <c r="AA599" s="546"/>
      <c r="AB599" s="60"/>
      <c r="AC599" s="253">
        <f t="shared" si="109"/>
        <v>0</v>
      </c>
    </row>
    <row r="600" spans="1:29" ht="16.2" thickBot="1" x14ac:dyDescent="0.35">
      <c r="A600" s="119"/>
      <c r="B600" s="306"/>
      <c r="C600" s="306"/>
      <c r="D600" s="306"/>
      <c r="E600" s="1451"/>
      <c r="F600" s="881">
        <f t="shared" ref="F600:F613" si="119">SUM(G600:J600)</f>
        <v>0</v>
      </c>
      <c r="G600" s="307"/>
      <c r="H600" s="307"/>
      <c r="I600" s="308"/>
      <c r="J600" s="309"/>
      <c r="K600" s="941"/>
      <c r="L600" s="310"/>
      <c r="M600" s="310"/>
      <c r="N600" s="310"/>
      <c r="O600" s="311"/>
      <c r="P600" s="484">
        <f t="shared" si="112"/>
        <v>0</v>
      </c>
      <c r="Q600" s="349"/>
      <c r="R600" s="349"/>
      <c r="S600" s="314"/>
      <c r="T600" s="315"/>
      <c r="U600" s="350"/>
      <c r="V600" s="349"/>
      <c r="W600" s="349"/>
      <c r="X600" s="349"/>
      <c r="Y600" s="1307">
        <f t="shared" si="110"/>
        <v>0</v>
      </c>
      <c r="Z600" s="317"/>
      <c r="AA600" s="318"/>
      <c r="AB600" s="13"/>
      <c r="AC600" s="253">
        <f t="shared" si="109"/>
        <v>0</v>
      </c>
    </row>
    <row r="601" spans="1:29" s="34" customFormat="1" x14ac:dyDescent="0.3">
      <c r="A601" s="206"/>
      <c r="B601" s="520" t="s">
        <v>1314</v>
      </c>
      <c r="C601" s="520"/>
      <c r="D601" s="520"/>
      <c r="E601" s="1376"/>
      <c r="F601" s="886">
        <f>SUM(G601:J601)</f>
        <v>0</v>
      </c>
      <c r="G601" s="924"/>
      <c r="H601" s="924"/>
      <c r="I601" s="931"/>
      <c r="J601" s="932"/>
      <c r="K601" s="392"/>
      <c r="L601" s="1454"/>
      <c r="M601" s="1454"/>
      <c r="N601" s="1454"/>
      <c r="O601" s="394"/>
      <c r="P601" s="483">
        <f>SUM(Q601:T601)</f>
        <v>0</v>
      </c>
      <c r="Q601" s="977"/>
      <c r="R601" s="977"/>
      <c r="S601" s="396"/>
      <c r="T601" s="397"/>
      <c r="U601" s="999"/>
      <c r="V601" s="977"/>
      <c r="W601" s="977"/>
      <c r="X601" s="977"/>
      <c r="Y601" s="1306">
        <f>SUM(U601:X601)</f>
        <v>0</v>
      </c>
      <c r="Z601" s="683"/>
      <c r="AA601" s="535" t="s">
        <v>825</v>
      </c>
      <c r="AB601" s="20"/>
      <c r="AC601" s="260">
        <f>P601+Y601</f>
        <v>0</v>
      </c>
    </row>
    <row r="602" spans="1:29" s="34" customFormat="1" x14ac:dyDescent="0.3">
      <c r="A602" s="117"/>
      <c r="B602" s="442"/>
      <c r="C602" s="442" t="s">
        <v>1143</v>
      </c>
      <c r="D602" s="442"/>
      <c r="E602" s="1172"/>
      <c r="F602" s="582">
        <f>SUM(G602:J602)</f>
        <v>0</v>
      </c>
      <c r="G602" s="583"/>
      <c r="H602" s="583"/>
      <c r="I602" s="889"/>
      <c r="J602" s="929"/>
      <c r="K602" s="336"/>
      <c r="L602" s="429"/>
      <c r="M602" s="429"/>
      <c r="N602" s="429"/>
      <c r="O602" s="338"/>
      <c r="P602" s="339">
        <f>SUM(Q602:T602)</f>
        <v>0</v>
      </c>
      <c r="Q602" s="436"/>
      <c r="R602" s="436"/>
      <c r="S602" s="401"/>
      <c r="T602" s="402"/>
      <c r="U602" s="437"/>
      <c r="V602" s="436"/>
      <c r="W602" s="436"/>
      <c r="X602" s="436"/>
      <c r="Y602" s="1293">
        <f>SUM(U602:X602)</f>
        <v>0</v>
      </c>
      <c r="Z602" s="438"/>
      <c r="AA602" s="373"/>
      <c r="AB602" s="20"/>
      <c r="AC602" s="260">
        <f>P602+Y602</f>
        <v>0</v>
      </c>
    </row>
    <row r="603" spans="1:29" s="34" customFormat="1" x14ac:dyDescent="0.3">
      <c r="A603" s="117"/>
      <c r="B603" s="442"/>
      <c r="C603" s="442" t="s">
        <v>1144</v>
      </c>
      <c r="D603" s="442"/>
      <c r="E603" s="1172"/>
      <c r="F603" s="582">
        <f t="shared" ref="F603:F605" si="120">SUM(G603:J603)</f>
        <v>0</v>
      </c>
      <c r="G603" s="583"/>
      <c r="H603" s="583"/>
      <c r="I603" s="889"/>
      <c r="J603" s="929"/>
      <c r="K603" s="336"/>
      <c r="L603" s="429"/>
      <c r="M603" s="429"/>
      <c r="N603" s="429"/>
      <c r="O603" s="338"/>
      <c r="P603" s="339">
        <f>SUM(Q603:T603)</f>
        <v>0</v>
      </c>
      <c r="Q603" s="436"/>
      <c r="R603" s="436"/>
      <c r="S603" s="401"/>
      <c r="T603" s="402"/>
      <c r="U603" s="437"/>
      <c r="V603" s="281"/>
      <c r="W603" s="436"/>
      <c r="X603" s="436"/>
      <c r="Y603" s="1293"/>
      <c r="Z603" s="438"/>
      <c r="AA603" s="1326"/>
      <c r="AB603" s="20"/>
      <c r="AC603" s="260">
        <f>P603+Y603</f>
        <v>0</v>
      </c>
    </row>
    <row r="604" spans="1:29" s="34" customFormat="1" x14ac:dyDescent="0.3">
      <c r="A604" s="117"/>
      <c r="B604" s="442"/>
      <c r="C604" s="442" t="s">
        <v>1145</v>
      </c>
      <c r="D604" s="442"/>
      <c r="E604" s="1172"/>
      <c r="F604" s="582">
        <f t="shared" si="120"/>
        <v>0</v>
      </c>
      <c r="G604" s="583"/>
      <c r="H604" s="583"/>
      <c r="I604" s="889"/>
      <c r="J604" s="929"/>
      <c r="K604" s="336"/>
      <c r="L604" s="429"/>
      <c r="M604" s="429"/>
      <c r="N604" s="429"/>
      <c r="O604" s="338"/>
      <c r="P604" s="339">
        <f t="shared" ref="P604" si="121">SUM(Q604:T604)</f>
        <v>0</v>
      </c>
      <c r="Q604" s="436"/>
      <c r="R604" s="436"/>
      <c r="S604" s="401"/>
      <c r="T604" s="402"/>
      <c r="U604" s="437"/>
      <c r="V604" s="281"/>
      <c r="W604" s="436"/>
      <c r="X604" s="436"/>
      <c r="Y604" s="1293"/>
      <c r="Z604" s="438"/>
      <c r="AA604" s="1326"/>
      <c r="AB604" s="20"/>
      <c r="AC604" s="260">
        <f t="shared" ref="AC604" si="122">P604+Y604</f>
        <v>0</v>
      </c>
    </row>
    <row r="605" spans="1:29" s="59" customFormat="1" x14ac:dyDescent="0.3">
      <c r="A605" s="17"/>
      <c r="B605" s="293" t="s">
        <v>271</v>
      </c>
      <c r="C605" s="293"/>
      <c r="D605" s="293"/>
      <c r="E605" s="562"/>
      <c r="F605" s="880">
        <f t="shared" si="120"/>
        <v>0</v>
      </c>
      <c r="G605" s="890"/>
      <c r="H605" s="890"/>
      <c r="I605" s="506"/>
      <c r="J605" s="918"/>
      <c r="K605" s="289"/>
      <c r="L605" s="280"/>
      <c r="M605" s="280"/>
      <c r="N605" s="280"/>
      <c r="O605" s="274"/>
      <c r="P605" s="1359">
        <f>SUM(P607:P611)</f>
        <v>542453.71</v>
      </c>
      <c r="Q605" s="401">
        <f t="shared" ref="Q605:Y605" si="123">SUM(Q607:Q611)</f>
        <v>0</v>
      </c>
      <c r="R605" s="339">
        <f t="shared" si="123"/>
        <v>542453.71</v>
      </c>
      <c r="S605" s="339">
        <f t="shared" si="123"/>
        <v>0</v>
      </c>
      <c r="T605" s="1262">
        <f t="shared" si="123"/>
        <v>0</v>
      </c>
      <c r="U605" s="1359">
        <f t="shared" si="123"/>
        <v>0</v>
      </c>
      <c r="V605" s="401">
        <f t="shared" si="123"/>
        <v>542453.71</v>
      </c>
      <c r="W605" s="1260">
        <f t="shared" si="123"/>
        <v>0</v>
      </c>
      <c r="X605" s="339">
        <f t="shared" si="123"/>
        <v>0</v>
      </c>
      <c r="Y605" s="1286">
        <f t="shared" si="123"/>
        <v>542453.71</v>
      </c>
      <c r="Z605" s="304"/>
      <c r="AA605" s="518"/>
      <c r="AB605" s="58"/>
      <c r="AC605" s="260">
        <f>P605+Y605</f>
        <v>1084907.42</v>
      </c>
    </row>
    <row r="606" spans="1:29" s="54" customFormat="1" x14ac:dyDescent="0.3">
      <c r="A606" s="17"/>
      <c r="B606" s="293"/>
      <c r="C606" s="293"/>
      <c r="D606" s="293"/>
      <c r="E606" s="554"/>
      <c r="F606" s="880"/>
      <c r="G606" s="270"/>
      <c r="H606" s="270"/>
      <c r="I606" s="287"/>
      <c r="J606" s="288"/>
      <c r="K606" s="507"/>
      <c r="L606" s="296"/>
      <c r="M606" s="296"/>
      <c r="N606" s="296"/>
      <c r="O606" s="274"/>
      <c r="P606" s="339"/>
      <c r="Q606" s="413"/>
      <c r="R606" s="413"/>
      <c r="S606" s="413"/>
      <c r="T606" s="1290"/>
      <c r="U606" s="515"/>
      <c r="V606" s="413"/>
      <c r="W606" s="413"/>
      <c r="X606" s="413"/>
      <c r="Y606" s="299"/>
      <c r="Z606" s="304"/>
      <c r="AA606" s="518"/>
      <c r="AB606" s="58"/>
      <c r="AC606" s="253"/>
    </row>
    <row r="607" spans="1:29" s="54" customFormat="1" x14ac:dyDescent="0.3">
      <c r="A607" s="17"/>
      <c r="B607" s="293"/>
      <c r="C607" s="293"/>
      <c r="D607" s="293"/>
      <c r="E607" s="554"/>
      <c r="F607" s="880"/>
      <c r="G607" s="270"/>
      <c r="H607" s="270"/>
      <c r="I607" s="287"/>
      <c r="J607" s="288"/>
      <c r="K607" s="507"/>
      <c r="L607" s="296"/>
      <c r="M607" s="296"/>
      <c r="N607" s="296"/>
      <c r="O607" s="274"/>
      <c r="P607" s="339">
        <f>SUM(Q607:T607)</f>
        <v>75253.710000000006</v>
      </c>
      <c r="Q607" s="413"/>
      <c r="R607" s="301">
        <v>75253.710000000006</v>
      </c>
      <c r="S607" s="413"/>
      <c r="T607" s="1290"/>
      <c r="U607" s="367"/>
      <c r="V607" s="301">
        <v>75253.710000000006</v>
      </c>
      <c r="W607" s="364"/>
      <c r="X607" s="364"/>
      <c r="Y607" s="1293">
        <f t="shared" ref="Y607" si="124">SUM(U607:X607)</f>
        <v>75253.710000000006</v>
      </c>
      <c r="Z607" s="340" t="s">
        <v>32</v>
      </c>
      <c r="AA607" s="1327" t="s">
        <v>1006</v>
      </c>
      <c r="AB607" s="58"/>
      <c r="AC607" s="253"/>
    </row>
    <row r="608" spans="1:29" x14ac:dyDescent="0.3">
      <c r="A608" s="124"/>
      <c r="B608" s="441"/>
      <c r="C608" s="441"/>
      <c r="D608" s="442"/>
      <c r="E608" s="1168" t="s">
        <v>21</v>
      </c>
      <c r="F608" s="582">
        <v>1</v>
      </c>
      <c r="G608" s="333"/>
      <c r="H608" s="333"/>
      <c r="I608" s="334">
        <v>1</v>
      </c>
      <c r="J608" s="335">
        <v>-1</v>
      </c>
      <c r="K608" s="942">
        <v>1</v>
      </c>
      <c r="L608" s="344">
        <v>1</v>
      </c>
      <c r="M608" s="344"/>
      <c r="N608" s="344"/>
      <c r="O608" s="338">
        <f>SUM(K608:N608)</f>
        <v>2</v>
      </c>
      <c r="P608" s="339">
        <f>SUM(Q608:T608)</f>
        <v>467200</v>
      </c>
      <c r="Q608" s="364"/>
      <c r="R608" s="301">
        <v>467200</v>
      </c>
      <c r="S608" s="365"/>
      <c r="T608" s="366"/>
      <c r="U608" s="367"/>
      <c r="V608" s="301">
        <v>467200</v>
      </c>
      <c r="W608" s="364"/>
      <c r="X608" s="364"/>
      <c r="Y608" s="1293">
        <f>SUM(U608:X608)</f>
        <v>467200</v>
      </c>
      <c r="Z608" s="340" t="s">
        <v>32</v>
      </c>
      <c r="AA608" s="1327" t="s">
        <v>1007</v>
      </c>
      <c r="AB608" s="20"/>
      <c r="AC608" s="253">
        <f>P608+Y608</f>
        <v>934400</v>
      </c>
    </row>
    <row r="609" spans="1:29" x14ac:dyDescent="0.3">
      <c r="A609" s="124"/>
      <c r="B609" s="441"/>
      <c r="C609" s="441"/>
      <c r="D609" s="442"/>
      <c r="E609" s="1168"/>
      <c r="F609" s="885"/>
      <c r="G609" s="378"/>
      <c r="H609" s="378"/>
      <c r="I609" s="379"/>
      <c r="J609" s="380"/>
      <c r="K609" s="944"/>
      <c r="L609" s="381"/>
      <c r="M609" s="381"/>
      <c r="N609" s="381"/>
      <c r="O609" s="382"/>
      <c r="P609" s="339">
        <f>SUM(Q609:T609)</f>
        <v>0</v>
      </c>
      <c r="Q609" s="383"/>
      <c r="R609" s="383"/>
      <c r="S609" s="384"/>
      <c r="T609" s="385"/>
      <c r="U609" s="386"/>
      <c r="V609" s="383"/>
      <c r="W609" s="383"/>
      <c r="X609" s="383"/>
      <c r="Y609" s="1293">
        <f>SUM(U609:X609)</f>
        <v>0</v>
      </c>
      <c r="Z609" s="387"/>
      <c r="AA609" s="1327" t="s">
        <v>1008</v>
      </c>
      <c r="AB609" s="20"/>
      <c r="AC609" s="253">
        <f>P609+Y609</f>
        <v>0</v>
      </c>
    </row>
    <row r="610" spans="1:29" x14ac:dyDescent="0.3">
      <c r="A610" s="124"/>
      <c r="B610" s="441"/>
      <c r="C610" s="441"/>
      <c r="D610" s="442"/>
      <c r="E610" s="1168"/>
      <c r="F610" s="885"/>
      <c r="G610" s="378"/>
      <c r="H610" s="378"/>
      <c r="I610" s="379"/>
      <c r="J610" s="380"/>
      <c r="K610" s="944"/>
      <c r="L610" s="381"/>
      <c r="M610" s="381"/>
      <c r="N610" s="381"/>
      <c r="O610" s="382"/>
      <c r="P610" s="339">
        <f>SUM(Q610:T610)</f>
        <v>0</v>
      </c>
      <c r="Q610" s="383"/>
      <c r="R610" s="383"/>
      <c r="S610" s="384"/>
      <c r="T610" s="385"/>
      <c r="U610" s="386"/>
      <c r="V610" s="383"/>
      <c r="W610" s="383"/>
      <c r="X610" s="383"/>
      <c r="Y610" s="1293">
        <f>SUM(U610:X610)</f>
        <v>0</v>
      </c>
      <c r="Z610" s="387"/>
      <c r="AA610" s="1327" t="s">
        <v>1009</v>
      </c>
      <c r="AB610" s="20"/>
      <c r="AC610" s="253">
        <f>P610+Y610</f>
        <v>0</v>
      </c>
    </row>
    <row r="611" spans="1:29" ht="16.2" thickBot="1" x14ac:dyDescent="0.35">
      <c r="A611" s="119"/>
      <c r="B611" s="306"/>
      <c r="C611" s="306"/>
      <c r="D611" s="306"/>
      <c r="E611" s="1451"/>
      <c r="F611" s="881">
        <f>SUM(G611:J611)</f>
        <v>0</v>
      </c>
      <c r="G611" s="307"/>
      <c r="H611" s="307"/>
      <c r="I611" s="308"/>
      <c r="J611" s="309"/>
      <c r="K611" s="941"/>
      <c r="L611" s="310"/>
      <c r="M611" s="310"/>
      <c r="N611" s="310"/>
      <c r="O611" s="311"/>
      <c r="P611" s="484">
        <f>SUM(Q611:T611)</f>
        <v>0</v>
      </c>
      <c r="Q611" s="349"/>
      <c r="R611" s="349"/>
      <c r="S611" s="314"/>
      <c r="T611" s="315"/>
      <c r="U611" s="350"/>
      <c r="V611" s="349"/>
      <c r="W611" s="349"/>
      <c r="X611" s="349"/>
      <c r="Y611" s="1307">
        <f>SUM(U611:X611)</f>
        <v>0</v>
      </c>
      <c r="Z611" s="317"/>
      <c r="AA611" s="318"/>
      <c r="AB611" s="20"/>
      <c r="AC611" s="253">
        <f>P611+Y611</f>
        <v>0</v>
      </c>
    </row>
    <row r="612" spans="1:29" s="984" customFormat="1" x14ac:dyDescent="0.3">
      <c r="A612" s="1432"/>
      <c r="B612" s="1464"/>
      <c r="C612" s="1433" t="s">
        <v>1315</v>
      </c>
      <c r="D612" s="485"/>
      <c r="E612" s="1466"/>
      <c r="F612" s="1016">
        <f t="shared" si="119"/>
        <v>0</v>
      </c>
      <c r="G612" s="1436"/>
      <c r="H612" s="1436"/>
      <c r="I612" s="1457"/>
      <c r="J612" s="1469"/>
      <c r="K612" s="1468"/>
      <c r="L612" s="1440"/>
      <c r="M612" s="1440"/>
      <c r="N612" s="1440"/>
      <c r="O612" s="1472"/>
      <c r="P612" s="1018">
        <f t="shared" si="112"/>
        <v>0</v>
      </c>
      <c r="Q612" s="1441"/>
      <c r="R612" s="1441"/>
      <c r="S612" s="1442"/>
      <c r="T612" s="1443"/>
      <c r="U612" s="1476"/>
      <c r="V612" s="1441"/>
      <c r="W612" s="1441"/>
      <c r="X612" s="1441"/>
      <c r="Y612" s="1019">
        <f t="shared" si="110"/>
        <v>0</v>
      </c>
      <c r="Z612" s="1445"/>
      <c r="AA612" s="1458" t="s">
        <v>774</v>
      </c>
      <c r="AB612" s="20"/>
      <c r="AC612" s="260">
        <f t="shared" si="109"/>
        <v>0</v>
      </c>
    </row>
    <row r="613" spans="1:29" s="34" customFormat="1" x14ac:dyDescent="0.3">
      <c r="A613" s="17"/>
      <c r="B613" s="293" t="s">
        <v>271</v>
      </c>
      <c r="C613" s="293"/>
      <c r="D613" s="293"/>
      <c r="E613" s="562"/>
      <c r="F613" s="880">
        <f t="shared" si="119"/>
        <v>0</v>
      </c>
      <c r="G613" s="890"/>
      <c r="H613" s="890"/>
      <c r="I613" s="506"/>
      <c r="J613" s="918"/>
      <c r="K613" s="1249"/>
      <c r="L613" s="914"/>
      <c r="M613" s="914"/>
      <c r="N613" s="914"/>
      <c r="O613" s="1473"/>
      <c r="P613" s="304">
        <f>SUM(P614:P628)</f>
        <v>1058694.6000000001</v>
      </c>
      <c r="Q613" s="303">
        <f t="shared" ref="Q613:Y613" si="125">SUM(Q614:Q628)</f>
        <v>0</v>
      </c>
      <c r="R613" s="303">
        <f t="shared" si="125"/>
        <v>0</v>
      </c>
      <c r="S613" s="303">
        <f t="shared" si="125"/>
        <v>533787.6</v>
      </c>
      <c r="T613" s="980">
        <f t="shared" si="125"/>
        <v>524907</v>
      </c>
      <c r="U613" s="1259">
        <f t="shared" si="125"/>
        <v>0</v>
      </c>
      <c r="V613" s="303">
        <f t="shared" si="125"/>
        <v>0</v>
      </c>
      <c r="W613" s="303">
        <f t="shared" si="125"/>
        <v>0</v>
      </c>
      <c r="X613" s="303">
        <f t="shared" si="125"/>
        <v>0</v>
      </c>
      <c r="Y613" s="1478">
        <f t="shared" si="125"/>
        <v>0</v>
      </c>
      <c r="Z613" s="517"/>
      <c r="AA613" s="1455"/>
      <c r="AB613" s="20"/>
      <c r="AC613" s="260">
        <f t="shared" si="109"/>
        <v>1058694.6000000001</v>
      </c>
    </row>
    <row r="614" spans="1:29" s="54" customFormat="1" x14ac:dyDescent="0.3">
      <c r="A614" s="17"/>
      <c r="B614" s="293"/>
      <c r="C614" s="293"/>
      <c r="D614" s="293"/>
      <c r="E614" s="554"/>
      <c r="F614" s="880"/>
      <c r="G614" s="270"/>
      <c r="H614" s="270"/>
      <c r="I614" s="287"/>
      <c r="J614" s="288"/>
      <c r="K614" s="1248"/>
      <c r="L614" s="296"/>
      <c r="M614" s="296"/>
      <c r="N614" s="296"/>
      <c r="O614" s="1473"/>
      <c r="P614" s="304">
        <f t="shared" ref="P614:P624" si="126">SUM(Q614:T614)</f>
        <v>0</v>
      </c>
      <c r="Q614" s="413"/>
      <c r="R614" s="413"/>
      <c r="S614" s="413"/>
      <c r="T614" s="1290"/>
      <c r="U614" s="419"/>
      <c r="V614" s="413"/>
      <c r="W614" s="413"/>
      <c r="X614" s="413"/>
      <c r="Y614" s="979"/>
      <c r="Z614" s="304"/>
      <c r="AA614" s="518"/>
      <c r="AB614" s="58"/>
      <c r="AC614" s="253"/>
    </row>
    <row r="615" spans="1:29" x14ac:dyDescent="0.3">
      <c r="A615" s="215"/>
      <c r="B615" s="269"/>
      <c r="C615" s="409"/>
      <c r="D615" s="278"/>
      <c r="E615" s="522" t="s">
        <v>773</v>
      </c>
      <c r="F615" s="880">
        <v>1</v>
      </c>
      <c r="G615" s="270"/>
      <c r="H615" s="270"/>
      <c r="I615" s="556">
        <v>1</v>
      </c>
      <c r="J615" s="1456">
        <v>-1</v>
      </c>
      <c r="K615" s="1248"/>
      <c r="L615" s="273"/>
      <c r="M615" s="273"/>
      <c r="N615" s="273"/>
      <c r="O615" s="1473"/>
      <c r="P615" s="304">
        <f t="shared" si="126"/>
        <v>0</v>
      </c>
      <c r="Q615" s="413"/>
      <c r="R615" s="413"/>
      <c r="S615" s="290"/>
      <c r="T615" s="514"/>
      <c r="U615" s="419"/>
      <c r="V615" s="413"/>
      <c r="W615" s="413"/>
      <c r="X615" s="413"/>
      <c r="Y615" s="979">
        <f t="shared" si="110"/>
        <v>0</v>
      </c>
      <c r="Z615" s="291"/>
      <c r="AA615" s="516"/>
      <c r="AB615" s="20"/>
      <c r="AC615" s="253">
        <f t="shared" si="109"/>
        <v>0</v>
      </c>
    </row>
    <row r="616" spans="1:29" x14ac:dyDescent="0.3">
      <c r="A616" s="215"/>
      <c r="B616" s="269"/>
      <c r="C616" s="409"/>
      <c r="D616" s="278"/>
      <c r="E616" s="522"/>
      <c r="F616" s="880"/>
      <c r="G616" s="270"/>
      <c r="H616" s="270"/>
      <c r="I616" s="556"/>
      <c r="J616" s="1456"/>
      <c r="K616" s="1248"/>
      <c r="L616" s="273"/>
      <c r="M616" s="273"/>
      <c r="N616" s="273"/>
      <c r="O616" s="1473"/>
      <c r="P616" s="304">
        <f t="shared" si="126"/>
        <v>0</v>
      </c>
      <c r="Q616" s="413"/>
      <c r="R616" s="413"/>
      <c r="S616" s="290"/>
      <c r="T616" s="514"/>
      <c r="U616" s="419"/>
      <c r="V616" s="413"/>
      <c r="W616" s="413"/>
      <c r="X616" s="413"/>
      <c r="Y616" s="979"/>
      <c r="Z616" s="291"/>
      <c r="AA616" s="516"/>
      <c r="AB616" s="20"/>
      <c r="AC616" s="253"/>
    </row>
    <row r="617" spans="1:29" x14ac:dyDescent="0.3">
      <c r="A617" s="215"/>
      <c r="B617" s="269"/>
      <c r="C617" s="282" t="s">
        <v>938</v>
      </c>
      <c r="D617" s="269"/>
      <c r="E617" s="524"/>
      <c r="F617" s="880">
        <f>SUM(G617:J617)</f>
        <v>0</v>
      </c>
      <c r="G617" s="270"/>
      <c r="H617" s="270"/>
      <c r="I617" s="287"/>
      <c r="J617" s="288"/>
      <c r="K617" s="1248"/>
      <c r="L617" s="273"/>
      <c r="M617" s="273"/>
      <c r="N617" s="273"/>
      <c r="O617" s="1473"/>
      <c r="P617" s="304">
        <f t="shared" si="126"/>
        <v>0</v>
      </c>
      <c r="Q617" s="413"/>
      <c r="R617" s="413"/>
      <c r="S617" s="290"/>
      <c r="T617" s="514"/>
      <c r="U617" s="419"/>
      <c r="V617" s="413"/>
      <c r="W617" s="413"/>
      <c r="X617" s="413"/>
      <c r="Y617" s="979">
        <f>SUM(U617:X617)</f>
        <v>0</v>
      </c>
      <c r="Z617" s="291"/>
      <c r="AA617" s="1024"/>
      <c r="AB617" s="33"/>
      <c r="AC617" s="253">
        <f>P617+Y617</f>
        <v>0</v>
      </c>
    </row>
    <row r="618" spans="1:29" x14ac:dyDescent="0.3">
      <c r="A618" s="215"/>
      <c r="B618" s="269"/>
      <c r="C618" s="269"/>
      <c r="D618" s="269"/>
      <c r="E618" s="522" t="s">
        <v>1055</v>
      </c>
      <c r="F618" s="880">
        <f>SUM(G618:J618)</f>
        <v>0</v>
      </c>
      <c r="G618" s="270"/>
      <c r="H618" s="270"/>
      <c r="I618" s="287"/>
      <c r="J618" s="288"/>
      <c r="K618" s="1248"/>
      <c r="L618" s="273"/>
      <c r="M618" s="273"/>
      <c r="N618" s="273"/>
      <c r="O618" s="1473"/>
      <c r="P618" s="304">
        <f t="shared" si="126"/>
        <v>0</v>
      </c>
      <c r="Q618" s="413"/>
      <c r="R618" s="413"/>
      <c r="S618" s="290"/>
      <c r="T618" s="514"/>
      <c r="U618" s="419"/>
      <c r="V618" s="413"/>
      <c r="W618" s="413"/>
      <c r="X618" s="413"/>
      <c r="Y618" s="979">
        <f>SUM(U618:X618)</f>
        <v>0</v>
      </c>
      <c r="Z618" s="1059"/>
      <c r="AA618" s="673"/>
      <c r="AB618" s="33"/>
      <c r="AC618" s="253">
        <f>P618+Y618</f>
        <v>0</v>
      </c>
    </row>
    <row r="619" spans="1:29" x14ac:dyDescent="0.3">
      <c r="A619" s="215"/>
      <c r="B619" s="269"/>
      <c r="C619" s="269"/>
      <c r="D619" s="269"/>
      <c r="E619" s="1187" t="s">
        <v>1078</v>
      </c>
      <c r="F619" s="1470">
        <v>1</v>
      </c>
      <c r="G619" s="270"/>
      <c r="H619" s="270"/>
      <c r="I619" s="1459">
        <v>1</v>
      </c>
      <c r="J619" s="1471">
        <v>1</v>
      </c>
      <c r="K619" s="1248"/>
      <c r="L619" s="273"/>
      <c r="M619" s="273"/>
      <c r="N619" s="273"/>
      <c r="O619" s="1474"/>
      <c r="P619" s="304">
        <f t="shared" si="126"/>
        <v>316698</v>
      </c>
      <c r="Q619" s="414"/>
      <c r="R619" s="414"/>
      <c r="S619" s="1460">
        <v>158349</v>
      </c>
      <c r="T619" s="1477">
        <v>158349</v>
      </c>
      <c r="U619" s="418"/>
      <c r="V619" s="414"/>
      <c r="W619" s="414"/>
      <c r="X619" s="414"/>
      <c r="Y619" s="1005"/>
      <c r="Z619" s="1059"/>
      <c r="AA619" s="1022"/>
      <c r="AB619" s="28"/>
    </row>
    <row r="620" spans="1:29" x14ac:dyDescent="0.3">
      <c r="A620" s="215"/>
      <c r="B620" s="269"/>
      <c r="C620" s="269"/>
      <c r="D620" s="269"/>
      <c r="E620" s="1187" t="s">
        <v>1078</v>
      </c>
      <c r="F620" s="1470">
        <v>1</v>
      </c>
      <c r="G620" s="270"/>
      <c r="H620" s="270"/>
      <c r="I620" s="1459">
        <v>1</v>
      </c>
      <c r="J620" s="1471">
        <v>1</v>
      </c>
      <c r="K620" s="1248"/>
      <c r="L620" s="273"/>
      <c r="M620" s="273"/>
      <c r="N620" s="273"/>
      <c r="O620" s="1474"/>
      <c r="P620" s="304">
        <f t="shared" si="126"/>
        <v>316698</v>
      </c>
      <c r="Q620" s="414"/>
      <c r="R620" s="414"/>
      <c r="S620" s="1460">
        <v>158349</v>
      </c>
      <c r="T620" s="1477">
        <v>158349</v>
      </c>
      <c r="U620" s="418"/>
      <c r="V620" s="414"/>
      <c r="W620" s="414"/>
      <c r="X620" s="414"/>
      <c r="Y620" s="1005"/>
      <c r="Z620" s="1059"/>
      <c r="AA620" s="1022"/>
      <c r="AB620" s="28"/>
    </row>
    <row r="621" spans="1:29" x14ac:dyDescent="0.3">
      <c r="A621" s="215"/>
      <c r="B621" s="269"/>
      <c r="C621" s="269"/>
      <c r="D621" s="269"/>
      <c r="E621" s="1187" t="s">
        <v>1079</v>
      </c>
      <c r="F621" s="1470">
        <v>1</v>
      </c>
      <c r="G621" s="270"/>
      <c r="H621" s="270"/>
      <c r="I621" s="1459">
        <v>1</v>
      </c>
      <c r="J621" s="1471">
        <v>1</v>
      </c>
      <c r="K621" s="1248"/>
      <c r="L621" s="273"/>
      <c r="M621" s="273"/>
      <c r="N621" s="273"/>
      <c r="O621" s="1474"/>
      <c r="P621" s="304">
        <f t="shared" si="126"/>
        <v>145344</v>
      </c>
      <c r="Q621" s="414"/>
      <c r="R621" s="414"/>
      <c r="S621" s="1460">
        <v>72672</v>
      </c>
      <c r="T621" s="1477">
        <v>72672</v>
      </c>
      <c r="U621" s="418"/>
      <c r="V621" s="414"/>
      <c r="W621" s="414"/>
      <c r="X621" s="414"/>
      <c r="Y621" s="1005"/>
      <c r="Z621" s="1059"/>
      <c r="AA621" s="1022"/>
      <c r="AB621" s="28"/>
    </row>
    <row r="622" spans="1:29" x14ac:dyDescent="0.3">
      <c r="A622" s="215"/>
      <c r="B622" s="269"/>
      <c r="C622" s="269"/>
      <c r="D622" s="269"/>
      <c r="E622" s="1187"/>
      <c r="F622" s="1470"/>
      <c r="G622" s="270"/>
      <c r="H622" s="270"/>
      <c r="I622" s="1459"/>
      <c r="J622" s="1471"/>
      <c r="K622" s="1248"/>
      <c r="L622" s="273"/>
      <c r="M622" s="273"/>
      <c r="N622" s="273"/>
      <c r="O622" s="1474"/>
      <c r="P622" s="304">
        <f t="shared" si="126"/>
        <v>4844.8</v>
      </c>
      <c r="Q622" s="414"/>
      <c r="R622" s="414"/>
      <c r="S622" s="1460">
        <v>4844.8</v>
      </c>
      <c r="T622" s="1477"/>
      <c r="U622" s="418"/>
      <c r="V622" s="414"/>
      <c r="W622" s="414"/>
      <c r="X622" s="414"/>
      <c r="Y622" s="1005"/>
      <c r="Z622" s="1059"/>
      <c r="AA622" s="1461" t="s">
        <v>1081</v>
      </c>
      <c r="AB622" s="4"/>
    </row>
    <row r="623" spans="1:29" x14ac:dyDescent="0.3">
      <c r="A623" s="215"/>
      <c r="B623" s="269"/>
      <c r="C623" s="409"/>
      <c r="D623" s="278"/>
      <c r="E623" s="1187" t="s">
        <v>1080</v>
      </c>
      <c r="F623" s="1470">
        <v>1</v>
      </c>
      <c r="G623" s="270"/>
      <c r="H623" s="270"/>
      <c r="I623" s="1459">
        <v>1</v>
      </c>
      <c r="J623" s="1471">
        <v>1</v>
      </c>
      <c r="K623" s="1248"/>
      <c r="L623" s="273"/>
      <c r="M623" s="273"/>
      <c r="N623" s="273"/>
      <c r="O623" s="1473"/>
      <c r="P623" s="304">
        <f t="shared" si="126"/>
        <v>121074</v>
      </c>
      <c r="Q623" s="413"/>
      <c r="R623" s="413"/>
      <c r="S623" s="1460">
        <v>60537</v>
      </c>
      <c r="T623" s="1477">
        <v>60537</v>
      </c>
      <c r="U623" s="419"/>
      <c r="V623" s="413"/>
      <c r="W623" s="413"/>
      <c r="X623" s="413"/>
      <c r="Y623" s="979"/>
      <c r="Z623" s="291"/>
      <c r="AA623" s="1461"/>
      <c r="AB623" s="20"/>
      <c r="AC623" s="253"/>
    </row>
    <row r="624" spans="1:29" x14ac:dyDescent="0.3">
      <c r="A624" s="215"/>
      <c r="B624" s="269"/>
      <c r="C624" s="409"/>
      <c r="D624" s="278"/>
      <c r="E624" s="522"/>
      <c r="F624" s="880"/>
      <c r="G624" s="270"/>
      <c r="H624" s="270"/>
      <c r="I624" s="556"/>
      <c r="J624" s="1456"/>
      <c r="K624" s="1248"/>
      <c r="L624" s="273"/>
      <c r="M624" s="273"/>
      <c r="N624" s="273"/>
      <c r="O624" s="1473"/>
      <c r="P624" s="304">
        <f t="shared" si="126"/>
        <v>4035.8</v>
      </c>
      <c r="Q624" s="413"/>
      <c r="R624" s="413"/>
      <c r="S624" s="1460">
        <v>4035.8</v>
      </c>
      <c r="T624" s="1477"/>
      <c r="U624" s="419"/>
      <c r="V624" s="413"/>
      <c r="W624" s="413"/>
      <c r="X624" s="413"/>
      <c r="Y624" s="979"/>
      <c r="Z624" s="291"/>
      <c r="AA624" s="1461" t="s">
        <v>1081</v>
      </c>
      <c r="AB624" s="20"/>
      <c r="AC624" s="253"/>
    </row>
    <row r="625" spans="1:36" x14ac:dyDescent="0.3">
      <c r="A625" s="215"/>
      <c r="B625" s="269"/>
      <c r="C625" s="269"/>
      <c r="D625" s="269"/>
      <c r="E625" s="522" t="s">
        <v>66</v>
      </c>
      <c r="F625" s="880">
        <f>SUM(G625:J625)</f>
        <v>0</v>
      </c>
      <c r="G625" s="270"/>
      <c r="H625" s="270"/>
      <c r="I625" s="287"/>
      <c r="J625" s="288"/>
      <c r="K625" s="1248"/>
      <c r="L625" s="273"/>
      <c r="M625" s="273"/>
      <c r="N625" s="273"/>
      <c r="O625" s="1473"/>
      <c r="P625" s="304">
        <f>SUM(Q625:T625)</f>
        <v>20000</v>
      </c>
      <c r="Q625" s="413"/>
      <c r="R625" s="413"/>
      <c r="S625" s="290">
        <v>10000</v>
      </c>
      <c r="T625" s="514">
        <v>10000</v>
      </c>
      <c r="U625" s="419"/>
      <c r="V625" s="413"/>
      <c r="W625" s="413"/>
      <c r="X625" s="413"/>
      <c r="Y625" s="979">
        <f>SUM(U625:X625)</f>
        <v>0</v>
      </c>
      <c r="Z625" s="1059"/>
      <c r="AA625" s="673"/>
      <c r="AB625" s="20"/>
      <c r="AC625" s="253">
        <f>P625+Y625</f>
        <v>20000</v>
      </c>
    </row>
    <row r="626" spans="1:36" x14ac:dyDescent="0.3">
      <c r="A626" s="215"/>
      <c r="B626" s="269"/>
      <c r="C626" s="269"/>
      <c r="D626" s="269"/>
      <c r="E626" s="522" t="s">
        <v>237</v>
      </c>
      <c r="F626" s="880">
        <f>SUM(G626:J626)</f>
        <v>0</v>
      </c>
      <c r="G626" s="270"/>
      <c r="H626" s="270"/>
      <c r="I626" s="287"/>
      <c r="J626" s="288"/>
      <c r="K626" s="1248"/>
      <c r="L626" s="273"/>
      <c r="M626" s="273"/>
      <c r="N626" s="273"/>
      <c r="O626" s="1473"/>
      <c r="P626" s="304">
        <f t="shared" ref="P626:P628" si="127">SUM(Q626:T626)</f>
        <v>10000</v>
      </c>
      <c r="Q626" s="413"/>
      <c r="R626" s="413"/>
      <c r="S626" s="290">
        <v>5000</v>
      </c>
      <c r="T626" s="514">
        <v>5000</v>
      </c>
      <c r="U626" s="419"/>
      <c r="V626" s="413"/>
      <c r="W626" s="413"/>
      <c r="X626" s="413"/>
      <c r="Y626" s="979">
        <f>SUM(U626:X626)</f>
        <v>0</v>
      </c>
      <c r="Z626" s="1059"/>
      <c r="AA626" s="673"/>
      <c r="AB626" s="20"/>
      <c r="AC626" s="253">
        <f>P626+Y626</f>
        <v>10000</v>
      </c>
    </row>
    <row r="627" spans="1:36" x14ac:dyDescent="0.3">
      <c r="A627" s="215"/>
      <c r="B627" s="269"/>
      <c r="C627" s="409"/>
      <c r="D627" s="278"/>
      <c r="E627" s="522" t="s">
        <v>1056</v>
      </c>
      <c r="F627" s="880"/>
      <c r="G627" s="270"/>
      <c r="H627" s="270"/>
      <c r="I627" s="556"/>
      <c r="J627" s="1456"/>
      <c r="K627" s="1248"/>
      <c r="L627" s="273"/>
      <c r="M627" s="273"/>
      <c r="N627" s="273"/>
      <c r="O627" s="1473"/>
      <c r="P627" s="304">
        <f t="shared" si="127"/>
        <v>60000</v>
      </c>
      <c r="Q627" s="413"/>
      <c r="R627" s="413"/>
      <c r="S627" s="290">
        <v>30000</v>
      </c>
      <c r="T627" s="514">
        <v>30000</v>
      </c>
      <c r="U627" s="419"/>
      <c r="V627" s="413"/>
      <c r="W627" s="413"/>
      <c r="X627" s="413"/>
      <c r="Y627" s="979">
        <f>SUM(U627:X627)</f>
        <v>0</v>
      </c>
      <c r="Z627" s="291"/>
      <c r="AA627" s="516"/>
      <c r="AB627" s="20"/>
      <c r="AC627" s="253"/>
    </row>
    <row r="628" spans="1:36" x14ac:dyDescent="0.3">
      <c r="A628" s="215"/>
      <c r="B628" s="269"/>
      <c r="C628" s="409"/>
      <c r="D628" s="278"/>
      <c r="E628" s="522" t="s">
        <v>1077</v>
      </c>
      <c r="F628" s="880"/>
      <c r="G628" s="270"/>
      <c r="H628" s="270"/>
      <c r="I628" s="556"/>
      <c r="J628" s="1456"/>
      <c r="K628" s="1248"/>
      <c r="L628" s="273"/>
      <c r="M628" s="273"/>
      <c r="N628" s="273"/>
      <c r="O628" s="1473"/>
      <c r="P628" s="304">
        <f t="shared" si="127"/>
        <v>60000</v>
      </c>
      <c r="Q628" s="413"/>
      <c r="R628" s="413"/>
      <c r="S628" s="290">
        <v>30000</v>
      </c>
      <c r="T628" s="514">
        <v>30000</v>
      </c>
      <c r="U628" s="419"/>
      <c r="V628" s="413"/>
      <c r="W628" s="413"/>
      <c r="X628" s="413"/>
      <c r="Y628" s="979">
        <f>SUM(U628:X628)</f>
        <v>0</v>
      </c>
      <c r="Z628" s="291"/>
      <c r="AA628" s="516"/>
      <c r="AB628" s="20"/>
      <c r="AC628" s="253"/>
    </row>
    <row r="629" spans="1:36" ht="15.6" hidden="1" customHeight="1" x14ac:dyDescent="0.3">
      <c r="A629" s="215"/>
      <c r="B629" s="269"/>
      <c r="C629" s="269"/>
      <c r="D629" s="269"/>
      <c r="E629" s="522" t="s">
        <v>158</v>
      </c>
      <c r="F629" s="880">
        <f t="shared" ref="F629:F631" si="128">SUM(G629:J629)</f>
        <v>0</v>
      </c>
      <c r="G629" s="270"/>
      <c r="H629" s="270"/>
      <c r="I629" s="287"/>
      <c r="J629" s="288"/>
      <c r="K629" s="1248"/>
      <c r="L629" s="273"/>
      <c r="M629" s="273"/>
      <c r="N629" s="273"/>
      <c r="O629" s="1473"/>
      <c r="P629" s="304">
        <f t="shared" si="112"/>
        <v>0</v>
      </c>
      <c r="Q629" s="413"/>
      <c r="R629" s="413"/>
      <c r="S629" s="290"/>
      <c r="T629" s="514"/>
      <c r="U629" s="419"/>
      <c r="V629" s="413"/>
      <c r="W629" s="413"/>
      <c r="X629" s="413"/>
      <c r="Y629" s="979">
        <f t="shared" si="110"/>
        <v>0</v>
      </c>
      <c r="Z629" s="291" t="s">
        <v>53</v>
      </c>
      <c r="AA629" s="1020" t="s">
        <v>587</v>
      </c>
      <c r="AB629" s="20"/>
      <c r="AC629" s="253">
        <f t="shared" ref="AC629:AC707" si="129">P629+Y629</f>
        <v>0</v>
      </c>
    </row>
    <row r="630" spans="1:36" ht="15.6" hidden="1" customHeight="1" x14ac:dyDescent="0.3">
      <c r="A630" s="215"/>
      <c r="B630" s="269"/>
      <c r="C630" s="269"/>
      <c r="D630" s="269"/>
      <c r="E630" s="555"/>
      <c r="F630" s="880">
        <f t="shared" si="128"/>
        <v>0</v>
      </c>
      <c r="G630" s="270"/>
      <c r="H630" s="270"/>
      <c r="I630" s="287"/>
      <c r="J630" s="288"/>
      <c r="K630" s="1248"/>
      <c r="L630" s="273"/>
      <c r="M630" s="273"/>
      <c r="N630" s="273"/>
      <c r="O630" s="1473"/>
      <c r="P630" s="304">
        <f t="shared" si="112"/>
        <v>0</v>
      </c>
      <c r="Q630" s="413"/>
      <c r="R630" s="413"/>
      <c r="S630" s="290"/>
      <c r="T630" s="514"/>
      <c r="U630" s="419"/>
      <c r="V630" s="413"/>
      <c r="W630" s="413"/>
      <c r="X630" s="413"/>
      <c r="Y630" s="979">
        <f t="shared" si="110"/>
        <v>0</v>
      </c>
      <c r="Z630" s="291"/>
      <c r="AA630" s="1020" t="s">
        <v>588</v>
      </c>
      <c r="AB630" s="33"/>
      <c r="AC630" s="253">
        <f t="shared" si="129"/>
        <v>0</v>
      </c>
    </row>
    <row r="631" spans="1:36" ht="15.6" hidden="1" customHeight="1" x14ac:dyDescent="0.3">
      <c r="A631" s="215"/>
      <c r="B631" s="269"/>
      <c r="C631" s="269"/>
      <c r="D631" s="269"/>
      <c r="E631" s="555"/>
      <c r="F631" s="880">
        <f t="shared" si="128"/>
        <v>0</v>
      </c>
      <c r="G631" s="270"/>
      <c r="H631" s="270"/>
      <c r="I631" s="287"/>
      <c r="J631" s="288"/>
      <c r="K631" s="1248"/>
      <c r="L631" s="273"/>
      <c r="M631" s="273"/>
      <c r="N631" s="273"/>
      <c r="O631" s="1473"/>
      <c r="P631" s="304">
        <f t="shared" si="112"/>
        <v>0</v>
      </c>
      <c r="Q631" s="413"/>
      <c r="R631" s="413"/>
      <c r="S631" s="290"/>
      <c r="T631" s="514"/>
      <c r="U631" s="419"/>
      <c r="V631" s="413"/>
      <c r="W631" s="413"/>
      <c r="X631" s="413"/>
      <c r="Y631" s="979">
        <f t="shared" si="110"/>
        <v>0</v>
      </c>
      <c r="Z631" s="291"/>
      <c r="AA631" s="1020" t="s">
        <v>589</v>
      </c>
      <c r="AB631" s="33"/>
      <c r="AC631" s="253">
        <f t="shared" si="129"/>
        <v>0</v>
      </c>
    </row>
    <row r="632" spans="1:36" s="54" customFormat="1" ht="16.2" thickBot="1" x14ac:dyDescent="0.35">
      <c r="A632" s="1465"/>
      <c r="B632" s="1028"/>
      <c r="C632" s="1028"/>
      <c r="D632" s="1028"/>
      <c r="E632" s="1467"/>
      <c r="F632" s="1029">
        <f t="shared" si="113"/>
        <v>0</v>
      </c>
      <c r="G632" s="1030"/>
      <c r="H632" s="1030"/>
      <c r="I632" s="1031"/>
      <c r="J632" s="1060"/>
      <c r="K632" s="1250"/>
      <c r="L632" s="1462"/>
      <c r="M632" s="1462"/>
      <c r="N632" s="1462"/>
      <c r="O632" s="1475"/>
      <c r="P632" s="1034">
        <f t="shared" si="112"/>
        <v>0</v>
      </c>
      <c r="Q632" s="1035"/>
      <c r="R632" s="1035"/>
      <c r="S632" s="1036"/>
      <c r="T632" s="1037"/>
      <c r="U632" s="1281"/>
      <c r="V632" s="1035"/>
      <c r="W632" s="1035"/>
      <c r="X632" s="1035"/>
      <c r="Y632" s="1039">
        <f t="shared" si="110"/>
        <v>0</v>
      </c>
      <c r="Z632" s="1040"/>
      <c r="AA632" s="1463"/>
      <c r="AB632" s="58"/>
      <c r="AC632" s="253">
        <f t="shared" si="129"/>
        <v>0</v>
      </c>
    </row>
    <row r="633" spans="1:36" s="1073" customFormat="1" x14ac:dyDescent="0.3">
      <c r="A633" s="1118" t="s">
        <v>57</v>
      </c>
      <c r="B633" s="1098"/>
      <c r="C633" s="1098"/>
      <c r="D633" s="1098"/>
      <c r="E633" s="1486"/>
      <c r="F633" s="1099">
        <f t="shared" si="113"/>
        <v>0</v>
      </c>
      <c r="G633" s="1100"/>
      <c r="H633" s="1100"/>
      <c r="I633" s="1101"/>
      <c r="J633" s="1102"/>
      <c r="K633" s="1103"/>
      <c r="L633" s="1104"/>
      <c r="M633" s="1104"/>
      <c r="N633" s="1104"/>
      <c r="O633" s="1105"/>
      <c r="P633" s="1106">
        <f t="shared" si="112"/>
        <v>0</v>
      </c>
      <c r="Q633" s="1107"/>
      <c r="R633" s="1107"/>
      <c r="S633" s="1108"/>
      <c r="T633" s="1109"/>
      <c r="U633" s="1106"/>
      <c r="V633" s="1108"/>
      <c r="W633" s="1108"/>
      <c r="X633" s="1110"/>
      <c r="Y633" s="1312">
        <f t="shared" si="110"/>
        <v>0</v>
      </c>
      <c r="Z633" s="1106"/>
      <c r="AA633" s="1109"/>
      <c r="AB633" s="1065" t="e">
        <f>#REF!+AA633</f>
        <v>#REF!</v>
      </c>
      <c r="AC633" s="1066">
        <f t="shared" si="129"/>
        <v>0</v>
      </c>
      <c r="AD633" s="1067"/>
      <c r="AE633" s="1067"/>
      <c r="AF633" s="1068">
        <f>+AE633+AD633+AC633+Y633</f>
        <v>0</v>
      </c>
      <c r="AG633" s="1069"/>
      <c r="AH633" s="1070"/>
      <c r="AI633" s="1071"/>
      <c r="AJ633" s="1072"/>
    </row>
    <row r="634" spans="1:36" s="34" customFormat="1" x14ac:dyDescent="0.3">
      <c r="A634" s="118"/>
      <c r="B634" s="331" t="s">
        <v>264</v>
      </c>
      <c r="C634" s="331"/>
      <c r="D634" s="331"/>
      <c r="E634" s="1166"/>
      <c r="F634" s="582">
        <f t="shared" si="113"/>
        <v>0</v>
      </c>
      <c r="G634" s="583"/>
      <c r="H634" s="583"/>
      <c r="I634" s="584"/>
      <c r="J634" s="585"/>
      <c r="K634" s="336"/>
      <c r="L634" s="586"/>
      <c r="M634" s="586"/>
      <c r="N634" s="586"/>
      <c r="O634" s="338"/>
      <c r="P634" s="339">
        <f>P635</f>
        <v>135100</v>
      </c>
      <c r="Q634" s="339">
        <f t="shared" ref="Q634:Y634" si="130">Q635</f>
        <v>11600</v>
      </c>
      <c r="R634" s="339">
        <f t="shared" si="130"/>
        <v>23500</v>
      </c>
      <c r="S634" s="339">
        <f t="shared" si="130"/>
        <v>30000</v>
      </c>
      <c r="T634" s="1286">
        <f t="shared" si="130"/>
        <v>70000</v>
      </c>
      <c r="U634" s="339">
        <f t="shared" si="130"/>
        <v>11600</v>
      </c>
      <c r="V634" s="339">
        <f t="shared" si="130"/>
        <v>23500</v>
      </c>
      <c r="W634" s="339">
        <f t="shared" si="130"/>
        <v>0</v>
      </c>
      <c r="X634" s="339">
        <f t="shared" si="130"/>
        <v>0</v>
      </c>
      <c r="Y634" s="1286">
        <f t="shared" si="130"/>
        <v>35100</v>
      </c>
      <c r="Z634" s="438"/>
      <c r="AA634" s="480"/>
      <c r="AB634" s="20"/>
      <c r="AC634" s="260">
        <f t="shared" si="129"/>
        <v>170200</v>
      </c>
    </row>
    <row r="635" spans="1:36" s="1008" customFormat="1" ht="15.6" hidden="1" customHeight="1" x14ac:dyDescent="0.3">
      <c r="A635" s="118"/>
      <c r="B635" s="331"/>
      <c r="C635" s="331" t="s">
        <v>117</v>
      </c>
      <c r="D635" s="331"/>
      <c r="E635" s="1166"/>
      <c r="F635" s="582">
        <f t="shared" si="113"/>
        <v>0</v>
      </c>
      <c r="G635" s="583"/>
      <c r="H635" s="583"/>
      <c r="I635" s="584"/>
      <c r="J635" s="919"/>
      <c r="K635" s="376"/>
      <c r="L635" s="429"/>
      <c r="M635" s="429"/>
      <c r="N635" s="429"/>
      <c r="O635" s="338"/>
      <c r="P635" s="339">
        <f>P794+P873</f>
        <v>135100</v>
      </c>
      <c r="Q635" s="339">
        <f t="shared" ref="Q635:Y635" si="131">Q794+Q873</f>
        <v>11600</v>
      </c>
      <c r="R635" s="339">
        <f t="shared" si="131"/>
        <v>23500</v>
      </c>
      <c r="S635" s="339">
        <f t="shared" si="131"/>
        <v>30000</v>
      </c>
      <c r="T635" s="1286">
        <f t="shared" si="131"/>
        <v>70000</v>
      </c>
      <c r="U635" s="339">
        <f t="shared" si="131"/>
        <v>11600</v>
      </c>
      <c r="V635" s="339">
        <f t="shared" si="131"/>
        <v>23500</v>
      </c>
      <c r="W635" s="339">
        <f t="shared" si="131"/>
        <v>0</v>
      </c>
      <c r="X635" s="339">
        <f t="shared" si="131"/>
        <v>0</v>
      </c>
      <c r="Y635" s="1286">
        <f t="shared" si="131"/>
        <v>35100</v>
      </c>
      <c r="Z635" s="339"/>
      <c r="AA635" s="346"/>
      <c r="AB635" s="1007"/>
      <c r="AC635" s="260">
        <f t="shared" si="129"/>
        <v>170200</v>
      </c>
    </row>
    <row r="636" spans="1:36" s="34" customFormat="1" x14ac:dyDescent="0.3">
      <c r="A636" s="118"/>
      <c r="B636" s="331" t="s">
        <v>265</v>
      </c>
      <c r="C636" s="331"/>
      <c r="D636" s="331"/>
      <c r="E636" s="1166"/>
      <c r="F636" s="582">
        <f t="shared" si="113"/>
        <v>0</v>
      </c>
      <c r="G636" s="583"/>
      <c r="H636" s="583"/>
      <c r="I636" s="584"/>
      <c r="J636" s="585"/>
      <c r="K636" s="336"/>
      <c r="L636" s="586"/>
      <c r="M636" s="586"/>
      <c r="N636" s="586"/>
      <c r="O636" s="338"/>
      <c r="P636" s="339">
        <f>P643</f>
        <v>2092440</v>
      </c>
      <c r="Q636" s="339">
        <f t="shared" ref="Q636:Y636" si="132">Q643</f>
        <v>58250</v>
      </c>
      <c r="R636" s="339">
        <f t="shared" si="132"/>
        <v>61530</v>
      </c>
      <c r="S636" s="339">
        <f t="shared" si="132"/>
        <v>1265000</v>
      </c>
      <c r="T636" s="1286">
        <f t="shared" si="132"/>
        <v>707660</v>
      </c>
      <c r="U636" s="339">
        <f t="shared" si="132"/>
        <v>123750</v>
      </c>
      <c r="V636" s="339">
        <f t="shared" si="132"/>
        <v>1596359</v>
      </c>
      <c r="W636" s="339">
        <f t="shared" si="132"/>
        <v>0</v>
      </c>
      <c r="X636" s="339">
        <f t="shared" si="132"/>
        <v>0</v>
      </c>
      <c r="Y636" s="1286">
        <f t="shared" si="132"/>
        <v>1720109</v>
      </c>
      <c r="Z636" s="438"/>
      <c r="AA636" s="480"/>
      <c r="AB636" s="20"/>
      <c r="AC636" s="260">
        <f t="shared" si="129"/>
        <v>3812549</v>
      </c>
    </row>
    <row r="637" spans="1:36" s="34" customFormat="1" x14ac:dyDescent="0.3">
      <c r="A637" s="118"/>
      <c r="B637" s="331" t="s">
        <v>269</v>
      </c>
      <c r="C637" s="331"/>
      <c r="D637" s="331"/>
      <c r="E637" s="1166"/>
      <c r="F637" s="1074">
        <f t="shared" si="113"/>
        <v>0</v>
      </c>
      <c r="G637" s="1075"/>
      <c r="H637" s="1075"/>
      <c r="I637" s="1076"/>
      <c r="J637" s="1077"/>
      <c r="K637" s="1078"/>
      <c r="L637" s="1079"/>
      <c r="M637" s="1079"/>
      <c r="N637" s="1079"/>
      <c r="O637" s="1080"/>
      <c r="P637" s="339">
        <f>P894</f>
        <v>0</v>
      </c>
      <c r="Q637" s="339">
        <f t="shared" ref="Q637:Y637" si="133">Q894</f>
        <v>0</v>
      </c>
      <c r="R637" s="339">
        <f t="shared" si="133"/>
        <v>0</v>
      </c>
      <c r="S637" s="339">
        <f t="shared" si="133"/>
        <v>0</v>
      </c>
      <c r="T637" s="1286">
        <f t="shared" si="133"/>
        <v>0</v>
      </c>
      <c r="U637" s="339">
        <f t="shared" si="133"/>
        <v>0</v>
      </c>
      <c r="V637" s="339">
        <f t="shared" si="133"/>
        <v>0</v>
      </c>
      <c r="W637" s="339">
        <f t="shared" si="133"/>
        <v>0</v>
      </c>
      <c r="X637" s="339">
        <f t="shared" si="133"/>
        <v>0</v>
      </c>
      <c r="Y637" s="1286">
        <f t="shared" si="133"/>
        <v>0</v>
      </c>
      <c r="Z637" s="438"/>
      <c r="AA637" s="480"/>
      <c r="AB637" s="20"/>
      <c r="AC637" s="260">
        <f t="shared" si="129"/>
        <v>0</v>
      </c>
    </row>
    <row r="638" spans="1:36" s="34" customFormat="1" x14ac:dyDescent="0.3">
      <c r="A638" s="118"/>
      <c r="B638" s="331" t="s">
        <v>271</v>
      </c>
      <c r="C638" s="331"/>
      <c r="D638" s="331"/>
      <c r="E638" s="1166"/>
      <c r="F638" s="1074">
        <f t="shared" si="113"/>
        <v>0</v>
      </c>
      <c r="G638" s="1075"/>
      <c r="H638" s="1075"/>
      <c r="I638" s="1076"/>
      <c r="J638" s="1077"/>
      <c r="K638" s="1078"/>
      <c r="L638" s="1079"/>
      <c r="M638" s="1079"/>
      <c r="N638" s="1079"/>
      <c r="O638" s="1080"/>
      <c r="P638" s="339">
        <f>P639+P640</f>
        <v>13486113.18</v>
      </c>
      <c r="Q638" s="339">
        <f t="shared" ref="Q638:Y638" si="134">Q639+Q640</f>
        <v>2943235</v>
      </c>
      <c r="R638" s="339">
        <f t="shared" si="134"/>
        <v>6482449.6799999997</v>
      </c>
      <c r="S638" s="339">
        <f t="shared" si="134"/>
        <v>2812354.5</v>
      </c>
      <c r="T638" s="1286">
        <f t="shared" si="134"/>
        <v>1248074</v>
      </c>
      <c r="U638" s="339">
        <f t="shared" si="134"/>
        <v>2641317.73</v>
      </c>
      <c r="V638" s="339">
        <f t="shared" si="134"/>
        <v>6749575.0499999998</v>
      </c>
      <c r="W638" s="339">
        <f t="shared" si="134"/>
        <v>0</v>
      </c>
      <c r="X638" s="339">
        <f t="shared" si="134"/>
        <v>0</v>
      </c>
      <c r="Y638" s="1286">
        <f t="shared" si="134"/>
        <v>9390892.7799999993</v>
      </c>
      <c r="Z638" s="438"/>
      <c r="AA638" s="430"/>
      <c r="AB638" s="20"/>
      <c r="AC638" s="260">
        <f t="shared" si="129"/>
        <v>22877005.960000001</v>
      </c>
    </row>
    <row r="639" spans="1:36" s="1008" customFormat="1" ht="15.6" hidden="1" customHeight="1" x14ac:dyDescent="0.3">
      <c r="A639" s="118"/>
      <c r="B639" s="331"/>
      <c r="C639" s="331" t="s">
        <v>117</v>
      </c>
      <c r="D639" s="331"/>
      <c r="E639" s="1166"/>
      <c r="F639" s="1074">
        <f t="shared" si="113"/>
        <v>0</v>
      </c>
      <c r="G639" s="1075"/>
      <c r="H639" s="1075"/>
      <c r="I639" s="1076"/>
      <c r="J639" s="1081"/>
      <c r="K639" s="1082"/>
      <c r="L639" s="1083"/>
      <c r="M639" s="1083"/>
      <c r="N639" s="1083"/>
      <c r="O639" s="1080"/>
      <c r="P639" s="339">
        <f>P874+P1045</f>
        <v>3014655.4899999998</v>
      </c>
      <c r="Q639" s="339">
        <f t="shared" ref="Q639:Y639" si="135">Q874+Q1045</f>
        <v>0</v>
      </c>
      <c r="R639" s="339">
        <f t="shared" si="135"/>
        <v>234226.99</v>
      </c>
      <c r="S639" s="339">
        <f t="shared" si="135"/>
        <v>2049454.5</v>
      </c>
      <c r="T639" s="1286">
        <f t="shared" si="135"/>
        <v>730974</v>
      </c>
      <c r="U639" s="339">
        <f t="shared" si="135"/>
        <v>0</v>
      </c>
      <c r="V639" s="339">
        <f t="shared" si="135"/>
        <v>199435.09</v>
      </c>
      <c r="W639" s="339">
        <f t="shared" si="135"/>
        <v>0</v>
      </c>
      <c r="X639" s="339">
        <f t="shared" si="135"/>
        <v>0</v>
      </c>
      <c r="Y639" s="1286">
        <f t="shared" si="135"/>
        <v>199435.09</v>
      </c>
      <c r="Z639" s="339"/>
      <c r="AA639" s="346"/>
      <c r="AB639" s="1007"/>
      <c r="AC639" s="260">
        <f t="shared" si="129"/>
        <v>3214090.5799999996</v>
      </c>
    </row>
    <row r="640" spans="1:36" s="1008" customFormat="1" ht="15.6" hidden="1" customHeight="1" x14ac:dyDescent="0.3">
      <c r="A640" s="118"/>
      <c r="B640" s="331"/>
      <c r="C640" s="331" t="s">
        <v>118</v>
      </c>
      <c r="D640" s="331"/>
      <c r="E640" s="1166"/>
      <c r="F640" s="1074">
        <f t="shared" si="113"/>
        <v>0</v>
      </c>
      <c r="G640" s="1075"/>
      <c r="H640" s="1075"/>
      <c r="I640" s="1076"/>
      <c r="J640" s="1081"/>
      <c r="K640" s="1082"/>
      <c r="L640" s="1083"/>
      <c r="M640" s="1083"/>
      <c r="N640" s="1083"/>
      <c r="O640" s="1080"/>
      <c r="P640" s="339">
        <f t="shared" ref="P640:Y640" si="136">P644+P770+P895+P989+P1070+P1073</f>
        <v>10471457.689999999</v>
      </c>
      <c r="Q640" s="401">
        <f t="shared" si="136"/>
        <v>2943235</v>
      </c>
      <c r="R640" s="401">
        <f t="shared" si="136"/>
        <v>6248222.6899999995</v>
      </c>
      <c r="S640" s="401">
        <f t="shared" si="136"/>
        <v>762900</v>
      </c>
      <c r="T640" s="402">
        <f t="shared" si="136"/>
        <v>517100</v>
      </c>
      <c r="U640" s="339">
        <f t="shared" si="136"/>
        <v>2641317.73</v>
      </c>
      <c r="V640" s="401">
        <f t="shared" si="136"/>
        <v>6550139.96</v>
      </c>
      <c r="W640" s="401">
        <f t="shared" si="136"/>
        <v>0</v>
      </c>
      <c r="X640" s="401">
        <f t="shared" si="136"/>
        <v>0</v>
      </c>
      <c r="Y640" s="402">
        <f t="shared" si="136"/>
        <v>9191457.6899999995</v>
      </c>
      <c r="Z640" s="339"/>
      <c r="AA640" s="346"/>
      <c r="AB640" s="1007"/>
      <c r="AC640" s="260">
        <f t="shared" si="129"/>
        <v>19662915.379999999</v>
      </c>
    </row>
    <row r="641" spans="1:29" s="31" customFormat="1" ht="16.2" thickBot="1" x14ac:dyDescent="0.35">
      <c r="A641" s="119"/>
      <c r="B641" s="306"/>
      <c r="C641" s="306"/>
      <c r="D641" s="306"/>
      <c r="E641" s="1414"/>
      <c r="F641" s="1111">
        <f t="shared" si="113"/>
        <v>0</v>
      </c>
      <c r="G641" s="1112"/>
      <c r="H641" s="1112"/>
      <c r="I641" s="1113"/>
      <c r="J641" s="1114"/>
      <c r="K641" s="1115"/>
      <c r="L641" s="1116"/>
      <c r="M641" s="1116"/>
      <c r="N641" s="1116"/>
      <c r="O641" s="1117"/>
      <c r="P641" s="484">
        <f t="shared" ref="P641:P702" si="137">SUM(Q641:T641)</f>
        <v>0</v>
      </c>
      <c r="Q641" s="349"/>
      <c r="R641" s="349"/>
      <c r="S641" s="314"/>
      <c r="T641" s="315"/>
      <c r="U641" s="350"/>
      <c r="V641" s="349"/>
      <c r="W641" s="349"/>
      <c r="X641" s="349"/>
      <c r="Y641" s="1307">
        <f t="shared" ref="Y641:Y702" si="138">SUM(U641:X641)</f>
        <v>0</v>
      </c>
      <c r="Z641" s="317"/>
      <c r="AA641" s="318"/>
      <c r="AB641" s="20"/>
      <c r="AC641" s="253">
        <f t="shared" si="129"/>
        <v>0</v>
      </c>
    </row>
    <row r="642" spans="1:29" s="39" customFormat="1" x14ac:dyDescent="0.3">
      <c r="A642" s="120"/>
      <c r="B642" s="527" t="s">
        <v>283</v>
      </c>
      <c r="C642" s="527"/>
      <c r="D642" s="527"/>
      <c r="E642" s="1367"/>
      <c r="F642" s="1479">
        <f t="shared" si="113"/>
        <v>0</v>
      </c>
      <c r="G642" s="1480"/>
      <c r="H642" s="1480"/>
      <c r="I642" s="1481"/>
      <c r="J642" s="1482"/>
      <c r="K642" s="1483"/>
      <c r="L642" s="1484"/>
      <c r="M642" s="1484"/>
      <c r="N642" s="1484"/>
      <c r="O642" s="1485"/>
      <c r="P642" s="488">
        <f t="shared" si="137"/>
        <v>0</v>
      </c>
      <c r="Q642" s="359"/>
      <c r="R642" s="359"/>
      <c r="S642" s="360"/>
      <c r="T642" s="361"/>
      <c r="U642" s="362"/>
      <c r="V642" s="359"/>
      <c r="W642" s="359"/>
      <c r="X642" s="359"/>
      <c r="Y642" s="1308">
        <f t="shared" si="138"/>
        <v>0</v>
      </c>
      <c r="Z642" s="489" t="s">
        <v>114</v>
      </c>
      <c r="AB642" s="38"/>
      <c r="AC642" s="253">
        <f t="shared" si="129"/>
        <v>0</v>
      </c>
    </row>
    <row r="643" spans="1:29" s="34" customFormat="1" x14ac:dyDescent="0.3">
      <c r="A643" s="118"/>
      <c r="B643" s="368"/>
      <c r="C643" s="368" t="s">
        <v>265</v>
      </c>
      <c r="D643" s="368"/>
      <c r="E643" s="1166"/>
      <c r="F643" s="1074">
        <f t="shared" si="113"/>
        <v>0</v>
      </c>
      <c r="G643" s="1075"/>
      <c r="H643" s="1075"/>
      <c r="I643" s="1076"/>
      <c r="J643" s="1077"/>
      <c r="K643" s="1078"/>
      <c r="L643" s="1079"/>
      <c r="M643" s="1079"/>
      <c r="N643" s="1079"/>
      <c r="O643" s="1080"/>
      <c r="P643" s="339">
        <f t="shared" ref="P643:Y643" si="139">SUM(P645:P767)-P644</f>
        <v>2092440</v>
      </c>
      <c r="Q643" s="401">
        <f t="shared" si="139"/>
        <v>58250</v>
      </c>
      <c r="R643" s="401">
        <f t="shared" si="139"/>
        <v>61530</v>
      </c>
      <c r="S643" s="401">
        <f t="shared" si="139"/>
        <v>1265000</v>
      </c>
      <c r="T643" s="402">
        <f t="shared" si="139"/>
        <v>707660</v>
      </c>
      <c r="U643" s="339">
        <f t="shared" si="139"/>
        <v>123750</v>
      </c>
      <c r="V643" s="401">
        <f t="shared" si="139"/>
        <v>1596359</v>
      </c>
      <c r="W643" s="401">
        <f t="shared" si="139"/>
        <v>0</v>
      </c>
      <c r="X643" s="401">
        <f t="shared" si="139"/>
        <v>0</v>
      </c>
      <c r="Y643" s="402">
        <f t="shared" si="139"/>
        <v>1720109</v>
      </c>
      <c r="Z643" s="438"/>
      <c r="AA643" s="480"/>
      <c r="AB643" s="40"/>
      <c r="AC643" s="260">
        <f t="shared" si="129"/>
        <v>3812549</v>
      </c>
    </row>
    <row r="644" spans="1:29" s="34" customFormat="1" x14ac:dyDescent="0.3">
      <c r="A644" s="118"/>
      <c r="B644" s="368"/>
      <c r="C644" s="368" t="s">
        <v>271</v>
      </c>
      <c r="D644" s="368"/>
      <c r="E644" s="1166"/>
      <c r="F644" s="1074">
        <f t="shared" ref="F644" si="140">SUM(G644:J644)</f>
        <v>0</v>
      </c>
      <c r="G644" s="1075"/>
      <c r="H644" s="1075"/>
      <c r="I644" s="1076"/>
      <c r="J644" s="1077"/>
      <c r="K644" s="1078"/>
      <c r="L644" s="1079"/>
      <c r="M644" s="1079"/>
      <c r="N644" s="1079"/>
      <c r="O644" s="1080"/>
      <c r="P644" s="339">
        <f t="shared" ref="P644:R644" si="141">P684</f>
        <v>30000</v>
      </c>
      <c r="Q644" s="401">
        <f t="shared" si="141"/>
        <v>0</v>
      </c>
      <c r="R644" s="401">
        <f t="shared" si="141"/>
        <v>0</v>
      </c>
      <c r="S644" s="401">
        <f>S684</f>
        <v>30000</v>
      </c>
      <c r="T644" s="402">
        <f t="shared" ref="T644:Y644" si="142">T684</f>
        <v>0</v>
      </c>
      <c r="U644" s="339">
        <f t="shared" si="142"/>
        <v>0</v>
      </c>
      <c r="V644" s="401">
        <f t="shared" si="142"/>
        <v>0</v>
      </c>
      <c r="W644" s="401">
        <f t="shared" si="142"/>
        <v>0</v>
      </c>
      <c r="X644" s="401">
        <f t="shared" si="142"/>
        <v>0</v>
      </c>
      <c r="Y644" s="402">
        <f t="shared" si="142"/>
        <v>0</v>
      </c>
      <c r="Z644" s="438"/>
      <c r="AA644" s="480"/>
      <c r="AB644" s="40"/>
      <c r="AC644" s="260">
        <f t="shared" si="129"/>
        <v>30000</v>
      </c>
    </row>
    <row r="645" spans="1:29" x14ac:dyDescent="0.3">
      <c r="A645" s="115"/>
      <c r="B645" s="332"/>
      <c r="C645" s="332"/>
      <c r="D645" s="332"/>
      <c r="E645" s="1166"/>
      <c r="F645" s="1074">
        <f t="shared" si="113"/>
        <v>0</v>
      </c>
      <c r="G645" s="1084"/>
      <c r="H645" s="1084"/>
      <c r="I645" s="1085"/>
      <c r="J645" s="1086"/>
      <c r="K645" s="1087"/>
      <c r="L645" s="1088"/>
      <c r="M645" s="1088"/>
      <c r="N645" s="1088"/>
      <c r="O645" s="1080"/>
      <c r="P645" s="339">
        <f t="shared" si="137"/>
        <v>0</v>
      </c>
      <c r="Q645" s="364"/>
      <c r="R645" s="364"/>
      <c r="S645" s="365"/>
      <c r="T645" s="366"/>
      <c r="U645" s="367"/>
      <c r="V645" s="364"/>
      <c r="W645" s="364"/>
      <c r="X645" s="364"/>
      <c r="Y645" s="1293">
        <f t="shared" si="138"/>
        <v>0</v>
      </c>
      <c r="Z645" s="340"/>
      <c r="AA645" s="341"/>
      <c r="AB645" s="40"/>
      <c r="AC645" s="253">
        <f t="shared" si="129"/>
        <v>0</v>
      </c>
    </row>
    <row r="646" spans="1:29" x14ac:dyDescent="0.3">
      <c r="A646" s="215"/>
      <c r="B646" s="269"/>
      <c r="C646" s="282" t="s">
        <v>1160</v>
      </c>
      <c r="D646" s="30"/>
      <c r="E646" s="554"/>
      <c r="F646" s="1074"/>
      <c r="G646" s="1084"/>
      <c r="H646" s="1084"/>
      <c r="I646" s="1085"/>
      <c r="J646" s="1086"/>
      <c r="K646" s="1087"/>
      <c r="L646" s="1088"/>
      <c r="M646" s="1088"/>
      <c r="N646" s="1088"/>
      <c r="O646" s="1080"/>
      <c r="P646" s="339">
        <f t="shared" si="137"/>
        <v>0</v>
      </c>
      <c r="Q646" s="364"/>
      <c r="R646" s="364"/>
      <c r="S646" s="365"/>
      <c r="T646" s="366"/>
      <c r="U646" s="367"/>
      <c r="V646" s="364"/>
      <c r="W646" s="364"/>
      <c r="X646" s="364"/>
      <c r="Y646" s="1293">
        <f t="shared" si="138"/>
        <v>0</v>
      </c>
      <c r="Z646" s="340"/>
      <c r="AA646" s="341"/>
      <c r="AB646" s="40"/>
      <c r="AC646" s="253">
        <f t="shared" si="129"/>
        <v>0</v>
      </c>
    </row>
    <row r="647" spans="1:29" x14ac:dyDescent="0.3">
      <c r="A647" s="215"/>
      <c r="B647" s="269"/>
      <c r="C647" s="269"/>
      <c r="D647" s="269"/>
      <c r="E647" s="522" t="s">
        <v>1017</v>
      </c>
      <c r="F647" s="1074"/>
      <c r="G647" s="1084"/>
      <c r="H647" s="1084"/>
      <c r="I647" s="1085"/>
      <c r="J647" s="1086"/>
      <c r="K647" s="1087"/>
      <c r="L647" s="1088"/>
      <c r="M647" s="1088"/>
      <c r="N647" s="1088"/>
      <c r="O647" s="1080"/>
      <c r="P647" s="339">
        <f t="shared" si="137"/>
        <v>0</v>
      </c>
      <c r="Q647" s="364"/>
      <c r="R647" s="364"/>
      <c r="S647" s="365"/>
      <c r="T647" s="366"/>
      <c r="U647" s="367"/>
      <c r="V647" s="364"/>
      <c r="W647" s="364"/>
      <c r="X647" s="364"/>
      <c r="Y647" s="1293">
        <f t="shared" si="138"/>
        <v>0</v>
      </c>
      <c r="Z647" s="340"/>
      <c r="AA647" s="341"/>
      <c r="AB647" s="40"/>
      <c r="AC647" s="253">
        <f t="shared" si="129"/>
        <v>0</v>
      </c>
    </row>
    <row r="648" spans="1:29" x14ac:dyDescent="0.3">
      <c r="A648" s="215"/>
      <c r="B648" s="269"/>
      <c r="C648" s="269"/>
      <c r="D648" s="269"/>
      <c r="E648" s="555" t="s">
        <v>8</v>
      </c>
      <c r="F648" s="1089">
        <v>5</v>
      </c>
      <c r="G648" s="1090">
        <v>5</v>
      </c>
      <c r="H648" s="1091" t="s">
        <v>353</v>
      </c>
      <c r="I648" s="1085"/>
      <c r="J648" s="1086"/>
      <c r="K648" s="1092">
        <v>5</v>
      </c>
      <c r="L648" s="1093">
        <v>4</v>
      </c>
      <c r="M648" s="1088"/>
      <c r="N648" s="1088"/>
      <c r="O648" s="1080">
        <v>5</v>
      </c>
      <c r="P648" s="339">
        <f t="shared" si="137"/>
        <v>0</v>
      </c>
      <c r="Q648" s="364"/>
      <c r="R648" s="364"/>
      <c r="S648" s="365"/>
      <c r="T648" s="366"/>
      <c r="U648" s="367"/>
      <c r="V648" s="364"/>
      <c r="W648" s="364"/>
      <c r="X648" s="364"/>
      <c r="Y648" s="1293">
        <f t="shared" si="138"/>
        <v>0</v>
      </c>
      <c r="Z648" s="340"/>
      <c r="AA648" s="341"/>
      <c r="AB648" s="40"/>
      <c r="AC648" s="253">
        <f t="shared" si="129"/>
        <v>0</v>
      </c>
    </row>
    <row r="649" spans="1:29" x14ac:dyDescent="0.3">
      <c r="A649" s="215"/>
      <c r="B649" s="269"/>
      <c r="C649" s="269"/>
      <c r="D649" s="269"/>
      <c r="E649" s="555" t="s">
        <v>9</v>
      </c>
      <c r="F649" s="1089">
        <v>19</v>
      </c>
      <c r="G649" s="1090">
        <v>19</v>
      </c>
      <c r="H649" s="1091" t="s">
        <v>354</v>
      </c>
      <c r="I649" s="1085"/>
      <c r="J649" s="1086"/>
      <c r="K649" s="1092">
        <v>2</v>
      </c>
      <c r="L649" s="1093">
        <v>1</v>
      </c>
      <c r="M649" s="1088"/>
      <c r="N649" s="1088"/>
      <c r="O649" s="1080">
        <v>2</v>
      </c>
      <c r="P649" s="339">
        <f t="shared" si="137"/>
        <v>0</v>
      </c>
      <c r="Q649" s="364"/>
      <c r="R649" s="364"/>
      <c r="S649" s="365"/>
      <c r="T649" s="366"/>
      <c r="U649" s="367"/>
      <c r="V649" s="364"/>
      <c r="W649" s="364"/>
      <c r="X649" s="364"/>
      <c r="Y649" s="1293">
        <f t="shared" si="138"/>
        <v>0</v>
      </c>
      <c r="Z649" s="340"/>
      <c r="AA649" s="341"/>
      <c r="AB649" s="40"/>
      <c r="AC649" s="253">
        <f t="shared" si="129"/>
        <v>0</v>
      </c>
    </row>
    <row r="650" spans="1:29" x14ac:dyDescent="0.3">
      <c r="A650" s="215"/>
      <c r="B650" s="269"/>
      <c r="C650" s="269"/>
      <c r="D650" s="269"/>
      <c r="E650" s="555" t="s">
        <v>10</v>
      </c>
      <c r="F650" s="1089">
        <v>123</v>
      </c>
      <c r="G650" s="1090">
        <v>123</v>
      </c>
      <c r="H650" s="1091" t="s">
        <v>1019</v>
      </c>
      <c r="I650" s="1085"/>
      <c r="J650" s="1086"/>
      <c r="K650" s="1092">
        <v>10</v>
      </c>
      <c r="L650" s="1093">
        <v>14</v>
      </c>
      <c r="M650" s="1088"/>
      <c r="N650" s="1088"/>
      <c r="O650" s="1080">
        <v>14</v>
      </c>
      <c r="P650" s="339">
        <f t="shared" si="137"/>
        <v>0</v>
      </c>
      <c r="Q650" s="364"/>
      <c r="R650" s="364"/>
      <c r="S650" s="365"/>
      <c r="T650" s="366"/>
      <c r="U650" s="367"/>
      <c r="V650" s="364"/>
      <c r="W650" s="364"/>
      <c r="X650" s="364"/>
      <c r="Y650" s="1293">
        <f t="shared" si="138"/>
        <v>0</v>
      </c>
      <c r="Z650" s="340"/>
      <c r="AA650" s="341"/>
      <c r="AB650" s="40"/>
      <c r="AC650" s="253">
        <f t="shared" si="129"/>
        <v>0</v>
      </c>
    </row>
    <row r="651" spans="1:29" x14ac:dyDescent="0.3">
      <c r="A651" s="215"/>
      <c r="B651" s="269"/>
      <c r="C651" s="269"/>
      <c r="D651" s="269"/>
      <c r="E651" s="555" t="s">
        <v>1018</v>
      </c>
      <c r="F651" s="1089">
        <v>4018</v>
      </c>
      <c r="G651" s="1090">
        <v>4018</v>
      </c>
      <c r="H651" s="1091" t="s">
        <v>1022</v>
      </c>
      <c r="I651" s="1085"/>
      <c r="J651" s="1086"/>
      <c r="K651" s="1092">
        <v>84</v>
      </c>
      <c r="L651" s="1094">
        <v>144</v>
      </c>
      <c r="M651" s="1088"/>
      <c r="N651" s="1088"/>
      <c r="O651" s="1080">
        <v>144</v>
      </c>
      <c r="P651" s="339">
        <f t="shared" si="137"/>
        <v>0</v>
      </c>
      <c r="Q651" s="364"/>
      <c r="R651" s="364"/>
      <c r="S651" s="365"/>
      <c r="T651" s="366"/>
      <c r="U651" s="367"/>
      <c r="V651" s="364"/>
      <c r="W651" s="364"/>
      <c r="X651" s="364"/>
      <c r="Y651" s="1293">
        <f t="shared" si="138"/>
        <v>0</v>
      </c>
      <c r="Z651" s="340"/>
      <c r="AA651" s="430"/>
      <c r="AB651" s="40"/>
      <c r="AC651" s="253">
        <f t="shared" si="129"/>
        <v>0</v>
      </c>
    </row>
    <row r="652" spans="1:29" x14ac:dyDescent="0.3">
      <c r="A652" s="215"/>
      <c r="B652" s="269"/>
      <c r="C652" s="269"/>
      <c r="D652" s="269"/>
      <c r="E652" s="555"/>
      <c r="F652" s="1074"/>
      <c r="G652" s="1090"/>
      <c r="H652" s="1091"/>
      <c r="I652" s="1085"/>
      <c r="J652" s="1086"/>
      <c r="K652" s="1087"/>
      <c r="L652" s="1088"/>
      <c r="M652" s="1088"/>
      <c r="N652" s="1088"/>
      <c r="O652" s="1080"/>
      <c r="P652" s="339">
        <f t="shared" si="137"/>
        <v>0</v>
      </c>
      <c r="Q652" s="364"/>
      <c r="R652" s="364"/>
      <c r="S652" s="365"/>
      <c r="T652" s="366"/>
      <c r="U652" s="367"/>
      <c r="V652" s="364"/>
      <c r="W652" s="364"/>
      <c r="X652" s="364"/>
      <c r="Y652" s="1293">
        <f t="shared" si="138"/>
        <v>0</v>
      </c>
      <c r="Z652" s="340"/>
      <c r="AA652" s="341"/>
      <c r="AB652" s="40"/>
      <c r="AC652" s="253">
        <f t="shared" si="129"/>
        <v>0</v>
      </c>
    </row>
    <row r="653" spans="1:29" x14ac:dyDescent="0.3">
      <c r="A653" s="215"/>
      <c r="B653" s="269"/>
      <c r="C653" s="269"/>
      <c r="D653" s="282" t="s">
        <v>1161</v>
      </c>
      <c r="E653" s="554"/>
      <c r="F653" s="1074"/>
      <c r="G653" s="1090"/>
      <c r="H653" s="1091"/>
      <c r="I653" s="1085"/>
      <c r="J653" s="1086"/>
      <c r="K653" s="1087"/>
      <c r="L653" s="1088"/>
      <c r="M653" s="1088"/>
      <c r="N653" s="1088"/>
      <c r="O653" s="1080"/>
      <c r="P653" s="339">
        <f t="shared" si="137"/>
        <v>0</v>
      </c>
      <c r="Q653" s="364"/>
      <c r="R653" s="364"/>
      <c r="S653" s="365"/>
      <c r="T653" s="366"/>
      <c r="U653" s="367"/>
      <c r="V653" s="364"/>
      <c r="W653" s="364"/>
      <c r="X653" s="364"/>
      <c r="Y653" s="1293">
        <f t="shared" si="138"/>
        <v>0</v>
      </c>
      <c r="Z653" s="340"/>
      <c r="AA653" s="341"/>
      <c r="AB653" s="40"/>
      <c r="AC653" s="253">
        <f t="shared" si="129"/>
        <v>0</v>
      </c>
    </row>
    <row r="654" spans="1:29" x14ac:dyDescent="0.3">
      <c r="A654" s="215"/>
      <c r="B654" s="269"/>
      <c r="C654" s="269"/>
      <c r="D654" s="282" t="s">
        <v>1020</v>
      </c>
      <c r="E654" s="554"/>
      <c r="F654" s="1074"/>
      <c r="G654" s="1090"/>
      <c r="H654" s="1091"/>
      <c r="I654" s="1085"/>
      <c r="J654" s="1086"/>
      <c r="K654" s="1087"/>
      <c r="L654" s="1088"/>
      <c r="M654" s="1088"/>
      <c r="N654" s="1088"/>
      <c r="O654" s="1080"/>
      <c r="P654" s="339">
        <f t="shared" si="137"/>
        <v>0</v>
      </c>
      <c r="Q654" s="364"/>
      <c r="R654" s="364"/>
      <c r="S654" s="365"/>
      <c r="T654" s="366"/>
      <c r="U654" s="367"/>
      <c r="V654" s="364"/>
      <c r="W654" s="364"/>
      <c r="X654" s="364"/>
      <c r="Y654" s="1293">
        <f t="shared" si="138"/>
        <v>0</v>
      </c>
      <c r="Z654" s="340"/>
      <c r="AA654" s="341"/>
      <c r="AB654" s="40"/>
      <c r="AC654" s="253">
        <f t="shared" si="129"/>
        <v>0</v>
      </c>
    </row>
    <row r="655" spans="1:29" x14ac:dyDescent="0.3">
      <c r="A655" s="215"/>
      <c r="B655" s="269"/>
      <c r="C655" s="269"/>
      <c r="D655" s="282"/>
      <c r="E655" s="522" t="s">
        <v>1021</v>
      </c>
      <c r="F655" s="1074"/>
      <c r="G655" s="1090"/>
      <c r="H655" s="1091"/>
      <c r="I655" s="1085"/>
      <c r="J655" s="1086"/>
      <c r="K655" s="1087"/>
      <c r="L655" s="1088"/>
      <c r="M655" s="1088"/>
      <c r="N655" s="1088"/>
      <c r="O655" s="1080"/>
      <c r="P655" s="339">
        <f t="shared" si="137"/>
        <v>0</v>
      </c>
      <c r="Q655" s="364"/>
      <c r="R655" s="364"/>
      <c r="S655" s="365"/>
      <c r="T655" s="366"/>
      <c r="U655" s="367"/>
      <c r="V655" s="364"/>
      <c r="W655" s="364"/>
      <c r="X655" s="364"/>
      <c r="Y655" s="1293">
        <f t="shared" si="138"/>
        <v>0</v>
      </c>
      <c r="Z655" s="340"/>
      <c r="AA655" s="341"/>
      <c r="AB655" s="40"/>
      <c r="AC655" s="253">
        <f t="shared" si="129"/>
        <v>0</v>
      </c>
    </row>
    <row r="656" spans="1:29" x14ac:dyDescent="0.3">
      <c r="A656" s="215"/>
      <c r="B656" s="269"/>
      <c r="C656" s="269"/>
      <c r="D656" s="269"/>
      <c r="E656" s="555" t="s">
        <v>8</v>
      </c>
      <c r="F656" s="1089">
        <v>5</v>
      </c>
      <c r="G656" s="1090">
        <v>5</v>
      </c>
      <c r="H656" s="1095"/>
      <c r="I656" s="1085"/>
      <c r="J656" s="1086"/>
      <c r="K656" s="1092">
        <v>5</v>
      </c>
      <c r="L656" s="1094"/>
      <c r="M656" s="1088"/>
      <c r="N656" s="1088"/>
      <c r="O656" s="1272">
        <v>5</v>
      </c>
      <c r="P656" s="339">
        <f t="shared" si="137"/>
        <v>0</v>
      </c>
      <c r="Q656" s="364"/>
      <c r="R656" s="364"/>
      <c r="S656" s="365"/>
      <c r="T656" s="366"/>
      <c r="U656" s="367"/>
      <c r="V656" s="364"/>
      <c r="W656" s="364"/>
      <c r="X656" s="364"/>
      <c r="Y656" s="1293">
        <f t="shared" si="138"/>
        <v>0</v>
      </c>
      <c r="Z656" s="340"/>
      <c r="AA656" s="341"/>
      <c r="AB656" s="40"/>
      <c r="AC656" s="253">
        <f t="shared" si="129"/>
        <v>0</v>
      </c>
    </row>
    <row r="657" spans="1:29" x14ac:dyDescent="0.3">
      <c r="A657" s="215"/>
      <c r="B657" s="269"/>
      <c r="C657" s="269"/>
      <c r="D657" s="269"/>
      <c r="E657" s="555" t="s">
        <v>9</v>
      </c>
      <c r="F657" s="1089">
        <v>19</v>
      </c>
      <c r="G657" s="1090">
        <v>19</v>
      </c>
      <c r="H657" s="1095"/>
      <c r="I657" s="1085"/>
      <c r="J657" s="1086"/>
      <c r="K657" s="1092">
        <v>19</v>
      </c>
      <c r="L657" s="1094"/>
      <c r="M657" s="1088"/>
      <c r="N657" s="1088"/>
      <c r="O657" s="1272">
        <v>19</v>
      </c>
      <c r="P657" s="339">
        <f t="shared" si="137"/>
        <v>0</v>
      </c>
      <c r="Q657" s="364"/>
      <c r="R657" s="364"/>
      <c r="S657" s="365"/>
      <c r="T657" s="366"/>
      <c r="U657" s="367"/>
      <c r="V657" s="364"/>
      <c r="W657" s="364"/>
      <c r="X657" s="364"/>
      <c r="Y657" s="1293">
        <f t="shared" si="138"/>
        <v>0</v>
      </c>
      <c r="Z657" s="340"/>
      <c r="AA657" s="341"/>
      <c r="AB657" s="40"/>
      <c r="AC657" s="253">
        <f t="shared" si="129"/>
        <v>0</v>
      </c>
    </row>
    <row r="658" spans="1:29" x14ac:dyDescent="0.3">
      <c r="A658" s="215"/>
      <c r="B658" s="269"/>
      <c r="C658" s="269"/>
      <c r="D658" s="269"/>
      <c r="E658" s="555" t="s">
        <v>10</v>
      </c>
      <c r="F658" s="1089">
        <v>123</v>
      </c>
      <c r="G658" s="1090">
        <v>123</v>
      </c>
      <c r="H658" s="1095"/>
      <c r="I658" s="1085"/>
      <c r="J658" s="1086"/>
      <c r="K658" s="1092">
        <v>123</v>
      </c>
      <c r="L658" s="1094"/>
      <c r="M658" s="1088"/>
      <c r="N658" s="1088"/>
      <c r="O658" s="1272">
        <v>123</v>
      </c>
      <c r="P658" s="339">
        <f t="shared" si="137"/>
        <v>0</v>
      </c>
      <c r="Q658" s="364"/>
      <c r="R658" s="364"/>
      <c r="S658" s="365"/>
      <c r="T658" s="366"/>
      <c r="U658" s="367"/>
      <c r="V658" s="364"/>
      <c r="W658" s="364"/>
      <c r="X658" s="364"/>
      <c r="Y658" s="1293">
        <f t="shared" si="138"/>
        <v>0</v>
      </c>
      <c r="Z658" s="340"/>
      <c r="AA658" s="430"/>
      <c r="AB658" s="40"/>
      <c r="AC658" s="253">
        <f t="shared" si="129"/>
        <v>0</v>
      </c>
    </row>
    <row r="659" spans="1:29" x14ac:dyDescent="0.3">
      <c r="A659" s="215"/>
      <c r="B659" s="269"/>
      <c r="C659" s="269"/>
      <c r="D659" s="269"/>
      <c r="E659" s="555" t="s">
        <v>1018</v>
      </c>
      <c r="F659" s="1089">
        <v>4011</v>
      </c>
      <c r="G659" s="1090">
        <v>4011</v>
      </c>
      <c r="H659" s="1095"/>
      <c r="I659" s="1085"/>
      <c r="J659" s="1086"/>
      <c r="K659" s="1092">
        <v>4011</v>
      </c>
      <c r="L659" s="1094"/>
      <c r="M659" s="1088"/>
      <c r="N659" s="1088"/>
      <c r="O659" s="1272">
        <v>4011</v>
      </c>
      <c r="P659" s="339">
        <f t="shared" si="137"/>
        <v>0</v>
      </c>
      <c r="Q659" s="364"/>
      <c r="R659" s="364"/>
      <c r="S659" s="365"/>
      <c r="T659" s="366"/>
      <c r="U659" s="367"/>
      <c r="V659" s="364"/>
      <c r="W659" s="364"/>
      <c r="X659" s="364"/>
      <c r="Y659" s="1293">
        <f t="shared" si="138"/>
        <v>0</v>
      </c>
      <c r="Z659" s="340"/>
      <c r="AA659" s="430"/>
      <c r="AB659" s="40"/>
      <c r="AC659" s="253">
        <f t="shared" si="129"/>
        <v>0</v>
      </c>
    </row>
    <row r="660" spans="1:29" x14ac:dyDescent="0.3">
      <c r="A660" s="115"/>
      <c r="B660" s="332"/>
      <c r="C660" s="374"/>
      <c r="D660" s="374"/>
      <c r="E660" s="1164"/>
      <c r="F660" s="1074"/>
      <c r="G660" s="1084"/>
      <c r="H660" s="1084"/>
      <c r="I660" s="1085"/>
      <c r="J660" s="1086"/>
      <c r="K660" s="1087"/>
      <c r="L660" s="1088"/>
      <c r="M660" s="1088"/>
      <c r="N660" s="1088"/>
      <c r="O660" s="1080"/>
      <c r="P660" s="339">
        <f t="shared" si="137"/>
        <v>0</v>
      </c>
      <c r="Q660" s="364"/>
      <c r="R660" s="364"/>
      <c r="S660" s="365"/>
      <c r="T660" s="366"/>
      <c r="U660" s="367"/>
      <c r="V660" s="364"/>
      <c r="W660" s="364"/>
      <c r="X660" s="364"/>
      <c r="Y660" s="1293">
        <f t="shared" si="138"/>
        <v>0</v>
      </c>
      <c r="Z660" s="340"/>
      <c r="AA660" s="430"/>
      <c r="AB660" s="40"/>
      <c r="AC660" s="253">
        <f t="shared" si="129"/>
        <v>0</v>
      </c>
    </row>
    <row r="661" spans="1:29" ht="15.6" customHeight="1" x14ac:dyDescent="0.3">
      <c r="A661" s="115"/>
      <c r="B661" s="332"/>
      <c r="C661" s="332"/>
      <c r="D661" s="374" t="s">
        <v>1162</v>
      </c>
      <c r="E661" s="1164"/>
      <c r="F661" s="1074">
        <f t="shared" si="113"/>
        <v>0</v>
      </c>
      <c r="G661" s="1084"/>
      <c r="H661" s="1084"/>
      <c r="I661" s="1085"/>
      <c r="J661" s="1086"/>
      <c r="K661" s="1087"/>
      <c r="L661" s="1088"/>
      <c r="M661" s="1088"/>
      <c r="N661" s="1088"/>
      <c r="O661" s="1080"/>
      <c r="P661" s="339">
        <f t="shared" si="137"/>
        <v>0</v>
      </c>
      <c r="Q661" s="364"/>
      <c r="R661" s="364"/>
      <c r="S661" s="365"/>
      <c r="T661" s="366"/>
      <c r="U661" s="367"/>
      <c r="V661" s="364"/>
      <c r="W661" s="364"/>
      <c r="X661" s="364"/>
      <c r="Y661" s="1293">
        <f t="shared" si="138"/>
        <v>0</v>
      </c>
      <c r="Z661" s="340"/>
      <c r="AA661" s="348"/>
      <c r="AB661" s="40"/>
      <c r="AC661" s="253">
        <f t="shared" si="129"/>
        <v>0</v>
      </c>
    </row>
    <row r="662" spans="1:29" ht="15.6" customHeight="1" x14ac:dyDescent="0.3">
      <c r="A662" s="115"/>
      <c r="B662" s="332"/>
      <c r="C662" s="332"/>
      <c r="D662" s="332"/>
      <c r="E662" s="1172" t="s">
        <v>308</v>
      </c>
      <c r="F662" s="1074">
        <f t="shared" si="113"/>
        <v>0</v>
      </c>
      <c r="G662" s="1084"/>
      <c r="H662" s="1084"/>
      <c r="I662" s="1085"/>
      <c r="J662" s="1086"/>
      <c r="K662" s="1087"/>
      <c r="L662" s="1088"/>
      <c r="M662" s="1088"/>
      <c r="N662" s="1088"/>
      <c r="O662" s="1080"/>
      <c r="P662" s="339">
        <f t="shared" si="137"/>
        <v>0</v>
      </c>
      <c r="Q662" s="364"/>
      <c r="R662" s="364"/>
      <c r="S662" s="365"/>
      <c r="T662" s="366"/>
      <c r="U662" s="367"/>
      <c r="V662" s="364"/>
      <c r="W662" s="364"/>
      <c r="X662" s="364"/>
      <c r="Y662" s="1293">
        <f t="shared" si="138"/>
        <v>0</v>
      </c>
      <c r="Z662" s="340"/>
      <c r="AA662" s="348"/>
      <c r="AB662" s="40"/>
      <c r="AC662" s="253">
        <f t="shared" si="129"/>
        <v>0</v>
      </c>
    </row>
    <row r="663" spans="1:29" ht="15.6" customHeight="1" x14ac:dyDescent="0.3">
      <c r="A663" s="115"/>
      <c r="B663" s="332"/>
      <c r="C663" s="332"/>
      <c r="D663" s="332"/>
      <c r="E663" s="1168" t="s">
        <v>307</v>
      </c>
      <c r="F663" s="1074">
        <f t="shared" si="113"/>
        <v>4018</v>
      </c>
      <c r="G663" s="1084"/>
      <c r="H663" s="1084"/>
      <c r="I663" s="1085"/>
      <c r="J663" s="1086">
        <v>4018</v>
      </c>
      <c r="K663" s="1087"/>
      <c r="L663" s="1088"/>
      <c r="M663" s="1088"/>
      <c r="N663" s="1088"/>
      <c r="O663" s="1080"/>
      <c r="P663" s="339">
        <f t="shared" si="137"/>
        <v>0</v>
      </c>
      <c r="Q663" s="364"/>
      <c r="R663" s="364"/>
      <c r="S663" s="365"/>
      <c r="T663" s="366"/>
      <c r="U663" s="367"/>
      <c r="V663" s="364"/>
      <c r="W663" s="364"/>
      <c r="X663" s="364"/>
      <c r="Y663" s="1293">
        <f t="shared" si="138"/>
        <v>0</v>
      </c>
      <c r="Z663" s="340"/>
      <c r="AA663" s="348"/>
      <c r="AB663" s="40"/>
      <c r="AC663" s="253">
        <f t="shared" si="129"/>
        <v>0</v>
      </c>
    </row>
    <row r="664" spans="1:29" ht="15.6" customHeight="1" x14ac:dyDescent="0.3">
      <c r="A664" s="115"/>
      <c r="B664" s="332"/>
      <c r="C664" s="332"/>
      <c r="D664" s="332"/>
      <c r="E664" s="1164"/>
      <c r="F664" s="1074">
        <f t="shared" si="113"/>
        <v>0</v>
      </c>
      <c r="G664" s="1084"/>
      <c r="H664" s="1084"/>
      <c r="I664" s="1085"/>
      <c r="J664" s="1086"/>
      <c r="K664" s="1087"/>
      <c r="L664" s="1088"/>
      <c r="M664" s="1088"/>
      <c r="N664" s="1088"/>
      <c r="O664" s="1080"/>
      <c r="P664" s="339">
        <f t="shared" si="137"/>
        <v>0</v>
      </c>
      <c r="Q664" s="364"/>
      <c r="R664" s="364"/>
      <c r="S664" s="365"/>
      <c r="T664" s="366"/>
      <c r="U664" s="367"/>
      <c r="V664" s="364"/>
      <c r="W664" s="364"/>
      <c r="X664" s="364"/>
      <c r="Y664" s="1293">
        <f t="shared" si="138"/>
        <v>0</v>
      </c>
      <c r="Z664" s="340"/>
      <c r="AA664" s="348"/>
      <c r="AB664" s="40"/>
      <c r="AC664" s="253">
        <f t="shared" si="129"/>
        <v>0</v>
      </c>
    </row>
    <row r="665" spans="1:29" x14ac:dyDescent="0.3">
      <c r="A665" s="115"/>
      <c r="B665" s="332"/>
      <c r="C665" s="332"/>
      <c r="D665" s="368" t="s">
        <v>1163</v>
      </c>
      <c r="E665" s="1164"/>
      <c r="F665" s="1074">
        <f t="shared" si="113"/>
        <v>0</v>
      </c>
      <c r="G665" s="1084"/>
      <c r="H665" s="1084"/>
      <c r="I665" s="1085"/>
      <c r="J665" s="1086"/>
      <c r="K665" s="1087"/>
      <c r="L665" s="1088"/>
      <c r="M665" s="1088"/>
      <c r="N665" s="1088"/>
      <c r="O665" s="1080"/>
      <c r="P665" s="339">
        <f t="shared" si="137"/>
        <v>0</v>
      </c>
      <c r="Q665" s="364"/>
      <c r="R665" s="364"/>
      <c r="S665" s="365"/>
      <c r="T665" s="366"/>
      <c r="U665" s="367"/>
      <c r="V665" s="364"/>
      <c r="W665" s="364"/>
      <c r="X665" s="364"/>
      <c r="Y665" s="1293">
        <f t="shared" si="138"/>
        <v>0</v>
      </c>
      <c r="Z665" s="340"/>
      <c r="AA665" s="348"/>
      <c r="AB665" s="40"/>
      <c r="AC665" s="253">
        <f t="shared" si="129"/>
        <v>0</v>
      </c>
    </row>
    <row r="666" spans="1:29" x14ac:dyDescent="0.3">
      <c r="A666" s="115"/>
      <c r="B666" s="332"/>
      <c r="C666" s="332"/>
      <c r="D666" s="368"/>
      <c r="E666" s="522" t="s">
        <v>1023</v>
      </c>
      <c r="F666" s="1074"/>
      <c r="G666" s="1084"/>
      <c r="H666" s="1084"/>
      <c r="I666" s="1085"/>
      <c r="J666" s="1086"/>
      <c r="K666" s="1087"/>
      <c r="L666" s="1088"/>
      <c r="M666" s="1088"/>
      <c r="N666" s="1088"/>
      <c r="O666" s="1080"/>
      <c r="P666" s="339">
        <f t="shared" si="137"/>
        <v>0</v>
      </c>
      <c r="Q666" s="364"/>
      <c r="R666" s="364"/>
      <c r="S666" s="365"/>
      <c r="T666" s="366"/>
      <c r="U666" s="367"/>
      <c r="V666" s="364"/>
      <c r="W666" s="364"/>
      <c r="X666" s="364"/>
      <c r="Y666" s="1293">
        <f t="shared" si="138"/>
        <v>0</v>
      </c>
      <c r="Z666" s="340"/>
      <c r="AA666" s="348"/>
      <c r="AB666" s="40"/>
      <c r="AC666" s="253">
        <f t="shared" si="129"/>
        <v>0</v>
      </c>
    </row>
    <row r="667" spans="1:29" x14ac:dyDescent="0.3">
      <c r="A667" s="115"/>
      <c r="B667" s="332"/>
      <c r="C667" s="332"/>
      <c r="D667" s="368"/>
      <c r="E667" s="555" t="s">
        <v>8</v>
      </c>
      <c r="F667" s="1096">
        <v>5</v>
      </c>
      <c r="G667" s="1085">
        <v>5</v>
      </c>
      <c r="H667" s="1085">
        <v>5</v>
      </c>
      <c r="I667" s="1085"/>
      <c r="J667" s="1086"/>
      <c r="K667" s="1097">
        <v>5</v>
      </c>
      <c r="L667" s="1088">
        <v>5</v>
      </c>
      <c r="M667" s="1088"/>
      <c r="N667" s="1088"/>
      <c r="O667" s="1273">
        <v>5</v>
      </c>
      <c r="P667" s="339">
        <f t="shared" si="137"/>
        <v>0</v>
      </c>
      <c r="Q667" s="364"/>
      <c r="R667" s="364"/>
      <c r="S667" s="365"/>
      <c r="T667" s="366"/>
      <c r="U667" s="367"/>
      <c r="V667" s="364"/>
      <c r="W667" s="364"/>
      <c r="X667" s="364"/>
      <c r="Y667" s="1293">
        <f t="shared" si="138"/>
        <v>0</v>
      </c>
      <c r="Z667" s="340"/>
      <c r="AA667" s="348"/>
      <c r="AB667" s="40"/>
      <c r="AC667" s="253">
        <f t="shared" si="129"/>
        <v>0</v>
      </c>
    </row>
    <row r="668" spans="1:29" x14ac:dyDescent="0.3">
      <c r="A668" s="115"/>
      <c r="B668" s="332"/>
      <c r="C668" s="332"/>
      <c r="D668" s="368"/>
      <c r="E668" s="555" t="s">
        <v>9</v>
      </c>
      <c r="F668" s="1096">
        <v>19</v>
      </c>
      <c r="G668" s="1085">
        <v>19</v>
      </c>
      <c r="H668" s="1085">
        <v>19</v>
      </c>
      <c r="I668" s="1085"/>
      <c r="J668" s="1086"/>
      <c r="K668" s="1097">
        <v>19</v>
      </c>
      <c r="L668" s="1088">
        <v>19</v>
      </c>
      <c r="M668" s="1088"/>
      <c r="N668" s="1088"/>
      <c r="O668" s="1273">
        <v>19</v>
      </c>
      <c r="P668" s="339">
        <f t="shared" si="137"/>
        <v>0</v>
      </c>
      <c r="Q668" s="364"/>
      <c r="R668" s="364"/>
      <c r="S668" s="365"/>
      <c r="T668" s="366"/>
      <c r="U668" s="367"/>
      <c r="V668" s="364"/>
      <c r="W668" s="364"/>
      <c r="X668" s="364"/>
      <c r="Y668" s="1293">
        <f t="shared" si="138"/>
        <v>0</v>
      </c>
      <c r="Z668" s="340"/>
      <c r="AA668" s="348"/>
      <c r="AB668" s="40"/>
      <c r="AC668" s="253">
        <f t="shared" si="129"/>
        <v>0</v>
      </c>
    </row>
    <row r="669" spans="1:29" x14ac:dyDescent="0.3">
      <c r="A669" s="115"/>
      <c r="B669" s="332"/>
      <c r="C669" s="332"/>
      <c r="D669" s="368"/>
      <c r="E669" s="555" t="s">
        <v>20</v>
      </c>
      <c r="F669" s="1096">
        <v>123</v>
      </c>
      <c r="G669" s="1085">
        <v>123</v>
      </c>
      <c r="H669" s="1085">
        <v>123</v>
      </c>
      <c r="I669" s="1085"/>
      <c r="J669" s="1086"/>
      <c r="K669" s="1097">
        <v>123</v>
      </c>
      <c r="L669" s="1088">
        <v>123</v>
      </c>
      <c r="M669" s="1088"/>
      <c r="N669" s="1088"/>
      <c r="O669" s="1273">
        <v>123</v>
      </c>
      <c r="P669" s="339">
        <f t="shared" si="137"/>
        <v>0</v>
      </c>
      <c r="Q669" s="364"/>
      <c r="R669" s="364"/>
      <c r="S669" s="365"/>
      <c r="T669" s="366"/>
      <c r="U669" s="367"/>
      <c r="V669" s="364"/>
      <c r="W669" s="364"/>
      <c r="X669" s="364"/>
      <c r="Y669" s="1293">
        <f t="shared" si="138"/>
        <v>0</v>
      </c>
      <c r="Z669" s="340"/>
      <c r="AA669" s="348"/>
      <c r="AB669" s="40"/>
      <c r="AC669" s="253">
        <f t="shared" si="129"/>
        <v>0</v>
      </c>
    </row>
    <row r="670" spans="1:29" x14ac:dyDescent="0.3">
      <c r="A670" s="115"/>
      <c r="B670" s="332"/>
      <c r="C670" s="332"/>
      <c r="D670" s="368"/>
      <c r="E670" s="1164"/>
      <c r="F670" s="1074"/>
      <c r="G670" s="1084"/>
      <c r="H670" s="1084"/>
      <c r="I670" s="1085"/>
      <c r="J670" s="1086"/>
      <c r="K670" s="1087"/>
      <c r="L670" s="1088"/>
      <c r="M670" s="1088"/>
      <c r="N670" s="1088"/>
      <c r="O670" s="1080"/>
      <c r="P670" s="339">
        <f t="shared" si="137"/>
        <v>0</v>
      </c>
      <c r="Q670" s="364"/>
      <c r="R670" s="364"/>
      <c r="S670" s="365"/>
      <c r="T670" s="366"/>
      <c r="U670" s="367"/>
      <c r="V670" s="364"/>
      <c r="W670" s="364"/>
      <c r="X670" s="364"/>
      <c r="Y670" s="1293">
        <f t="shared" si="138"/>
        <v>0</v>
      </c>
      <c r="Z670" s="340"/>
      <c r="AA670" s="348"/>
      <c r="AB670" s="40"/>
      <c r="AC670" s="253">
        <f t="shared" si="129"/>
        <v>0</v>
      </c>
    </row>
    <row r="671" spans="1:29" x14ac:dyDescent="0.3">
      <c r="A671" s="115"/>
      <c r="B671" s="332"/>
      <c r="C671" s="332"/>
      <c r="D671" s="332"/>
      <c r="E671" s="1168" t="s">
        <v>111</v>
      </c>
      <c r="F671" s="1074">
        <f t="shared" si="113"/>
        <v>0</v>
      </c>
      <c r="G671" s="1084"/>
      <c r="H671" s="1084"/>
      <c r="I671" s="1085"/>
      <c r="J671" s="1086"/>
      <c r="K671" s="1087"/>
      <c r="L671" s="1088"/>
      <c r="M671" s="1088"/>
      <c r="N671" s="1088"/>
      <c r="O671" s="1080"/>
      <c r="P671" s="339">
        <f t="shared" si="137"/>
        <v>0</v>
      </c>
      <c r="Q671" s="364"/>
      <c r="R671" s="364"/>
      <c r="S671" s="365"/>
      <c r="T671" s="366"/>
      <c r="U671" s="367"/>
      <c r="V671" s="364"/>
      <c r="W671" s="364"/>
      <c r="X671" s="364"/>
      <c r="Y671" s="1293">
        <f t="shared" si="138"/>
        <v>0</v>
      </c>
      <c r="Z671" s="340"/>
      <c r="AA671" s="370" t="s">
        <v>594</v>
      </c>
      <c r="AB671" s="40"/>
      <c r="AC671" s="253">
        <f t="shared" si="129"/>
        <v>0</v>
      </c>
    </row>
    <row r="672" spans="1:29" x14ac:dyDescent="0.3">
      <c r="A672" s="115"/>
      <c r="B672" s="332"/>
      <c r="C672" s="332"/>
      <c r="D672" s="332"/>
      <c r="E672" s="1169" t="s">
        <v>8</v>
      </c>
      <c r="F672" s="1096">
        <v>5</v>
      </c>
      <c r="G672" s="1084"/>
      <c r="H672" s="1084"/>
      <c r="I672" s="1085">
        <v>5</v>
      </c>
      <c r="J672" s="1086">
        <v>5</v>
      </c>
      <c r="K672" s="1097"/>
      <c r="L672" s="1088"/>
      <c r="M672" s="1088"/>
      <c r="N672" s="1088"/>
      <c r="O672" s="1080"/>
      <c r="P672" s="339">
        <f t="shared" si="137"/>
        <v>0</v>
      </c>
      <c r="Q672" s="364"/>
      <c r="R672" s="364"/>
      <c r="S672" s="365"/>
      <c r="T672" s="366"/>
      <c r="U672" s="367"/>
      <c r="V672" s="364"/>
      <c r="W672" s="364"/>
      <c r="X672" s="364"/>
      <c r="Y672" s="1293">
        <f t="shared" si="138"/>
        <v>0</v>
      </c>
      <c r="Z672" s="340"/>
      <c r="AA672" s="370" t="s">
        <v>595</v>
      </c>
      <c r="AB672" s="40"/>
      <c r="AC672" s="253">
        <f t="shared" si="129"/>
        <v>0</v>
      </c>
    </row>
    <row r="673" spans="1:29" x14ac:dyDescent="0.3">
      <c r="A673" s="115"/>
      <c r="B673" s="332"/>
      <c r="C673" s="332"/>
      <c r="D673" s="332"/>
      <c r="E673" s="1169" t="s">
        <v>9</v>
      </c>
      <c r="F673" s="1096">
        <v>19</v>
      </c>
      <c r="G673" s="1084"/>
      <c r="H673" s="1084"/>
      <c r="I673" s="1085">
        <v>19</v>
      </c>
      <c r="J673" s="1086">
        <v>19</v>
      </c>
      <c r="K673" s="1097"/>
      <c r="L673" s="1088"/>
      <c r="M673" s="1088"/>
      <c r="N673" s="1088"/>
      <c r="O673" s="1080"/>
      <c r="P673" s="339">
        <f t="shared" si="137"/>
        <v>0</v>
      </c>
      <c r="Q673" s="364"/>
      <c r="R673" s="364"/>
      <c r="S673" s="365"/>
      <c r="T673" s="366"/>
      <c r="U673" s="367"/>
      <c r="V673" s="364"/>
      <c r="W673" s="364"/>
      <c r="X673" s="364"/>
      <c r="Y673" s="1293">
        <f t="shared" si="138"/>
        <v>0</v>
      </c>
      <c r="Z673" s="340"/>
      <c r="AA673" s="370" t="s">
        <v>448</v>
      </c>
      <c r="AB673" s="40"/>
      <c r="AC673" s="253">
        <f t="shared" si="129"/>
        <v>0</v>
      </c>
    </row>
    <row r="674" spans="1:29" x14ac:dyDescent="0.3">
      <c r="A674" s="115"/>
      <c r="B674" s="332"/>
      <c r="C674" s="332"/>
      <c r="D674" s="332"/>
      <c r="E674" s="1169" t="s">
        <v>20</v>
      </c>
      <c r="F674" s="1096">
        <v>123</v>
      </c>
      <c r="G674" s="1084"/>
      <c r="H674" s="1084"/>
      <c r="I674" s="1085">
        <v>123</v>
      </c>
      <c r="J674" s="1086">
        <v>123</v>
      </c>
      <c r="K674" s="1097"/>
      <c r="L674" s="1088"/>
      <c r="M674" s="1088"/>
      <c r="N674" s="1088"/>
      <c r="O674" s="1080"/>
      <c r="P674" s="339">
        <f t="shared" si="137"/>
        <v>0</v>
      </c>
      <c r="Q674" s="364"/>
      <c r="R674" s="364"/>
      <c r="S674" s="365"/>
      <c r="T674" s="366"/>
      <c r="U674" s="367"/>
      <c r="V674" s="364"/>
      <c r="W674" s="364"/>
      <c r="X674" s="364"/>
      <c r="Y674" s="1293">
        <f t="shared" si="138"/>
        <v>0</v>
      </c>
      <c r="Z674" s="340"/>
      <c r="AA674" s="422"/>
      <c r="AB674" s="40"/>
      <c r="AC674" s="253">
        <f t="shared" si="129"/>
        <v>0</v>
      </c>
    </row>
    <row r="675" spans="1:29" x14ac:dyDescent="0.3">
      <c r="A675" s="115"/>
      <c r="B675" s="332"/>
      <c r="C675" s="332"/>
      <c r="D675" s="332"/>
      <c r="E675" s="1169"/>
      <c r="F675" s="582">
        <f t="shared" si="113"/>
        <v>0</v>
      </c>
      <c r="G675" s="333"/>
      <c r="H675" s="333"/>
      <c r="I675" s="334"/>
      <c r="J675" s="335"/>
      <c r="K675" s="942"/>
      <c r="L675" s="337"/>
      <c r="M675" s="337"/>
      <c r="N675" s="337"/>
      <c r="O675" s="338"/>
      <c r="P675" s="339">
        <f t="shared" si="137"/>
        <v>0</v>
      </c>
      <c r="Q675" s="364"/>
      <c r="R675" s="364"/>
      <c r="S675" s="365"/>
      <c r="T675" s="366"/>
      <c r="U675" s="367"/>
      <c r="V675" s="364"/>
      <c r="W675" s="364"/>
      <c r="X675" s="364"/>
      <c r="Y675" s="1293">
        <f t="shared" si="138"/>
        <v>0</v>
      </c>
      <c r="Z675" s="340"/>
      <c r="AA675" s="422"/>
      <c r="AB675" s="40"/>
      <c r="AC675" s="253">
        <f t="shared" si="129"/>
        <v>0</v>
      </c>
    </row>
    <row r="676" spans="1:29" s="51" customFormat="1" ht="15.6" customHeight="1" x14ac:dyDescent="0.3">
      <c r="A676" s="115"/>
      <c r="B676" s="374"/>
      <c r="C676" s="374" t="s">
        <v>1150</v>
      </c>
      <c r="D676" s="332"/>
      <c r="E676" s="1164"/>
      <c r="F676" s="582">
        <f t="shared" si="113"/>
        <v>0</v>
      </c>
      <c r="G676" s="333"/>
      <c r="H676" s="333"/>
      <c r="I676" s="334"/>
      <c r="J676" s="335"/>
      <c r="K676" s="942"/>
      <c r="L676" s="337"/>
      <c r="M676" s="337"/>
      <c r="N676" s="337"/>
      <c r="O676" s="338"/>
      <c r="P676" s="339">
        <f t="shared" si="137"/>
        <v>0</v>
      </c>
      <c r="Q676" s="364"/>
      <c r="R676" s="364"/>
      <c r="S676" s="365"/>
      <c r="T676" s="366"/>
      <c r="U676" s="367"/>
      <c r="V676" s="364"/>
      <c r="W676" s="364"/>
      <c r="X676" s="364"/>
      <c r="Y676" s="1293">
        <f t="shared" si="138"/>
        <v>0</v>
      </c>
      <c r="Z676" s="340"/>
      <c r="AA676" s="348"/>
      <c r="AB676" s="216"/>
      <c r="AC676" s="253">
        <f t="shared" si="129"/>
        <v>0</v>
      </c>
    </row>
    <row r="677" spans="1:29" s="51" customFormat="1" ht="15.6" customHeight="1" x14ac:dyDescent="0.3">
      <c r="A677" s="115"/>
      <c r="B677" s="332"/>
      <c r="C677" s="374"/>
      <c r="D677" s="374" t="s">
        <v>1164</v>
      </c>
      <c r="E677" s="1164"/>
      <c r="F677" s="582">
        <f t="shared" si="113"/>
        <v>0</v>
      </c>
      <c r="G677" s="333"/>
      <c r="H677" s="333"/>
      <c r="I677" s="334"/>
      <c r="J677" s="335"/>
      <c r="K677" s="942"/>
      <c r="L677" s="337"/>
      <c r="M677" s="337"/>
      <c r="N677" s="337"/>
      <c r="O677" s="338"/>
      <c r="P677" s="339">
        <f t="shared" si="137"/>
        <v>0</v>
      </c>
      <c r="Q677" s="364"/>
      <c r="R677" s="364"/>
      <c r="S677" s="365"/>
      <c r="T677" s="366"/>
      <c r="U677" s="367"/>
      <c r="V677" s="364"/>
      <c r="W677" s="364"/>
      <c r="X677" s="364"/>
      <c r="Y677" s="1293">
        <f t="shared" si="138"/>
        <v>0</v>
      </c>
      <c r="Z677" s="340"/>
      <c r="AA677" s="348"/>
      <c r="AB677" s="216"/>
      <c r="AC677" s="253">
        <f t="shared" si="129"/>
        <v>0</v>
      </c>
    </row>
    <row r="678" spans="1:29" s="51" customFormat="1" ht="15.6" customHeight="1" x14ac:dyDescent="0.3">
      <c r="A678" s="115"/>
      <c r="B678" s="332"/>
      <c r="C678" s="374"/>
      <c r="D678" s="374"/>
      <c r="E678" s="522" t="s">
        <v>1024</v>
      </c>
      <c r="F678" s="582"/>
      <c r="G678" s="333"/>
      <c r="H678" s="333"/>
      <c r="I678" s="334"/>
      <c r="J678" s="335"/>
      <c r="K678" s="942"/>
      <c r="L678" s="337"/>
      <c r="M678" s="337"/>
      <c r="N678" s="337"/>
      <c r="O678" s="338"/>
      <c r="P678" s="339">
        <f t="shared" si="137"/>
        <v>0</v>
      </c>
      <c r="Q678" s="364"/>
      <c r="R678" s="364"/>
      <c r="S678" s="365"/>
      <c r="T678" s="366"/>
      <c r="U678" s="367"/>
      <c r="V678" s="364"/>
      <c r="W678" s="364"/>
      <c r="X678" s="364"/>
      <c r="Y678" s="1293">
        <f t="shared" si="138"/>
        <v>0</v>
      </c>
      <c r="Z678" s="340"/>
      <c r="AA678" s="348"/>
      <c r="AB678" s="216"/>
      <c r="AC678" s="253">
        <f t="shared" si="129"/>
        <v>0</v>
      </c>
    </row>
    <row r="679" spans="1:29" s="51" customFormat="1" ht="15.6" customHeight="1" x14ac:dyDescent="0.3">
      <c r="A679" s="115"/>
      <c r="B679" s="332"/>
      <c r="C679" s="374"/>
      <c r="D679" s="374"/>
      <c r="E679" s="555" t="s">
        <v>9</v>
      </c>
      <c r="F679" s="505">
        <v>19</v>
      </c>
      <c r="G679" s="333"/>
      <c r="H679" s="287">
        <v>19</v>
      </c>
      <c r="I679" s="334"/>
      <c r="J679" s="335"/>
      <c r="K679" s="942"/>
      <c r="L679" s="273">
        <v>19</v>
      </c>
      <c r="M679" s="337"/>
      <c r="N679" s="337"/>
      <c r="O679" s="1268">
        <v>19</v>
      </c>
      <c r="P679" s="339">
        <f t="shared" si="137"/>
        <v>0</v>
      </c>
      <c r="Q679" s="364"/>
      <c r="R679" s="364"/>
      <c r="S679" s="365"/>
      <c r="T679" s="366"/>
      <c r="U679" s="367"/>
      <c r="V679" s="364"/>
      <c r="W679" s="364"/>
      <c r="X679" s="364"/>
      <c r="Y679" s="1293">
        <f t="shared" si="138"/>
        <v>0</v>
      </c>
      <c r="Z679" s="340"/>
      <c r="AA679" s="348"/>
      <c r="AB679" s="216"/>
      <c r="AC679" s="253">
        <f t="shared" si="129"/>
        <v>0</v>
      </c>
    </row>
    <row r="680" spans="1:29" s="51" customFormat="1" ht="15.6" customHeight="1" x14ac:dyDescent="0.3">
      <c r="A680" s="115"/>
      <c r="B680" s="332"/>
      <c r="C680" s="374"/>
      <c r="D680" s="374"/>
      <c r="E680" s="555" t="s">
        <v>20</v>
      </c>
      <c r="F680" s="505">
        <v>123</v>
      </c>
      <c r="G680" s="333"/>
      <c r="H680" s="287">
        <v>123</v>
      </c>
      <c r="I680" s="334"/>
      <c r="J680" s="335"/>
      <c r="K680" s="942"/>
      <c r="L680" s="273">
        <v>123</v>
      </c>
      <c r="M680" s="337"/>
      <c r="N680" s="337"/>
      <c r="O680" s="1268">
        <v>123</v>
      </c>
      <c r="P680" s="339">
        <f t="shared" si="137"/>
        <v>0</v>
      </c>
      <c r="Q680" s="364"/>
      <c r="R680" s="364"/>
      <c r="S680" s="365"/>
      <c r="T680" s="366"/>
      <c r="U680" s="367"/>
      <c r="V680" s="364"/>
      <c r="W680" s="364"/>
      <c r="X680" s="364"/>
      <c r="Y680" s="1293">
        <f t="shared" si="138"/>
        <v>0</v>
      </c>
      <c r="Z680" s="340"/>
      <c r="AA680" s="348"/>
      <c r="AB680" s="216"/>
      <c r="AC680" s="253">
        <f t="shared" si="129"/>
        <v>0</v>
      </c>
    </row>
    <row r="681" spans="1:29" s="51" customFormat="1" ht="15.6" customHeight="1" x14ac:dyDescent="0.3">
      <c r="A681" s="115"/>
      <c r="B681" s="332"/>
      <c r="C681" s="374"/>
      <c r="D681" s="374"/>
      <c r="E681" s="1164"/>
      <c r="F681" s="582"/>
      <c r="G681" s="333"/>
      <c r="H681" s="333"/>
      <c r="I681" s="334"/>
      <c r="J681" s="335"/>
      <c r="K681" s="942"/>
      <c r="L681" s="337"/>
      <c r="M681" s="337"/>
      <c r="N681" s="337"/>
      <c r="O681" s="338"/>
      <c r="P681" s="339">
        <f t="shared" si="137"/>
        <v>0</v>
      </c>
      <c r="Q681" s="364"/>
      <c r="R681" s="364"/>
      <c r="S681" s="365"/>
      <c r="T681" s="366"/>
      <c r="U681" s="367"/>
      <c r="V681" s="364"/>
      <c r="W681" s="364"/>
      <c r="X681" s="364"/>
      <c r="Y681" s="1293">
        <f t="shared" si="138"/>
        <v>0</v>
      </c>
      <c r="Z681" s="340"/>
      <c r="AA681" s="348"/>
      <c r="AB681" s="216"/>
      <c r="AC681" s="253">
        <f t="shared" si="129"/>
        <v>0</v>
      </c>
    </row>
    <row r="682" spans="1:29" s="51" customFormat="1" ht="15.6" customHeight="1" x14ac:dyDescent="0.3">
      <c r="A682" s="115"/>
      <c r="B682" s="332"/>
      <c r="C682" s="374"/>
      <c r="D682" s="374" t="s">
        <v>387</v>
      </c>
      <c r="E682" s="1164"/>
      <c r="F682" s="582">
        <f t="shared" si="113"/>
        <v>0</v>
      </c>
      <c r="G682" s="333"/>
      <c r="H682" s="333"/>
      <c r="I682" s="334"/>
      <c r="J682" s="335"/>
      <c r="K682" s="942"/>
      <c r="L682" s="337"/>
      <c r="M682" s="337"/>
      <c r="N682" s="337"/>
      <c r="O682" s="338"/>
      <c r="P682" s="339">
        <f t="shared" si="137"/>
        <v>0</v>
      </c>
      <c r="Q682" s="364"/>
      <c r="R682" s="364"/>
      <c r="S682" s="365"/>
      <c r="T682" s="366"/>
      <c r="U682" s="367"/>
      <c r="V682" s="364"/>
      <c r="W682" s="364"/>
      <c r="X682" s="364"/>
      <c r="Y682" s="1293">
        <f t="shared" si="138"/>
        <v>0</v>
      </c>
      <c r="Z682" s="340"/>
      <c r="AA682" s="558"/>
      <c r="AB682" s="216"/>
      <c r="AC682" s="253">
        <f t="shared" si="129"/>
        <v>0</v>
      </c>
    </row>
    <row r="683" spans="1:29" s="51" customFormat="1" ht="15.6" customHeight="1" x14ac:dyDescent="0.3">
      <c r="A683" s="115"/>
      <c r="B683" s="332"/>
      <c r="C683" s="332"/>
      <c r="D683" s="332"/>
      <c r="E683" s="1168" t="s">
        <v>21</v>
      </c>
      <c r="F683" s="582">
        <f t="shared" si="113"/>
        <v>1</v>
      </c>
      <c r="G683" s="333"/>
      <c r="H683" s="333"/>
      <c r="I683" s="334">
        <v>1</v>
      </c>
      <c r="J683" s="335"/>
      <c r="K683" s="942"/>
      <c r="L683" s="337"/>
      <c r="M683" s="337"/>
      <c r="N683" s="337"/>
      <c r="O683" s="338"/>
      <c r="P683" s="339">
        <f t="shared" si="137"/>
        <v>60000</v>
      </c>
      <c r="Q683" s="364"/>
      <c r="R683" s="364"/>
      <c r="S683" s="365">
        <v>60000</v>
      </c>
      <c r="T683" s="366"/>
      <c r="U683" s="367"/>
      <c r="V683" s="364"/>
      <c r="W683" s="364"/>
      <c r="X683" s="364"/>
      <c r="Y683" s="1293">
        <f t="shared" si="138"/>
        <v>0</v>
      </c>
      <c r="Z683" s="340"/>
      <c r="AA683" s="558" t="s">
        <v>1086</v>
      </c>
      <c r="AB683" s="216"/>
      <c r="AC683" s="253">
        <f t="shared" si="129"/>
        <v>60000</v>
      </c>
    </row>
    <row r="684" spans="1:29" ht="15.6" customHeight="1" x14ac:dyDescent="0.3">
      <c r="A684" s="115"/>
      <c r="B684" s="332"/>
      <c r="C684" s="332"/>
      <c r="D684" s="332"/>
      <c r="E684" s="1164"/>
      <c r="F684" s="582">
        <f t="shared" si="113"/>
        <v>0</v>
      </c>
      <c r="G684" s="333"/>
      <c r="H684" s="333"/>
      <c r="I684" s="334"/>
      <c r="J684" s="335"/>
      <c r="K684" s="942"/>
      <c r="L684" s="337"/>
      <c r="M684" s="337"/>
      <c r="N684" s="337"/>
      <c r="O684" s="338"/>
      <c r="P684" s="339">
        <f t="shared" si="137"/>
        <v>30000</v>
      </c>
      <c r="Q684" s="364"/>
      <c r="R684" s="364"/>
      <c r="S684" s="365">
        <v>30000</v>
      </c>
      <c r="T684" s="366"/>
      <c r="U684" s="367"/>
      <c r="V684" s="364"/>
      <c r="W684" s="364"/>
      <c r="X684" s="364"/>
      <c r="Y684" s="1293">
        <f t="shared" si="138"/>
        <v>0</v>
      </c>
      <c r="Z684" s="340"/>
      <c r="AA684" s="558" t="s">
        <v>32</v>
      </c>
      <c r="AB684" s="40"/>
      <c r="AC684" s="253">
        <f t="shared" si="129"/>
        <v>30000</v>
      </c>
    </row>
    <row r="685" spans="1:29" x14ac:dyDescent="0.3">
      <c r="A685" s="115"/>
      <c r="B685" s="332"/>
      <c r="C685" s="374"/>
      <c r="D685" s="374" t="s">
        <v>388</v>
      </c>
      <c r="E685" s="1172"/>
      <c r="F685" s="582">
        <f t="shared" si="113"/>
        <v>0</v>
      </c>
      <c r="G685" s="333"/>
      <c r="H685" s="333"/>
      <c r="I685" s="334"/>
      <c r="J685" s="335"/>
      <c r="K685" s="942"/>
      <c r="L685" s="337"/>
      <c r="M685" s="337"/>
      <c r="N685" s="337"/>
      <c r="O685" s="338"/>
      <c r="P685" s="339">
        <f t="shared" si="137"/>
        <v>0</v>
      </c>
      <c r="Q685" s="364"/>
      <c r="R685" s="364"/>
      <c r="S685" s="365"/>
      <c r="T685" s="366"/>
      <c r="U685" s="367"/>
      <c r="V685" s="364"/>
      <c r="W685" s="364"/>
      <c r="X685" s="364"/>
      <c r="Y685" s="1293">
        <f t="shared" si="138"/>
        <v>0</v>
      </c>
      <c r="Z685" s="340"/>
      <c r="AA685" s="348"/>
      <c r="AB685" s="40"/>
      <c r="AC685" s="253">
        <f t="shared" si="129"/>
        <v>0</v>
      </c>
    </row>
    <row r="686" spans="1:29" x14ac:dyDescent="0.3">
      <c r="A686" s="115"/>
      <c r="B686" s="332"/>
      <c r="C686" s="332"/>
      <c r="D686" s="332"/>
      <c r="E686" s="1172" t="s">
        <v>389</v>
      </c>
      <c r="F686" s="582">
        <f t="shared" si="113"/>
        <v>0</v>
      </c>
      <c r="G686" s="333"/>
      <c r="H686" s="333"/>
      <c r="I686" s="334"/>
      <c r="J686" s="335"/>
      <c r="K686" s="942"/>
      <c r="L686" s="337"/>
      <c r="M686" s="337"/>
      <c r="N686" s="337"/>
      <c r="O686" s="338"/>
      <c r="P686" s="339">
        <f t="shared" si="137"/>
        <v>0</v>
      </c>
      <c r="Q686" s="364"/>
      <c r="R686" s="364"/>
      <c r="S686" s="365"/>
      <c r="T686" s="366"/>
      <c r="U686" s="367"/>
      <c r="V686" s="364"/>
      <c r="W686" s="364"/>
      <c r="X686" s="364"/>
      <c r="Y686" s="1293">
        <f t="shared" si="138"/>
        <v>0</v>
      </c>
      <c r="Z686" s="340"/>
      <c r="AA686" s="348"/>
      <c r="AB686" s="28"/>
      <c r="AC686" s="253">
        <f t="shared" si="129"/>
        <v>0</v>
      </c>
    </row>
    <row r="687" spans="1:29" x14ac:dyDescent="0.3">
      <c r="A687" s="115"/>
      <c r="B687" s="332"/>
      <c r="C687" s="332"/>
      <c r="D687" s="332"/>
      <c r="E687" s="1172" t="s">
        <v>390</v>
      </c>
      <c r="F687" s="582">
        <f t="shared" si="113"/>
        <v>0</v>
      </c>
      <c r="G687" s="333"/>
      <c r="H687" s="333"/>
      <c r="I687" s="334"/>
      <c r="J687" s="335"/>
      <c r="K687" s="942"/>
      <c r="L687" s="337"/>
      <c r="M687" s="337"/>
      <c r="N687" s="337"/>
      <c r="O687" s="338"/>
      <c r="P687" s="339">
        <f t="shared" si="137"/>
        <v>0</v>
      </c>
      <c r="Q687" s="364"/>
      <c r="R687" s="364"/>
      <c r="S687" s="365"/>
      <c r="T687" s="366"/>
      <c r="U687" s="367"/>
      <c r="V687" s="364"/>
      <c r="W687" s="364"/>
      <c r="X687" s="364"/>
      <c r="Y687" s="1293">
        <f t="shared" si="138"/>
        <v>0</v>
      </c>
      <c r="Z687" s="340"/>
      <c r="AA687" s="348"/>
      <c r="AB687" s="28"/>
      <c r="AC687" s="253">
        <f t="shared" si="129"/>
        <v>0</v>
      </c>
    </row>
    <row r="688" spans="1:29" ht="15.6" customHeight="1" x14ac:dyDescent="0.3">
      <c r="A688" s="115"/>
      <c r="B688" s="332"/>
      <c r="C688" s="332"/>
      <c r="D688" s="332"/>
      <c r="E688" s="1168" t="s">
        <v>112</v>
      </c>
      <c r="F688" s="582">
        <v>4018</v>
      </c>
      <c r="G688" s="333"/>
      <c r="H688" s="333"/>
      <c r="I688" s="559">
        <v>4018</v>
      </c>
      <c r="J688" s="335">
        <v>-4018</v>
      </c>
      <c r="K688" s="507"/>
      <c r="L688" s="273">
        <v>4011</v>
      </c>
      <c r="M688" s="337"/>
      <c r="N688" s="337"/>
      <c r="O688" s="338">
        <f t="shared" ref="O688:O694" si="143">SUM(K688:N688)</f>
        <v>4011</v>
      </c>
      <c r="P688" s="339">
        <f t="shared" si="137"/>
        <v>0</v>
      </c>
      <c r="Q688" s="364"/>
      <c r="R688" s="364"/>
      <c r="S688" s="365"/>
      <c r="T688" s="366"/>
      <c r="U688" s="367"/>
      <c r="V688" s="364"/>
      <c r="W688" s="364"/>
      <c r="X688" s="364"/>
      <c r="Y688" s="1293">
        <f t="shared" si="138"/>
        <v>0</v>
      </c>
      <c r="Z688" s="340"/>
      <c r="AA688" s="348"/>
      <c r="AB688" s="28"/>
      <c r="AC688" s="253">
        <f t="shared" si="129"/>
        <v>0</v>
      </c>
    </row>
    <row r="689" spans="1:29" ht="15.6" customHeight="1" x14ac:dyDescent="0.3">
      <c r="A689" s="115"/>
      <c r="B689" s="332"/>
      <c r="C689" s="332"/>
      <c r="D689" s="332"/>
      <c r="E689" s="1164"/>
      <c r="F689" s="582">
        <f t="shared" si="113"/>
        <v>0</v>
      </c>
      <c r="G689" s="333"/>
      <c r="H689" s="333"/>
      <c r="I689" s="334"/>
      <c r="J689" s="335"/>
      <c r="K689" s="507"/>
      <c r="L689" s="296"/>
      <c r="M689" s="337"/>
      <c r="N689" s="337"/>
      <c r="O689" s="338"/>
      <c r="P689" s="339">
        <f t="shared" si="137"/>
        <v>0</v>
      </c>
      <c r="Q689" s="364"/>
      <c r="R689" s="364"/>
      <c r="S689" s="365"/>
      <c r="T689" s="366"/>
      <c r="U689" s="367"/>
      <c r="V689" s="364"/>
      <c r="W689" s="364"/>
      <c r="X689" s="364"/>
      <c r="Y689" s="1293">
        <f t="shared" si="138"/>
        <v>0</v>
      </c>
      <c r="Z689" s="340"/>
      <c r="AA689" s="348"/>
      <c r="AB689" s="28"/>
      <c r="AC689" s="253">
        <f t="shared" si="129"/>
        <v>0</v>
      </c>
    </row>
    <row r="690" spans="1:29" x14ac:dyDescent="0.3">
      <c r="A690" s="115"/>
      <c r="B690" s="332"/>
      <c r="C690" s="332"/>
      <c r="D690" s="332"/>
      <c r="E690" s="1168" t="s">
        <v>22</v>
      </c>
      <c r="F690" s="892">
        <v>1</v>
      </c>
      <c r="G690" s="333"/>
      <c r="H690" s="333"/>
      <c r="I690" s="560">
        <v>1</v>
      </c>
      <c r="J690" s="561">
        <v>1</v>
      </c>
      <c r="K690" s="295">
        <v>1</v>
      </c>
      <c r="L690" s="273">
        <v>1</v>
      </c>
      <c r="M690" s="337"/>
      <c r="N690" s="337"/>
      <c r="O690" s="338">
        <f t="shared" si="143"/>
        <v>2</v>
      </c>
      <c r="P690" s="339">
        <f t="shared" si="137"/>
        <v>0</v>
      </c>
      <c r="Q690" s="364"/>
      <c r="R690" s="364"/>
      <c r="S690" s="365"/>
      <c r="T690" s="366"/>
      <c r="U690" s="367"/>
      <c r="V690" s="364"/>
      <c r="W690" s="364"/>
      <c r="X690" s="364"/>
      <c r="Y690" s="1293">
        <f t="shared" si="138"/>
        <v>0</v>
      </c>
      <c r="Z690" s="340"/>
      <c r="AA690" s="373"/>
      <c r="AB690" s="28"/>
      <c r="AC690" s="253">
        <f t="shared" si="129"/>
        <v>0</v>
      </c>
    </row>
    <row r="691" spans="1:29" x14ac:dyDescent="0.3">
      <c r="A691" s="115"/>
      <c r="B691" s="332"/>
      <c r="C691" s="332"/>
      <c r="D691" s="332"/>
      <c r="E691" s="1169"/>
      <c r="F691" s="582">
        <f t="shared" si="113"/>
        <v>0</v>
      </c>
      <c r="G691" s="333"/>
      <c r="H691" s="333"/>
      <c r="I691" s="334"/>
      <c r="J691" s="335"/>
      <c r="K691" s="942"/>
      <c r="L691" s="337"/>
      <c r="M691" s="337"/>
      <c r="N691" s="337"/>
      <c r="O691" s="338"/>
      <c r="P691" s="339">
        <f t="shared" si="137"/>
        <v>0</v>
      </c>
      <c r="Q691" s="364"/>
      <c r="R691" s="364"/>
      <c r="S691" s="365"/>
      <c r="T691" s="366"/>
      <c r="U691" s="367"/>
      <c r="V691" s="364"/>
      <c r="W691" s="364"/>
      <c r="X691" s="364"/>
      <c r="Y691" s="1293">
        <f t="shared" si="138"/>
        <v>0</v>
      </c>
      <c r="Z691" s="340"/>
      <c r="AA691" s="370"/>
      <c r="AB691" s="28"/>
      <c r="AC691" s="253">
        <f t="shared" si="129"/>
        <v>0</v>
      </c>
    </row>
    <row r="692" spans="1:29" x14ac:dyDescent="0.3">
      <c r="A692" s="115"/>
      <c r="B692" s="332"/>
      <c r="C692" s="332"/>
      <c r="D692" s="368"/>
      <c r="E692" s="1166" t="s">
        <v>1151</v>
      </c>
      <c r="F692" s="582">
        <f t="shared" si="113"/>
        <v>0</v>
      </c>
      <c r="G692" s="333"/>
      <c r="H692" s="333"/>
      <c r="I692" s="334"/>
      <c r="J692" s="335"/>
      <c r="K692" s="942"/>
      <c r="L692" s="337"/>
      <c r="M692" s="337"/>
      <c r="N692" s="337"/>
      <c r="O692" s="338"/>
      <c r="P692" s="339">
        <f t="shared" si="137"/>
        <v>0</v>
      </c>
      <c r="Q692" s="364"/>
      <c r="R692" s="364"/>
      <c r="S692" s="365"/>
      <c r="T692" s="366"/>
      <c r="U692" s="367"/>
      <c r="V692" s="364"/>
      <c r="W692" s="364"/>
      <c r="X692" s="364"/>
      <c r="Y692" s="1293">
        <f t="shared" si="138"/>
        <v>0</v>
      </c>
      <c r="Z692" s="340"/>
      <c r="AA692" s="1328" t="s">
        <v>1029</v>
      </c>
      <c r="AB692" s="28"/>
      <c r="AC692" s="253">
        <f t="shared" si="129"/>
        <v>0</v>
      </c>
    </row>
    <row r="693" spans="1:29" x14ac:dyDescent="0.3">
      <c r="A693" s="115"/>
      <c r="B693" s="332"/>
      <c r="C693" s="332"/>
      <c r="D693" s="368"/>
      <c r="E693" s="1166" t="s">
        <v>1152</v>
      </c>
      <c r="F693" s="582"/>
      <c r="G693" s="333"/>
      <c r="H693" s="333"/>
      <c r="I693" s="334"/>
      <c r="J693" s="335"/>
      <c r="K693" s="942"/>
      <c r="L693" s="337"/>
      <c r="M693" s="337"/>
      <c r="N693" s="337"/>
      <c r="O693" s="338"/>
      <c r="P693" s="339"/>
      <c r="Q693" s="660"/>
      <c r="R693" s="364"/>
      <c r="S693" s="365"/>
      <c r="T693" s="366"/>
      <c r="U693" s="367"/>
      <c r="V693" s="364"/>
      <c r="W693" s="364"/>
      <c r="X693" s="364"/>
      <c r="Y693" s="1293"/>
      <c r="Z693" s="340"/>
      <c r="AA693" s="1328"/>
      <c r="AB693" s="28"/>
      <c r="AC693" s="253"/>
    </row>
    <row r="694" spans="1:29" x14ac:dyDescent="0.3">
      <c r="A694" s="115"/>
      <c r="B694" s="332"/>
      <c r="C694" s="332"/>
      <c r="D694" s="332"/>
      <c r="E694" s="1168" t="s">
        <v>17</v>
      </c>
      <c r="F694" s="582">
        <f t="shared" si="113"/>
        <v>2</v>
      </c>
      <c r="G694" s="333"/>
      <c r="H694" s="333"/>
      <c r="I694" s="334">
        <v>1</v>
      </c>
      <c r="J694" s="335">
        <v>1</v>
      </c>
      <c r="K694" s="942">
        <v>1</v>
      </c>
      <c r="L694" s="337"/>
      <c r="M694" s="337"/>
      <c r="N694" s="337"/>
      <c r="O694" s="338">
        <f t="shared" si="143"/>
        <v>1</v>
      </c>
      <c r="P694" s="339">
        <f t="shared" si="137"/>
        <v>167500</v>
      </c>
      <c r="Q694" s="297">
        <v>47500</v>
      </c>
      <c r="R694" s="290"/>
      <c r="S694" s="365">
        <v>60000</v>
      </c>
      <c r="T694" s="366">
        <v>60000</v>
      </c>
      <c r="U694" s="530">
        <f t="shared" ref="U694" si="144">SUM(R694:T694)</f>
        <v>120000</v>
      </c>
      <c r="V694" s="364"/>
      <c r="W694" s="364"/>
      <c r="X694" s="364"/>
      <c r="Y694" s="1293">
        <f t="shared" si="138"/>
        <v>120000</v>
      </c>
      <c r="Z694" s="340" t="s">
        <v>54</v>
      </c>
      <c r="AA694" s="1328" t="s">
        <v>1030</v>
      </c>
      <c r="AB694" s="28"/>
      <c r="AC694" s="253">
        <f t="shared" si="129"/>
        <v>287500</v>
      </c>
    </row>
    <row r="695" spans="1:29" x14ac:dyDescent="0.3">
      <c r="A695" s="115"/>
      <c r="B695" s="332"/>
      <c r="C695" s="332"/>
      <c r="D695" s="332"/>
      <c r="E695" s="1169"/>
      <c r="F695" s="582">
        <f t="shared" ref="F695:F811" si="145">SUM(G695:J695)</f>
        <v>0</v>
      </c>
      <c r="G695" s="333"/>
      <c r="H695" s="333"/>
      <c r="I695" s="334"/>
      <c r="J695" s="335"/>
      <c r="K695" s="942"/>
      <c r="L695" s="337"/>
      <c r="M695" s="337"/>
      <c r="N695" s="337"/>
      <c r="O695" s="338"/>
      <c r="P695" s="339">
        <f t="shared" si="137"/>
        <v>0</v>
      </c>
      <c r="Q695" s="364"/>
      <c r="R695" s="364"/>
      <c r="S695" s="365"/>
      <c r="T695" s="366"/>
      <c r="U695" s="367"/>
      <c r="V695" s="364"/>
      <c r="W695" s="364"/>
      <c r="X695" s="364"/>
      <c r="Y695" s="1293">
        <f t="shared" si="138"/>
        <v>0</v>
      </c>
      <c r="Z695" s="340"/>
      <c r="AA695" s="558"/>
      <c r="AB695" s="4"/>
      <c r="AC695" s="253">
        <f t="shared" si="129"/>
        <v>0</v>
      </c>
    </row>
    <row r="696" spans="1:29" x14ac:dyDescent="0.3">
      <c r="A696" s="115"/>
      <c r="B696" s="332"/>
      <c r="C696" s="332"/>
      <c r="D696" s="332"/>
      <c r="E696" s="562" t="s">
        <v>1153</v>
      </c>
      <c r="F696" s="582"/>
      <c r="G696" s="333"/>
      <c r="H696" s="333"/>
      <c r="I696" s="334"/>
      <c r="J696" s="335"/>
      <c r="K696" s="942"/>
      <c r="L696" s="337"/>
      <c r="M696" s="337"/>
      <c r="N696" s="337"/>
      <c r="O696" s="338"/>
      <c r="P696" s="339">
        <f t="shared" si="137"/>
        <v>0</v>
      </c>
      <c r="Q696" s="364"/>
      <c r="R696" s="364"/>
      <c r="S696" s="365"/>
      <c r="T696" s="366"/>
      <c r="U696" s="367"/>
      <c r="V696" s="364"/>
      <c r="W696" s="364"/>
      <c r="X696" s="364"/>
      <c r="Y696" s="1293">
        <f t="shared" si="138"/>
        <v>0</v>
      </c>
      <c r="Z696" s="340"/>
      <c r="AA696" s="558"/>
      <c r="AB696" s="4"/>
      <c r="AC696" s="253">
        <f t="shared" si="129"/>
        <v>0</v>
      </c>
    </row>
    <row r="697" spans="1:29" x14ac:dyDescent="0.3">
      <c r="A697" s="115"/>
      <c r="B697" s="332"/>
      <c r="C697" s="332"/>
      <c r="D697" s="332"/>
      <c r="E697" s="562" t="s">
        <v>1154</v>
      </c>
      <c r="F697" s="582"/>
      <c r="G697" s="333"/>
      <c r="H697" s="333"/>
      <c r="I697" s="334"/>
      <c r="J697" s="335"/>
      <c r="K697" s="942"/>
      <c r="L697" s="337"/>
      <c r="M697" s="337"/>
      <c r="N697" s="337"/>
      <c r="O697" s="338"/>
      <c r="P697" s="339">
        <f t="shared" si="137"/>
        <v>0</v>
      </c>
      <c r="Q697" s="364"/>
      <c r="R697" s="364"/>
      <c r="S697" s="365"/>
      <c r="T697" s="366"/>
      <c r="U697" s="367"/>
      <c r="V697" s="364"/>
      <c r="W697" s="364"/>
      <c r="X697" s="364"/>
      <c r="Y697" s="1293">
        <f t="shared" si="138"/>
        <v>0</v>
      </c>
      <c r="Z697" s="340"/>
      <c r="AA697" s="558"/>
      <c r="AB697" s="4"/>
      <c r="AC697" s="253">
        <f t="shared" si="129"/>
        <v>0</v>
      </c>
    </row>
    <row r="698" spans="1:29" x14ac:dyDescent="0.3">
      <c r="A698" s="115"/>
      <c r="B698" s="332"/>
      <c r="C698" s="332"/>
      <c r="D698" s="332"/>
      <c r="E698" s="522" t="s">
        <v>1025</v>
      </c>
      <c r="F698" s="582">
        <v>1</v>
      </c>
      <c r="G698" s="473">
        <v>1</v>
      </c>
      <c r="H698" s="333"/>
      <c r="I698" s="334"/>
      <c r="J698" s="335"/>
      <c r="K698" s="295">
        <v>1</v>
      </c>
      <c r="L698" s="296"/>
      <c r="M698" s="337"/>
      <c r="N698" s="337"/>
      <c r="O698" s="338">
        <f t="shared" ref="O698:O731" si="146">SUM(K698:N698)</f>
        <v>1</v>
      </c>
      <c r="P698" s="339">
        <f t="shared" si="137"/>
        <v>0</v>
      </c>
      <c r="Q698" s="364"/>
      <c r="R698" s="364"/>
      <c r="S698" s="365"/>
      <c r="T698" s="366"/>
      <c r="U698" s="367"/>
      <c r="V698" s="364"/>
      <c r="W698" s="364"/>
      <c r="X698" s="364"/>
      <c r="Y698" s="1293">
        <f t="shared" si="138"/>
        <v>0</v>
      </c>
      <c r="Z698" s="340"/>
      <c r="AA698" s="558"/>
      <c r="AB698" s="4"/>
      <c r="AC698" s="253">
        <f t="shared" si="129"/>
        <v>0</v>
      </c>
    </row>
    <row r="699" spans="1:29" x14ac:dyDescent="0.3">
      <c r="A699" s="115"/>
      <c r="B699" s="332"/>
      <c r="C699" s="332"/>
      <c r="D699" s="332"/>
      <c r="E699" s="522" t="s">
        <v>1026</v>
      </c>
      <c r="F699" s="582"/>
      <c r="G699" s="333"/>
      <c r="H699" s="333"/>
      <c r="I699" s="334"/>
      <c r="J699" s="335"/>
      <c r="K699" s="295"/>
      <c r="L699" s="416"/>
      <c r="M699" s="337"/>
      <c r="N699" s="337"/>
      <c r="O699" s="338"/>
      <c r="P699" s="339">
        <f t="shared" si="137"/>
        <v>0</v>
      </c>
      <c r="Q699" s="364"/>
      <c r="R699" s="364"/>
      <c r="S699" s="365"/>
      <c r="T699" s="366"/>
      <c r="U699" s="367"/>
      <c r="V699" s="364"/>
      <c r="W699" s="364"/>
      <c r="X699" s="364"/>
      <c r="Y699" s="1293">
        <f t="shared" si="138"/>
        <v>0</v>
      </c>
      <c r="Z699" s="340"/>
      <c r="AA699" s="558"/>
      <c r="AB699" s="4"/>
      <c r="AC699" s="253">
        <f t="shared" si="129"/>
        <v>0</v>
      </c>
    </row>
    <row r="700" spans="1:29" x14ac:dyDescent="0.3">
      <c r="A700" s="115"/>
      <c r="B700" s="332"/>
      <c r="C700" s="332"/>
      <c r="D700" s="332"/>
      <c r="E700" s="555" t="s">
        <v>1027</v>
      </c>
      <c r="F700" s="582"/>
      <c r="G700" s="333"/>
      <c r="H700" s="333"/>
      <c r="I700" s="334"/>
      <c r="J700" s="335"/>
      <c r="K700" s="295">
        <v>2</v>
      </c>
      <c r="L700" s="416">
        <v>3</v>
      </c>
      <c r="M700" s="337"/>
      <c r="N700" s="337"/>
      <c r="O700" s="338">
        <f t="shared" si="146"/>
        <v>5</v>
      </c>
      <c r="P700" s="339">
        <f t="shared" si="137"/>
        <v>0</v>
      </c>
      <c r="Q700" s="364"/>
      <c r="R700" s="364"/>
      <c r="S700" s="365"/>
      <c r="T700" s="366"/>
      <c r="U700" s="367"/>
      <c r="V700" s="364"/>
      <c r="W700" s="364"/>
      <c r="X700" s="364"/>
      <c r="Y700" s="1293">
        <f t="shared" si="138"/>
        <v>0</v>
      </c>
      <c r="Z700" s="340"/>
      <c r="AA700" s="558"/>
      <c r="AB700" s="4"/>
      <c r="AC700" s="253">
        <f t="shared" si="129"/>
        <v>0</v>
      </c>
    </row>
    <row r="701" spans="1:29" ht="14.4" hidden="1" customHeight="1" x14ac:dyDescent="0.3">
      <c r="A701" s="115"/>
      <c r="B701" s="332"/>
      <c r="C701" s="332"/>
      <c r="D701" s="332"/>
      <c r="E701" s="555"/>
      <c r="F701" s="582"/>
      <c r="G701" s="333"/>
      <c r="H701" s="333"/>
      <c r="I701" s="334"/>
      <c r="J701" s="335"/>
      <c r="K701" s="295"/>
      <c r="L701" s="416"/>
      <c r="M701" s="337"/>
      <c r="N701" s="337"/>
      <c r="O701" s="338">
        <f t="shared" si="146"/>
        <v>0</v>
      </c>
      <c r="P701" s="339">
        <f t="shared" si="137"/>
        <v>0</v>
      </c>
      <c r="Q701" s="364"/>
      <c r="R701" s="364"/>
      <c r="S701" s="365"/>
      <c r="T701" s="366"/>
      <c r="U701" s="367"/>
      <c r="V701" s="364"/>
      <c r="W701" s="364"/>
      <c r="X701" s="364"/>
      <c r="Y701" s="1293">
        <f t="shared" si="138"/>
        <v>0</v>
      </c>
      <c r="Z701" s="340"/>
      <c r="AA701" s="558"/>
      <c r="AB701" s="4"/>
      <c r="AC701" s="253">
        <f t="shared" si="129"/>
        <v>0</v>
      </c>
    </row>
    <row r="702" spans="1:29" x14ac:dyDescent="0.3">
      <c r="A702" s="115"/>
      <c r="B702" s="332"/>
      <c r="C702" s="332"/>
      <c r="D702" s="332"/>
      <c r="E702" s="555" t="s">
        <v>9</v>
      </c>
      <c r="F702" s="582"/>
      <c r="G702" s="333"/>
      <c r="H702" s="333"/>
      <c r="I702" s="334"/>
      <c r="J702" s="335"/>
      <c r="K702" s="295"/>
      <c r="L702" s="416"/>
      <c r="M702" s="337"/>
      <c r="N702" s="337"/>
      <c r="O702" s="338"/>
      <c r="P702" s="339">
        <f t="shared" si="137"/>
        <v>0</v>
      </c>
      <c r="Q702" s="364"/>
      <c r="R702" s="364"/>
      <c r="S702" s="365"/>
      <c r="T702" s="366"/>
      <c r="U702" s="367"/>
      <c r="V702" s="364"/>
      <c r="W702" s="364"/>
      <c r="X702" s="364"/>
      <c r="Y702" s="1293">
        <f t="shared" si="138"/>
        <v>0</v>
      </c>
      <c r="Z702" s="340"/>
      <c r="AA702" s="558"/>
      <c r="AB702" s="4"/>
      <c r="AC702" s="253">
        <f t="shared" si="129"/>
        <v>0</v>
      </c>
    </row>
    <row r="703" spans="1:29" hidden="1" x14ac:dyDescent="0.3">
      <c r="A703" s="115"/>
      <c r="B703" s="332"/>
      <c r="C703" s="332"/>
      <c r="D703" s="332"/>
      <c r="E703" s="555" t="s">
        <v>411</v>
      </c>
      <c r="F703" s="582"/>
      <c r="G703" s="333"/>
      <c r="H703" s="333"/>
      <c r="I703" s="334"/>
      <c r="J703" s="335"/>
      <c r="K703" s="295">
        <v>0</v>
      </c>
      <c r="L703" s="416"/>
      <c r="M703" s="337"/>
      <c r="N703" s="337"/>
      <c r="O703" s="338"/>
      <c r="P703" s="339">
        <f t="shared" ref="P703:P766" si="147">SUM(Q703:T703)</f>
        <v>0</v>
      </c>
      <c r="Q703" s="364"/>
      <c r="R703" s="364"/>
      <c r="S703" s="365"/>
      <c r="T703" s="366"/>
      <c r="U703" s="367"/>
      <c r="V703" s="364"/>
      <c r="W703" s="364"/>
      <c r="X703" s="364"/>
      <c r="Y703" s="1293">
        <f t="shared" ref="Y703:Y766" si="148">SUM(U703:X703)</f>
        <v>0</v>
      </c>
      <c r="Z703" s="340"/>
      <c r="AA703" s="558"/>
      <c r="AB703" s="4"/>
      <c r="AC703" s="253">
        <f t="shared" si="129"/>
        <v>0</v>
      </c>
    </row>
    <row r="704" spans="1:29" hidden="1" x14ac:dyDescent="0.3">
      <c r="A704" s="115"/>
      <c r="B704" s="332"/>
      <c r="C704" s="332"/>
      <c r="D704" s="332"/>
      <c r="E704" s="555" t="s">
        <v>231</v>
      </c>
      <c r="F704" s="582"/>
      <c r="G704" s="333"/>
      <c r="H704" s="333"/>
      <c r="I704" s="334"/>
      <c r="J704" s="335"/>
      <c r="K704" s="295"/>
      <c r="L704" s="416"/>
      <c r="M704" s="337"/>
      <c r="N704" s="337"/>
      <c r="O704" s="338"/>
      <c r="P704" s="339">
        <f t="shared" si="147"/>
        <v>0</v>
      </c>
      <c r="Q704" s="364"/>
      <c r="R704" s="364"/>
      <c r="S704" s="365"/>
      <c r="T704" s="366"/>
      <c r="U704" s="367"/>
      <c r="V704" s="364"/>
      <c r="W704" s="364"/>
      <c r="X704" s="364"/>
      <c r="Y704" s="1293">
        <f t="shared" si="148"/>
        <v>0</v>
      </c>
      <c r="Z704" s="340"/>
      <c r="AA704" s="558"/>
      <c r="AB704" s="4"/>
      <c r="AC704" s="253">
        <f t="shared" si="129"/>
        <v>0</v>
      </c>
    </row>
    <row r="705" spans="1:29" hidden="1" x14ac:dyDescent="0.3">
      <c r="A705" s="115"/>
      <c r="B705" s="332"/>
      <c r="C705" s="332"/>
      <c r="D705" s="332"/>
      <c r="E705" s="522"/>
      <c r="F705" s="582"/>
      <c r="G705" s="333"/>
      <c r="H705" s="333"/>
      <c r="I705" s="334"/>
      <c r="J705" s="335"/>
      <c r="K705" s="295"/>
      <c r="L705" s="296"/>
      <c r="M705" s="337"/>
      <c r="N705" s="337"/>
      <c r="O705" s="338"/>
      <c r="P705" s="339">
        <f t="shared" si="147"/>
        <v>0</v>
      </c>
      <c r="Q705" s="364"/>
      <c r="R705" s="364"/>
      <c r="S705" s="365"/>
      <c r="T705" s="366"/>
      <c r="U705" s="367"/>
      <c r="V705" s="364"/>
      <c r="W705" s="364"/>
      <c r="X705" s="364"/>
      <c r="Y705" s="1293">
        <f t="shared" si="148"/>
        <v>0</v>
      </c>
      <c r="Z705" s="340"/>
      <c r="AA705" s="558"/>
      <c r="AB705" s="4"/>
      <c r="AC705" s="253">
        <f t="shared" si="129"/>
        <v>0</v>
      </c>
    </row>
    <row r="706" spans="1:29" x14ac:dyDescent="0.3">
      <c r="A706" s="115"/>
      <c r="B706" s="332"/>
      <c r="C706" s="332"/>
      <c r="D706" s="332"/>
      <c r="E706" s="555" t="s">
        <v>416</v>
      </c>
      <c r="F706" s="582"/>
      <c r="G706" s="333"/>
      <c r="H706" s="333"/>
      <c r="I706" s="334"/>
      <c r="J706" s="335"/>
      <c r="K706" s="295"/>
      <c r="L706" s="296"/>
      <c r="M706" s="337"/>
      <c r="N706" s="337"/>
      <c r="O706" s="338"/>
      <c r="P706" s="339">
        <f t="shared" si="147"/>
        <v>0</v>
      </c>
      <c r="Q706" s="364"/>
      <c r="R706" s="364"/>
      <c r="S706" s="365"/>
      <c r="T706" s="366"/>
      <c r="U706" s="367"/>
      <c r="V706" s="364"/>
      <c r="W706" s="364"/>
      <c r="X706" s="364"/>
      <c r="Y706" s="1293">
        <f t="shared" si="148"/>
        <v>0</v>
      </c>
      <c r="Z706" s="340"/>
      <c r="AA706" s="558"/>
      <c r="AB706" s="4"/>
      <c r="AC706" s="253">
        <f t="shared" si="129"/>
        <v>0</v>
      </c>
    </row>
    <row r="707" spans="1:29" x14ac:dyDescent="0.3">
      <c r="A707" s="115"/>
      <c r="B707" s="332"/>
      <c r="C707" s="332"/>
      <c r="D707" s="332"/>
      <c r="E707" s="555" t="s">
        <v>1028</v>
      </c>
      <c r="F707" s="582"/>
      <c r="G707" s="333"/>
      <c r="H707" s="333"/>
      <c r="I707" s="334"/>
      <c r="J707" s="335"/>
      <c r="K707" s="295">
        <v>6</v>
      </c>
      <c r="L707" s="296"/>
      <c r="M707" s="337"/>
      <c r="N707" s="337"/>
      <c r="O707" s="338">
        <f t="shared" si="146"/>
        <v>6</v>
      </c>
      <c r="P707" s="339">
        <f t="shared" si="147"/>
        <v>0</v>
      </c>
      <c r="Q707" s="364"/>
      <c r="R707" s="364"/>
      <c r="S707" s="365"/>
      <c r="T707" s="366"/>
      <c r="U707" s="367"/>
      <c r="V707" s="364"/>
      <c r="W707" s="364"/>
      <c r="X707" s="364"/>
      <c r="Y707" s="1293">
        <f t="shared" si="148"/>
        <v>0</v>
      </c>
      <c r="Z707" s="340"/>
      <c r="AA707" s="558"/>
      <c r="AB707" s="4"/>
      <c r="AC707" s="253">
        <f t="shared" si="129"/>
        <v>0</v>
      </c>
    </row>
    <row r="708" spans="1:29" x14ac:dyDescent="0.3">
      <c r="A708" s="115"/>
      <c r="B708" s="332"/>
      <c r="C708" s="332"/>
      <c r="D708" s="332"/>
      <c r="E708" s="1169"/>
      <c r="F708" s="582"/>
      <c r="G708" s="333"/>
      <c r="H708" s="333"/>
      <c r="I708" s="334"/>
      <c r="J708" s="335"/>
      <c r="K708" s="942"/>
      <c r="L708" s="337"/>
      <c r="M708" s="337"/>
      <c r="N708" s="337"/>
      <c r="O708" s="338"/>
      <c r="P708" s="339">
        <f t="shared" si="147"/>
        <v>0</v>
      </c>
      <c r="Q708" s="364"/>
      <c r="R708" s="364"/>
      <c r="S708" s="365"/>
      <c r="T708" s="366"/>
      <c r="U708" s="367"/>
      <c r="V708" s="364"/>
      <c r="W708" s="364"/>
      <c r="X708" s="364"/>
      <c r="Y708" s="1293">
        <f t="shared" si="148"/>
        <v>0</v>
      </c>
      <c r="Z708" s="340"/>
      <c r="AA708" s="558"/>
      <c r="AB708" s="4"/>
      <c r="AC708" s="253">
        <f t="shared" ref="AC708:AC771" si="149">P708+Y708</f>
        <v>0</v>
      </c>
    </row>
    <row r="709" spans="1:29" ht="15.6" customHeight="1" x14ac:dyDescent="0.3">
      <c r="A709" s="115"/>
      <c r="B709" s="332"/>
      <c r="C709" s="368" t="s">
        <v>391</v>
      </c>
      <c r="D709" s="332"/>
      <c r="E709" s="1164"/>
      <c r="F709" s="582">
        <f t="shared" si="145"/>
        <v>0</v>
      </c>
      <c r="G709" s="333"/>
      <c r="H709" s="333"/>
      <c r="I709" s="334"/>
      <c r="J709" s="335"/>
      <c r="K709" s="942"/>
      <c r="L709" s="337"/>
      <c r="M709" s="337"/>
      <c r="N709" s="337"/>
      <c r="O709" s="338"/>
      <c r="P709" s="339">
        <f t="shared" si="147"/>
        <v>0</v>
      </c>
      <c r="Q709" s="364"/>
      <c r="R709" s="364"/>
      <c r="S709" s="365"/>
      <c r="T709" s="366"/>
      <c r="U709" s="367"/>
      <c r="V709" s="364"/>
      <c r="W709" s="364"/>
      <c r="X709" s="364"/>
      <c r="Y709" s="1293">
        <f t="shared" si="148"/>
        <v>0</v>
      </c>
      <c r="Z709" s="340"/>
      <c r="AA709" s="439"/>
      <c r="AB709" s="40"/>
      <c r="AC709" s="253">
        <f t="shared" si="149"/>
        <v>0</v>
      </c>
    </row>
    <row r="710" spans="1:29" ht="15.6" customHeight="1" x14ac:dyDescent="0.3">
      <c r="A710" s="115"/>
      <c r="B710" s="332"/>
      <c r="C710" s="332"/>
      <c r="D710" s="368" t="s">
        <v>284</v>
      </c>
      <c r="E710" s="1164"/>
      <c r="F710" s="582">
        <f t="shared" si="145"/>
        <v>0</v>
      </c>
      <c r="G710" s="333"/>
      <c r="H710" s="333"/>
      <c r="I710" s="334"/>
      <c r="J710" s="335"/>
      <c r="K710" s="942"/>
      <c r="L710" s="337"/>
      <c r="M710" s="337"/>
      <c r="N710" s="337"/>
      <c r="O710" s="338"/>
      <c r="P710" s="339">
        <f t="shared" si="147"/>
        <v>0</v>
      </c>
      <c r="Q710" s="364"/>
      <c r="R710" s="364"/>
      <c r="S710" s="365"/>
      <c r="T710" s="366"/>
      <c r="U710" s="367"/>
      <c r="V710" s="364"/>
      <c r="W710" s="364"/>
      <c r="X710" s="364"/>
      <c r="Y710" s="1293">
        <f t="shared" si="148"/>
        <v>0</v>
      </c>
      <c r="Z710" s="340"/>
      <c r="AA710" s="439"/>
      <c r="AB710" s="40"/>
      <c r="AC710" s="253">
        <f t="shared" si="149"/>
        <v>0</v>
      </c>
    </row>
    <row r="711" spans="1:29" ht="15.6" hidden="1" customHeight="1" x14ac:dyDescent="0.3">
      <c r="A711" s="115"/>
      <c r="B711" s="332"/>
      <c r="C711" s="332"/>
      <c r="D711" s="368"/>
      <c r="E711" s="554"/>
      <c r="F711" s="582"/>
      <c r="G711" s="333"/>
      <c r="H711" s="333"/>
      <c r="I711" s="334"/>
      <c r="J711" s="335"/>
      <c r="K711" s="942"/>
      <c r="L711" s="337"/>
      <c r="M711" s="337"/>
      <c r="N711" s="337"/>
      <c r="O711" s="338">
        <f t="shared" si="146"/>
        <v>0</v>
      </c>
      <c r="P711" s="339">
        <f t="shared" si="147"/>
        <v>0</v>
      </c>
      <c r="Q711" s="364"/>
      <c r="R711" s="364"/>
      <c r="S711" s="365"/>
      <c r="T711" s="366"/>
      <c r="U711" s="367"/>
      <c r="V711" s="364"/>
      <c r="W711" s="364"/>
      <c r="X711" s="364"/>
      <c r="Y711" s="1293">
        <f t="shared" si="148"/>
        <v>0</v>
      </c>
      <c r="Z711" s="340"/>
      <c r="AA711" s="439"/>
      <c r="AB711" s="40"/>
      <c r="AC711" s="253">
        <f t="shared" si="149"/>
        <v>0</v>
      </c>
    </row>
    <row r="712" spans="1:29" ht="15.6" customHeight="1" x14ac:dyDescent="0.3">
      <c r="A712" s="115"/>
      <c r="B712" s="332"/>
      <c r="C712" s="332"/>
      <c r="D712" s="368"/>
      <c r="E712" s="522" t="s">
        <v>21</v>
      </c>
      <c r="F712" s="582">
        <v>1</v>
      </c>
      <c r="G712" s="333">
        <v>1</v>
      </c>
      <c r="H712" s="333" t="s">
        <v>1082</v>
      </c>
      <c r="I712" s="334"/>
      <c r="J712" s="335"/>
      <c r="K712" s="942">
        <v>2</v>
      </c>
      <c r="L712" s="337"/>
      <c r="M712" s="337"/>
      <c r="N712" s="337"/>
      <c r="O712" s="338">
        <f t="shared" si="146"/>
        <v>2</v>
      </c>
      <c r="P712" s="339">
        <f t="shared" si="147"/>
        <v>10750</v>
      </c>
      <c r="Q712" s="297">
        <v>10750</v>
      </c>
      <c r="R712" s="364"/>
      <c r="S712" s="365"/>
      <c r="T712" s="366"/>
      <c r="U712" s="530">
        <v>3750</v>
      </c>
      <c r="V712" s="301">
        <v>7000</v>
      </c>
      <c r="W712" s="301"/>
      <c r="X712" s="301"/>
      <c r="Y712" s="1293">
        <f t="shared" si="148"/>
        <v>10750</v>
      </c>
      <c r="Z712" s="340"/>
      <c r="AA712" s="439"/>
      <c r="AB712" s="40"/>
      <c r="AC712" s="253">
        <f t="shared" si="149"/>
        <v>21500</v>
      </c>
    </row>
    <row r="713" spans="1:29" ht="15.6" customHeight="1" x14ac:dyDescent="0.3">
      <c r="A713" s="115"/>
      <c r="B713" s="332"/>
      <c r="C713" s="332"/>
      <c r="D713" s="368"/>
      <c r="E713" s="1164"/>
      <c r="F713" s="582"/>
      <c r="G713" s="333"/>
      <c r="H713" s="333"/>
      <c r="I713" s="334"/>
      <c r="J713" s="335"/>
      <c r="K713" s="942"/>
      <c r="L713" s="337"/>
      <c r="M713" s="337"/>
      <c r="N713" s="337"/>
      <c r="O713" s="338"/>
      <c r="P713" s="339">
        <f t="shared" si="147"/>
        <v>0</v>
      </c>
      <c r="Q713" s="364"/>
      <c r="R713" s="364"/>
      <c r="S713" s="365"/>
      <c r="T713" s="366"/>
      <c r="U713" s="367"/>
      <c r="V713" s="364"/>
      <c r="W713" s="364"/>
      <c r="X713" s="364"/>
      <c r="Y713" s="1293">
        <f t="shared" si="148"/>
        <v>0</v>
      </c>
      <c r="Z713" s="340"/>
      <c r="AA713" s="439"/>
      <c r="AB713" s="40"/>
      <c r="AC713" s="253">
        <f t="shared" si="149"/>
        <v>0</v>
      </c>
    </row>
    <row r="714" spans="1:29" ht="15.6" customHeight="1" x14ac:dyDescent="0.3">
      <c r="A714" s="115"/>
      <c r="B714" s="332"/>
      <c r="C714" s="332"/>
      <c r="D714" s="368" t="s">
        <v>836</v>
      </c>
      <c r="E714" s="1164"/>
      <c r="F714" s="582">
        <f t="shared" si="145"/>
        <v>0</v>
      </c>
      <c r="G714" s="333"/>
      <c r="H714" s="333"/>
      <c r="I714" s="334"/>
      <c r="J714" s="335"/>
      <c r="K714" s="942"/>
      <c r="L714" s="337"/>
      <c r="M714" s="337"/>
      <c r="N714" s="337"/>
      <c r="O714" s="338"/>
      <c r="P714" s="339">
        <f t="shared" si="147"/>
        <v>0</v>
      </c>
      <c r="Q714" s="364"/>
      <c r="R714" s="364"/>
      <c r="S714" s="365"/>
      <c r="T714" s="366"/>
      <c r="U714" s="367"/>
      <c r="V714" s="364"/>
      <c r="W714" s="364"/>
      <c r="X714" s="364"/>
      <c r="Y714" s="1293">
        <f t="shared" si="148"/>
        <v>0</v>
      </c>
      <c r="Z714" s="340"/>
      <c r="AA714" s="348"/>
      <c r="AB714" s="40"/>
      <c r="AC714" s="253">
        <f t="shared" si="149"/>
        <v>0</v>
      </c>
    </row>
    <row r="715" spans="1:29" ht="15.6" customHeight="1" x14ac:dyDescent="0.3">
      <c r="A715" s="115"/>
      <c r="B715" s="332"/>
      <c r="C715" s="332"/>
      <c r="D715" s="332"/>
      <c r="E715" s="1168" t="s">
        <v>21</v>
      </c>
      <c r="F715" s="582">
        <f t="shared" si="145"/>
        <v>1</v>
      </c>
      <c r="G715" s="333"/>
      <c r="H715" s="333"/>
      <c r="I715" s="334"/>
      <c r="J715" s="335">
        <v>1</v>
      </c>
      <c r="K715" s="942"/>
      <c r="L715" s="337"/>
      <c r="M715" s="337"/>
      <c r="N715" s="337"/>
      <c r="O715" s="338"/>
      <c r="P715" s="339">
        <f t="shared" si="147"/>
        <v>30000</v>
      </c>
      <c r="Q715" s="364"/>
      <c r="R715" s="364"/>
      <c r="S715" s="365"/>
      <c r="T715" s="366">
        <v>30000</v>
      </c>
      <c r="U715" s="367"/>
      <c r="V715" s="364"/>
      <c r="W715" s="364"/>
      <c r="X715" s="364"/>
      <c r="Y715" s="1293">
        <f t="shared" si="148"/>
        <v>0</v>
      </c>
      <c r="Z715" s="340" t="s">
        <v>54</v>
      </c>
      <c r="AA715" s="348"/>
      <c r="AB715" s="40"/>
      <c r="AC715" s="253">
        <f t="shared" si="149"/>
        <v>30000</v>
      </c>
    </row>
    <row r="716" spans="1:29" ht="15.6" customHeight="1" x14ac:dyDescent="0.3">
      <c r="A716" s="115"/>
      <c r="B716" s="332"/>
      <c r="C716" s="332"/>
      <c r="D716" s="332"/>
      <c r="E716" s="1164"/>
      <c r="F716" s="582">
        <f t="shared" si="145"/>
        <v>0</v>
      </c>
      <c r="G716" s="333"/>
      <c r="H716" s="333"/>
      <c r="I716" s="334"/>
      <c r="J716" s="335"/>
      <c r="K716" s="942"/>
      <c r="L716" s="337"/>
      <c r="M716" s="337"/>
      <c r="N716" s="337"/>
      <c r="O716" s="338"/>
      <c r="P716" s="339">
        <f t="shared" si="147"/>
        <v>0</v>
      </c>
      <c r="Q716" s="364"/>
      <c r="R716" s="364"/>
      <c r="S716" s="365"/>
      <c r="T716" s="366"/>
      <c r="U716" s="367"/>
      <c r="V716" s="364"/>
      <c r="W716" s="364"/>
      <c r="X716" s="364"/>
      <c r="Y716" s="1293">
        <f t="shared" si="148"/>
        <v>0</v>
      </c>
      <c r="Z716" s="340"/>
      <c r="AA716" s="348"/>
      <c r="AB716" s="40"/>
      <c r="AC716" s="253">
        <f t="shared" si="149"/>
        <v>0</v>
      </c>
    </row>
    <row r="717" spans="1:29" ht="15.6" customHeight="1" x14ac:dyDescent="0.3">
      <c r="A717" s="115"/>
      <c r="B717" s="332"/>
      <c r="C717" s="332"/>
      <c r="D717" s="368" t="s">
        <v>837</v>
      </c>
      <c r="E717" s="1164"/>
      <c r="F717" s="582">
        <f t="shared" si="145"/>
        <v>0</v>
      </c>
      <c r="G717" s="333"/>
      <c r="H717" s="333"/>
      <c r="I717" s="334"/>
      <c r="J717" s="335"/>
      <c r="K717" s="942"/>
      <c r="L717" s="337"/>
      <c r="M717" s="337"/>
      <c r="N717" s="337"/>
      <c r="O717" s="338"/>
      <c r="P717" s="339">
        <f t="shared" si="147"/>
        <v>0</v>
      </c>
      <c r="Q717" s="364"/>
      <c r="R717" s="364"/>
      <c r="S717" s="365"/>
      <c r="T717" s="366"/>
      <c r="U717" s="367"/>
      <c r="V717" s="364"/>
      <c r="W717" s="364"/>
      <c r="X717" s="364"/>
      <c r="Y717" s="1293">
        <f t="shared" si="148"/>
        <v>0</v>
      </c>
      <c r="Z717" s="340"/>
      <c r="AA717" s="348"/>
      <c r="AB717" s="40"/>
      <c r="AC717" s="253">
        <f t="shared" si="149"/>
        <v>0</v>
      </c>
    </row>
    <row r="718" spans="1:29" ht="15.6" customHeight="1" x14ac:dyDescent="0.3">
      <c r="A718" s="115"/>
      <c r="B718" s="332"/>
      <c r="C718" s="332"/>
      <c r="D718" s="332"/>
      <c r="E718" s="1168" t="s">
        <v>21</v>
      </c>
      <c r="F718" s="582">
        <f t="shared" si="145"/>
        <v>1</v>
      </c>
      <c r="G718" s="333"/>
      <c r="H718" s="333"/>
      <c r="I718" s="334">
        <v>1</v>
      </c>
      <c r="J718" s="335"/>
      <c r="K718" s="942"/>
      <c r="L718" s="337"/>
      <c r="M718" s="337"/>
      <c r="N718" s="337"/>
      <c r="O718" s="338"/>
      <c r="P718" s="339">
        <f t="shared" si="147"/>
        <v>30000</v>
      </c>
      <c r="Q718" s="364"/>
      <c r="R718" s="364"/>
      <c r="S718" s="366">
        <v>30000</v>
      </c>
      <c r="T718" s="366"/>
      <c r="U718" s="367"/>
      <c r="V718" s="364"/>
      <c r="W718" s="364"/>
      <c r="X718" s="364"/>
      <c r="Y718" s="1293">
        <f t="shared" si="148"/>
        <v>0</v>
      </c>
      <c r="Z718" s="340" t="s">
        <v>54</v>
      </c>
      <c r="AA718" s="348"/>
      <c r="AB718" s="40"/>
      <c r="AC718" s="253">
        <f t="shared" si="149"/>
        <v>30000</v>
      </c>
    </row>
    <row r="719" spans="1:29" ht="15.6" customHeight="1" x14ac:dyDescent="0.3">
      <c r="A719" s="115"/>
      <c r="B719" s="332"/>
      <c r="C719" s="332"/>
      <c r="D719" s="332"/>
      <c r="E719" s="1168"/>
      <c r="F719" s="582"/>
      <c r="G719" s="333"/>
      <c r="H719" s="333"/>
      <c r="I719" s="334"/>
      <c r="J719" s="335"/>
      <c r="K719" s="942"/>
      <c r="L719" s="337"/>
      <c r="M719" s="337"/>
      <c r="N719" s="337"/>
      <c r="O719" s="338"/>
      <c r="P719" s="339">
        <f t="shared" si="147"/>
        <v>0</v>
      </c>
      <c r="Q719" s="364"/>
      <c r="R719" s="364"/>
      <c r="S719" s="365"/>
      <c r="T719" s="366"/>
      <c r="U719" s="367"/>
      <c r="V719" s="364"/>
      <c r="W719" s="364"/>
      <c r="X719" s="364"/>
      <c r="Y719" s="1293">
        <f t="shared" si="148"/>
        <v>0</v>
      </c>
      <c r="Z719" s="340"/>
      <c r="AA719" s="348"/>
      <c r="AB719" s="40"/>
      <c r="AC719" s="253">
        <f t="shared" si="149"/>
        <v>0</v>
      </c>
    </row>
    <row r="720" spans="1:29" ht="15.6" customHeight="1" x14ac:dyDescent="0.3">
      <c r="A720" s="215"/>
      <c r="B720" s="269"/>
      <c r="C720" s="282" t="s">
        <v>1155</v>
      </c>
      <c r="D720" s="269"/>
      <c r="E720" s="554"/>
      <c r="F720" s="582"/>
      <c r="G720" s="333"/>
      <c r="H720" s="333"/>
      <c r="I720" s="334"/>
      <c r="J720" s="335"/>
      <c r="K720" s="942"/>
      <c r="L720" s="337"/>
      <c r="M720" s="337"/>
      <c r="N720" s="337"/>
      <c r="O720" s="338"/>
      <c r="P720" s="339">
        <f t="shared" si="147"/>
        <v>0</v>
      </c>
      <c r="Q720" s="364"/>
      <c r="R720" s="364"/>
      <c r="S720" s="365"/>
      <c r="T720" s="366"/>
      <c r="U720" s="367"/>
      <c r="V720" s="364"/>
      <c r="W720" s="364"/>
      <c r="X720" s="364"/>
      <c r="Y720" s="1293">
        <f t="shared" si="148"/>
        <v>0</v>
      </c>
      <c r="Z720" s="340"/>
      <c r="AA720" s="348"/>
      <c r="AB720" s="40"/>
      <c r="AC720" s="253">
        <f t="shared" si="149"/>
        <v>0</v>
      </c>
    </row>
    <row r="721" spans="1:30" ht="15.6" customHeight="1" x14ac:dyDescent="0.3">
      <c r="A721" s="215"/>
      <c r="B721" s="269"/>
      <c r="C721" s="269"/>
      <c r="D721" s="282" t="s">
        <v>1156</v>
      </c>
      <c r="E721" s="554"/>
      <c r="F721" s="582"/>
      <c r="G721" s="333"/>
      <c r="H721" s="333"/>
      <c r="I721" s="334"/>
      <c r="J721" s="335"/>
      <c r="K721" s="942"/>
      <c r="L721" s="337"/>
      <c r="M721" s="337"/>
      <c r="N721" s="337"/>
      <c r="O721" s="338"/>
      <c r="P721" s="339">
        <f t="shared" si="147"/>
        <v>0</v>
      </c>
      <c r="Q721" s="364"/>
      <c r="R721" s="364"/>
      <c r="S721" s="365"/>
      <c r="T721" s="366"/>
      <c r="U721" s="367"/>
      <c r="V721" s="301">
        <v>1140000</v>
      </c>
      <c r="W721" s="364"/>
      <c r="X721" s="364"/>
      <c r="Y721" s="1293">
        <f t="shared" si="148"/>
        <v>1140000</v>
      </c>
      <c r="Z721" s="340"/>
      <c r="AA721" s="348"/>
      <c r="AB721" s="40"/>
      <c r="AC721" s="253">
        <f t="shared" si="149"/>
        <v>1140000</v>
      </c>
      <c r="AD721" s="253">
        <f>AC721+Y722</f>
        <v>1529859</v>
      </c>
    </row>
    <row r="722" spans="1:30" ht="15.6" customHeight="1" x14ac:dyDescent="0.3">
      <c r="A722" s="215"/>
      <c r="B722" s="269"/>
      <c r="C722" s="269"/>
      <c r="D722" s="269"/>
      <c r="E722" s="522" t="s">
        <v>23</v>
      </c>
      <c r="F722" s="582">
        <v>5</v>
      </c>
      <c r="G722" s="333"/>
      <c r="H722" s="287">
        <v>5</v>
      </c>
      <c r="I722" s="334"/>
      <c r="J722" s="335"/>
      <c r="K722" s="942"/>
      <c r="L722" s="337">
        <v>6</v>
      </c>
      <c r="M722" s="337"/>
      <c r="N722" s="337"/>
      <c r="O722" s="338">
        <f t="shared" si="146"/>
        <v>6</v>
      </c>
      <c r="P722" s="339">
        <f t="shared" si="147"/>
        <v>1530</v>
      </c>
      <c r="Q722" s="364"/>
      <c r="R722" s="290">
        <v>1530</v>
      </c>
      <c r="S722" s="365"/>
      <c r="T722" s="366"/>
      <c r="U722" s="367"/>
      <c r="V722" s="301">
        <v>389859</v>
      </c>
      <c r="W722" s="364"/>
      <c r="X722" s="364"/>
      <c r="Y722" s="1293">
        <f t="shared" si="148"/>
        <v>389859</v>
      </c>
      <c r="Z722" s="340"/>
      <c r="AA722" s="348"/>
      <c r="AB722" s="40"/>
      <c r="AC722" s="253">
        <f t="shared" si="149"/>
        <v>391389</v>
      </c>
    </row>
    <row r="723" spans="1:30" ht="15.6" customHeight="1" x14ac:dyDescent="0.3">
      <c r="A723" s="115"/>
      <c r="B723" s="332"/>
      <c r="C723" s="332"/>
      <c r="D723" s="332"/>
      <c r="E723" s="1169"/>
      <c r="F723" s="582">
        <f t="shared" si="145"/>
        <v>0</v>
      </c>
      <c r="G723" s="333"/>
      <c r="H723" s="333"/>
      <c r="I723" s="334"/>
      <c r="J723" s="335"/>
      <c r="K723" s="942"/>
      <c r="L723" s="337"/>
      <c r="M723" s="337"/>
      <c r="N723" s="337"/>
      <c r="O723" s="338"/>
      <c r="P723" s="339">
        <f t="shared" si="147"/>
        <v>0</v>
      </c>
      <c r="Q723" s="364"/>
      <c r="R723" s="364"/>
      <c r="S723" s="365"/>
      <c r="T723" s="366"/>
      <c r="U723" s="367"/>
      <c r="V723" s="364"/>
      <c r="W723" s="364"/>
      <c r="X723" s="364"/>
      <c r="Y723" s="1293">
        <f t="shared" si="148"/>
        <v>0</v>
      </c>
      <c r="Z723" s="340"/>
      <c r="AA723" s="348"/>
      <c r="AB723" s="40"/>
      <c r="AC723" s="253">
        <f t="shared" si="149"/>
        <v>0</v>
      </c>
    </row>
    <row r="724" spans="1:30" ht="15.6" customHeight="1" x14ac:dyDescent="0.3">
      <c r="A724" s="115"/>
      <c r="B724" s="332"/>
      <c r="C724" s="368" t="s">
        <v>1165</v>
      </c>
      <c r="D724" s="332"/>
      <c r="E724" s="1164"/>
      <c r="F724" s="582">
        <f t="shared" si="145"/>
        <v>0</v>
      </c>
      <c r="G724" s="333"/>
      <c r="H724" s="333"/>
      <c r="I724" s="334"/>
      <c r="J724" s="335"/>
      <c r="K724" s="942"/>
      <c r="L724" s="337"/>
      <c r="M724" s="337"/>
      <c r="N724" s="337"/>
      <c r="O724" s="338"/>
      <c r="P724" s="339">
        <f t="shared" si="147"/>
        <v>0</v>
      </c>
      <c r="Q724" s="364"/>
      <c r="R724" s="364"/>
      <c r="S724" s="365"/>
      <c r="T724" s="366"/>
      <c r="U724" s="367"/>
      <c r="V724" s="364"/>
      <c r="W724" s="364"/>
      <c r="X724" s="364"/>
      <c r="Y724" s="1293">
        <f t="shared" si="148"/>
        <v>0</v>
      </c>
      <c r="Z724" s="340"/>
      <c r="AA724" s="431"/>
      <c r="AB724" s="40"/>
      <c r="AC724" s="253">
        <f t="shared" si="149"/>
        <v>0</v>
      </c>
    </row>
    <row r="725" spans="1:30" ht="15.6" customHeight="1" x14ac:dyDescent="0.3">
      <c r="A725" s="115"/>
      <c r="B725" s="332"/>
      <c r="C725" s="368" t="s">
        <v>1157</v>
      </c>
      <c r="D725" s="332"/>
      <c r="E725" s="1164"/>
      <c r="F725" s="582">
        <f t="shared" si="145"/>
        <v>0</v>
      </c>
      <c r="G725" s="333"/>
      <c r="H725" s="333"/>
      <c r="I725" s="334"/>
      <c r="J725" s="335"/>
      <c r="K725" s="942"/>
      <c r="L725" s="337"/>
      <c r="M725" s="337"/>
      <c r="N725" s="337"/>
      <c r="O725" s="338"/>
      <c r="P725" s="339">
        <f t="shared" si="147"/>
        <v>0</v>
      </c>
      <c r="Q725" s="364"/>
      <c r="R725" s="364"/>
      <c r="S725" s="365"/>
      <c r="T725" s="366"/>
      <c r="U725" s="367"/>
      <c r="V725" s="364"/>
      <c r="W725" s="364"/>
      <c r="X725" s="364"/>
      <c r="Y725" s="1293">
        <f t="shared" si="148"/>
        <v>0</v>
      </c>
      <c r="Z725" s="340"/>
      <c r="AA725" s="431"/>
      <c r="AB725" s="40"/>
      <c r="AC725" s="253">
        <f t="shared" si="149"/>
        <v>0</v>
      </c>
    </row>
    <row r="726" spans="1:30" ht="15.6" customHeight="1" x14ac:dyDescent="0.3">
      <c r="A726" s="115"/>
      <c r="B726" s="332"/>
      <c r="C726" s="332"/>
      <c r="D726" s="332"/>
      <c r="E726" s="1168" t="s">
        <v>21</v>
      </c>
      <c r="F726" s="582">
        <f t="shared" si="145"/>
        <v>1</v>
      </c>
      <c r="G726" s="333"/>
      <c r="H726" s="333"/>
      <c r="I726" s="334">
        <v>1</v>
      </c>
      <c r="J726" s="335"/>
      <c r="K726" s="942"/>
      <c r="L726" s="337"/>
      <c r="M726" s="337"/>
      <c r="N726" s="337"/>
      <c r="O726" s="338"/>
      <c r="P726" s="339">
        <f t="shared" si="147"/>
        <v>450000</v>
      </c>
      <c r="Q726" s="364"/>
      <c r="R726" s="364"/>
      <c r="S726" s="365">
        <v>450000</v>
      </c>
      <c r="T726" s="366"/>
      <c r="U726" s="367"/>
      <c r="V726" s="364"/>
      <c r="W726" s="364"/>
      <c r="X726" s="364"/>
      <c r="Y726" s="1293">
        <f t="shared" si="148"/>
        <v>0</v>
      </c>
      <c r="Z726" s="340" t="s">
        <v>54</v>
      </c>
      <c r="AA726" s="558"/>
      <c r="AB726" s="40"/>
      <c r="AC726" s="253">
        <f t="shared" si="149"/>
        <v>450000</v>
      </c>
    </row>
    <row r="727" spans="1:30" ht="15.6" customHeight="1" x14ac:dyDescent="0.3">
      <c r="A727" s="115"/>
      <c r="B727" s="332"/>
      <c r="C727" s="332"/>
      <c r="D727" s="332"/>
      <c r="E727" s="1168"/>
      <c r="F727" s="582">
        <f t="shared" si="145"/>
        <v>0</v>
      </c>
      <c r="G727" s="333"/>
      <c r="H727" s="333"/>
      <c r="I727" s="334"/>
      <c r="J727" s="335"/>
      <c r="K727" s="942"/>
      <c r="L727" s="337"/>
      <c r="M727" s="337"/>
      <c r="N727" s="337"/>
      <c r="O727" s="338"/>
      <c r="P727" s="339">
        <f t="shared" si="147"/>
        <v>0</v>
      </c>
      <c r="Q727" s="364"/>
      <c r="R727" s="364"/>
      <c r="S727" s="365"/>
      <c r="T727" s="366"/>
      <c r="U727" s="367"/>
      <c r="V727" s="364"/>
      <c r="W727" s="364"/>
      <c r="X727" s="364"/>
      <c r="Y727" s="1293">
        <f t="shared" si="148"/>
        <v>0</v>
      </c>
      <c r="Z727" s="340"/>
      <c r="AA727" s="348"/>
      <c r="AB727" s="40"/>
      <c r="AC727" s="253">
        <f t="shared" si="149"/>
        <v>0</v>
      </c>
    </row>
    <row r="728" spans="1:30" ht="15.6" customHeight="1" x14ac:dyDescent="0.3">
      <c r="A728" s="215"/>
      <c r="B728" s="269"/>
      <c r="C728" s="282" t="s">
        <v>1031</v>
      </c>
      <c r="D728" s="269"/>
      <c r="E728" s="554"/>
      <c r="F728" s="582"/>
      <c r="G728" s="333"/>
      <c r="H728" s="333"/>
      <c r="I728" s="334"/>
      <c r="J728" s="335"/>
      <c r="K728" s="942"/>
      <c r="L728" s="337"/>
      <c r="M728" s="337"/>
      <c r="N728" s="337"/>
      <c r="O728" s="338"/>
      <c r="P728" s="339">
        <f t="shared" si="147"/>
        <v>0</v>
      </c>
      <c r="Q728" s="364"/>
      <c r="R728" s="364"/>
      <c r="S728" s="365"/>
      <c r="T728" s="366"/>
      <c r="U728" s="367"/>
      <c r="V728" s="364"/>
      <c r="W728" s="364"/>
      <c r="X728" s="364"/>
      <c r="Y728" s="1293">
        <f t="shared" si="148"/>
        <v>0</v>
      </c>
      <c r="Z728" s="340"/>
      <c r="AA728" s="348"/>
      <c r="AB728" s="40"/>
      <c r="AC728" s="253">
        <f t="shared" si="149"/>
        <v>0</v>
      </c>
    </row>
    <row r="729" spans="1:30" ht="15.6" customHeight="1" x14ac:dyDescent="0.3">
      <c r="A729" s="215"/>
      <c r="B729" s="269"/>
      <c r="C729" s="269"/>
      <c r="D729" s="269"/>
      <c r="E729" s="522" t="s">
        <v>1032</v>
      </c>
      <c r="F729" s="582"/>
      <c r="G729" s="333"/>
      <c r="H729" s="333"/>
      <c r="I729" s="334"/>
      <c r="J729" s="335"/>
      <c r="K729" s="942"/>
      <c r="L729" s="337"/>
      <c r="M729" s="337"/>
      <c r="N729" s="337"/>
      <c r="O729" s="338"/>
      <c r="P729" s="339">
        <f t="shared" si="147"/>
        <v>0</v>
      </c>
      <c r="Q729" s="364"/>
      <c r="R729" s="364"/>
      <c r="S729" s="365"/>
      <c r="T729" s="366"/>
      <c r="U729" s="367"/>
      <c r="V729" s="364"/>
      <c r="W729" s="364"/>
      <c r="X729" s="364"/>
      <c r="Y729" s="1293">
        <f t="shared" si="148"/>
        <v>0</v>
      </c>
      <c r="Z729" s="340"/>
      <c r="AA729" s="348"/>
      <c r="AB729" s="40"/>
      <c r="AC729" s="253">
        <f t="shared" si="149"/>
        <v>0</v>
      </c>
    </row>
    <row r="730" spans="1:30" ht="15.6" customHeight="1" x14ac:dyDescent="0.3">
      <c r="A730" s="215"/>
      <c r="B730" s="269"/>
      <c r="C730" s="269"/>
      <c r="D730" s="269"/>
      <c r="E730" s="522" t="s">
        <v>1033</v>
      </c>
      <c r="F730" s="582">
        <v>1</v>
      </c>
      <c r="G730" s="333"/>
      <c r="H730" s="333">
        <v>1</v>
      </c>
      <c r="I730" s="334"/>
      <c r="J730" s="335"/>
      <c r="K730" s="942"/>
      <c r="L730" s="344">
        <v>1</v>
      </c>
      <c r="M730" s="337"/>
      <c r="N730" s="337"/>
      <c r="O730" s="338">
        <f t="shared" si="146"/>
        <v>1</v>
      </c>
      <c r="P730" s="339">
        <f t="shared" si="147"/>
        <v>60000</v>
      </c>
      <c r="Q730" s="364"/>
      <c r="R730" s="290">
        <v>60000</v>
      </c>
      <c r="S730" s="365"/>
      <c r="T730" s="366"/>
      <c r="U730" s="367"/>
      <c r="V730" s="301">
        <v>59500</v>
      </c>
      <c r="W730" s="364"/>
      <c r="X730" s="364"/>
      <c r="Y730" s="1293">
        <f t="shared" si="148"/>
        <v>59500</v>
      </c>
      <c r="Z730" s="340"/>
      <c r="AA730" s="348"/>
      <c r="AB730" s="40"/>
      <c r="AC730" s="253">
        <f t="shared" si="149"/>
        <v>119500</v>
      </c>
    </row>
    <row r="731" spans="1:30" ht="15.6" customHeight="1" x14ac:dyDescent="0.3">
      <c r="A731" s="215"/>
      <c r="B731" s="269"/>
      <c r="C731" s="269"/>
      <c r="D731" s="269"/>
      <c r="E731" s="522" t="s">
        <v>1034</v>
      </c>
      <c r="F731" s="582">
        <v>6</v>
      </c>
      <c r="G731" s="333"/>
      <c r="H731" s="333">
        <v>6</v>
      </c>
      <c r="I731" s="334"/>
      <c r="J731" s="335"/>
      <c r="K731" s="942"/>
      <c r="L731" s="344">
        <v>6</v>
      </c>
      <c r="M731" s="337"/>
      <c r="N731" s="337"/>
      <c r="O731" s="338">
        <f t="shared" si="146"/>
        <v>6</v>
      </c>
      <c r="P731" s="339">
        <f t="shared" si="147"/>
        <v>0</v>
      </c>
      <c r="Q731" s="364"/>
      <c r="R731" s="364"/>
      <c r="S731" s="365"/>
      <c r="T731" s="366"/>
      <c r="U731" s="367"/>
      <c r="V731" s="364"/>
      <c r="W731" s="364"/>
      <c r="X731" s="364"/>
      <c r="Y731" s="1293">
        <f t="shared" si="148"/>
        <v>0</v>
      </c>
      <c r="Z731" s="340"/>
      <c r="AA731" s="348"/>
      <c r="AB731" s="40"/>
      <c r="AC731" s="253">
        <f t="shared" si="149"/>
        <v>0</v>
      </c>
    </row>
    <row r="732" spans="1:30" ht="15.6" customHeight="1" x14ac:dyDescent="0.3">
      <c r="A732" s="115"/>
      <c r="B732" s="332"/>
      <c r="C732" s="332"/>
      <c r="D732" s="332"/>
      <c r="E732" s="1168"/>
      <c r="F732" s="582"/>
      <c r="G732" s="333"/>
      <c r="H732" s="333"/>
      <c r="I732" s="334"/>
      <c r="J732" s="335"/>
      <c r="K732" s="942"/>
      <c r="L732" s="337"/>
      <c r="M732" s="337"/>
      <c r="N732" s="337"/>
      <c r="O732" s="338"/>
      <c r="P732" s="339">
        <f t="shared" si="147"/>
        <v>0</v>
      </c>
      <c r="Q732" s="364"/>
      <c r="R732" s="364"/>
      <c r="S732" s="365"/>
      <c r="T732" s="366"/>
      <c r="U732" s="367"/>
      <c r="V732" s="364"/>
      <c r="W732" s="364"/>
      <c r="X732" s="364"/>
      <c r="Y732" s="1293">
        <f t="shared" si="148"/>
        <v>0</v>
      </c>
      <c r="Z732" s="340"/>
      <c r="AA732" s="348"/>
      <c r="AB732" s="40"/>
      <c r="AC732" s="253">
        <f t="shared" si="149"/>
        <v>0</v>
      </c>
    </row>
    <row r="733" spans="1:30" ht="15.6" customHeight="1" x14ac:dyDescent="0.3">
      <c r="A733" s="115"/>
      <c r="B733" s="332"/>
      <c r="C733" s="513" t="s">
        <v>1166</v>
      </c>
      <c r="D733" s="30"/>
      <c r="E733" s="1164"/>
      <c r="F733" s="582">
        <f t="shared" si="145"/>
        <v>0</v>
      </c>
      <c r="G733" s="333"/>
      <c r="H733" s="333"/>
      <c r="I733" s="334"/>
      <c r="J733" s="335"/>
      <c r="K733" s="942"/>
      <c r="L733" s="337"/>
      <c r="M733" s="337"/>
      <c r="N733" s="337"/>
      <c r="O733" s="338"/>
      <c r="P733" s="339">
        <f t="shared" si="147"/>
        <v>0</v>
      </c>
      <c r="Q733" s="364"/>
      <c r="R733" s="364"/>
      <c r="S733" s="365"/>
      <c r="T733" s="366"/>
      <c r="U733" s="367"/>
      <c r="V733" s="364"/>
      <c r="W733" s="364"/>
      <c r="X733" s="364"/>
      <c r="Y733" s="1293">
        <f t="shared" si="148"/>
        <v>0</v>
      </c>
      <c r="Z733" s="340"/>
      <c r="AA733" s="439"/>
      <c r="AB733" s="40"/>
      <c r="AC733" s="253">
        <f t="shared" si="149"/>
        <v>0</v>
      </c>
    </row>
    <row r="734" spans="1:30" ht="15.6" customHeight="1" x14ac:dyDescent="0.3">
      <c r="A734" s="115"/>
      <c r="B734" s="332"/>
      <c r="C734" s="332"/>
      <c r="D734" s="332"/>
      <c r="E734" s="1182" t="s">
        <v>263</v>
      </c>
      <c r="F734" s="582">
        <f t="shared" si="145"/>
        <v>1</v>
      </c>
      <c r="G734" s="333"/>
      <c r="H734" s="333"/>
      <c r="I734" s="334">
        <v>1</v>
      </c>
      <c r="J734" s="335"/>
      <c r="K734" s="942"/>
      <c r="L734" s="337"/>
      <c r="M734" s="337"/>
      <c r="N734" s="337"/>
      <c r="O734" s="338"/>
      <c r="P734" s="339">
        <f t="shared" si="147"/>
        <v>50000</v>
      </c>
      <c r="Q734" s="364"/>
      <c r="R734" s="364"/>
      <c r="S734" s="365">
        <v>50000</v>
      </c>
      <c r="T734" s="366"/>
      <c r="U734" s="367"/>
      <c r="V734" s="364"/>
      <c r="W734" s="364"/>
      <c r="X734" s="364"/>
      <c r="Y734" s="1293">
        <f t="shared" si="148"/>
        <v>0</v>
      </c>
      <c r="Z734" s="340" t="s">
        <v>54</v>
      </c>
      <c r="AA734" s="439"/>
      <c r="AB734" s="40"/>
      <c r="AC734" s="253">
        <f t="shared" si="149"/>
        <v>50000</v>
      </c>
    </row>
    <row r="735" spans="1:30" ht="15.6" customHeight="1" x14ac:dyDescent="0.3">
      <c r="A735" s="115"/>
      <c r="B735" s="332"/>
      <c r="C735" s="332"/>
      <c r="D735" s="332"/>
      <c r="E735" s="1168"/>
      <c r="F735" s="582">
        <f t="shared" si="145"/>
        <v>0</v>
      </c>
      <c r="G735" s="333"/>
      <c r="H735" s="333"/>
      <c r="I735" s="334"/>
      <c r="J735" s="335"/>
      <c r="K735" s="942"/>
      <c r="L735" s="337"/>
      <c r="M735" s="337"/>
      <c r="N735" s="337"/>
      <c r="O735" s="338"/>
      <c r="P735" s="339">
        <f t="shared" si="147"/>
        <v>0</v>
      </c>
      <c r="Q735" s="364"/>
      <c r="R735" s="364"/>
      <c r="S735" s="365"/>
      <c r="T735" s="366"/>
      <c r="U735" s="367"/>
      <c r="V735" s="364"/>
      <c r="W735" s="364"/>
      <c r="X735" s="364"/>
      <c r="Y735" s="1293">
        <f t="shared" si="148"/>
        <v>0</v>
      </c>
      <c r="Z735" s="340"/>
      <c r="AA735" s="348"/>
      <c r="AB735" s="40"/>
      <c r="AC735" s="253">
        <f t="shared" si="149"/>
        <v>0</v>
      </c>
    </row>
    <row r="736" spans="1:30" ht="15.6" customHeight="1" x14ac:dyDescent="0.3">
      <c r="A736" s="115"/>
      <c r="B736" s="332"/>
      <c r="C736" s="368" t="s">
        <v>1167</v>
      </c>
      <c r="D736" s="332"/>
      <c r="E736" s="1164"/>
      <c r="F736" s="582">
        <f t="shared" si="145"/>
        <v>0</v>
      </c>
      <c r="G736" s="333"/>
      <c r="H736" s="333"/>
      <c r="I736" s="334"/>
      <c r="J736" s="335"/>
      <c r="K736" s="942"/>
      <c r="L736" s="337"/>
      <c r="M736" s="337"/>
      <c r="N736" s="337"/>
      <c r="O736" s="338"/>
      <c r="P736" s="339">
        <f t="shared" si="147"/>
        <v>0</v>
      </c>
      <c r="Q736" s="364"/>
      <c r="R736" s="364"/>
      <c r="S736" s="365"/>
      <c r="T736" s="366"/>
      <c r="U736" s="367"/>
      <c r="V736" s="364"/>
      <c r="W736" s="364"/>
      <c r="X736" s="364"/>
      <c r="Y736" s="1293">
        <f t="shared" si="148"/>
        <v>0</v>
      </c>
      <c r="Z736" s="340"/>
      <c r="AA736" s="370"/>
      <c r="AB736" s="40"/>
      <c r="AC736" s="253">
        <f t="shared" si="149"/>
        <v>0</v>
      </c>
    </row>
    <row r="737" spans="1:29" ht="15.6" customHeight="1" x14ac:dyDescent="0.3">
      <c r="A737" s="115"/>
      <c r="B737" s="332"/>
      <c r="C737" s="368" t="s">
        <v>392</v>
      </c>
      <c r="D737" s="332"/>
      <c r="E737" s="1164"/>
      <c r="F737" s="582">
        <f t="shared" si="145"/>
        <v>0</v>
      </c>
      <c r="G737" s="333"/>
      <c r="H737" s="333"/>
      <c r="I737" s="333"/>
      <c r="J737" s="335"/>
      <c r="K737" s="942"/>
      <c r="L737" s="337"/>
      <c r="M737" s="337"/>
      <c r="N737" s="337"/>
      <c r="O737" s="338"/>
      <c r="P737" s="339">
        <f t="shared" si="147"/>
        <v>300000</v>
      </c>
      <c r="Q737" s="364"/>
      <c r="R737" s="364"/>
      <c r="S737" s="365">
        <v>300000</v>
      </c>
      <c r="T737" s="366"/>
      <c r="U737" s="367"/>
      <c r="V737" s="364"/>
      <c r="W737" s="364"/>
      <c r="X737" s="364"/>
      <c r="Y737" s="1293">
        <f t="shared" si="148"/>
        <v>0</v>
      </c>
      <c r="Z737" s="340"/>
      <c r="AA737" s="370"/>
      <c r="AB737" s="40"/>
      <c r="AC737" s="253">
        <f t="shared" si="149"/>
        <v>300000</v>
      </c>
    </row>
    <row r="738" spans="1:29" ht="15.6" customHeight="1" x14ac:dyDescent="0.3">
      <c r="A738" s="115"/>
      <c r="B738" s="332"/>
      <c r="C738" s="332"/>
      <c r="D738" s="332"/>
      <c r="E738" s="1168" t="s">
        <v>194</v>
      </c>
      <c r="F738" s="582">
        <f t="shared" si="145"/>
        <v>1</v>
      </c>
      <c r="G738" s="333"/>
      <c r="H738" s="333"/>
      <c r="I738" s="333">
        <v>1</v>
      </c>
      <c r="J738" s="335"/>
      <c r="K738" s="942"/>
      <c r="L738" s="337"/>
      <c r="M738" s="337"/>
      <c r="N738" s="337"/>
      <c r="O738" s="338"/>
      <c r="P738" s="339">
        <f t="shared" si="147"/>
        <v>0</v>
      </c>
      <c r="Q738" s="364"/>
      <c r="R738" s="364"/>
      <c r="S738" s="365"/>
      <c r="T738" s="366"/>
      <c r="U738" s="367"/>
      <c r="V738" s="364"/>
      <c r="W738" s="364"/>
      <c r="X738" s="364"/>
      <c r="Y738" s="1293">
        <f t="shared" si="148"/>
        <v>0</v>
      </c>
      <c r="Z738" s="340"/>
      <c r="AA738" s="370"/>
      <c r="AB738" s="40"/>
      <c r="AC738" s="253">
        <f t="shared" si="149"/>
        <v>0</v>
      </c>
    </row>
    <row r="739" spans="1:29" ht="15.6" customHeight="1" x14ac:dyDescent="0.3">
      <c r="A739" s="115"/>
      <c r="B739" s="332"/>
      <c r="C739" s="332"/>
      <c r="D739" s="332"/>
      <c r="E739" s="1168"/>
      <c r="F739" s="582">
        <f t="shared" si="145"/>
        <v>0</v>
      </c>
      <c r="G739" s="333"/>
      <c r="H739" s="333"/>
      <c r="I739" s="334"/>
      <c r="J739" s="335"/>
      <c r="K739" s="942"/>
      <c r="L739" s="337"/>
      <c r="M739" s="337"/>
      <c r="N739" s="337"/>
      <c r="O739" s="338"/>
      <c r="P739" s="339">
        <f t="shared" si="147"/>
        <v>0</v>
      </c>
      <c r="Q739" s="364"/>
      <c r="R739" s="364"/>
      <c r="S739" s="365"/>
      <c r="T739" s="366"/>
      <c r="U739" s="367"/>
      <c r="V739" s="364"/>
      <c r="W739" s="364"/>
      <c r="X739" s="364"/>
      <c r="Y739" s="1293">
        <f t="shared" si="148"/>
        <v>0</v>
      </c>
      <c r="Z739" s="340"/>
      <c r="AA739" s="348"/>
      <c r="AB739" s="40"/>
      <c r="AC739" s="253">
        <f t="shared" si="149"/>
        <v>0</v>
      </c>
    </row>
    <row r="740" spans="1:29" s="51" customFormat="1" ht="15.6" customHeight="1" x14ac:dyDescent="0.3">
      <c r="A740" s="115"/>
      <c r="B740" s="332"/>
      <c r="C740" s="368" t="s">
        <v>1168</v>
      </c>
      <c r="D740" s="332"/>
      <c r="E740" s="1164"/>
      <c r="F740" s="582">
        <f t="shared" si="145"/>
        <v>0</v>
      </c>
      <c r="G740" s="333"/>
      <c r="H740" s="333"/>
      <c r="I740" s="334"/>
      <c r="J740" s="335"/>
      <c r="K740" s="942"/>
      <c r="L740" s="337"/>
      <c r="M740" s="337"/>
      <c r="N740" s="337"/>
      <c r="O740" s="338"/>
      <c r="P740" s="339">
        <f t="shared" si="147"/>
        <v>0</v>
      </c>
      <c r="Q740" s="364"/>
      <c r="R740" s="364"/>
      <c r="S740" s="365"/>
      <c r="T740" s="366"/>
      <c r="U740" s="367"/>
      <c r="V740" s="364"/>
      <c r="W740" s="364"/>
      <c r="X740" s="364"/>
      <c r="Y740" s="1293">
        <f t="shared" si="148"/>
        <v>0</v>
      </c>
      <c r="Z740" s="340"/>
      <c r="AA740" s="370"/>
      <c r="AB740" s="216"/>
      <c r="AC740" s="253">
        <f t="shared" si="149"/>
        <v>0</v>
      </c>
    </row>
    <row r="741" spans="1:29" s="51" customFormat="1" ht="15.6" customHeight="1" x14ac:dyDescent="0.3">
      <c r="A741" s="115"/>
      <c r="B741" s="332"/>
      <c r="C741" s="368" t="s">
        <v>1158</v>
      </c>
      <c r="D741" s="332"/>
      <c r="E741" s="1164"/>
      <c r="F741" s="582">
        <f t="shared" si="145"/>
        <v>0</v>
      </c>
      <c r="G741" s="333"/>
      <c r="H741" s="333"/>
      <c r="I741" s="333"/>
      <c r="J741" s="335"/>
      <c r="K741" s="942"/>
      <c r="L741" s="337"/>
      <c r="M741" s="337"/>
      <c r="N741" s="337"/>
      <c r="O741" s="338"/>
      <c r="P741" s="339">
        <f t="shared" si="147"/>
        <v>0</v>
      </c>
      <c r="Q741" s="364"/>
      <c r="R741" s="364"/>
      <c r="S741" s="365"/>
      <c r="T741" s="366"/>
      <c r="U741" s="367"/>
      <c r="V741" s="364"/>
      <c r="W741" s="364"/>
      <c r="X741" s="364"/>
      <c r="Y741" s="1293">
        <f t="shared" si="148"/>
        <v>0</v>
      </c>
      <c r="Z741" s="340"/>
      <c r="AA741" s="370"/>
      <c r="AB741" s="216"/>
      <c r="AC741" s="253">
        <f t="shared" si="149"/>
        <v>0</v>
      </c>
    </row>
    <row r="742" spans="1:29" s="51" customFormat="1" ht="15.6" customHeight="1" x14ac:dyDescent="0.3">
      <c r="A742" s="115"/>
      <c r="B742" s="332"/>
      <c r="C742" s="368" t="s">
        <v>1159</v>
      </c>
      <c r="D742" s="332"/>
      <c r="E742" s="1164"/>
      <c r="F742" s="582">
        <f t="shared" si="145"/>
        <v>0</v>
      </c>
      <c r="G742" s="333"/>
      <c r="H742" s="333"/>
      <c r="I742" s="333"/>
      <c r="J742" s="335"/>
      <c r="K742" s="942"/>
      <c r="L742" s="337"/>
      <c r="M742" s="337"/>
      <c r="N742" s="337"/>
      <c r="O742" s="338"/>
      <c r="P742" s="339">
        <f t="shared" si="147"/>
        <v>0</v>
      </c>
      <c r="Q742" s="364"/>
      <c r="R742" s="364"/>
      <c r="S742" s="365"/>
      <c r="T742" s="366"/>
      <c r="U742" s="367"/>
      <c r="V742" s="364"/>
      <c r="W742" s="364"/>
      <c r="X742" s="364"/>
      <c r="Y742" s="1293">
        <f t="shared" si="148"/>
        <v>0</v>
      </c>
      <c r="Z742" s="340"/>
      <c r="AA742" s="370"/>
      <c r="AB742" s="216"/>
      <c r="AC742" s="253">
        <f t="shared" si="149"/>
        <v>0</v>
      </c>
    </row>
    <row r="743" spans="1:29" s="51" customFormat="1" ht="15.6" customHeight="1" x14ac:dyDescent="0.3">
      <c r="A743" s="115"/>
      <c r="B743" s="332"/>
      <c r="C743" s="368" t="s">
        <v>1048</v>
      </c>
      <c r="D743" s="332"/>
      <c r="E743" s="1164"/>
      <c r="F743" s="582">
        <f t="shared" si="145"/>
        <v>0</v>
      </c>
      <c r="G743" s="333"/>
      <c r="H743" s="333"/>
      <c r="I743" s="333"/>
      <c r="J743" s="335"/>
      <c r="K743" s="942"/>
      <c r="L743" s="337"/>
      <c r="M743" s="337"/>
      <c r="N743" s="337"/>
      <c r="O743" s="338"/>
      <c r="P743" s="339">
        <f t="shared" si="147"/>
        <v>0</v>
      </c>
      <c r="Q743" s="364"/>
      <c r="R743" s="364"/>
      <c r="S743" s="365"/>
      <c r="T743" s="366"/>
      <c r="U743" s="367"/>
      <c r="V743" s="364"/>
      <c r="W743" s="364"/>
      <c r="X743" s="364"/>
      <c r="Y743" s="1293">
        <f t="shared" si="148"/>
        <v>0</v>
      </c>
      <c r="Z743" s="340"/>
      <c r="AA743" s="370"/>
      <c r="AB743" s="216"/>
      <c r="AC743" s="253">
        <f t="shared" si="149"/>
        <v>0</v>
      </c>
    </row>
    <row r="744" spans="1:29" s="51" customFormat="1" ht="15.6" customHeight="1" x14ac:dyDescent="0.3">
      <c r="A744" s="115"/>
      <c r="B744" s="332"/>
      <c r="C744" s="368" t="s">
        <v>1049</v>
      </c>
      <c r="D744" s="332"/>
      <c r="E744" s="1164"/>
      <c r="F744" s="582">
        <f t="shared" si="145"/>
        <v>0</v>
      </c>
      <c r="G744" s="333"/>
      <c r="H744" s="333"/>
      <c r="I744" s="333"/>
      <c r="J744" s="335"/>
      <c r="K744" s="942"/>
      <c r="L744" s="337"/>
      <c r="M744" s="337"/>
      <c r="N744" s="337"/>
      <c r="O744" s="338"/>
      <c r="P744" s="339">
        <f t="shared" si="147"/>
        <v>0</v>
      </c>
      <c r="Q744" s="364"/>
      <c r="R744" s="364"/>
      <c r="S744" s="365"/>
      <c r="T744" s="366"/>
      <c r="U744" s="367"/>
      <c r="V744" s="364"/>
      <c r="W744" s="364"/>
      <c r="X744" s="364"/>
      <c r="Y744" s="1293">
        <f t="shared" si="148"/>
        <v>0</v>
      </c>
      <c r="Z744" s="340"/>
      <c r="AA744" s="370"/>
      <c r="AB744" s="216"/>
      <c r="AC744" s="253">
        <f t="shared" si="149"/>
        <v>0</v>
      </c>
    </row>
    <row r="745" spans="1:29" s="51" customFormat="1" ht="15.6" customHeight="1" x14ac:dyDescent="0.3">
      <c r="A745" s="115"/>
      <c r="B745" s="332"/>
      <c r="C745" s="332"/>
      <c r="D745" s="332"/>
      <c r="E745" s="1168" t="s">
        <v>194</v>
      </c>
      <c r="F745" s="582">
        <f t="shared" si="145"/>
        <v>1</v>
      </c>
      <c r="G745" s="333"/>
      <c r="H745" s="333"/>
      <c r="I745" s="333">
        <v>1</v>
      </c>
      <c r="J745" s="335"/>
      <c r="K745" s="942"/>
      <c r="L745" s="337"/>
      <c r="M745" s="337"/>
      <c r="N745" s="337"/>
      <c r="O745" s="338"/>
      <c r="P745" s="339">
        <f t="shared" si="147"/>
        <v>200000</v>
      </c>
      <c r="Q745" s="364"/>
      <c r="R745" s="364"/>
      <c r="S745" s="365">
        <v>200000</v>
      </c>
      <c r="T745" s="366"/>
      <c r="U745" s="367"/>
      <c r="V745" s="364"/>
      <c r="W745" s="364"/>
      <c r="X745" s="364"/>
      <c r="Y745" s="1293">
        <f t="shared" si="148"/>
        <v>0</v>
      </c>
      <c r="Z745" s="340"/>
      <c r="AA745" s="370" t="s">
        <v>757</v>
      </c>
      <c r="AB745" s="216"/>
      <c r="AC745" s="253">
        <f t="shared" si="149"/>
        <v>200000</v>
      </c>
    </row>
    <row r="746" spans="1:29" ht="15.6" customHeight="1" x14ac:dyDescent="0.3">
      <c r="A746" s="115"/>
      <c r="B746" s="332"/>
      <c r="C746" s="332"/>
      <c r="D746" s="332"/>
      <c r="E746" s="1168"/>
      <c r="F746" s="582">
        <f t="shared" si="145"/>
        <v>0</v>
      </c>
      <c r="G746" s="333"/>
      <c r="H746" s="333"/>
      <c r="I746" s="334"/>
      <c r="J746" s="335"/>
      <c r="K746" s="942"/>
      <c r="L746" s="337"/>
      <c r="M746" s="337"/>
      <c r="N746" s="337"/>
      <c r="O746" s="338"/>
      <c r="P746" s="339">
        <f t="shared" si="147"/>
        <v>0</v>
      </c>
      <c r="Q746" s="364"/>
      <c r="R746" s="364"/>
      <c r="S746" s="365"/>
      <c r="T746" s="366"/>
      <c r="U746" s="367"/>
      <c r="V746" s="364"/>
      <c r="W746" s="364"/>
      <c r="X746" s="364"/>
      <c r="Y746" s="1293">
        <f t="shared" si="148"/>
        <v>0</v>
      </c>
      <c r="Z746" s="340"/>
      <c r="AA746" s="348"/>
      <c r="AB746" s="40"/>
      <c r="AC746" s="253">
        <f t="shared" si="149"/>
        <v>0</v>
      </c>
    </row>
    <row r="747" spans="1:29" x14ac:dyDescent="0.3">
      <c r="A747" s="115"/>
      <c r="B747" s="332"/>
      <c r="C747" s="368" t="s">
        <v>1169</v>
      </c>
      <c r="D747" s="332"/>
      <c r="E747" s="1164"/>
      <c r="F747" s="582">
        <f t="shared" si="145"/>
        <v>0</v>
      </c>
      <c r="G747" s="333"/>
      <c r="H747" s="333"/>
      <c r="I747" s="334"/>
      <c r="J747" s="335"/>
      <c r="K747" s="942"/>
      <c r="L747" s="337"/>
      <c r="M747" s="337"/>
      <c r="N747" s="337"/>
      <c r="O747" s="338"/>
      <c r="P747" s="339">
        <f t="shared" si="147"/>
        <v>0</v>
      </c>
      <c r="Q747" s="364"/>
      <c r="R747" s="364"/>
      <c r="S747" s="365"/>
      <c r="T747" s="366"/>
      <c r="U747" s="367"/>
      <c r="V747" s="364"/>
      <c r="W747" s="364"/>
      <c r="X747" s="364"/>
      <c r="Y747" s="1293">
        <f t="shared" si="148"/>
        <v>0</v>
      </c>
      <c r="Z747" s="340"/>
      <c r="AA747" s="370"/>
      <c r="AB747" s="40"/>
      <c r="AC747" s="253">
        <f t="shared" si="149"/>
        <v>0</v>
      </c>
    </row>
    <row r="748" spans="1:29" x14ac:dyDescent="0.3">
      <c r="A748" s="115"/>
      <c r="B748" s="332"/>
      <c r="C748" s="332"/>
      <c r="D748" s="368" t="s">
        <v>880</v>
      </c>
      <c r="E748" s="1164"/>
      <c r="F748" s="582">
        <f t="shared" si="145"/>
        <v>0</v>
      </c>
      <c r="G748" s="333"/>
      <c r="H748" s="333"/>
      <c r="I748" s="334"/>
      <c r="J748" s="335"/>
      <c r="K748" s="942"/>
      <c r="L748" s="337"/>
      <c r="M748" s="337"/>
      <c r="N748" s="337"/>
      <c r="O748" s="338"/>
      <c r="P748" s="339">
        <f t="shared" si="147"/>
        <v>0</v>
      </c>
      <c r="Q748" s="364"/>
      <c r="R748" s="364"/>
      <c r="S748" s="365"/>
      <c r="T748" s="366"/>
      <c r="U748" s="367"/>
      <c r="V748" s="364"/>
      <c r="W748" s="364"/>
      <c r="X748" s="364"/>
      <c r="Y748" s="1293">
        <f t="shared" si="148"/>
        <v>0</v>
      </c>
      <c r="Z748" s="340"/>
      <c r="AA748" s="370"/>
      <c r="AB748" s="40"/>
      <c r="AC748" s="253">
        <f t="shared" si="149"/>
        <v>0</v>
      </c>
    </row>
    <row r="749" spans="1:29" x14ac:dyDescent="0.3">
      <c r="A749" s="115"/>
      <c r="B749" s="332"/>
      <c r="C749" s="332"/>
      <c r="D749" s="368" t="s">
        <v>881</v>
      </c>
      <c r="E749" s="1164"/>
      <c r="F749" s="582"/>
      <c r="G749" s="333"/>
      <c r="H749" s="333"/>
      <c r="I749" s="334"/>
      <c r="J749" s="335"/>
      <c r="K749" s="942"/>
      <c r="L749" s="337"/>
      <c r="M749" s="337"/>
      <c r="N749" s="337"/>
      <c r="O749" s="338"/>
      <c r="P749" s="339">
        <f t="shared" si="147"/>
        <v>0</v>
      </c>
      <c r="Q749" s="364"/>
      <c r="R749" s="364"/>
      <c r="S749" s="365"/>
      <c r="T749" s="366"/>
      <c r="U749" s="367"/>
      <c r="V749" s="364"/>
      <c r="W749" s="364"/>
      <c r="X749" s="364"/>
      <c r="Y749" s="1293">
        <f t="shared" si="148"/>
        <v>0</v>
      </c>
      <c r="Z749" s="340"/>
      <c r="AA749" s="370"/>
      <c r="AB749" s="40"/>
      <c r="AC749" s="253">
        <f t="shared" si="149"/>
        <v>0</v>
      </c>
    </row>
    <row r="750" spans="1:29" x14ac:dyDescent="0.3">
      <c r="A750" s="115"/>
      <c r="B750" s="332"/>
      <c r="C750" s="332"/>
      <c r="D750" s="563" t="s">
        <v>1170</v>
      </c>
      <c r="E750" s="1164"/>
      <c r="F750" s="582">
        <f t="shared" si="145"/>
        <v>0</v>
      </c>
      <c r="G750" s="333"/>
      <c r="H750" s="333"/>
      <c r="I750" s="334"/>
      <c r="J750" s="335"/>
      <c r="K750" s="942"/>
      <c r="L750" s="337"/>
      <c r="M750" s="337"/>
      <c r="N750" s="337"/>
      <c r="O750" s="338"/>
      <c r="P750" s="339">
        <f t="shared" si="147"/>
        <v>0</v>
      </c>
      <c r="Q750" s="364"/>
      <c r="R750" s="364"/>
      <c r="S750" s="365"/>
      <c r="T750" s="366"/>
      <c r="U750" s="367"/>
      <c r="V750" s="364"/>
      <c r="W750" s="364"/>
      <c r="X750" s="364"/>
      <c r="Y750" s="1293">
        <f t="shared" si="148"/>
        <v>0</v>
      </c>
      <c r="Z750" s="340"/>
      <c r="AA750" s="370"/>
      <c r="AB750" s="40"/>
      <c r="AC750" s="253">
        <f t="shared" si="149"/>
        <v>0</v>
      </c>
    </row>
    <row r="751" spans="1:29" x14ac:dyDescent="0.3">
      <c r="A751" s="115"/>
      <c r="B751" s="332"/>
      <c r="C751" s="332"/>
      <c r="D751" s="563" t="s">
        <v>1171</v>
      </c>
      <c r="E751" s="1164"/>
      <c r="F751" s="582">
        <f t="shared" si="145"/>
        <v>0</v>
      </c>
      <c r="G751" s="333"/>
      <c r="H751" s="333"/>
      <c r="I751" s="334"/>
      <c r="J751" s="335"/>
      <c r="K751" s="942"/>
      <c r="L751" s="337"/>
      <c r="M751" s="337"/>
      <c r="N751" s="337"/>
      <c r="O751" s="338"/>
      <c r="P751" s="339">
        <f t="shared" si="147"/>
        <v>0</v>
      </c>
      <c r="Q751" s="364"/>
      <c r="R751" s="364"/>
      <c r="S751" s="365"/>
      <c r="T751" s="366"/>
      <c r="U751" s="367"/>
      <c r="V751" s="364"/>
      <c r="W751" s="364"/>
      <c r="X751" s="364"/>
      <c r="Y751" s="1293">
        <f t="shared" si="148"/>
        <v>0</v>
      </c>
      <c r="Z751" s="340"/>
      <c r="AA751" s="370"/>
      <c r="AB751" s="40"/>
      <c r="AC751" s="253">
        <f t="shared" si="149"/>
        <v>0</v>
      </c>
    </row>
    <row r="752" spans="1:29" x14ac:dyDescent="0.3">
      <c r="A752" s="115"/>
      <c r="B752" s="332"/>
      <c r="C752" s="332"/>
      <c r="D752" s="332"/>
      <c r="E752" s="1168" t="s">
        <v>55</v>
      </c>
      <c r="F752" s="582">
        <f t="shared" si="145"/>
        <v>20</v>
      </c>
      <c r="G752" s="333">
        <v>5</v>
      </c>
      <c r="H752" s="333">
        <v>5</v>
      </c>
      <c r="I752" s="334">
        <v>5</v>
      </c>
      <c r="J752" s="335">
        <v>5</v>
      </c>
      <c r="K752" s="633">
        <v>5</v>
      </c>
      <c r="L752" s="337">
        <v>7</v>
      </c>
      <c r="M752" s="337"/>
      <c r="N752" s="337"/>
      <c r="O752" s="338">
        <f t="shared" ref="O752:O797" si="150">SUM(K752:N752)</f>
        <v>12</v>
      </c>
      <c r="P752" s="339">
        <f t="shared" si="147"/>
        <v>100000</v>
      </c>
      <c r="Q752" s="364"/>
      <c r="R752" s="364"/>
      <c r="S752" s="365">
        <v>50000</v>
      </c>
      <c r="T752" s="366">
        <v>50000</v>
      </c>
      <c r="U752" s="367"/>
      <c r="V752" s="364"/>
      <c r="W752" s="364"/>
      <c r="X752" s="364"/>
      <c r="Y752" s="1293">
        <f t="shared" si="148"/>
        <v>0</v>
      </c>
      <c r="Z752" s="340"/>
      <c r="AA752" s="370"/>
      <c r="AB752" s="40"/>
      <c r="AC752" s="253">
        <f t="shared" si="149"/>
        <v>100000</v>
      </c>
    </row>
    <row r="753" spans="1:29" x14ac:dyDescent="0.3">
      <c r="A753" s="115"/>
      <c r="B753" s="332"/>
      <c r="C753" s="332"/>
      <c r="D753" s="332"/>
      <c r="E753" s="1176" t="s">
        <v>24</v>
      </c>
      <c r="F753" s="582">
        <f t="shared" si="145"/>
        <v>0</v>
      </c>
      <c r="G753" s="333"/>
      <c r="H753" s="333"/>
      <c r="I753" s="334"/>
      <c r="J753" s="335"/>
      <c r="K753" s="942"/>
      <c r="L753" s="337"/>
      <c r="M753" s="337"/>
      <c r="N753" s="337"/>
      <c r="O753" s="338"/>
      <c r="P753" s="339">
        <f t="shared" si="147"/>
        <v>0</v>
      </c>
      <c r="Q753" s="364"/>
      <c r="R753" s="364"/>
      <c r="S753" s="365"/>
      <c r="T753" s="366"/>
      <c r="U753" s="367"/>
      <c r="V753" s="364"/>
      <c r="W753" s="364"/>
      <c r="X753" s="364"/>
      <c r="Y753" s="1293">
        <f t="shared" si="148"/>
        <v>0</v>
      </c>
      <c r="Z753" s="340"/>
      <c r="AA753" s="370"/>
      <c r="AB753" s="40"/>
      <c r="AC753" s="253">
        <f t="shared" si="149"/>
        <v>0</v>
      </c>
    </row>
    <row r="754" spans="1:29" x14ac:dyDescent="0.3">
      <c r="A754" s="115"/>
      <c r="B754" s="332"/>
      <c r="C754" s="332"/>
      <c r="D754" s="332"/>
      <c r="E754" s="1176" t="s">
        <v>25</v>
      </c>
      <c r="F754" s="582">
        <f t="shared" si="145"/>
        <v>0</v>
      </c>
      <c r="G754" s="333"/>
      <c r="H754" s="333"/>
      <c r="I754" s="334"/>
      <c r="J754" s="335"/>
      <c r="K754" s="942"/>
      <c r="L754" s="337"/>
      <c r="M754" s="337"/>
      <c r="N754" s="337"/>
      <c r="O754" s="338"/>
      <c r="P754" s="339">
        <f t="shared" si="147"/>
        <v>0</v>
      </c>
      <c r="Q754" s="364"/>
      <c r="R754" s="364"/>
      <c r="S754" s="365"/>
      <c r="T754" s="366"/>
      <c r="U754" s="367"/>
      <c r="V754" s="364"/>
      <c r="W754" s="364"/>
      <c r="X754" s="364"/>
      <c r="Y754" s="1293">
        <f t="shared" si="148"/>
        <v>0</v>
      </c>
      <c r="Z754" s="340"/>
      <c r="AA754" s="370"/>
      <c r="AB754" s="40"/>
      <c r="AC754" s="253">
        <f t="shared" si="149"/>
        <v>0</v>
      </c>
    </row>
    <row r="755" spans="1:29" x14ac:dyDescent="0.3">
      <c r="A755" s="115"/>
      <c r="B755" s="332"/>
      <c r="C755" s="332"/>
      <c r="D755" s="332"/>
      <c r="E755" s="1176" t="s">
        <v>26</v>
      </c>
      <c r="F755" s="582">
        <f t="shared" si="145"/>
        <v>0</v>
      </c>
      <c r="G755" s="333"/>
      <c r="H755" s="333"/>
      <c r="I755" s="334"/>
      <c r="J755" s="335"/>
      <c r="K755" s="942"/>
      <c r="L755" s="337"/>
      <c r="M755" s="337"/>
      <c r="N755" s="337"/>
      <c r="O755" s="338"/>
      <c r="P755" s="339">
        <f t="shared" si="147"/>
        <v>0</v>
      </c>
      <c r="Q755" s="364"/>
      <c r="R755" s="364"/>
      <c r="S755" s="365"/>
      <c r="T755" s="366"/>
      <c r="U755" s="367"/>
      <c r="V755" s="364"/>
      <c r="W755" s="364"/>
      <c r="X755" s="364"/>
      <c r="Y755" s="1293">
        <f t="shared" si="148"/>
        <v>0</v>
      </c>
      <c r="Z755" s="340"/>
      <c r="AA755" s="439"/>
      <c r="AB755" s="40"/>
      <c r="AC755" s="253">
        <f t="shared" si="149"/>
        <v>0</v>
      </c>
    </row>
    <row r="756" spans="1:29" x14ac:dyDescent="0.3">
      <c r="A756" s="115"/>
      <c r="B756" s="332"/>
      <c r="C756" s="332"/>
      <c r="D756" s="332"/>
      <c r="E756" s="1176" t="s">
        <v>27</v>
      </c>
      <c r="F756" s="582">
        <f t="shared" si="145"/>
        <v>0</v>
      </c>
      <c r="G756" s="333"/>
      <c r="H756" s="333"/>
      <c r="I756" s="334"/>
      <c r="J756" s="335"/>
      <c r="K756" s="942"/>
      <c r="L756" s="337"/>
      <c r="M756" s="337"/>
      <c r="N756" s="337"/>
      <c r="O756" s="338"/>
      <c r="P756" s="339">
        <f t="shared" si="147"/>
        <v>0</v>
      </c>
      <c r="Q756" s="364"/>
      <c r="R756" s="364"/>
      <c r="S756" s="365"/>
      <c r="T756" s="366"/>
      <c r="U756" s="367"/>
      <c r="V756" s="364"/>
      <c r="W756" s="364"/>
      <c r="X756" s="364"/>
      <c r="Y756" s="1293">
        <f t="shared" si="148"/>
        <v>0</v>
      </c>
      <c r="Z756" s="340"/>
      <c r="AA756" s="439"/>
      <c r="AB756" s="40"/>
      <c r="AC756" s="253">
        <f t="shared" si="149"/>
        <v>0</v>
      </c>
    </row>
    <row r="757" spans="1:29" x14ac:dyDescent="0.3">
      <c r="A757" s="115"/>
      <c r="B757" s="332"/>
      <c r="C757" s="332"/>
      <c r="D757" s="332"/>
      <c r="E757" s="1176"/>
      <c r="F757" s="582">
        <f t="shared" si="145"/>
        <v>0</v>
      </c>
      <c r="G757" s="333"/>
      <c r="H757" s="333"/>
      <c r="I757" s="334"/>
      <c r="J757" s="335"/>
      <c r="K757" s="942"/>
      <c r="L757" s="337"/>
      <c r="M757" s="337"/>
      <c r="N757" s="337"/>
      <c r="O757" s="338"/>
      <c r="P757" s="339">
        <f t="shared" si="147"/>
        <v>0</v>
      </c>
      <c r="Q757" s="364"/>
      <c r="R757" s="364"/>
      <c r="S757" s="365"/>
      <c r="T757" s="366"/>
      <c r="U757" s="367"/>
      <c r="V757" s="364"/>
      <c r="W757" s="364"/>
      <c r="X757" s="364"/>
      <c r="Y757" s="1293">
        <f t="shared" si="148"/>
        <v>0</v>
      </c>
      <c r="Z757" s="340"/>
      <c r="AA757" s="439"/>
      <c r="AB757" s="40"/>
      <c r="AC757" s="253">
        <f t="shared" si="149"/>
        <v>0</v>
      </c>
    </row>
    <row r="758" spans="1:29" ht="15.6" customHeight="1" x14ac:dyDescent="0.3">
      <c r="A758" s="115"/>
      <c r="B758" s="332"/>
      <c r="C758" s="442" t="s">
        <v>1172</v>
      </c>
      <c r="D758" s="332"/>
      <c r="E758" s="1168"/>
      <c r="F758" s="582">
        <f t="shared" si="145"/>
        <v>0</v>
      </c>
      <c r="G758" s="333"/>
      <c r="H758" s="333"/>
      <c r="I758" s="334"/>
      <c r="J758" s="335"/>
      <c r="K758" s="942"/>
      <c r="L758" s="337"/>
      <c r="M758" s="337"/>
      <c r="N758" s="337"/>
      <c r="O758" s="338"/>
      <c r="P758" s="339">
        <f t="shared" si="147"/>
        <v>0</v>
      </c>
      <c r="Q758" s="364"/>
      <c r="R758" s="364"/>
      <c r="S758" s="365"/>
      <c r="T758" s="366"/>
      <c r="U758" s="367"/>
      <c r="V758" s="364"/>
      <c r="W758" s="364"/>
      <c r="X758" s="364"/>
      <c r="Y758" s="1293">
        <f t="shared" si="148"/>
        <v>0</v>
      </c>
      <c r="Z758" s="340"/>
      <c r="AA758" s="348"/>
      <c r="AB758" s="40"/>
      <c r="AC758" s="253">
        <f t="shared" si="149"/>
        <v>0</v>
      </c>
    </row>
    <row r="759" spans="1:29" ht="15.6" customHeight="1" x14ac:dyDescent="0.3">
      <c r="A759" s="115"/>
      <c r="B759" s="332"/>
      <c r="C759" s="332"/>
      <c r="D759" s="332"/>
      <c r="E759" s="1168" t="s">
        <v>941</v>
      </c>
      <c r="F759" s="582">
        <v>1</v>
      </c>
      <c r="G759" s="333"/>
      <c r="H759" s="333"/>
      <c r="I759" s="333">
        <v>1</v>
      </c>
      <c r="J759" s="335">
        <v>-1</v>
      </c>
      <c r="K759" s="942">
        <v>4</v>
      </c>
      <c r="L759" s="337"/>
      <c r="M759" s="337"/>
      <c r="N759" s="337"/>
      <c r="O759" s="338">
        <f t="shared" si="150"/>
        <v>4</v>
      </c>
      <c r="P759" s="339">
        <f t="shared" si="147"/>
        <v>32660</v>
      </c>
      <c r="Q759" s="364"/>
      <c r="R759" s="364"/>
      <c r="S759" s="365">
        <v>15000</v>
      </c>
      <c r="T759" s="366">
        <v>17660</v>
      </c>
      <c r="U759" s="367"/>
      <c r="V759" s="364"/>
      <c r="W759" s="364"/>
      <c r="X759" s="364"/>
      <c r="Y759" s="1293">
        <f t="shared" si="148"/>
        <v>0</v>
      </c>
      <c r="Z759" s="340"/>
      <c r="AA759" s="348"/>
      <c r="AB759" s="40"/>
      <c r="AC759" s="253">
        <f t="shared" si="149"/>
        <v>32660</v>
      </c>
    </row>
    <row r="760" spans="1:29" ht="15.6" customHeight="1" x14ac:dyDescent="0.3">
      <c r="A760" s="115"/>
      <c r="B760" s="332"/>
      <c r="C760" s="332"/>
      <c r="D760" s="332"/>
      <c r="E760" s="1168"/>
      <c r="F760" s="582">
        <f t="shared" si="145"/>
        <v>0</v>
      </c>
      <c r="G760" s="333"/>
      <c r="H760" s="333"/>
      <c r="I760" s="334"/>
      <c r="J760" s="335"/>
      <c r="K760" s="942"/>
      <c r="L760" s="337"/>
      <c r="M760" s="337"/>
      <c r="N760" s="337"/>
      <c r="O760" s="338"/>
      <c r="P760" s="339">
        <f t="shared" si="147"/>
        <v>0</v>
      </c>
      <c r="Q760" s="364"/>
      <c r="R760" s="364"/>
      <c r="S760" s="365"/>
      <c r="T760" s="366"/>
      <c r="U760" s="367"/>
      <c r="V760" s="364"/>
      <c r="W760" s="364"/>
      <c r="X760" s="364"/>
      <c r="Y760" s="1293">
        <f t="shared" si="148"/>
        <v>0</v>
      </c>
      <c r="Z760" s="340"/>
      <c r="AA760" s="439"/>
      <c r="AB760" s="20"/>
      <c r="AC760" s="253">
        <f t="shared" si="149"/>
        <v>0</v>
      </c>
    </row>
    <row r="761" spans="1:29" ht="15.6" customHeight="1" x14ac:dyDescent="0.3">
      <c r="A761" s="115"/>
      <c r="B761" s="332"/>
      <c r="C761" s="442" t="s">
        <v>1173</v>
      </c>
      <c r="D761" s="441"/>
      <c r="E761" s="1188"/>
      <c r="F761" s="582">
        <f t="shared" si="145"/>
        <v>0</v>
      </c>
      <c r="G761" s="333"/>
      <c r="H761" s="333"/>
      <c r="I761" s="334"/>
      <c r="J761" s="335"/>
      <c r="K761" s="942"/>
      <c r="L761" s="337"/>
      <c r="M761" s="337"/>
      <c r="N761" s="337"/>
      <c r="O761" s="338">
        <f t="shared" si="150"/>
        <v>0</v>
      </c>
      <c r="P761" s="339">
        <f t="shared" si="147"/>
        <v>0</v>
      </c>
      <c r="Q761" s="364"/>
      <c r="R761" s="364"/>
      <c r="S761" s="365"/>
      <c r="T761" s="366"/>
      <c r="U761" s="367"/>
      <c r="V761" s="364"/>
      <c r="W761" s="364"/>
      <c r="X761" s="364"/>
      <c r="Y761" s="1293">
        <f t="shared" si="148"/>
        <v>0</v>
      </c>
      <c r="Z761" s="340"/>
      <c r="AA761" s="370"/>
      <c r="AB761" s="14"/>
      <c r="AC761" s="253">
        <f t="shared" si="149"/>
        <v>0</v>
      </c>
    </row>
    <row r="762" spans="1:29" ht="15.6" customHeight="1" x14ac:dyDescent="0.3">
      <c r="A762" s="115"/>
      <c r="B762" s="332"/>
      <c r="C762" s="332"/>
      <c r="D762" s="332"/>
      <c r="E762" s="1168" t="s">
        <v>55</v>
      </c>
      <c r="F762" s="582">
        <v>1</v>
      </c>
      <c r="G762" s="333"/>
      <c r="H762" s="333"/>
      <c r="I762" s="334">
        <v>1</v>
      </c>
      <c r="J762" s="335">
        <v>-1</v>
      </c>
      <c r="K762" s="942">
        <v>1</v>
      </c>
      <c r="L762" s="337"/>
      <c r="M762" s="337"/>
      <c r="N762" s="337"/>
      <c r="O762" s="338">
        <f t="shared" si="150"/>
        <v>1</v>
      </c>
      <c r="P762" s="339">
        <f t="shared" si="147"/>
        <v>100000</v>
      </c>
      <c r="Q762" s="364"/>
      <c r="R762" s="364"/>
      <c r="S762" s="365">
        <v>50000</v>
      </c>
      <c r="T762" s="366">
        <v>50000</v>
      </c>
      <c r="U762" s="367"/>
      <c r="V762" s="364"/>
      <c r="W762" s="364"/>
      <c r="X762" s="364"/>
      <c r="Y762" s="1293">
        <f t="shared" si="148"/>
        <v>0</v>
      </c>
      <c r="Z762" s="340"/>
      <c r="AA762" s="439"/>
      <c r="AB762" s="14"/>
      <c r="AC762" s="253">
        <f t="shared" si="149"/>
        <v>100000</v>
      </c>
    </row>
    <row r="763" spans="1:29" ht="15.6" customHeight="1" x14ac:dyDescent="0.3">
      <c r="A763" s="115"/>
      <c r="B763" s="332"/>
      <c r="C763" s="332"/>
      <c r="D763" s="332"/>
      <c r="E763" s="1168"/>
      <c r="F763" s="582">
        <f t="shared" si="145"/>
        <v>0</v>
      </c>
      <c r="G763" s="333"/>
      <c r="H763" s="333"/>
      <c r="I763" s="334"/>
      <c r="J763" s="335"/>
      <c r="K763" s="942"/>
      <c r="L763" s="337"/>
      <c r="M763" s="337"/>
      <c r="N763" s="337"/>
      <c r="O763" s="338"/>
      <c r="P763" s="339"/>
      <c r="Q763" s="364"/>
      <c r="R763" s="364"/>
      <c r="S763" s="365"/>
      <c r="T763" s="366"/>
      <c r="U763" s="367"/>
      <c r="V763" s="364"/>
      <c r="W763" s="364"/>
      <c r="X763" s="364"/>
      <c r="Y763" s="1293"/>
      <c r="Z763" s="340"/>
      <c r="AA763" s="439"/>
      <c r="AB763" s="14"/>
      <c r="AC763" s="253"/>
    </row>
    <row r="764" spans="1:29" ht="15.6" customHeight="1" x14ac:dyDescent="0.3">
      <c r="A764" s="115"/>
      <c r="B764" s="332"/>
      <c r="C764" s="269"/>
      <c r="D764" s="442" t="s">
        <v>1174</v>
      </c>
      <c r="E764" s="1188"/>
      <c r="F764" s="582">
        <f t="shared" si="145"/>
        <v>0</v>
      </c>
      <c r="G764" s="333"/>
      <c r="H764" s="333"/>
      <c r="I764" s="334"/>
      <c r="J764" s="335"/>
      <c r="K764" s="942"/>
      <c r="L764" s="337"/>
      <c r="M764" s="337"/>
      <c r="N764" s="337"/>
      <c r="O764" s="338"/>
      <c r="P764" s="339">
        <f t="shared" si="147"/>
        <v>0</v>
      </c>
      <c r="Q764" s="364"/>
      <c r="R764" s="364"/>
      <c r="S764" s="365"/>
      <c r="T764" s="366"/>
      <c r="U764" s="367"/>
      <c r="V764" s="364"/>
      <c r="W764" s="364"/>
      <c r="X764" s="364"/>
      <c r="Y764" s="1293">
        <f t="shared" si="148"/>
        <v>0</v>
      </c>
      <c r="Z764" s="340"/>
      <c r="AA764" s="370"/>
      <c r="AB764" s="14"/>
      <c r="AC764" s="253">
        <f t="shared" ref="AC764:AC766" si="151">P764+Y764</f>
        <v>0</v>
      </c>
    </row>
    <row r="765" spans="1:29" ht="15.6" customHeight="1" x14ac:dyDescent="0.3">
      <c r="A765" s="115"/>
      <c r="B765" s="332"/>
      <c r="C765" s="269"/>
      <c r="D765" s="442" t="s">
        <v>1175</v>
      </c>
      <c r="E765" s="1188"/>
      <c r="F765" s="582">
        <f t="shared" si="145"/>
        <v>0</v>
      </c>
      <c r="G765" s="333"/>
      <c r="H765" s="333"/>
      <c r="I765" s="334"/>
      <c r="J765" s="335"/>
      <c r="K765" s="942"/>
      <c r="L765" s="337"/>
      <c r="M765" s="337"/>
      <c r="N765" s="337"/>
      <c r="O765" s="338"/>
      <c r="P765" s="339">
        <f t="shared" si="147"/>
        <v>0</v>
      </c>
      <c r="Q765" s="364"/>
      <c r="R765" s="364"/>
      <c r="S765" s="365"/>
      <c r="T765" s="366"/>
      <c r="U765" s="367"/>
      <c r="V765" s="364"/>
      <c r="W765" s="364"/>
      <c r="X765" s="364"/>
      <c r="Y765" s="1293">
        <f t="shared" si="148"/>
        <v>0</v>
      </c>
      <c r="Z765" s="340"/>
      <c r="AA765" s="370"/>
      <c r="AB765" s="14"/>
      <c r="AC765" s="253">
        <f t="shared" si="151"/>
        <v>0</v>
      </c>
    </row>
    <row r="766" spans="1:29" ht="15.6" customHeight="1" x14ac:dyDescent="0.3">
      <c r="A766" s="115"/>
      <c r="B766" s="332"/>
      <c r="C766" s="332"/>
      <c r="D766" s="332"/>
      <c r="E766" s="1168" t="s">
        <v>213</v>
      </c>
      <c r="F766" s="582">
        <f t="shared" si="145"/>
        <v>1</v>
      </c>
      <c r="G766" s="333"/>
      <c r="H766" s="333"/>
      <c r="I766" s="334"/>
      <c r="J766" s="335">
        <v>1</v>
      </c>
      <c r="K766" s="942">
        <v>1</v>
      </c>
      <c r="L766" s="337"/>
      <c r="M766" s="337"/>
      <c r="N766" s="337"/>
      <c r="O766" s="338">
        <f t="shared" ref="O766" si="152">SUM(K766:N766)</f>
        <v>1</v>
      </c>
      <c r="P766" s="339">
        <f t="shared" si="147"/>
        <v>500000</v>
      </c>
      <c r="Q766" s="364"/>
      <c r="R766" s="364"/>
      <c r="S766" s="365"/>
      <c r="T766" s="366">
        <v>500000</v>
      </c>
      <c r="U766" s="367"/>
      <c r="V766" s="364"/>
      <c r="W766" s="364"/>
      <c r="X766" s="364"/>
      <c r="Y766" s="1293">
        <f t="shared" si="148"/>
        <v>0</v>
      </c>
      <c r="Z766" s="340"/>
      <c r="AA766" s="439"/>
      <c r="AB766" s="14"/>
      <c r="AC766" s="253">
        <f t="shared" si="151"/>
        <v>500000</v>
      </c>
    </row>
    <row r="767" spans="1:29" s="35" customFormat="1" ht="16.2" thickBot="1" x14ac:dyDescent="0.35">
      <c r="A767" s="121"/>
      <c r="B767" s="377"/>
      <c r="C767" s="377"/>
      <c r="D767" s="377"/>
      <c r="E767" s="1487"/>
      <c r="F767" s="885">
        <f t="shared" si="145"/>
        <v>0</v>
      </c>
      <c r="G767" s="378"/>
      <c r="H767" s="378"/>
      <c r="I767" s="379"/>
      <c r="J767" s="380"/>
      <c r="K767" s="944"/>
      <c r="L767" s="381"/>
      <c r="M767" s="381"/>
      <c r="N767" s="381"/>
      <c r="O767" s="382"/>
      <c r="P767" s="481">
        <f t="shared" ref="P767:P835" si="153">SUM(Q767:T767)</f>
        <v>0</v>
      </c>
      <c r="Q767" s="383"/>
      <c r="R767" s="383"/>
      <c r="S767" s="384"/>
      <c r="T767" s="385"/>
      <c r="U767" s="386"/>
      <c r="V767" s="383"/>
      <c r="W767" s="383"/>
      <c r="X767" s="383"/>
      <c r="Y767" s="1305">
        <f t="shared" ref="Y767:Y835" si="154">SUM(U767:X767)</f>
        <v>0</v>
      </c>
      <c r="Z767" s="387"/>
      <c r="AA767" s="564"/>
      <c r="AB767" s="26"/>
      <c r="AC767" s="253">
        <f t="shared" si="149"/>
        <v>0</v>
      </c>
    </row>
    <row r="768" spans="1:29" s="984" customFormat="1" x14ac:dyDescent="0.3">
      <c r="A768" s="122"/>
      <c r="B768" s="1375" t="s">
        <v>397</v>
      </c>
      <c r="C768" s="388"/>
      <c r="D768" s="388"/>
      <c r="E768" s="1361"/>
      <c r="F768" s="886">
        <f t="shared" si="145"/>
        <v>0</v>
      </c>
      <c r="G768" s="924"/>
      <c r="H768" s="924"/>
      <c r="I768" s="925"/>
      <c r="J768" s="926"/>
      <c r="K768" s="392"/>
      <c r="L768" s="1454"/>
      <c r="M768" s="1454"/>
      <c r="N768" s="1454"/>
      <c r="O768" s="394"/>
      <c r="P768" s="483">
        <f t="shared" si="153"/>
        <v>0</v>
      </c>
      <c r="Q768" s="977"/>
      <c r="R768" s="977"/>
      <c r="S768" s="396"/>
      <c r="T768" s="397"/>
      <c r="U768" s="999"/>
      <c r="V768" s="977"/>
      <c r="W768" s="977"/>
      <c r="X768" s="977"/>
      <c r="Y768" s="1306">
        <f t="shared" si="154"/>
        <v>0</v>
      </c>
      <c r="Z768" s="1488" t="s">
        <v>114</v>
      </c>
      <c r="AA768" s="1012"/>
      <c r="AB768" s="20"/>
      <c r="AC768" s="260">
        <f t="shared" si="149"/>
        <v>0</v>
      </c>
    </row>
    <row r="769" spans="1:29" s="34" customFormat="1" x14ac:dyDescent="0.3">
      <c r="A769" s="118"/>
      <c r="B769" s="513"/>
      <c r="C769" s="368" t="s">
        <v>309</v>
      </c>
      <c r="D769" s="368"/>
      <c r="E769" s="1166"/>
      <c r="F769" s="582">
        <f t="shared" si="145"/>
        <v>0</v>
      </c>
      <c r="G769" s="583"/>
      <c r="H769" s="583"/>
      <c r="I769" s="584"/>
      <c r="J769" s="585"/>
      <c r="K769" s="336"/>
      <c r="L769" s="586"/>
      <c r="M769" s="586"/>
      <c r="N769" s="586"/>
      <c r="O769" s="338"/>
      <c r="P769" s="339">
        <f t="shared" si="153"/>
        <v>0</v>
      </c>
      <c r="Q769" s="436"/>
      <c r="R769" s="436"/>
      <c r="S769" s="401"/>
      <c r="T769" s="402"/>
      <c r="U769" s="437"/>
      <c r="V769" s="436"/>
      <c r="W769" s="436"/>
      <c r="X769" s="436"/>
      <c r="Y769" s="1293">
        <f t="shared" si="154"/>
        <v>0</v>
      </c>
      <c r="Z769" s="1119"/>
      <c r="AA769" s="373"/>
      <c r="AB769" s="20"/>
      <c r="AC769" s="260">
        <f t="shared" si="149"/>
        <v>0</v>
      </c>
    </row>
    <row r="770" spans="1:29" s="34" customFormat="1" x14ac:dyDescent="0.3">
      <c r="A770" s="118"/>
      <c r="B770" s="331" t="s">
        <v>271</v>
      </c>
      <c r="C770" s="368"/>
      <c r="D770" s="368"/>
      <c r="E770" s="1166"/>
      <c r="F770" s="582">
        <f t="shared" si="145"/>
        <v>0</v>
      </c>
      <c r="G770" s="583"/>
      <c r="H770" s="583"/>
      <c r="I770" s="584"/>
      <c r="J770" s="585"/>
      <c r="K770" s="336"/>
      <c r="L770" s="429"/>
      <c r="M770" s="429"/>
      <c r="N770" s="429"/>
      <c r="O770" s="338"/>
      <c r="P770" s="339">
        <f t="shared" ref="P770:R770" si="155">SUM(P771:P791)</f>
        <v>409195</v>
      </c>
      <c r="Q770" s="401">
        <f t="shared" si="155"/>
        <v>0</v>
      </c>
      <c r="R770" s="401">
        <f t="shared" si="155"/>
        <v>229195</v>
      </c>
      <c r="S770" s="401">
        <f>SUM(S771:S791)</f>
        <v>180000</v>
      </c>
      <c r="T770" s="402">
        <f t="shared" ref="T770:Y770" si="156">SUM(T771:T791)</f>
        <v>0</v>
      </c>
      <c r="U770" s="339">
        <f t="shared" si="156"/>
        <v>0</v>
      </c>
      <c r="V770" s="401">
        <f t="shared" si="156"/>
        <v>229195</v>
      </c>
      <c r="W770" s="401">
        <f t="shared" si="156"/>
        <v>0</v>
      </c>
      <c r="X770" s="401">
        <f t="shared" si="156"/>
        <v>0</v>
      </c>
      <c r="Y770" s="402">
        <f t="shared" si="156"/>
        <v>229195</v>
      </c>
      <c r="Z770" s="438"/>
      <c r="AA770" s="430"/>
      <c r="AB770" s="20"/>
      <c r="AC770" s="260">
        <f t="shared" si="149"/>
        <v>638390</v>
      </c>
    </row>
    <row r="771" spans="1:29" x14ac:dyDescent="0.3">
      <c r="A771" s="115"/>
      <c r="B771" s="332"/>
      <c r="C771" s="332"/>
      <c r="D771" s="332"/>
      <c r="E771" s="1166"/>
      <c r="F771" s="582">
        <f t="shared" si="145"/>
        <v>0</v>
      </c>
      <c r="G771" s="333"/>
      <c r="H771" s="333"/>
      <c r="I771" s="334"/>
      <c r="J771" s="335"/>
      <c r="K771" s="942"/>
      <c r="L771" s="337"/>
      <c r="M771" s="337"/>
      <c r="N771" s="337"/>
      <c r="O771" s="338"/>
      <c r="P771" s="339">
        <f t="shared" si="153"/>
        <v>0</v>
      </c>
      <c r="Q771" s="364"/>
      <c r="R771" s="364"/>
      <c r="S771" s="365"/>
      <c r="T771" s="366"/>
      <c r="U771" s="367"/>
      <c r="V771" s="364"/>
      <c r="W771" s="364"/>
      <c r="X771" s="364"/>
      <c r="Y771" s="1293">
        <f t="shared" si="154"/>
        <v>0</v>
      </c>
      <c r="Z771" s="340"/>
      <c r="AA771" s="348"/>
      <c r="AB771" s="20"/>
      <c r="AC771" s="253">
        <f t="shared" si="149"/>
        <v>0</v>
      </c>
    </row>
    <row r="772" spans="1:29" x14ac:dyDescent="0.3">
      <c r="A772" s="215"/>
      <c r="B772" s="269"/>
      <c r="C772" s="282" t="s">
        <v>1184</v>
      </c>
      <c r="D772" s="269"/>
      <c r="E772" s="554"/>
      <c r="F772" s="582"/>
      <c r="G772" s="333"/>
      <c r="H772" s="333"/>
      <c r="I772" s="334"/>
      <c r="J772" s="335"/>
      <c r="K772" s="942"/>
      <c r="L772" s="337"/>
      <c r="M772" s="337"/>
      <c r="N772" s="337"/>
      <c r="O772" s="338"/>
      <c r="P772" s="339">
        <f t="shared" si="153"/>
        <v>0</v>
      </c>
      <c r="Q772" s="364"/>
      <c r="R772" s="364"/>
      <c r="S772" s="365"/>
      <c r="T772" s="366"/>
      <c r="U772" s="367"/>
      <c r="V772" s="364"/>
      <c r="W772" s="364"/>
      <c r="X772" s="364"/>
      <c r="Y772" s="1293">
        <f t="shared" si="154"/>
        <v>0</v>
      </c>
      <c r="Z772" s="340"/>
      <c r="AA772" s="1022"/>
      <c r="AB772" s="20"/>
      <c r="AC772" s="253">
        <f t="shared" ref="AC772:AC840" si="157">P772+Y772</f>
        <v>0</v>
      </c>
    </row>
    <row r="773" spans="1:29" x14ac:dyDescent="0.3">
      <c r="A773" s="215"/>
      <c r="B773" s="269"/>
      <c r="C773" s="282" t="s">
        <v>1176</v>
      </c>
      <c r="D773" s="269"/>
      <c r="E773" s="554"/>
      <c r="F773" s="582"/>
      <c r="G773" s="333"/>
      <c r="H773" s="333"/>
      <c r="I773" s="334"/>
      <c r="J773" s="335"/>
      <c r="K773" s="942"/>
      <c r="L773" s="337"/>
      <c r="M773" s="337"/>
      <c r="N773" s="337"/>
      <c r="O773" s="338"/>
      <c r="P773" s="339">
        <f t="shared" si="153"/>
        <v>0</v>
      </c>
      <c r="Q773" s="364"/>
      <c r="R773" s="364"/>
      <c r="S773" s="365"/>
      <c r="T773" s="366"/>
      <c r="U773" s="367"/>
      <c r="V773" s="364"/>
      <c r="W773" s="364"/>
      <c r="X773" s="364"/>
      <c r="Y773" s="1293">
        <f t="shared" si="154"/>
        <v>0</v>
      </c>
      <c r="Z773" s="340"/>
      <c r="AA773" s="1022"/>
      <c r="AB773" s="20"/>
      <c r="AC773" s="253">
        <f t="shared" si="157"/>
        <v>0</v>
      </c>
    </row>
    <row r="774" spans="1:29" x14ac:dyDescent="0.3">
      <c r="A774" s="215"/>
      <c r="B774" s="269"/>
      <c r="C774" s="282" t="s">
        <v>1177</v>
      </c>
      <c r="D774" s="269"/>
      <c r="E774" s="554"/>
      <c r="F774" s="582"/>
      <c r="G774" s="333"/>
      <c r="H774" s="333"/>
      <c r="I774" s="334"/>
      <c r="J774" s="335"/>
      <c r="K774" s="942"/>
      <c r="L774" s="337"/>
      <c r="M774" s="337"/>
      <c r="N774" s="337"/>
      <c r="O774" s="338"/>
      <c r="P774" s="339">
        <f t="shared" si="153"/>
        <v>0</v>
      </c>
      <c r="Q774" s="364"/>
      <c r="R774" s="364"/>
      <c r="S774" s="365"/>
      <c r="T774" s="366"/>
      <c r="U774" s="367"/>
      <c r="V774" s="364"/>
      <c r="W774" s="364"/>
      <c r="X774" s="364"/>
      <c r="Y774" s="1293">
        <f t="shared" si="154"/>
        <v>0</v>
      </c>
      <c r="Z774" s="340"/>
      <c r="AA774" s="1022"/>
      <c r="AB774" s="20"/>
      <c r="AC774" s="253">
        <f t="shared" si="157"/>
        <v>0</v>
      </c>
    </row>
    <row r="775" spans="1:29" x14ac:dyDescent="0.3">
      <c r="A775" s="215"/>
      <c r="B775" s="269"/>
      <c r="C775" s="269"/>
      <c r="D775" s="269"/>
      <c r="E775" s="522" t="s">
        <v>1035</v>
      </c>
      <c r="F775" s="582">
        <v>1</v>
      </c>
      <c r="G775" s="333"/>
      <c r="H775" s="333">
        <v>1</v>
      </c>
      <c r="I775" s="334"/>
      <c r="J775" s="335"/>
      <c r="K775" s="942">
        <v>1</v>
      </c>
      <c r="L775" s="337"/>
      <c r="M775" s="337"/>
      <c r="N775" s="337"/>
      <c r="O775" s="338">
        <v>1</v>
      </c>
      <c r="P775" s="339">
        <f t="shared" si="153"/>
        <v>229195</v>
      </c>
      <c r="Q775" s="364"/>
      <c r="R775" s="364">
        <v>229195</v>
      </c>
      <c r="S775" s="365"/>
      <c r="T775" s="366"/>
      <c r="U775" s="367"/>
      <c r="V775" s="364">
        <v>229195</v>
      </c>
      <c r="W775" s="364"/>
      <c r="X775" s="364"/>
      <c r="Y775" s="1293">
        <f t="shared" si="154"/>
        <v>229195</v>
      </c>
      <c r="Z775" s="340"/>
      <c r="AA775" s="1020" t="s">
        <v>1039</v>
      </c>
      <c r="AB775" s="20"/>
      <c r="AC775" s="253">
        <f t="shared" si="157"/>
        <v>458390</v>
      </c>
    </row>
    <row r="776" spans="1:29" x14ac:dyDescent="0.3">
      <c r="A776" s="215"/>
      <c r="B776" s="269"/>
      <c r="C776" s="269"/>
      <c r="D776" s="269"/>
      <c r="E776" s="522" t="s">
        <v>1036</v>
      </c>
      <c r="F776" s="582"/>
      <c r="G776" s="333"/>
      <c r="H776" s="333"/>
      <c r="I776" s="334"/>
      <c r="J776" s="335"/>
      <c r="K776" s="942"/>
      <c r="L776" s="337"/>
      <c r="M776" s="337"/>
      <c r="N776" s="337"/>
      <c r="O776" s="338"/>
      <c r="P776" s="339">
        <f t="shared" si="153"/>
        <v>0</v>
      </c>
      <c r="Q776" s="364"/>
      <c r="R776" s="364"/>
      <c r="S776" s="365"/>
      <c r="T776" s="366"/>
      <c r="U776" s="367"/>
      <c r="V776" s="364"/>
      <c r="W776" s="364"/>
      <c r="X776" s="364"/>
      <c r="Y776" s="1293">
        <f t="shared" si="154"/>
        <v>0</v>
      </c>
      <c r="Z776" s="340"/>
      <c r="AA776" s="1020" t="s">
        <v>1040</v>
      </c>
      <c r="AB776" s="20"/>
      <c r="AC776" s="253">
        <f t="shared" si="157"/>
        <v>0</v>
      </c>
    </row>
    <row r="777" spans="1:29" x14ac:dyDescent="0.3">
      <c r="A777" s="215"/>
      <c r="B777" s="269"/>
      <c r="C777" s="269"/>
      <c r="D777" s="269"/>
      <c r="E777" s="524"/>
      <c r="F777" s="582"/>
      <c r="G777" s="333"/>
      <c r="H777" s="333"/>
      <c r="I777" s="334"/>
      <c r="J777" s="335"/>
      <c r="K777" s="942"/>
      <c r="L777" s="337"/>
      <c r="M777" s="337"/>
      <c r="N777" s="337"/>
      <c r="O777" s="338"/>
      <c r="P777" s="339">
        <f t="shared" si="153"/>
        <v>0</v>
      </c>
      <c r="Q777" s="364"/>
      <c r="R777" s="364"/>
      <c r="S777" s="365"/>
      <c r="T777" s="366"/>
      <c r="U777" s="367"/>
      <c r="V777" s="364"/>
      <c r="W777" s="364"/>
      <c r="X777" s="364"/>
      <c r="Y777" s="1293">
        <f t="shared" si="154"/>
        <v>0</v>
      </c>
      <c r="Z777" s="340"/>
      <c r="AA777" s="1020"/>
      <c r="AB777" s="20"/>
      <c r="AC777" s="253">
        <f t="shared" si="157"/>
        <v>0</v>
      </c>
    </row>
    <row r="778" spans="1:29" x14ac:dyDescent="0.3">
      <c r="A778" s="215"/>
      <c r="B778" s="269"/>
      <c r="C778" s="282" t="s">
        <v>1185</v>
      </c>
      <c r="D778" s="269"/>
      <c r="E778" s="554"/>
      <c r="F778" s="582"/>
      <c r="G778" s="333"/>
      <c r="H778" s="333"/>
      <c r="I778" s="334"/>
      <c r="J778" s="335"/>
      <c r="K778" s="942"/>
      <c r="L778" s="337"/>
      <c r="M778" s="337"/>
      <c r="N778" s="337"/>
      <c r="O778" s="338"/>
      <c r="P778" s="339">
        <f t="shared" si="153"/>
        <v>0</v>
      </c>
      <c r="Q778" s="364"/>
      <c r="R778" s="364"/>
      <c r="S778" s="365"/>
      <c r="T778" s="366"/>
      <c r="U778" s="367"/>
      <c r="V778" s="364"/>
      <c r="W778" s="364"/>
      <c r="X778" s="364"/>
      <c r="Y778" s="1293">
        <f t="shared" si="154"/>
        <v>0</v>
      </c>
      <c r="Z778" s="340"/>
      <c r="AA778" s="1020"/>
      <c r="AB778" s="20"/>
      <c r="AC778" s="253">
        <f t="shared" si="157"/>
        <v>0</v>
      </c>
    </row>
    <row r="779" spans="1:29" x14ac:dyDescent="0.3">
      <c r="A779" s="215"/>
      <c r="B779" s="269"/>
      <c r="C779" s="282" t="s">
        <v>1178</v>
      </c>
      <c r="D779" s="269"/>
      <c r="E779" s="554"/>
      <c r="F779" s="582"/>
      <c r="G779" s="333"/>
      <c r="H779" s="333"/>
      <c r="I779" s="334"/>
      <c r="J779" s="335"/>
      <c r="K779" s="942"/>
      <c r="L779" s="337"/>
      <c r="M779" s="337"/>
      <c r="N779" s="337"/>
      <c r="O779" s="338"/>
      <c r="P779" s="339">
        <f t="shared" si="153"/>
        <v>0</v>
      </c>
      <c r="Q779" s="364"/>
      <c r="R779" s="364"/>
      <c r="S779" s="365"/>
      <c r="T779" s="366"/>
      <c r="U779" s="367"/>
      <c r="V779" s="364"/>
      <c r="W779" s="364"/>
      <c r="X779" s="364"/>
      <c r="Y779" s="1293">
        <f t="shared" si="154"/>
        <v>0</v>
      </c>
      <c r="Z779" s="340"/>
      <c r="AA779" s="1020" t="s">
        <v>1041</v>
      </c>
      <c r="AB779" s="20"/>
      <c r="AC779" s="253">
        <f t="shared" si="157"/>
        <v>0</v>
      </c>
    </row>
    <row r="780" spans="1:29" x14ac:dyDescent="0.3">
      <c r="A780" s="215"/>
      <c r="B780" s="269"/>
      <c r="C780" s="269"/>
      <c r="D780" s="269"/>
      <c r="E780" s="522" t="s">
        <v>1037</v>
      </c>
      <c r="F780" s="582">
        <v>1</v>
      </c>
      <c r="G780" s="333"/>
      <c r="H780" s="333">
        <v>1</v>
      </c>
      <c r="I780" s="334"/>
      <c r="J780" s="335"/>
      <c r="K780" s="942"/>
      <c r="L780" s="337">
        <v>5</v>
      </c>
      <c r="M780" s="337"/>
      <c r="N780" s="337"/>
      <c r="O780" s="338">
        <v>5</v>
      </c>
      <c r="P780" s="339">
        <f t="shared" si="153"/>
        <v>0</v>
      </c>
      <c r="Q780" s="364"/>
      <c r="R780" s="364"/>
      <c r="S780" s="365"/>
      <c r="T780" s="366"/>
      <c r="U780" s="367"/>
      <c r="V780" s="364"/>
      <c r="W780" s="364"/>
      <c r="X780" s="364"/>
      <c r="Y780" s="1293">
        <f t="shared" si="154"/>
        <v>0</v>
      </c>
      <c r="Z780" s="340"/>
      <c r="AA780" s="1020" t="s">
        <v>1042</v>
      </c>
      <c r="AB780" s="20"/>
      <c r="AC780" s="253">
        <f t="shared" si="157"/>
        <v>0</v>
      </c>
    </row>
    <row r="781" spans="1:29" x14ac:dyDescent="0.3">
      <c r="A781" s="215"/>
      <c r="B781" s="269"/>
      <c r="C781" s="269"/>
      <c r="D781" s="269"/>
      <c r="E781" s="522" t="s">
        <v>1038</v>
      </c>
      <c r="F781" s="582"/>
      <c r="G781" s="333"/>
      <c r="H781" s="333"/>
      <c r="I781" s="334"/>
      <c r="J781" s="335"/>
      <c r="K781" s="942"/>
      <c r="L781" s="337"/>
      <c r="M781" s="337"/>
      <c r="N781" s="337"/>
      <c r="O781" s="338"/>
      <c r="P781" s="339">
        <f t="shared" si="153"/>
        <v>0</v>
      </c>
      <c r="Q781" s="364"/>
      <c r="R781" s="364"/>
      <c r="S781" s="365"/>
      <c r="T781" s="366"/>
      <c r="U781" s="367"/>
      <c r="V781" s="364"/>
      <c r="W781" s="364"/>
      <c r="X781" s="364"/>
      <c r="Y781" s="1293">
        <f t="shared" si="154"/>
        <v>0</v>
      </c>
      <c r="Z781" s="340"/>
      <c r="AA781" s="348"/>
      <c r="AB781" s="20"/>
      <c r="AC781" s="253">
        <f t="shared" si="157"/>
        <v>0</v>
      </c>
    </row>
    <row r="782" spans="1:29" x14ac:dyDescent="0.3">
      <c r="A782" s="115"/>
      <c r="B782" s="332"/>
      <c r="C782" s="332"/>
      <c r="D782" s="332"/>
      <c r="E782" s="1166"/>
      <c r="F782" s="582"/>
      <c r="G782" s="333"/>
      <c r="H782" s="333"/>
      <c r="I782" s="334"/>
      <c r="J782" s="335"/>
      <c r="K782" s="942"/>
      <c r="L782" s="337"/>
      <c r="M782" s="337"/>
      <c r="N782" s="337"/>
      <c r="O782" s="338"/>
      <c r="P782" s="339">
        <f t="shared" si="153"/>
        <v>0</v>
      </c>
      <c r="Q782" s="364"/>
      <c r="R782" s="364"/>
      <c r="S782" s="365"/>
      <c r="T782" s="366"/>
      <c r="U782" s="367"/>
      <c r="V782" s="364"/>
      <c r="W782" s="364"/>
      <c r="X782" s="364"/>
      <c r="Y782" s="1293">
        <f t="shared" si="154"/>
        <v>0</v>
      </c>
      <c r="Z782" s="340"/>
      <c r="AA782" s="348"/>
      <c r="AB782" s="20"/>
      <c r="AC782" s="253">
        <f t="shared" si="157"/>
        <v>0</v>
      </c>
    </row>
    <row r="783" spans="1:29" s="51" customFormat="1" x14ac:dyDescent="0.3">
      <c r="A783" s="115"/>
      <c r="B783" s="332"/>
      <c r="C783" s="374" t="s">
        <v>1186</v>
      </c>
      <c r="D783" s="269"/>
      <c r="E783" s="1164"/>
      <c r="F783" s="582">
        <f t="shared" ref="F783:F787" si="158">SUM(G783:J783)</f>
        <v>0</v>
      </c>
      <c r="G783" s="333"/>
      <c r="H783" s="333"/>
      <c r="I783" s="334"/>
      <c r="J783" s="335"/>
      <c r="K783" s="942"/>
      <c r="L783" s="337"/>
      <c r="M783" s="337"/>
      <c r="N783" s="337"/>
      <c r="O783" s="338"/>
      <c r="P783" s="339">
        <f t="shared" si="153"/>
        <v>0</v>
      </c>
      <c r="Q783" s="364"/>
      <c r="R783" s="364"/>
      <c r="S783" s="365"/>
      <c r="T783" s="366"/>
      <c r="U783" s="367"/>
      <c r="V783" s="364"/>
      <c r="W783" s="364"/>
      <c r="X783" s="364"/>
      <c r="Y783" s="1293">
        <f t="shared" si="154"/>
        <v>0</v>
      </c>
      <c r="Z783" s="340"/>
      <c r="AA783" s="431"/>
      <c r="AB783" s="84"/>
      <c r="AC783" s="253">
        <f t="shared" si="157"/>
        <v>0</v>
      </c>
    </row>
    <row r="784" spans="1:29" s="51" customFormat="1" x14ac:dyDescent="0.3">
      <c r="A784" s="115"/>
      <c r="B784" s="332"/>
      <c r="C784" s="374"/>
      <c r="D784" s="332"/>
      <c r="E784" s="1172" t="s">
        <v>1179</v>
      </c>
      <c r="F784" s="582">
        <f t="shared" si="158"/>
        <v>0</v>
      </c>
      <c r="G784" s="333"/>
      <c r="H784" s="333"/>
      <c r="I784" s="334"/>
      <c r="J784" s="335"/>
      <c r="K784" s="942"/>
      <c r="L784" s="337"/>
      <c r="M784" s="337"/>
      <c r="N784" s="337"/>
      <c r="O784" s="338"/>
      <c r="P784" s="339">
        <f t="shared" si="153"/>
        <v>0</v>
      </c>
      <c r="Q784" s="364"/>
      <c r="R784" s="364"/>
      <c r="S784" s="365"/>
      <c r="T784" s="366"/>
      <c r="U784" s="367"/>
      <c r="V784" s="364"/>
      <c r="W784" s="364"/>
      <c r="X784" s="364"/>
      <c r="Y784" s="1293">
        <f t="shared" si="154"/>
        <v>0</v>
      </c>
      <c r="Z784" s="340"/>
      <c r="AA784" s="569"/>
      <c r="AB784" s="84"/>
      <c r="AC784" s="253">
        <f t="shared" si="157"/>
        <v>0</v>
      </c>
    </row>
    <row r="785" spans="1:29" s="51" customFormat="1" x14ac:dyDescent="0.3">
      <c r="A785" s="115"/>
      <c r="B785" s="332"/>
      <c r="C785" s="374"/>
      <c r="D785" s="332"/>
      <c r="E785" s="1166" t="s">
        <v>1180</v>
      </c>
      <c r="F785" s="582">
        <f t="shared" si="158"/>
        <v>0</v>
      </c>
      <c r="G785" s="333"/>
      <c r="H785" s="333"/>
      <c r="I785" s="334"/>
      <c r="J785" s="335"/>
      <c r="K785" s="942"/>
      <c r="L785" s="337"/>
      <c r="M785" s="337"/>
      <c r="N785" s="337"/>
      <c r="O785" s="338"/>
      <c r="P785" s="339">
        <f t="shared" si="153"/>
        <v>0</v>
      </c>
      <c r="Q785" s="364"/>
      <c r="R785" s="364"/>
      <c r="S785" s="365"/>
      <c r="T785" s="366"/>
      <c r="U785" s="367"/>
      <c r="V785" s="364"/>
      <c r="W785" s="364"/>
      <c r="X785" s="364"/>
      <c r="Y785" s="1293">
        <f t="shared" si="154"/>
        <v>0</v>
      </c>
      <c r="Z785" s="340"/>
      <c r="AA785" s="569"/>
      <c r="AB785" s="84"/>
      <c r="AC785" s="253">
        <f t="shared" si="157"/>
        <v>0</v>
      </c>
    </row>
    <row r="786" spans="1:29" s="51" customFormat="1" x14ac:dyDescent="0.3">
      <c r="A786" s="115"/>
      <c r="B786" s="332"/>
      <c r="C786" s="332"/>
      <c r="D786" s="332"/>
      <c r="E786" s="1172" t="s">
        <v>1181</v>
      </c>
      <c r="F786" s="582">
        <f t="shared" si="158"/>
        <v>0</v>
      </c>
      <c r="G786" s="333"/>
      <c r="H786" s="333"/>
      <c r="I786" s="334"/>
      <c r="J786" s="335"/>
      <c r="K786" s="942"/>
      <c r="L786" s="337"/>
      <c r="M786" s="337"/>
      <c r="N786" s="337"/>
      <c r="O786" s="338"/>
      <c r="P786" s="339">
        <f t="shared" si="153"/>
        <v>0</v>
      </c>
      <c r="Q786" s="364"/>
      <c r="R786" s="364"/>
      <c r="S786" s="365"/>
      <c r="T786" s="366"/>
      <c r="U786" s="367"/>
      <c r="V786" s="364"/>
      <c r="W786" s="364"/>
      <c r="X786" s="364"/>
      <c r="Y786" s="1293">
        <f t="shared" si="154"/>
        <v>0</v>
      </c>
      <c r="Z786" s="340"/>
      <c r="AA786" s="439"/>
      <c r="AB786" s="84"/>
      <c r="AC786" s="253">
        <f t="shared" si="157"/>
        <v>0</v>
      </c>
    </row>
    <row r="787" spans="1:29" s="51" customFormat="1" x14ac:dyDescent="0.3">
      <c r="A787" s="115"/>
      <c r="B787" s="332"/>
      <c r="C787" s="332"/>
      <c r="D787" s="332"/>
      <c r="E787" s="1168" t="s">
        <v>194</v>
      </c>
      <c r="F787" s="582">
        <f t="shared" si="158"/>
        <v>1</v>
      </c>
      <c r="G787" s="333"/>
      <c r="H787" s="333"/>
      <c r="I787" s="334">
        <v>1</v>
      </c>
      <c r="J787" s="335"/>
      <c r="K787" s="942"/>
      <c r="L787" s="337"/>
      <c r="M787" s="337"/>
      <c r="N787" s="337"/>
      <c r="O787" s="338"/>
      <c r="P787" s="339">
        <f t="shared" si="153"/>
        <v>180000</v>
      </c>
      <c r="Q787" s="364"/>
      <c r="R787" s="364"/>
      <c r="S787" s="365">
        <v>180000</v>
      </c>
      <c r="T787" s="366"/>
      <c r="U787" s="367"/>
      <c r="V787" s="364"/>
      <c r="W787" s="364"/>
      <c r="X787" s="364"/>
      <c r="Y787" s="1293">
        <f t="shared" si="154"/>
        <v>0</v>
      </c>
      <c r="Z787" s="340" t="s">
        <v>32</v>
      </c>
      <c r="AA787" s="439" t="s">
        <v>757</v>
      </c>
      <c r="AB787" s="84"/>
      <c r="AC787" s="253">
        <f t="shared" si="157"/>
        <v>180000</v>
      </c>
    </row>
    <row r="788" spans="1:29" x14ac:dyDescent="0.3">
      <c r="A788" s="215"/>
      <c r="B788" s="269"/>
      <c r="C788" s="269"/>
      <c r="D788" s="269"/>
      <c r="E788" s="522"/>
      <c r="F788" s="582">
        <f t="shared" si="145"/>
        <v>0</v>
      </c>
      <c r="G788" s="333"/>
      <c r="H788" s="333"/>
      <c r="I788" s="334"/>
      <c r="J788" s="335"/>
      <c r="K788" s="942"/>
      <c r="L788" s="337"/>
      <c r="M788" s="337"/>
      <c r="N788" s="337"/>
      <c r="O788" s="338"/>
      <c r="P788" s="339">
        <f t="shared" si="153"/>
        <v>0</v>
      </c>
      <c r="Q788" s="364"/>
      <c r="R788" s="364"/>
      <c r="S788" s="365"/>
      <c r="T788" s="366"/>
      <c r="U788" s="367"/>
      <c r="V788" s="364"/>
      <c r="W788" s="364"/>
      <c r="X788" s="364"/>
      <c r="Y788" s="1293">
        <f t="shared" si="154"/>
        <v>0</v>
      </c>
      <c r="Z788" s="340"/>
      <c r="AA788" s="569"/>
      <c r="AB788" s="20"/>
      <c r="AC788" s="253">
        <f t="shared" si="157"/>
        <v>0</v>
      </c>
    </row>
    <row r="789" spans="1:29" x14ac:dyDescent="0.3">
      <c r="A789" s="215"/>
      <c r="B789" s="269"/>
      <c r="C789" s="282" t="s">
        <v>1187</v>
      </c>
      <c r="D789" s="409"/>
      <c r="E789" s="523"/>
      <c r="F789" s="582">
        <f t="shared" si="145"/>
        <v>0</v>
      </c>
      <c r="G789" s="333"/>
      <c r="H789" s="333"/>
      <c r="I789" s="334"/>
      <c r="J789" s="335"/>
      <c r="K789" s="942"/>
      <c r="L789" s="337"/>
      <c r="M789" s="337"/>
      <c r="N789" s="337"/>
      <c r="O789" s="338"/>
      <c r="P789" s="339">
        <f t="shared" si="153"/>
        <v>0</v>
      </c>
      <c r="Q789" s="364"/>
      <c r="R789" s="364"/>
      <c r="S789" s="365"/>
      <c r="T789" s="366"/>
      <c r="U789" s="367"/>
      <c r="V789" s="364"/>
      <c r="W789" s="364"/>
      <c r="X789" s="364"/>
      <c r="Y789" s="1293">
        <f t="shared" si="154"/>
        <v>0</v>
      </c>
      <c r="Z789" s="340"/>
      <c r="AA789" s="569"/>
      <c r="AB789" s="20"/>
      <c r="AC789" s="253">
        <f t="shared" si="157"/>
        <v>0</v>
      </c>
    </row>
    <row r="790" spans="1:29" x14ac:dyDescent="0.3">
      <c r="A790" s="215"/>
      <c r="B790" s="269"/>
      <c r="C790" s="409"/>
      <c r="D790" s="409"/>
      <c r="E790" s="522" t="s">
        <v>1043</v>
      </c>
      <c r="F790" s="582">
        <f t="shared" si="145"/>
        <v>0</v>
      </c>
      <c r="G790" s="333"/>
      <c r="H790" s="333"/>
      <c r="I790" s="334"/>
      <c r="J790" s="335"/>
      <c r="K790" s="942"/>
      <c r="L790" s="337">
        <v>2</v>
      </c>
      <c r="M790" s="337"/>
      <c r="N790" s="337"/>
      <c r="O790" s="338">
        <f t="shared" si="150"/>
        <v>2</v>
      </c>
      <c r="P790" s="339">
        <f t="shared" si="153"/>
        <v>0</v>
      </c>
      <c r="Q790" s="364"/>
      <c r="R790" s="364"/>
      <c r="S790" s="365"/>
      <c r="T790" s="366"/>
      <c r="U790" s="367"/>
      <c r="V790" s="364"/>
      <c r="W790" s="364"/>
      <c r="X790" s="364"/>
      <c r="Y790" s="1293">
        <f t="shared" si="154"/>
        <v>0</v>
      </c>
      <c r="Z790" s="340"/>
      <c r="AA790" s="439"/>
      <c r="AB790" s="20"/>
      <c r="AC790" s="253">
        <f t="shared" si="157"/>
        <v>0</v>
      </c>
    </row>
    <row r="791" spans="1:29" x14ac:dyDescent="0.3">
      <c r="A791" s="115"/>
      <c r="B791" s="332"/>
      <c r="C791" s="332"/>
      <c r="D791" s="332"/>
      <c r="E791" s="1168" t="s">
        <v>194</v>
      </c>
      <c r="F791" s="582">
        <f t="shared" si="145"/>
        <v>0</v>
      </c>
      <c r="G791" s="333"/>
      <c r="H791" s="333"/>
      <c r="I791" s="334"/>
      <c r="J791" s="335"/>
      <c r="K791" s="942"/>
      <c r="L791" s="337">
        <v>2</v>
      </c>
      <c r="M791" s="337"/>
      <c r="N791" s="337"/>
      <c r="O791" s="338">
        <f t="shared" si="150"/>
        <v>2</v>
      </c>
      <c r="P791" s="339">
        <f t="shared" si="153"/>
        <v>0</v>
      </c>
      <c r="Q791" s="364"/>
      <c r="R791" s="364"/>
      <c r="S791" s="365"/>
      <c r="T791" s="366"/>
      <c r="U791" s="367"/>
      <c r="V791" s="364"/>
      <c r="W791" s="364"/>
      <c r="X791" s="364"/>
      <c r="Y791" s="1293">
        <f t="shared" si="154"/>
        <v>0</v>
      </c>
      <c r="Z791" s="340"/>
      <c r="AA791" s="439"/>
      <c r="AB791" s="20"/>
      <c r="AC791" s="253">
        <f t="shared" si="157"/>
        <v>0</v>
      </c>
    </row>
    <row r="792" spans="1:29" ht="16.2" thickBot="1" x14ac:dyDescent="0.35">
      <c r="A792" s="119"/>
      <c r="B792" s="306"/>
      <c r="C792" s="306"/>
      <c r="D792" s="306"/>
      <c r="E792" s="1489"/>
      <c r="F792" s="881">
        <f t="shared" si="145"/>
        <v>0</v>
      </c>
      <c r="G792" s="307"/>
      <c r="H792" s="307"/>
      <c r="I792" s="308"/>
      <c r="J792" s="309"/>
      <c r="K792" s="941"/>
      <c r="L792" s="310"/>
      <c r="M792" s="310"/>
      <c r="N792" s="310"/>
      <c r="O792" s="311"/>
      <c r="P792" s="484">
        <f t="shared" si="153"/>
        <v>0</v>
      </c>
      <c r="Q792" s="349"/>
      <c r="R792" s="349"/>
      <c r="S792" s="314"/>
      <c r="T792" s="315"/>
      <c r="U792" s="350"/>
      <c r="V792" s="349"/>
      <c r="W792" s="349"/>
      <c r="X792" s="349"/>
      <c r="Y792" s="1307">
        <f t="shared" si="154"/>
        <v>0</v>
      </c>
      <c r="Z792" s="317"/>
      <c r="AA792" s="570"/>
      <c r="AB792" s="20"/>
      <c r="AC792" s="253">
        <f t="shared" si="157"/>
        <v>0</v>
      </c>
    </row>
    <row r="793" spans="1:29" x14ac:dyDescent="0.3">
      <c r="A793" s="122"/>
      <c r="B793" s="1490" t="s">
        <v>398</v>
      </c>
      <c r="C793" s="388"/>
      <c r="D793" s="388"/>
      <c r="E793" s="1361"/>
      <c r="F793" s="886">
        <f t="shared" si="145"/>
        <v>0</v>
      </c>
      <c r="G793" s="389"/>
      <c r="H793" s="389"/>
      <c r="I793" s="390"/>
      <c r="J793" s="391"/>
      <c r="K793" s="945"/>
      <c r="L793" s="447"/>
      <c r="M793" s="447"/>
      <c r="N793" s="447"/>
      <c r="O793" s="394"/>
      <c r="P793" s="483">
        <f t="shared" si="153"/>
        <v>0</v>
      </c>
      <c r="Q793" s="395"/>
      <c r="R793" s="395"/>
      <c r="S793" s="478"/>
      <c r="T793" s="479"/>
      <c r="U793" s="398"/>
      <c r="V793" s="395"/>
      <c r="W793" s="395"/>
      <c r="X793" s="395"/>
      <c r="Y793" s="1306">
        <f t="shared" si="154"/>
        <v>0</v>
      </c>
      <c r="Z793" s="448" t="s">
        <v>116</v>
      </c>
      <c r="AA793" s="449"/>
      <c r="AB793" s="20"/>
      <c r="AC793" s="253">
        <f t="shared" si="157"/>
        <v>0</v>
      </c>
    </row>
    <row r="794" spans="1:29" s="34" customFormat="1" x14ac:dyDescent="0.3">
      <c r="A794" s="118"/>
      <c r="B794" s="368"/>
      <c r="C794" s="331" t="s">
        <v>264</v>
      </c>
      <c r="D794" s="368"/>
      <c r="E794" s="1166"/>
      <c r="F794" s="582">
        <f t="shared" si="145"/>
        <v>0</v>
      </c>
      <c r="G794" s="583"/>
      <c r="H794" s="583"/>
      <c r="I794" s="584"/>
      <c r="J794" s="585"/>
      <c r="K794" s="336"/>
      <c r="L794" s="429"/>
      <c r="M794" s="429"/>
      <c r="N794" s="429"/>
      <c r="O794" s="338"/>
      <c r="P794" s="339">
        <f t="shared" ref="P794:R794" si="159">SUM(P795:P871)</f>
        <v>85100</v>
      </c>
      <c r="Q794" s="401">
        <f t="shared" si="159"/>
        <v>11600</v>
      </c>
      <c r="R794" s="401">
        <f t="shared" si="159"/>
        <v>8500</v>
      </c>
      <c r="S794" s="401">
        <f>SUM(S795:S871)</f>
        <v>30000</v>
      </c>
      <c r="T794" s="402">
        <f t="shared" ref="T794:Y794" si="160">SUM(T795:T871)</f>
        <v>35000</v>
      </c>
      <c r="U794" s="339">
        <f t="shared" si="160"/>
        <v>11600</v>
      </c>
      <c r="V794" s="401">
        <f t="shared" si="160"/>
        <v>8500</v>
      </c>
      <c r="W794" s="401">
        <f t="shared" si="160"/>
        <v>0</v>
      </c>
      <c r="X794" s="401">
        <f t="shared" si="160"/>
        <v>0</v>
      </c>
      <c r="Y794" s="402">
        <f t="shared" si="160"/>
        <v>20100</v>
      </c>
      <c r="Z794" s="438"/>
      <c r="AA794" s="430"/>
      <c r="AB794" s="20"/>
      <c r="AC794" s="260">
        <f t="shared" si="157"/>
        <v>105200</v>
      </c>
    </row>
    <row r="795" spans="1:29" x14ac:dyDescent="0.3">
      <c r="A795" s="115"/>
      <c r="B795" s="332"/>
      <c r="C795" s="332"/>
      <c r="D795" s="332"/>
      <c r="E795" s="1166"/>
      <c r="F795" s="582">
        <f t="shared" si="145"/>
        <v>0</v>
      </c>
      <c r="G795" s="333"/>
      <c r="H795" s="333"/>
      <c r="I795" s="334"/>
      <c r="J795" s="335"/>
      <c r="K795" s="942"/>
      <c r="L795" s="337"/>
      <c r="M795" s="337"/>
      <c r="N795" s="337"/>
      <c r="O795" s="338"/>
      <c r="P795" s="339">
        <f t="shared" si="153"/>
        <v>0</v>
      </c>
      <c r="Q795" s="364"/>
      <c r="R795" s="364"/>
      <c r="S795" s="365"/>
      <c r="T795" s="366"/>
      <c r="U795" s="367"/>
      <c r="V795" s="364"/>
      <c r="W795" s="364"/>
      <c r="X795" s="364"/>
      <c r="Y795" s="1293">
        <f t="shared" si="154"/>
        <v>0</v>
      </c>
      <c r="Z795" s="340"/>
      <c r="AA795" s="348"/>
      <c r="AB795" s="20"/>
      <c r="AC795" s="253">
        <f t="shared" si="157"/>
        <v>0</v>
      </c>
    </row>
    <row r="796" spans="1:29" x14ac:dyDescent="0.3">
      <c r="A796" s="115"/>
      <c r="B796" s="332"/>
      <c r="C796" s="374" t="s">
        <v>399</v>
      </c>
      <c r="D796" s="332"/>
      <c r="E796" s="1164"/>
      <c r="F796" s="582">
        <f t="shared" si="145"/>
        <v>0</v>
      </c>
      <c r="G796" s="333"/>
      <c r="H796" s="333"/>
      <c r="I796" s="334"/>
      <c r="J796" s="335"/>
      <c r="K796" s="942"/>
      <c r="L796" s="337"/>
      <c r="M796" s="337"/>
      <c r="N796" s="337"/>
      <c r="O796" s="338"/>
      <c r="P796" s="339">
        <f t="shared" si="153"/>
        <v>0</v>
      </c>
      <c r="Q796" s="364"/>
      <c r="R796" s="364"/>
      <c r="S796" s="365"/>
      <c r="T796" s="366"/>
      <c r="U796" s="367"/>
      <c r="V796" s="364"/>
      <c r="W796" s="364"/>
      <c r="X796" s="364"/>
      <c r="Y796" s="1293">
        <f t="shared" si="154"/>
        <v>0</v>
      </c>
      <c r="Z796" s="340"/>
      <c r="AA796" s="348"/>
      <c r="AB796" s="20"/>
      <c r="AC796" s="253">
        <f t="shared" si="157"/>
        <v>0</v>
      </c>
    </row>
    <row r="797" spans="1:29" x14ac:dyDescent="0.3">
      <c r="A797" s="115"/>
      <c r="B797" s="332"/>
      <c r="C797" s="332"/>
      <c r="D797" s="332"/>
      <c r="E797" s="1168" t="s">
        <v>77</v>
      </c>
      <c r="F797" s="582">
        <f t="shared" si="145"/>
        <v>4</v>
      </c>
      <c r="G797" s="333">
        <v>1</v>
      </c>
      <c r="H797" s="333">
        <v>1</v>
      </c>
      <c r="I797" s="334">
        <v>1</v>
      </c>
      <c r="J797" s="335">
        <v>1</v>
      </c>
      <c r="K797" s="633">
        <v>1</v>
      </c>
      <c r="L797" s="337">
        <v>1</v>
      </c>
      <c r="M797" s="337"/>
      <c r="N797" s="337"/>
      <c r="O797" s="338">
        <f t="shared" si="150"/>
        <v>2</v>
      </c>
      <c r="P797" s="339">
        <f t="shared" si="153"/>
        <v>85100</v>
      </c>
      <c r="Q797" s="367">
        <v>11600</v>
      </c>
      <c r="R797" s="364">
        <v>8500</v>
      </c>
      <c r="S797" s="365">
        <v>30000</v>
      </c>
      <c r="T797" s="366">
        <v>35000</v>
      </c>
      <c r="U797" s="367">
        <v>11600</v>
      </c>
      <c r="V797" s="364">
        <v>8500</v>
      </c>
      <c r="W797" s="364"/>
      <c r="X797" s="364"/>
      <c r="Y797" s="1293">
        <f t="shared" si="154"/>
        <v>20100</v>
      </c>
      <c r="Z797" s="340" t="s">
        <v>31</v>
      </c>
      <c r="AA797" s="370"/>
      <c r="AB797" s="20"/>
      <c r="AC797" s="253">
        <f t="shared" si="157"/>
        <v>105200</v>
      </c>
    </row>
    <row r="798" spans="1:29" x14ac:dyDescent="0.3">
      <c r="A798" s="115"/>
      <c r="B798" s="332"/>
      <c r="C798" s="332"/>
      <c r="D798" s="332"/>
      <c r="E798" s="1168"/>
      <c r="F798" s="582">
        <f t="shared" si="145"/>
        <v>0</v>
      </c>
      <c r="G798" s="333"/>
      <c r="H798" s="333"/>
      <c r="I798" s="334"/>
      <c r="J798" s="335"/>
      <c r="K798" s="942"/>
      <c r="L798" s="337"/>
      <c r="M798" s="337"/>
      <c r="N798" s="337"/>
      <c r="O798" s="338"/>
      <c r="P798" s="339">
        <f t="shared" si="153"/>
        <v>0</v>
      </c>
      <c r="Q798" s="364"/>
      <c r="R798" s="364"/>
      <c r="S798" s="365"/>
      <c r="T798" s="366"/>
      <c r="U798" s="367"/>
      <c r="V798" s="364"/>
      <c r="W798" s="364"/>
      <c r="X798" s="364"/>
      <c r="Y798" s="1293">
        <f t="shared" si="154"/>
        <v>0</v>
      </c>
      <c r="Z798" s="340"/>
      <c r="AA798" s="370"/>
      <c r="AB798" s="20"/>
      <c r="AC798" s="253">
        <f t="shared" si="157"/>
        <v>0</v>
      </c>
    </row>
    <row r="799" spans="1:29" x14ac:dyDescent="0.3">
      <c r="A799" s="115"/>
      <c r="B799" s="332"/>
      <c r="C799" s="374" t="s">
        <v>942</v>
      </c>
      <c r="D799" s="441"/>
      <c r="E799" s="1178"/>
      <c r="F799" s="582">
        <f t="shared" si="145"/>
        <v>0</v>
      </c>
      <c r="G799" s="333"/>
      <c r="H799" s="333"/>
      <c r="I799" s="333"/>
      <c r="J799" s="422"/>
      <c r="K799" s="942"/>
      <c r="L799" s="337"/>
      <c r="M799" s="337"/>
      <c r="N799" s="337"/>
      <c r="O799" s="338"/>
      <c r="P799" s="339">
        <f t="shared" si="153"/>
        <v>0</v>
      </c>
      <c r="Q799" s="364"/>
      <c r="R799" s="364"/>
      <c r="S799" s="365"/>
      <c r="T799" s="366"/>
      <c r="U799" s="367"/>
      <c r="V799" s="364"/>
      <c r="W799" s="364"/>
      <c r="X799" s="364"/>
      <c r="Y799" s="1293">
        <f t="shared" si="154"/>
        <v>0</v>
      </c>
      <c r="Z799" s="340"/>
      <c r="AA799" s="373"/>
      <c r="AB799" s="20"/>
      <c r="AC799" s="253">
        <f t="shared" si="157"/>
        <v>0</v>
      </c>
    </row>
    <row r="800" spans="1:29" x14ac:dyDescent="0.3">
      <c r="A800" s="115"/>
      <c r="B800" s="332"/>
      <c r="C800" s="441"/>
      <c r="D800" s="441"/>
      <c r="E800" s="1191" t="s">
        <v>943</v>
      </c>
      <c r="F800" s="582">
        <v>1</v>
      </c>
      <c r="G800" s="333"/>
      <c r="H800" s="333"/>
      <c r="I800" s="334">
        <v>1</v>
      </c>
      <c r="J800" s="335">
        <v>-1</v>
      </c>
      <c r="K800" s="942"/>
      <c r="L800" s="337"/>
      <c r="M800" s="337"/>
      <c r="N800" s="337"/>
      <c r="O800" s="338"/>
      <c r="P800" s="339">
        <f t="shared" si="153"/>
        <v>0</v>
      </c>
      <c r="Q800" s="364"/>
      <c r="R800" s="364"/>
      <c r="S800" s="365"/>
      <c r="T800" s="366"/>
      <c r="U800" s="367"/>
      <c r="V800" s="364"/>
      <c r="W800" s="364"/>
      <c r="X800" s="364"/>
      <c r="Y800" s="1293">
        <f t="shared" si="154"/>
        <v>0</v>
      </c>
      <c r="Z800" s="340"/>
      <c r="AA800" s="373"/>
      <c r="AB800" s="20"/>
      <c r="AC800" s="253">
        <f t="shared" si="157"/>
        <v>0</v>
      </c>
    </row>
    <row r="801" spans="1:29" x14ac:dyDescent="0.3">
      <c r="A801" s="115"/>
      <c r="B801" s="332"/>
      <c r="C801" s="441"/>
      <c r="D801" s="441"/>
      <c r="E801" s="1169" t="s">
        <v>449</v>
      </c>
      <c r="F801" s="582">
        <f t="shared" si="145"/>
        <v>0</v>
      </c>
      <c r="G801" s="333"/>
      <c r="H801" s="333"/>
      <c r="I801" s="334"/>
      <c r="J801" s="335"/>
      <c r="K801" s="942"/>
      <c r="L801" s="337"/>
      <c r="M801" s="337"/>
      <c r="N801" s="337"/>
      <c r="O801" s="338"/>
      <c r="P801" s="339">
        <f t="shared" si="153"/>
        <v>0</v>
      </c>
      <c r="Q801" s="364"/>
      <c r="R801" s="364"/>
      <c r="S801" s="365"/>
      <c r="T801" s="366"/>
      <c r="U801" s="367"/>
      <c r="V801" s="364"/>
      <c r="W801" s="364"/>
      <c r="X801" s="364"/>
      <c r="Y801" s="1293">
        <f t="shared" si="154"/>
        <v>0</v>
      </c>
      <c r="Z801" s="340"/>
      <c r="AA801" s="373"/>
      <c r="AB801" s="20"/>
      <c r="AC801" s="253">
        <f t="shared" si="157"/>
        <v>0</v>
      </c>
    </row>
    <row r="802" spans="1:29" ht="15.6" hidden="1" customHeight="1" x14ac:dyDescent="0.3">
      <c r="A802" s="115"/>
      <c r="B802" s="332"/>
      <c r="C802" s="441"/>
      <c r="D802" s="441"/>
      <c r="E802" s="1168" t="s">
        <v>411</v>
      </c>
      <c r="F802" s="582">
        <f t="shared" si="145"/>
        <v>0</v>
      </c>
      <c r="G802" s="333"/>
      <c r="H802" s="333"/>
      <c r="I802" s="334"/>
      <c r="J802" s="335"/>
      <c r="K802" s="942"/>
      <c r="L802" s="337"/>
      <c r="M802" s="337"/>
      <c r="N802" s="337"/>
      <c r="O802" s="338"/>
      <c r="P802" s="339">
        <f t="shared" si="153"/>
        <v>0</v>
      </c>
      <c r="Q802" s="364"/>
      <c r="R802" s="364"/>
      <c r="S802" s="365"/>
      <c r="T802" s="366"/>
      <c r="U802" s="367"/>
      <c r="V802" s="364"/>
      <c r="W802" s="364"/>
      <c r="X802" s="364"/>
      <c r="Y802" s="1293">
        <f t="shared" si="154"/>
        <v>0</v>
      </c>
      <c r="Z802" s="340"/>
      <c r="AA802" s="370" t="s">
        <v>450</v>
      </c>
      <c r="AB802" s="20"/>
      <c r="AC802" s="253">
        <f t="shared" si="157"/>
        <v>0</v>
      </c>
    </row>
    <row r="803" spans="1:29" ht="15.6" hidden="1" customHeight="1" x14ac:dyDescent="0.3">
      <c r="A803" s="115"/>
      <c r="B803" s="332"/>
      <c r="C803" s="332"/>
      <c r="D803" s="332"/>
      <c r="E803" s="1168"/>
      <c r="F803" s="582">
        <f t="shared" si="145"/>
        <v>0</v>
      </c>
      <c r="G803" s="333"/>
      <c r="H803" s="333"/>
      <c r="I803" s="334"/>
      <c r="J803" s="335"/>
      <c r="K803" s="942"/>
      <c r="L803" s="337"/>
      <c r="M803" s="337"/>
      <c r="N803" s="337"/>
      <c r="O803" s="338"/>
      <c r="P803" s="339">
        <f t="shared" si="153"/>
        <v>0</v>
      </c>
      <c r="Q803" s="364"/>
      <c r="R803" s="364"/>
      <c r="S803" s="365"/>
      <c r="T803" s="366"/>
      <c r="U803" s="367"/>
      <c r="V803" s="364"/>
      <c r="W803" s="364"/>
      <c r="X803" s="364"/>
      <c r="Y803" s="1293">
        <f t="shared" si="154"/>
        <v>0</v>
      </c>
      <c r="Z803" s="340"/>
      <c r="AA803" s="370" t="s">
        <v>451</v>
      </c>
      <c r="AB803" s="20"/>
      <c r="AC803" s="253">
        <f t="shared" si="157"/>
        <v>0</v>
      </c>
    </row>
    <row r="804" spans="1:29" ht="15.6" hidden="1" customHeight="1" x14ac:dyDescent="0.3">
      <c r="A804" s="115"/>
      <c r="B804" s="332"/>
      <c r="C804" s="332"/>
      <c r="D804" s="332"/>
      <c r="E804" s="1168"/>
      <c r="F804" s="582">
        <f t="shared" si="145"/>
        <v>0</v>
      </c>
      <c r="G804" s="333"/>
      <c r="H804" s="333"/>
      <c r="I804" s="334"/>
      <c r="J804" s="335"/>
      <c r="K804" s="942"/>
      <c r="L804" s="337"/>
      <c r="M804" s="337"/>
      <c r="N804" s="337"/>
      <c r="O804" s="338"/>
      <c r="P804" s="339">
        <f t="shared" si="153"/>
        <v>0</v>
      </c>
      <c r="Q804" s="364"/>
      <c r="R804" s="364"/>
      <c r="S804" s="365"/>
      <c r="T804" s="366"/>
      <c r="U804" s="367"/>
      <c r="V804" s="364"/>
      <c r="W804" s="364"/>
      <c r="X804" s="364"/>
      <c r="Y804" s="1293">
        <f t="shared" si="154"/>
        <v>0</v>
      </c>
      <c r="Z804" s="340"/>
      <c r="AA804" s="370" t="s">
        <v>452</v>
      </c>
      <c r="AB804" s="20"/>
      <c r="AC804" s="253">
        <f t="shared" si="157"/>
        <v>0</v>
      </c>
    </row>
    <row r="805" spans="1:29" ht="15.6" hidden="1" customHeight="1" x14ac:dyDescent="0.3">
      <c r="A805" s="115"/>
      <c r="B805" s="332"/>
      <c r="C805" s="332"/>
      <c r="D805" s="332"/>
      <c r="E805" s="1168"/>
      <c r="F805" s="582">
        <f t="shared" si="145"/>
        <v>0</v>
      </c>
      <c r="G805" s="333"/>
      <c r="H805" s="333"/>
      <c r="I805" s="334"/>
      <c r="J805" s="335"/>
      <c r="K805" s="942"/>
      <c r="L805" s="337"/>
      <c r="M805" s="337"/>
      <c r="N805" s="337"/>
      <c r="O805" s="338"/>
      <c r="P805" s="339">
        <f t="shared" si="153"/>
        <v>0</v>
      </c>
      <c r="Q805" s="364"/>
      <c r="R805" s="364"/>
      <c r="S805" s="365"/>
      <c r="T805" s="366"/>
      <c r="U805" s="367"/>
      <c r="V805" s="364"/>
      <c r="W805" s="364"/>
      <c r="X805" s="364"/>
      <c r="Y805" s="1293">
        <f t="shared" si="154"/>
        <v>0</v>
      </c>
      <c r="Z805" s="340"/>
      <c r="AA805" s="370"/>
      <c r="AB805" s="20"/>
      <c r="AC805" s="253">
        <f t="shared" si="157"/>
        <v>0</v>
      </c>
    </row>
    <row r="806" spans="1:29" ht="15" hidden="1" customHeight="1" x14ac:dyDescent="0.3">
      <c r="A806" s="115"/>
      <c r="B806" s="332"/>
      <c r="C806" s="332"/>
      <c r="D806" s="332"/>
      <c r="E806" s="1168" t="s">
        <v>231</v>
      </c>
      <c r="F806" s="582">
        <f t="shared" si="145"/>
        <v>0</v>
      </c>
      <c r="G806" s="333"/>
      <c r="H806" s="333"/>
      <c r="I806" s="334"/>
      <c r="J806" s="335"/>
      <c r="K806" s="633"/>
      <c r="L806" s="337"/>
      <c r="M806" s="337"/>
      <c r="N806" s="337"/>
      <c r="O806" s="338"/>
      <c r="P806" s="339">
        <f t="shared" si="153"/>
        <v>0</v>
      </c>
      <c r="Q806" s="364"/>
      <c r="R806" s="364"/>
      <c r="S806" s="365"/>
      <c r="T806" s="366"/>
      <c r="U806" s="367"/>
      <c r="V806" s="364"/>
      <c r="W806" s="364"/>
      <c r="X806" s="364"/>
      <c r="Y806" s="1293">
        <f t="shared" si="154"/>
        <v>0</v>
      </c>
      <c r="Z806" s="340"/>
      <c r="AA806" s="370" t="s">
        <v>596</v>
      </c>
      <c r="AB806" s="20"/>
      <c r="AC806" s="253">
        <f t="shared" si="157"/>
        <v>0</v>
      </c>
    </row>
    <row r="807" spans="1:29" hidden="1" x14ac:dyDescent="0.3">
      <c r="A807" s="115"/>
      <c r="B807" s="332"/>
      <c r="C807" s="332"/>
      <c r="D807" s="332"/>
      <c r="E807" s="1168"/>
      <c r="F807" s="582">
        <f t="shared" si="145"/>
        <v>0</v>
      </c>
      <c r="G807" s="333"/>
      <c r="H807" s="333"/>
      <c r="I807" s="334"/>
      <c r="J807" s="335"/>
      <c r="K807" s="942"/>
      <c r="L807" s="337"/>
      <c r="M807" s="337"/>
      <c r="N807" s="337"/>
      <c r="O807" s="338"/>
      <c r="P807" s="339">
        <f t="shared" si="153"/>
        <v>0</v>
      </c>
      <c r="Q807" s="364"/>
      <c r="R807" s="364"/>
      <c r="S807" s="365"/>
      <c r="T807" s="366"/>
      <c r="U807" s="367"/>
      <c r="V807" s="364"/>
      <c r="W807" s="364"/>
      <c r="X807" s="364"/>
      <c r="Y807" s="1293">
        <f t="shared" si="154"/>
        <v>0</v>
      </c>
      <c r="Z807" s="340"/>
      <c r="AA807" s="370" t="s">
        <v>597</v>
      </c>
      <c r="AB807" s="20"/>
      <c r="AC807" s="253">
        <f t="shared" si="157"/>
        <v>0</v>
      </c>
    </row>
    <row r="808" spans="1:29" ht="15.6" hidden="1" customHeight="1" x14ac:dyDescent="0.3">
      <c r="A808" s="115"/>
      <c r="B808" s="332"/>
      <c r="C808" s="332"/>
      <c r="D808" s="332"/>
      <c r="E808" s="1168"/>
      <c r="F808" s="582">
        <f t="shared" si="145"/>
        <v>0</v>
      </c>
      <c r="G808" s="333"/>
      <c r="H808" s="333"/>
      <c r="I808" s="334"/>
      <c r="J808" s="335"/>
      <c r="K808" s="942"/>
      <c r="L808" s="337"/>
      <c r="M808" s="337"/>
      <c r="N808" s="337"/>
      <c r="O808" s="338"/>
      <c r="P808" s="339">
        <f t="shared" si="153"/>
        <v>0</v>
      </c>
      <c r="Q808" s="364"/>
      <c r="R808" s="364"/>
      <c r="S808" s="365"/>
      <c r="T808" s="366"/>
      <c r="U808" s="367"/>
      <c r="V808" s="364"/>
      <c r="W808" s="364"/>
      <c r="X808" s="364"/>
      <c r="Y808" s="1293">
        <f t="shared" si="154"/>
        <v>0</v>
      </c>
      <c r="Z808" s="340"/>
      <c r="AA808" s="572" t="s">
        <v>450</v>
      </c>
      <c r="AB808" s="20"/>
      <c r="AC808" s="253">
        <f t="shared" si="157"/>
        <v>0</v>
      </c>
    </row>
    <row r="809" spans="1:29" ht="15.6" hidden="1" customHeight="1" x14ac:dyDescent="0.3">
      <c r="A809" s="115"/>
      <c r="B809" s="332"/>
      <c r="C809" s="332"/>
      <c r="D809" s="332"/>
      <c r="E809" s="1168"/>
      <c r="F809" s="582">
        <f t="shared" si="145"/>
        <v>0</v>
      </c>
      <c r="G809" s="333"/>
      <c r="H809" s="333"/>
      <c r="I809" s="334"/>
      <c r="J809" s="335"/>
      <c r="K809" s="942"/>
      <c r="L809" s="337"/>
      <c r="M809" s="337"/>
      <c r="N809" s="337"/>
      <c r="O809" s="338"/>
      <c r="P809" s="339">
        <f t="shared" si="153"/>
        <v>0</v>
      </c>
      <c r="Q809" s="364"/>
      <c r="R809" s="364"/>
      <c r="S809" s="365"/>
      <c r="T809" s="366"/>
      <c r="U809" s="367"/>
      <c r="V809" s="364"/>
      <c r="W809" s="364"/>
      <c r="X809" s="364"/>
      <c r="Y809" s="1293">
        <f t="shared" si="154"/>
        <v>0</v>
      </c>
      <c r="Z809" s="340"/>
      <c r="AA809" s="370" t="s">
        <v>453</v>
      </c>
      <c r="AB809" s="20"/>
      <c r="AC809" s="253">
        <f t="shared" si="157"/>
        <v>0</v>
      </c>
    </row>
    <row r="810" spans="1:29" ht="15.6" hidden="1" customHeight="1" x14ac:dyDescent="0.3">
      <c r="A810" s="115"/>
      <c r="B810" s="332"/>
      <c r="C810" s="332"/>
      <c r="D810" s="332"/>
      <c r="E810" s="1168"/>
      <c r="F810" s="582">
        <f t="shared" si="145"/>
        <v>0</v>
      </c>
      <c r="G810" s="333"/>
      <c r="H810" s="333"/>
      <c r="I810" s="334"/>
      <c r="J810" s="335"/>
      <c r="K810" s="942"/>
      <c r="L810" s="337"/>
      <c r="M810" s="337"/>
      <c r="N810" s="337"/>
      <c r="O810" s="338"/>
      <c r="P810" s="339">
        <f t="shared" si="153"/>
        <v>0</v>
      </c>
      <c r="Q810" s="364"/>
      <c r="R810" s="364"/>
      <c r="S810" s="365"/>
      <c r="T810" s="366"/>
      <c r="U810" s="367"/>
      <c r="V810" s="364"/>
      <c r="W810" s="364"/>
      <c r="X810" s="364"/>
      <c r="Y810" s="1293">
        <f t="shared" si="154"/>
        <v>0</v>
      </c>
      <c r="Z810" s="340"/>
      <c r="AA810" s="370" t="s">
        <v>882</v>
      </c>
      <c r="AB810" s="20"/>
      <c r="AC810" s="253">
        <f t="shared" si="157"/>
        <v>0</v>
      </c>
    </row>
    <row r="811" spans="1:29" ht="15.6" hidden="1" customHeight="1" x14ac:dyDescent="0.3">
      <c r="A811" s="115"/>
      <c r="B811" s="332"/>
      <c r="C811" s="332"/>
      <c r="D811" s="332"/>
      <c r="E811" s="1168"/>
      <c r="F811" s="582">
        <f t="shared" si="145"/>
        <v>0</v>
      </c>
      <c r="G811" s="333"/>
      <c r="H811" s="333"/>
      <c r="I811" s="334"/>
      <c r="J811" s="335"/>
      <c r="K811" s="942"/>
      <c r="L811" s="337"/>
      <c r="M811" s="337"/>
      <c r="N811" s="337"/>
      <c r="O811" s="338"/>
      <c r="P811" s="339">
        <f t="shared" si="153"/>
        <v>0</v>
      </c>
      <c r="Q811" s="364"/>
      <c r="R811" s="364"/>
      <c r="S811" s="365"/>
      <c r="T811" s="366"/>
      <c r="U811" s="367"/>
      <c r="V811" s="364"/>
      <c r="W811" s="364"/>
      <c r="X811" s="364"/>
      <c r="Y811" s="1293">
        <f t="shared" si="154"/>
        <v>0</v>
      </c>
      <c r="Z811" s="340"/>
      <c r="AA811" s="370" t="s">
        <v>883</v>
      </c>
      <c r="AB811" s="20"/>
      <c r="AC811" s="253">
        <f t="shared" si="157"/>
        <v>0</v>
      </c>
    </row>
    <row r="812" spans="1:29" ht="15.6" hidden="1" customHeight="1" x14ac:dyDescent="0.3">
      <c r="A812" s="115"/>
      <c r="B812" s="332"/>
      <c r="C812" s="332"/>
      <c r="D812" s="332"/>
      <c r="E812" s="1168"/>
      <c r="F812" s="582">
        <f t="shared" ref="F812:F875" si="161">SUM(G812:J812)</f>
        <v>0</v>
      </c>
      <c r="G812" s="333"/>
      <c r="H812" s="333"/>
      <c r="I812" s="334"/>
      <c r="J812" s="335"/>
      <c r="K812" s="942"/>
      <c r="L812" s="337"/>
      <c r="M812" s="337"/>
      <c r="N812" s="337"/>
      <c r="O812" s="338"/>
      <c r="P812" s="339">
        <f t="shared" si="153"/>
        <v>0</v>
      </c>
      <c r="Q812" s="364"/>
      <c r="R812" s="364"/>
      <c r="S812" s="365"/>
      <c r="T812" s="366"/>
      <c r="U812" s="367"/>
      <c r="V812" s="364"/>
      <c r="W812" s="364"/>
      <c r="X812" s="364"/>
      <c r="Y812" s="1293">
        <f t="shared" si="154"/>
        <v>0</v>
      </c>
      <c r="Z812" s="340"/>
      <c r="AA812" s="373"/>
      <c r="AB812" s="20"/>
      <c r="AC812" s="253">
        <f t="shared" si="157"/>
        <v>0</v>
      </c>
    </row>
    <row r="813" spans="1:29" hidden="1" x14ac:dyDescent="0.3">
      <c r="A813" s="115"/>
      <c r="B813" s="332"/>
      <c r="C813" s="332"/>
      <c r="D813" s="332"/>
      <c r="E813" s="1168" t="s">
        <v>232</v>
      </c>
      <c r="F813" s="582">
        <f t="shared" si="161"/>
        <v>0</v>
      </c>
      <c r="G813" s="333"/>
      <c r="H813" s="333"/>
      <c r="I813" s="334"/>
      <c r="J813" s="335"/>
      <c r="K813" s="633"/>
      <c r="L813" s="337"/>
      <c r="M813" s="337"/>
      <c r="N813" s="337"/>
      <c r="O813" s="338"/>
      <c r="P813" s="339">
        <f t="shared" si="153"/>
        <v>0</v>
      </c>
      <c r="Q813" s="364"/>
      <c r="R813" s="364"/>
      <c r="S813" s="365"/>
      <c r="T813" s="366"/>
      <c r="U813" s="367"/>
      <c r="V813" s="364"/>
      <c r="W813" s="364"/>
      <c r="X813" s="364"/>
      <c r="Y813" s="1293">
        <f t="shared" si="154"/>
        <v>0</v>
      </c>
      <c r="Z813" s="340"/>
      <c r="AA813" s="422" t="s">
        <v>598</v>
      </c>
      <c r="AB813" s="20"/>
      <c r="AC813" s="253">
        <f t="shared" si="157"/>
        <v>0</v>
      </c>
    </row>
    <row r="814" spans="1:29" hidden="1" x14ac:dyDescent="0.3">
      <c r="A814" s="115"/>
      <c r="B814" s="332"/>
      <c r="C814" s="332"/>
      <c r="D814" s="332"/>
      <c r="E814" s="1168"/>
      <c r="F814" s="582">
        <f t="shared" si="161"/>
        <v>0</v>
      </c>
      <c r="G814" s="333"/>
      <c r="H814" s="333"/>
      <c r="I814" s="334"/>
      <c r="J814" s="335"/>
      <c r="K814" s="633"/>
      <c r="L814" s="337"/>
      <c r="M814" s="337"/>
      <c r="N814" s="337"/>
      <c r="O814" s="338"/>
      <c r="P814" s="339">
        <f t="shared" si="153"/>
        <v>0</v>
      </c>
      <c r="Q814" s="364"/>
      <c r="R814" s="364"/>
      <c r="S814" s="365"/>
      <c r="T814" s="366"/>
      <c r="U814" s="367"/>
      <c r="V814" s="364"/>
      <c r="W814" s="364"/>
      <c r="X814" s="364"/>
      <c r="Y814" s="1293">
        <f t="shared" si="154"/>
        <v>0</v>
      </c>
      <c r="Z814" s="340"/>
      <c r="AA814" s="422" t="s">
        <v>599</v>
      </c>
      <c r="AB814" s="20"/>
      <c r="AC814" s="253">
        <f t="shared" si="157"/>
        <v>0</v>
      </c>
    </row>
    <row r="815" spans="1:29" hidden="1" x14ac:dyDescent="0.3">
      <c r="A815" s="115"/>
      <c r="B815" s="332"/>
      <c r="C815" s="332"/>
      <c r="D815" s="332"/>
      <c r="E815" s="1168"/>
      <c r="F815" s="582">
        <f t="shared" si="161"/>
        <v>0</v>
      </c>
      <c r="G815" s="333"/>
      <c r="H815" s="333"/>
      <c r="I815" s="334"/>
      <c r="J815" s="335"/>
      <c r="K815" s="942"/>
      <c r="L815" s="337"/>
      <c r="M815" s="337"/>
      <c r="N815" s="337"/>
      <c r="O815" s="338"/>
      <c r="P815" s="339">
        <f t="shared" si="153"/>
        <v>0</v>
      </c>
      <c r="Q815" s="364"/>
      <c r="R815" s="364"/>
      <c r="S815" s="365"/>
      <c r="T815" s="366"/>
      <c r="U815" s="367"/>
      <c r="V815" s="364"/>
      <c r="W815" s="364"/>
      <c r="X815" s="364"/>
      <c r="Y815" s="1293">
        <f t="shared" si="154"/>
        <v>0</v>
      </c>
      <c r="Z815" s="340"/>
      <c r="AA815" s="422" t="s">
        <v>454</v>
      </c>
      <c r="AB815" s="20"/>
      <c r="AC815" s="253">
        <f t="shared" si="157"/>
        <v>0</v>
      </c>
    </row>
    <row r="816" spans="1:29" ht="15.6" hidden="1" customHeight="1" x14ac:dyDescent="0.3">
      <c r="A816" s="115"/>
      <c r="B816" s="332"/>
      <c r="C816" s="332"/>
      <c r="D816" s="332"/>
      <c r="E816" s="1168"/>
      <c r="F816" s="582">
        <f t="shared" si="161"/>
        <v>0</v>
      </c>
      <c r="G816" s="333"/>
      <c r="H816" s="333"/>
      <c r="I816" s="334"/>
      <c r="J816" s="335"/>
      <c r="K816" s="942"/>
      <c r="L816" s="337"/>
      <c r="M816" s="337"/>
      <c r="N816" s="337"/>
      <c r="O816" s="338"/>
      <c r="P816" s="339">
        <f t="shared" si="153"/>
        <v>0</v>
      </c>
      <c r="Q816" s="364"/>
      <c r="R816" s="364"/>
      <c r="S816" s="365"/>
      <c r="T816" s="366"/>
      <c r="U816" s="367"/>
      <c r="V816" s="364"/>
      <c r="W816" s="364"/>
      <c r="X816" s="364"/>
      <c r="Y816" s="1293">
        <f t="shared" si="154"/>
        <v>0</v>
      </c>
      <c r="Z816" s="340"/>
      <c r="AA816" s="370" t="s">
        <v>450</v>
      </c>
      <c r="AB816" s="20"/>
      <c r="AC816" s="253">
        <f t="shared" si="157"/>
        <v>0</v>
      </c>
    </row>
    <row r="817" spans="1:29" ht="15.6" hidden="1" customHeight="1" x14ac:dyDescent="0.3">
      <c r="A817" s="115"/>
      <c r="B817" s="332"/>
      <c r="C817" s="332"/>
      <c r="D817" s="332"/>
      <c r="E817" s="1168"/>
      <c r="F817" s="582">
        <f t="shared" si="161"/>
        <v>0</v>
      </c>
      <c r="G817" s="333"/>
      <c r="H817" s="333"/>
      <c r="I817" s="334"/>
      <c r="J817" s="335"/>
      <c r="K817" s="942"/>
      <c r="L817" s="337"/>
      <c r="M817" s="337"/>
      <c r="N817" s="337"/>
      <c r="O817" s="338"/>
      <c r="P817" s="339">
        <f t="shared" si="153"/>
        <v>0</v>
      </c>
      <c r="Q817" s="364"/>
      <c r="R817" s="364"/>
      <c r="S817" s="365"/>
      <c r="T817" s="366"/>
      <c r="U817" s="367"/>
      <c r="V817" s="364"/>
      <c r="W817" s="364"/>
      <c r="X817" s="364"/>
      <c r="Y817" s="1293">
        <f t="shared" si="154"/>
        <v>0</v>
      </c>
      <c r="Z817" s="340"/>
      <c r="AA817" s="370" t="s">
        <v>455</v>
      </c>
      <c r="AB817" s="20"/>
      <c r="AC817" s="253">
        <f t="shared" si="157"/>
        <v>0</v>
      </c>
    </row>
    <row r="818" spans="1:29" ht="15.6" hidden="1" customHeight="1" x14ac:dyDescent="0.3">
      <c r="A818" s="115"/>
      <c r="B818" s="332"/>
      <c r="C818" s="332"/>
      <c r="D818" s="332"/>
      <c r="E818" s="1168"/>
      <c r="F818" s="582">
        <f t="shared" si="161"/>
        <v>0</v>
      </c>
      <c r="G818" s="333"/>
      <c r="H818" s="333"/>
      <c r="I818" s="334"/>
      <c r="J818" s="335"/>
      <c r="K818" s="942"/>
      <c r="L818" s="337"/>
      <c r="M818" s="337"/>
      <c r="N818" s="337"/>
      <c r="O818" s="338"/>
      <c r="P818" s="339">
        <f t="shared" si="153"/>
        <v>0</v>
      </c>
      <c r="Q818" s="364"/>
      <c r="R818" s="364"/>
      <c r="S818" s="365"/>
      <c r="T818" s="366"/>
      <c r="U818" s="367"/>
      <c r="V818" s="364"/>
      <c r="W818" s="364"/>
      <c r="X818" s="364"/>
      <c r="Y818" s="1293">
        <f t="shared" si="154"/>
        <v>0</v>
      </c>
      <c r="Z818" s="340"/>
      <c r="AA818" s="370" t="s">
        <v>456</v>
      </c>
      <c r="AB818" s="20"/>
      <c r="AC818" s="253">
        <f t="shared" si="157"/>
        <v>0</v>
      </c>
    </row>
    <row r="819" spans="1:29" ht="15.6" hidden="1" customHeight="1" x14ac:dyDescent="0.3">
      <c r="A819" s="115"/>
      <c r="B819" s="332"/>
      <c r="C819" s="332"/>
      <c r="D819" s="332"/>
      <c r="E819" s="1168"/>
      <c r="F819" s="582">
        <f t="shared" si="161"/>
        <v>0</v>
      </c>
      <c r="G819" s="333"/>
      <c r="H819" s="333"/>
      <c r="I819" s="334"/>
      <c r="J819" s="335"/>
      <c r="K819" s="942"/>
      <c r="L819" s="337"/>
      <c r="M819" s="337"/>
      <c r="N819" s="337"/>
      <c r="O819" s="338"/>
      <c r="P819" s="339">
        <f t="shared" si="153"/>
        <v>0</v>
      </c>
      <c r="Q819" s="364"/>
      <c r="R819" s="364"/>
      <c r="S819" s="365"/>
      <c r="T819" s="366"/>
      <c r="U819" s="367"/>
      <c r="V819" s="364"/>
      <c r="W819" s="364"/>
      <c r="X819" s="364"/>
      <c r="Y819" s="1293">
        <f t="shared" si="154"/>
        <v>0</v>
      </c>
      <c r="Z819" s="340"/>
      <c r="AA819" s="431" t="s">
        <v>457</v>
      </c>
      <c r="AB819" s="20"/>
      <c r="AC819" s="253">
        <f t="shared" si="157"/>
        <v>0</v>
      </c>
    </row>
    <row r="820" spans="1:29" ht="15.6" hidden="1" customHeight="1" x14ac:dyDescent="0.3">
      <c r="A820" s="115"/>
      <c r="B820" s="332"/>
      <c r="C820" s="332"/>
      <c r="D820" s="332"/>
      <c r="E820" s="1168"/>
      <c r="F820" s="582">
        <f t="shared" si="161"/>
        <v>0</v>
      </c>
      <c r="G820" s="333"/>
      <c r="H820" s="333"/>
      <c r="I820" s="334"/>
      <c r="J820" s="335"/>
      <c r="K820" s="942"/>
      <c r="L820" s="337"/>
      <c r="M820" s="337"/>
      <c r="N820" s="337"/>
      <c r="O820" s="338"/>
      <c r="P820" s="339">
        <f t="shared" si="153"/>
        <v>0</v>
      </c>
      <c r="Q820" s="364"/>
      <c r="R820" s="364"/>
      <c r="S820" s="365"/>
      <c r="T820" s="366"/>
      <c r="U820" s="367"/>
      <c r="V820" s="364"/>
      <c r="W820" s="364"/>
      <c r="X820" s="364"/>
      <c r="Y820" s="1293">
        <f t="shared" si="154"/>
        <v>0</v>
      </c>
      <c r="Z820" s="340"/>
      <c r="AA820" s="431"/>
      <c r="AB820" s="20"/>
      <c r="AC820" s="253">
        <f t="shared" si="157"/>
        <v>0</v>
      </c>
    </row>
    <row r="821" spans="1:29" hidden="1" x14ac:dyDescent="0.3">
      <c r="A821" s="115"/>
      <c r="B821" s="332"/>
      <c r="C821" s="332"/>
      <c r="D821" s="332"/>
      <c r="E821" s="1168" t="s">
        <v>233</v>
      </c>
      <c r="F821" s="582">
        <f t="shared" si="161"/>
        <v>0</v>
      </c>
      <c r="G821" s="333"/>
      <c r="H821" s="333"/>
      <c r="I821" s="334"/>
      <c r="J821" s="335"/>
      <c r="K821" s="633"/>
      <c r="L821" s="337"/>
      <c r="M821" s="337"/>
      <c r="N821" s="337"/>
      <c r="O821" s="338"/>
      <c r="P821" s="339">
        <f t="shared" si="153"/>
        <v>0</v>
      </c>
      <c r="Q821" s="364"/>
      <c r="R821" s="364"/>
      <c r="S821" s="365"/>
      <c r="T821" s="366"/>
      <c r="U821" s="367"/>
      <c r="V821" s="364"/>
      <c r="W821" s="364"/>
      <c r="X821" s="364"/>
      <c r="Y821" s="1293">
        <f t="shared" si="154"/>
        <v>0</v>
      </c>
      <c r="Z821" s="340"/>
      <c r="AA821" s="370" t="s">
        <v>459</v>
      </c>
      <c r="AB821" s="20"/>
      <c r="AC821" s="253">
        <f t="shared" si="157"/>
        <v>0</v>
      </c>
    </row>
    <row r="822" spans="1:29" ht="15.6" hidden="1" customHeight="1" x14ac:dyDescent="0.3">
      <c r="A822" s="115"/>
      <c r="B822" s="332"/>
      <c r="C822" s="332"/>
      <c r="D822" s="332"/>
      <c r="E822" s="1168"/>
      <c r="F822" s="582">
        <f t="shared" si="161"/>
        <v>0</v>
      </c>
      <c r="G822" s="333"/>
      <c r="H822" s="333"/>
      <c r="I822" s="334"/>
      <c r="J822" s="335"/>
      <c r="K822" s="942"/>
      <c r="L822" s="337"/>
      <c r="M822" s="337"/>
      <c r="N822" s="337"/>
      <c r="O822" s="338"/>
      <c r="P822" s="339">
        <f t="shared" si="153"/>
        <v>0</v>
      </c>
      <c r="Q822" s="364"/>
      <c r="R822" s="364"/>
      <c r="S822" s="365"/>
      <c r="T822" s="366"/>
      <c r="U822" s="367"/>
      <c r="V822" s="364"/>
      <c r="W822" s="364"/>
      <c r="X822" s="364"/>
      <c r="Y822" s="1293">
        <f t="shared" si="154"/>
        <v>0</v>
      </c>
      <c r="Z822" s="340"/>
      <c r="AA822" s="370" t="s">
        <v>458</v>
      </c>
      <c r="AB822" s="20"/>
      <c r="AC822" s="253">
        <f t="shared" si="157"/>
        <v>0</v>
      </c>
    </row>
    <row r="823" spans="1:29" ht="15.6" hidden="1" customHeight="1" x14ac:dyDescent="0.3">
      <c r="A823" s="115"/>
      <c r="B823" s="332"/>
      <c r="C823" s="332"/>
      <c r="D823" s="332"/>
      <c r="E823" s="1168"/>
      <c r="F823" s="582">
        <f t="shared" si="161"/>
        <v>0</v>
      </c>
      <c r="G823" s="333"/>
      <c r="H823" s="333"/>
      <c r="I823" s="334"/>
      <c r="J823" s="335"/>
      <c r="K823" s="942"/>
      <c r="L823" s="337"/>
      <c r="M823" s="337"/>
      <c r="N823" s="337"/>
      <c r="O823" s="338"/>
      <c r="P823" s="339">
        <f t="shared" si="153"/>
        <v>0</v>
      </c>
      <c r="Q823" s="364"/>
      <c r="R823" s="364"/>
      <c r="S823" s="365"/>
      <c r="T823" s="366"/>
      <c r="U823" s="367"/>
      <c r="V823" s="364"/>
      <c r="W823" s="364"/>
      <c r="X823" s="364"/>
      <c r="Y823" s="1293">
        <f t="shared" si="154"/>
        <v>0</v>
      </c>
      <c r="Z823" s="340"/>
      <c r="AA823" s="431"/>
      <c r="AB823" s="20"/>
      <c r="AC823" s="253">
        <f t="shared" si="157"/>
        <v>0</v>
      </c>
    </row>
    <row r="824" spans="1:29" ht="15.6" hidden="1" customHeight="1" x14ac:dyDescent="0.3">
      <c r="A824" s="115"/>
      <c r="B824" s="332"/>
      <c r="C824" s="332"/>
      <c r="D824" s="332"/>
      <c r="E824" s="1168" t="s">
        <v>412</v>
      </c>
      <c r="F824" s="582">
        <f t="shared" si="161"/>
        <v>0</v>
      </c>
      <c r="G824" s="333"/>
      <c r="H824" s="333"/>
      <c r="I824" s="334"/>
      <c r="J824" s="335"/>
      <c r="K824" s="942"/>
      <c r="L824" s="337"/>
      <c r="M824" s="337"/>
      <c r="N824" s="337"/>
      <c r="O824" s="338"/>
      <c r="P824" s="339">
        <f t="shared" si="153"/>
        <v>0</v>
      </c>
      <c r="Q824" s="364"/>
      <c r="R824" s="364"/>
      <c r="S824" s="365"/>
      <c r="T824" s="366"/>
      <c r="U824" s="367"/>
      <c r="V824" s="364"/>
      <c r="W824" s="364"/>
      <c r="X824" s="364"/>
      <c r="Y824" s="1293">
        <f t="shared" si="154"/>
        <v>0</v>
      </c>
      <c r="Z824" s="340"/>
      <c r="AA824" s="370" t="s">
        <v>450</v>
      </c>
      <c r="AB824" s="20"/>
      <c r="AC824" s="253">
        <f t="shared" si="157"/>
        <v>0</v>
      </c>
    </row>
    <row r="825" spans="1:29" ht="15.6" hidden="1" customHeight="1" x14ac:dyDescent="0.3">
      <c r="A825" s="115"/>
      <c r="B825" s="332"/>
      <c r="C825" s="332"/>
      <c r="D825" s="332"/>
      <c r="E825" s="1168"/>
      <c r="F825" s="582">
        <f t="shared" si="161"/>
        <v>0</v>
      </c>
      <c r="G825" s="333"/>
      <c r="H825" s="333"/>
      <c r="I825" s="334"/>
      <c r="J825" s="335"/>
      <c r="K825" s="942"/>
      <c r="L825" s="337"/>
      <c r="M825" s="337"/>
      <c r="N825" s="337"/>
      <c r="O825" s="338"/>
      <c r="P825" s="339">
        <f t="shared" si="153"/>
        <v>0</v>
      </c>
      <c r="Q825" s="364"/>
      <c r="R825" s="364"/>
      <c r="S825" s="365"/>
      <c r="T825" s="366"/>
      <c r="U825" s="367"/>
      <c r="V825" s="364"/>
      <c r="W825" s="364"/>
      <c r="X825" s="364"/>
      <c r="Y825" s="1293">
        <f t="shared" si="154"/>
        <v>0</v>
      </c>
      <c r="Z825" s="340"/>
      <c r="AA825" s="370" t="s">
        <v>460</v>
      </c>
      <c r="AB825" s="20"/>
      <c r="AC825" s="253">
        <f t="shared" si="157"/>
        <v>0</v>
      </c>
    </row>
    <row r="826" spans="1:29" ht="15.6" hidden="1" customHeight="1" x14ac:dyDescent="0.3">
      <c r="A826" s="115"/>
      <c r="B826" s="332"/>
      <c r="C826" s="332"/>
      <c r="D826" s="332"/>
      <c r="E826" s="1168"/>
      <c r="F826" s="582">
        <f t="shared" si="161"/>
        <v>0</v>
      </c>
      <c r="G826" s="333"/>
      <c r="H826" s="333"/>
      <c r="I826" s="334"/>
      <c r="J826" s="335"/>
      <c r="K826" s="942"/>
      <c r="L826" s="337"/>
      <c r="M826" s="337"/>
      <c r="N826" s="337"/>
      <c r="O826" s="338"/>
      <c r="P826" s="339">
        <f t="shared" si="153"/>
        <v>0</v>
      </c>
      <c r="Q826" s="364"/>
      <c r="R826" s="364"/>
      <c r="S826" s="365"/>
      <c r="T826" s="366"/>
      <c r="U826" s="367"/>
      <c r="V826" s="364"/>
      <c r="W826" s="364"/>
      <c r="X826" s="364"/>
      <c r="Y826" s="1293">
        <f t="shared" si="154"/>
        <v>0</v>
      </c>
      <c r="Z826" s="340"/>
      <c r="AA826" s="370" t="s">
        <v>461</v>
      </c>
      <c r="AB826" s="20"/>
      <c r="AC826" s="253">
        <f t="shared" si="157"/>
        <v>0</v>
      </c>
    </row>
    <row r="827" spans="1:29" x14ac:dyDescent="0.3">
      <c r="A827" s="115"/>
      <c r="B827" s="332"/>
      <c r="C827" s="332"/>
      <c r="D827" s="332"/>
      <c r="E827" s="1168"/>
      <c r="F827" s="582">
        <f t="shared" si="161"/>
        <v>0</v>
      </c>
      <c r="G827" s="333"/>
      <c r="H827" s="333"/>
      <c r="I827" s="334"/>
      <c r="J827" s="335"/>
      <c r="K827" s="942"/>
      <c r="L827" s="337"/>
      <c r="M827" s="337"/>
      <c r="N827" s="337"/>
      <c r="O827" s="338"/>
      <c r="P827" s="339">
        <f t="shared" si="153"/>
        <v>0</v>
      </c>
      <c r="Q827" s="364"/>
      <c r="R827" s="364"/>
      <c r="S827" s="365"/>
      <c r="T827" s="366"/>
      <c r="U827" s="367"/>
      <c r="V827" s="364"/>
      <c r="W827" s="364"/>
      <c r="X827" s="364"/>
      <c r="Y827" s="1293">
        <f t="shared" si="154"/>
        <v>0</v>
      </c>
      <c r="Z827" s="340"/>
      <c r="AA827" s="431"/>
      <c r="AB827" s="20"/>
      <c r="AC827" s="253">
        <f t="shared" si="157"/>
        <v>0</v>
      </c>
    </row>
    <row r="828" spans="1:29" x14ac:dyDescent="0.3">
      <c r="A828" s="115"/>
      <c r="B828" s="332"/>
      <c r="C828" s="332"/>
      <c r="D828" s="332"/>
      <c r="E828" s="1191" t="s">
        <v>944</v>
      </c>
      <c r="F828" s="582">
        <v>1</v>
      </c>
      <c r="G828" s="333"/>
      <c r="H828" s="333"/>
      <c r="I828" s="334">
        <v>1</v>
      </c>
      <c r="J828" s="335">
        <v>-1</v>
      </c>
      <c r="K828" s="942"/>
      <c r="L828" s="337"/>
      <c r="M828" s="337"/>
      <c r="N828" s="337"/>
      <c r="O828" s="338"/>
      <c r="P828" s="339">
        <f t="shared" si="153"/>
        <v>0</v>
      </c>
      <c r="Q828" s="364"/>
      <c r="R828" s="364"/>
      <c r="S828" s="365"/>
      <c r="T828" s="366"/>
      <c r="U828" s="367"/>
      <c r="V828" s="364"/>
      <c r="W828" s="364"/>
      <c r="X828" s="364"/>
      <c r="Y828" s="1293">
        <f t="shared" si="154"/>
        <v>0</v>
      </c>
      <c r="Z828" s="340"/>
      <c r="AA828" s="431"/>
      <c r="AB828" s="20"/>
      <c r="AC828" s="253">
        <f t="shared" si="157"/>
        <v>0</v>
      </c>
    </row>
    <row r="829" spans="1:29" x14ac:dyDescent="0.3">
      <c r="A829" s="115"/>
      <c r="B829" s="332"/>
      <c r="C829" s="332"/>
      <c r="D829" s="332"/>
      <c r="E829" s="1169" t="s">
        <v>449</v>
      </c>
      <c r="F829" s="582">
        <f t="shared" si="161"/>
        <v>0</v>
      </c>
      <c r="G829" s="333"/>
      <c r="H829" s="333"/>
      <c r="I829" s="334"/>
      <c r="J829" s="335"/>
      <c r="K829" s="942"/>
      <c r="L829" s="337"/>
      <c r="M829" s="337"/>
      <c r="N829" s="337"/>
      <c r="O829" s="338"/>
      <c r="P829" s="339">
        <f t="shared" si="153"/>
        <v>0</v>
      </c>
      <c r="Q829" s="364"/>
      <c r="R829" s="364"/>
      <c r="S829" s="365"/>
      <c r="T829" s="366"/>
      <c r="U829" s="367"/>
      <c r="V829" s="364"/>
      <c r="W829" s="364"/>
      <c r="X829" s="364"/>
      <c r="Y829" s="1293">
        <f t="shared" si="154"/>
        <v>0</v>
      </c>
      <c r="Z829" s="340"/>
      <c r="AA829" s="431"/>
      <c r="AB829" s="20"/>
      <c r="AC829" s="253">
        <f t="shared" si="157"/>
        <v>0</v>
      </c>
    </row>
    <row r="830" spans="1:29" ht="15.6" hidden="1" customHeight="1" x14ac:dyDescent="0.3">
      <c r="A830" s="115"/>
      <c r="B830" s="332"/>
      <c r="C830" s="332"/>
      <c r="D830" s="332"/>
      <c r="E830" s="1168" t="s">
        <v>411</v>
      </c>
      <c r="F830" s="582">
        <f t="shared" si="161"/>
        <v>0</v>
      </c>
      <c r="G830" s="333"/>
      <c r="H830" s="333"/>
      <c r="I830" s="334"/>
      <c r="J830" s="335"/>
      <c r="K830" s="942"/>
      <c r="L830" s="337"/>
      <c r="M830" s="337"/>
      <c r="N830" s="337"/>
      <c r="O830" s="338"/>
      <c r="P830" s="339">
        <f t="shared" si="153"/>
        <v>0</v>
      </c>
      <c r="Q830" s="364"/>
      <c r="R830" s="364"/>
      <c r="S830" s="365"/>
      <c r="T830" s="366"/>
      <c r="U830" s="367"/>
      <c r="V830" s="364"/>
      <c r="W830" s="364"/>
      <c r="X830" s="364"/>
      <c r="Y830" s="1293">
        <f t="shared" si="154"/>
        <v>0</v>
      </c>
      <c r="Z830" s="340"/>
      <c r="AA830" s="573" t="s">
        <v>450</v>
      </c>
      <c r="AB830" s="20"/>
      <c r="AC830" s="253">
        <f t="shared" si="157"/>
        <v>0</v>
      </c>
    </row>
    <row r="831" spans="1:29" ht="15.6" hidden="1" customHeight="1" x14ac:dyDescent="0.3">
      <c r="A831" s="115"/>
      <c r="B831" s="332"/>
      <c r="C831" s="332"/>
      <c r="D831" s="332"/>
      <c r="E831" s="1168"/>
      <c r="F831" s="582">
        <f t="shared" si="161"/>
        <v>0</v>
      </c>
      <c r="G831" s="333"/>
      <c r="H831" s="333"/>
      <c r="I831" s="334"/>
      <c r="J831" s="335"/>
      <c r="K831" s="942"/>
      <c r="L831" s="337"/>
      <c r="M831" s="337"/>
      <c r="N831" s="337"/>
      <c r="O831" s="338"/>
      <c r="P831" s="339">
        <f t="shared" si="153"/>
        <v>0</v>
      </c>
      <c r="Q831" s="364"/>
      <c r="R831" s="364"/>
      <c r="S831" s="365"/>
      <c r="T831" s="366"/>
      <c r="U831" s="367"/>
      <c r="V831" s="364"/>
      <c r="W831" s="364"/>
      <c r="X831" s="364"/>
      <c r="Y831" s="1293">
        <f t="shared" si="154"/>
        <v>0</v>
      </c>
      <c r="Z831" s="340"/>
      <c r="AA831" s="370" t="s">
        <v>462</v>
      </c>
      <c r="AB831" s="20"/>
      <c r="AC831" s="253">
        <f t="shared" si="157"/>
        <v>0</v>
      </c>
    </row>
    <row r="832" spans="1:29" ht="15.6" hidden="1" customHeight="1" x14ac:dyDescent="0.3">
      <c r="A832" s="115"/>
      <c r="B832" s="332"/>
      <c r="C832" s="332"/>
      <c r="D832" s="332"/>
      <c r="E832" s="1168"/>
      <c r="F832" s="582">
        <f t="shared" si="161"/>
        <v>0</v>
      </c>
      <c r="G832" s="333"/>
      <c r="H832" s="333"/>
      <c r="I832" s="334"/>
      <c r="J832" s="335"/>
      <c r="K832" s="942"/>
      <c r="L832" s="337"/>
      <c r="M832" s="337"/>
      <c r="N832" s="337"/>
      <c r="O832" s="338"/>
      <c r="P832" s="339">
        <f t="shared" si="153"/>
        <v>0</v>
      </c>
      <c r="Q832" s="364"/>
      <c r="R832" s="364"/>
      <c r="S832" s="365"/>
      <c r="T832" s="366"/>
      <c r="U832" s="367"/>
      <c r="V832" s="364"/>
      <c r="W832" s="364"/>
      <c r="X832" s="364"/>
      <c r="Y832" s="1293">
        <f t="shared" si="154"/>
        <v>0</v>
      </c>
      <c r="Z832" s="340"/>
      <c r="AA832" s="370" t="s">
        <v>463</v>
      </c>
      <c r="AB832" s="20"/>
      <c r="AC832" s="253">
        <f t="shared" si="157"/>
        <v>0</v>
      </c>
    </row>
    <row r="833" spans="1:29" ht="15.6" hidden="1" customHeight="1" x14ac:dyDescent="0.3">
      <c r="A833" s="115"/>
      <c r="B833" s="332"/>
      <c r="C833" s="332"/>
      <c r="D833" s="332"/>
      <c r="E833" s="1168"/>
      <c r="F833" s="582">
        <f t="shared" si="161"/>
        <v>0</v>
      </c>
      <c r="G833" s="333"/>
      <c r="H833" s="333"/>
      <c r="I833" s="334"/>
      <c r="J833" s="335"/>
      <c r="K833" s="942"/>
      <c r="L833" s="337"/>
      <c r="M833" s="337"/>
      <c r="N833" s="337"/>
      <c r="O833" s="338"/>
      <c r="P833" s="339">
        <f t="shared" si="153"/>
        <v>0</v>
      </c>
      <c r="Q833" s="364"/>
      <c r="R833" s="364"/>
      <c r="S833" s="365"/>
      <c r="T833" s="366"/>
      <c r="U833" s="367"/>
      <c r="V833" s="364"/>
      <c r="W833" s="364"/>
      <c r="X833" s="364"/>
      <c r="Y833" s="1293">
        <f t="shared" si="154"/>
        <v>0</v>
      </c>
      <c r="Z833" s="340"/>
      <c r="AA833" s="370" t="s">
        <v>464</v>
      </c>
      <c r="AB833" s="20"/>
      <c r="AC833" s="253">
        <f t="shared" si="157"/>
        <v>0</v>
      </c>
    </row>
    <row r="834" spans="1:29" ht="15.6" hidden="1" customHeight="1" x14ac:dyDescent="0.3">
      <c r="A834" s="115"/>
      <c r="B834" s="332"/>
      <c r="C834" s="332"/>
      <c r="D834" s="332"/>
      <c r="E834" s="1168"/>
      <c r="F834" s="582">
        <f t="shared" si="161"/>
        <v>0</v>
      </c>
      <c r="G834" s="333"/>
      <c r="H834" s="333"/>
      <c r="I834" s="334"/>
      <c r="J834" s="335"/>
      <c r="K834" s="942"/>
      <c r="L834" s="337"/>
      <c r="M834" s="337"/>
      <c r="N834" s="337"/>
      <c r="O834" s="338"/>
      <c r="P834" s="339">
        <f t="shared" si="153"/>
        <v>0</v>
      </c>
      <c r="Q834" s="364"/>
      <c r="R834" s="364"/>
      <c r="S834" s="365"/>
      <c r="T834" s="366"/>
      <c r="U834" s="367"/>
      <c r="V834" s="364"/>
      <c r="W834" s="364"/>
      <c r="X834" s="364"/>
      <c r="Y834" s="1293">
        <f t="shared" si="154"/>
        <v>0</v>
      </c>
      <c r="Z834" s="340"/>
      <c r="AA834" s="370" t="s">
        <v>465</v>
      </c>
      <c r="AB834" s="20"/>
      <c r="AC834" s="253">
        <f t="shared" si="157"/>
        <v>0</v>
      </c>
    </row>
    <row r="835" spans="1:29" ht="15.6" hidden="1" customHeight="1" x14ac:dyDescent="0.3">
      <c r="A835" s="115"/>
      <c r="B835" s="332"/>
      <c r="C835" s="332"/>
      <c r="D835" s="332"/>
      <c r="E835" s="1168"/>
      <c r="F835" s="582">
        <f t="shared" si="161"/>
        <v>0</v>
      </c>
      <c r="G835" s="333"/>
      <c r="H835" s="333"/>
      <c r="I835" s="334"/>
      <c r="J835" s="335"/>
      <c r="K835" s="942"/>
      <c r="L835" s="337"/>
      <c r="M835" s="337"/>
      <c r="N835" s="337"/>
      <c r="O835" s="338"/>
      <c r="P835" s="339">
        <f t="shared" si="153"/>
        <v>0</v>
      </c>
      <c r="Q835" s="364"/>
      <c r="R835" s="364"/>
      <c r="S835" s="365"/>
      <c r="T835" s="366"/>
      <c r="U835" s="367"/>
      <c r="V835" s="364"/>
      <c r="W835" s="364"/>
      <c r="X835" s="364"/>
      <c r="Y835" s="1293">
        <f t="shared" si="154"/>
        <v>0</v>
      </c>
      <c r="Z835" s="340"/>
      <c r="AA835" s="370" t="s">
        <v>466</v>
      </c>
      <c r="AB835" s="20"/>
      <c r="AC835" s="253">
        <f t="shared" si="157"/>
        <v>0</v>
      </c>
    </row>
    <row r="836" spans="1:29" ht="15.6" hidden="1" customHeight="1" x14ac:dyDescent="0.3">
      <c r="A836" s="115"/>
      <c r="B836" s="332"/>
      <c r="C836" s="332"/>
      <c r="D836" s="332"/>
      <c r="E836" s="1168"/>
      <c r="F836" s="582">
        <f t="shared" si="161"/>
        <v>0</v>
      </c>
      <c r="G836" s="333"/>
      <c r="H836" s="333"/>
      <c r="I836" s="334"/>
      <c r="J836" s="335"/>
      <c r="K836" s="942"/>
      <c r="L836" s="337"/>
      <c r="M836" s="337"/>
      <c r="N836" s="337"/>
      <c r="O836" s="338"/>
      <c r="P836" s="339">
        <f t="shared" ref="P836:P901" si="162">SUM(Q836:T836)</f>
        <v>0</v>
      </c>
      <c r="Q836" s="364"/>
      <c r="R836" s="364"/>
      <c r="S836" s="365"/>
      <c r="T836" s="366"/>
      <c r="U836" s="367"/>
      <c r="V836" s="364"/>
      <c r="W836" s="364"/>
      <c r="X836" s="364"/>
      <c r="Y836" s="1293">
        <f t="shared" ref="Y836:Y901" si="163">SUM(U836:X836)</f>
        <v>0</v>
      </c>
      <c r="Z836" s="340"/>
      <c r="AA836" s="431"/>
      <c r="AB836" s="20"/>
      <c r="AC836" s="253">
        <f t="shared" si="157"/>
        <v>0</v>
      </c>
    </row>
    <row r="837" spans="1:29" hidden="1" x14ac:dyDescent="0.3">
      <c r="A837" s="115"/>
      <c r="B837" s="332"/>
      <c r="C837" s="332"/>
      <c r="D837" s="332"/>
      <c r="E837" s="1168" t="s">
        <v>231</v>
      </c>
      <c r="F837" s="582">
        <f t="shared" si="161"/>
        <v>0</v>
      </c>
      <c r="G837" s="333"/>
      <c r="H837" s="333"/>
      <c r="I837" s="334"/>
      <c r="J837" s="335"/>
      <c r="K837" s="633"/>
      <c r="L837" s="337"/>
      <c r="M837" s="337"/>
      <c r="N837" s="337"/>
      <c r="O837" s="338"/>
      <c r="P837" s="339">
        <f t="shared" si="162"/>
        <v>0</v>
      </c>
      <c r="Q837" s="364"/>
      <c r="R837" s="364"/>
      <c r="S837" s="365"/>
      <c r="T837" s="366"/>
      <c r="U837" s="367"/>
      <c r="V837" s="364"/>
      <c r="W837" s="364"/>
      <c r="X837" s="364"/>
      <c r="Y837" s="1293">
        <f t="shared" si="163"/>
        <v>0</v>
      </c>
      <c r="Z837" s="340"/>
      <c r="AA837" s="370" t="s">
        <v>600</v>
      </c>
      <c r="AB837" s="20"/>
      <c r="AC837" s="253">
        <f t="shared" si="157"/>
        <v>0</v>
      </c>
    </row>
    <row r="838" spans="1:29" hidden="1" x14ac:dyDescent="0.3">
      <c r="A838" s="115"/>
      <c r="B838" s="332"/>
      <c r="C838" s="332"/>
      <c r="D838" s="332"/>
      <c r="E838" s="1168"/>
      <c r="F838" s="582">
        <f t="shared" si="161"/>
        <v>0</v>
      </c>
      <c r="G838" s="333"/>
      <c r="H838" s="333"/>
      <c r="I838" s="334"/>
      <c r="J838" s="335"/>
      <c r="K838" s="942"/>
      <c r="L838" s="337"/>
      <c r="M838" s="337"/>
      <c r="N838" s="337"/>
      <c r="O838" s="338"/>
      <c r="P838" s="339">
        <f t="shared" si="162"/>
        <v>0</v>
      </c>
      <c r="Q838" s="364"/>
      <c r="R838" s="364"/>
      <c r="S838" s="365"/>
      <c r="T838" s="366"/>
      <c r="U838" s="367"/>
      <c r="V838" s="364"/>
      <c r="W838" s="364"/>
      <c r="X838" s="364"/>
      <c r="Y838" s="1293">
        <f t="shared" si="163"/>
        <v>0</v>
      </c>
      <c r="Z838" s="340"/>
      <c r="AA838" s="370" t="s">
        <v>601</v>
      </c>
      <c r="AB838" s="20"/>
      <c r="AC838" s="253">
        <f t="shared" si="157"/>
        <v>0</v>
      </c>
    </row>
    <row r="839" spans="1:29" hidden="1" x14ac:dyDescent="0.3">
      <c r="A839" s="115"/>
      <c r="B839" s="332"/>
      <c r="C839" s="332"/>
      <c r="D839" s="332"/>
      <c r="E839" s="1168"/>
      <c r="F839" s="582">
        <f t="shared" si="161"/>
        <v>0</v>
      </c>
      <c r="G839" s="333"/>
      <c r="H839" s="333"/>
      <c r="I839" s="334"/>
      <c r="J839" s="335"/>
      <c r="K839" s="942"/>
      <c r="L839" s="337"/>
      <c r="M839" s="337"/>
      <c r="N839" s="337"/>
      <c r="O839" s="338"/>
      <c r="P839" s="339">
        <f t="shared" si="162"/>
        <v>0</v>
      </c>
      <c r="Q839" s="364"/>
      <c r="R839" s="364"/>
      <c r="S839" s="365"/>
      <c r="T839" s="366"/>
      <c r="U839" s="367"/>
      <c r="V839" s="364"/>
      <c r="W839" s="364"/>
      <c r="X839" s="364"/>
      <c r="Y839" s="1293">
        <f t="shared" si="163"/>
        <v>0</v>
      </c>
      <c r="Z839" s="340"/>
      <c r="AA839" s="370" t="s">
        <v>602</v>
      </c>
      <c r="AB839" s="20"/>
      <c r="AC839" s="253">
        <f t="shared" si="157"/>
        <v>0</v>
      </c>
    </row>
    <row r="840" spans="1:29" ht="15.6" hidden="1" customHeight="1" x14ac:dyDescent="0.3">
      <c r="A840" s="115"/>
      <c r="B840" s="332"/>
      <c r="C840" s="332"/>
      <c r="D840" s="332"/>
      <c r="E840" s="1168" t="s">
        <v>231</v>
      </c>
      <c r="F840" s="582">
        <f t="shared" si="161"/>
        <v>0</v>
      </c>
      <c r="G840" s="333"/>
      <c r="H840" s="333"/>
      <c r="I840" s="334"/>
      <c r="J840" s="335"/>
      <c r="K840" s="942"/>
      <c r="L840" s="337"/>
      <c r="M840" s="337"/>
      <c r="N840" s="337"/>
      <c r="O840" s="338"/>
      <c r="P840" s="339">
        <f t="shared" si="162"/>
        <v>0</v>
      </c>
      <c r="Q840" s="364"/>
      <c r="R840" s="364"/>
      <c r="S840" s="365"/>
      <c r="T840" s="366"/>
      <c r="U840" s="367"/>
      <c r="V840" s="364"/>
      <c r="W840" s="364"/>
      <c r="X840" s="364"/>
      <c r="Y840" s="1293">
        <f t="shared" si="163"/>
        <v>0</v>
      </c>
      <c r="Z840" s="340"/>
      <c r="AA840" s="370" t="s">
        <v>450</v>
      </c>
      <c r="AB840" s="20"/>
      <c r="AC840" s="253">
        <f t="shared" si="157"/>
        <v>0</v>
      </c>
    </row>
    <row r="841" spans="1:29" ht="15.6" hidden="1" customHeight="1" x14ac:dyDescent="0.3">
      <c r="A841" s="115"/>
      <c r="B841" s="332"/>
      <c r="C841" s="332"/>
      <c r="D841" s="332"/>
      <c r="E841" s="1168"/>
      <c r="F841" s="582">
        <f t="shared" si="161"/>
        <v>0</v>
      </c>
      <c r="G841" s="333"/>
      <c r="H841" s="333"/>
      <c r="I841" s="334"/>
      <c r="J841" s="335"/>
      <c r="K841" s="942"/>
      <c r="L841" s="337"/>
      <c r="M841" s="337"/>
      <c r="N841" s="337"/>
      <c r="O841" s="338"/>
      <c r="P841" s="339">
        <f t="shared" si="162"/>
        <v>0</v>
      </c>
      <c r="Q841" s="364"/>
      <c r="R841" s="364"/>
      <c r="S841" s="365"/>
      <c r="T841" s="366"/>
      <c r="U841" s="367"/>
      <c r="V841" s="364"/>
      <c r="W841" s="364"/>
      <c r="X841" s="364"/>
      <c r="Y841" s="1293">
        <f t="shared" si="163"/>
        <v>0</v>
      </c>
      <c r="Z841" s="340"/>
      <c r="AA841" s="370" t="s">
        <v>467</v>
      </c>
      <c r="AB841" s="20"/>
      <c r="AC841" s="253">
        <f t="shared" ref="AC841:AC904" si="164">P841+Y841</f>
        <v>0</v>
      </c>
    </row>
    <row r="842" spans="1:29" ht="15.6" hidden="1" customHeight="1" x14ac:dyDescent="0.3">
      <c r="A842" s="115"/>
      <c r="B842" s="332"/>
      <c r="C842" s="332"/>
      <c r="D842" s="332"/>
      <c r="E842" s="1168"/>
      <c r="F842" s="582">
        <f t="shared" si="161"/>
        <v>0</v>
      </c>
      <c r="G842" s="333"/>
      <c r="H842" s="333"/>
      <c r="I842" s="334"/>
      <c r="J842" s="335"/>
      <c r="K842" s="942"/>
      <c r="L842" s="337"/>
      <c r="M842" s="337"/>
      <c r="N842" s="337"/>
      <c r="O842" s="338"/>
      <c r="P842" s="339">
        <f t="shared" si="162"/>
        <v>0</v>
      </c>
      <c r="Q842" s="364"/>
      <c r="R842" s="364"/>
      <c r="S842" s="365"/>
      <c r="T842" s="366"/>
      <c r="U842" s="367"/>
      <c r="V842" s="364"/>
      <c r="W842" s="364"/>
      <c r="X842" s="364"/>
      <c r="Y842" s="1293">
        <f t="shared" si="163"/>
        <v>0</v>
      </c>
      <c r="Z842" s="340"/>
      <c r="AA842" s="370" t="s">
        <v>468</v>
      </c>
      <c r="AB842" s="20"/>
      <c r="AC842" s="253">
        <f t="shared" si="164"/>
        <v>0</v>
      </c>
    </row>
    <row r="843" spans="1:29" ht="15.6" hidden="1" customHeight="1" x14ac:dyDescent="0.3">
      <c r="A843" s="115"/>
      <c r="B843" s="332"/>
      <c r="C843" s="332"/>
      <c r="D843" s="332"/>
      <c r="E843" s="1168"/>
      <c r="F843" s="582">
        <f t="shared" si="161"/>
        <v>0</v>
      </c>
      <c r="G843" s="333"/>
      <c r="H843" s="333"/>
      <c r="I843" s="334"/>
      <c r="J843" s="335"/>
      <c r="K843" s="942"/>
      <c r="L843" s="337"/>
      <c r="M843" s="337"/>
      <c r="N843" s="337"/>
      <c r="O843" s="338"/>
      <c r="P843" s="339">
        <f t="shared" si="162"/>
        <v>0</v>
      </c>
      <c r="Q843" s="364"/>
      <c r="R843" s="364"/>
      <c r="S843" s="365"/>
      <c r="T843" s="366"/>
      <c r="U843" s="367"/>
      <c r="V843" s="364"/>
      <c r="W843" s="364"/>
      <c r="X843" s="364"/>
      <c r="Y843" s="1293">
        <f t="shared" si="163"/>
        <v>0</v>
      </c>
      <c r="Z843" s="340"/>
      <c r="AA843" s="370" t="s">
        <v>469</v>
      </c>
      <c r="AB843" s="20"/>
      <c r="AC843" s="253">
        <f t="shared" si="164"/>
        <v>0</v>
      </c>
    </row>
    <row r="844" spans="1:29" ht="15.6" hidden="1" customHeight="1" x14ac:dyDescent="0.3">
      <c r="A844" s="115"/>
      <c r="B844" s="332"/>
      <c r="C844" s="332"/>
      <c r="D844" s="332"/>
      <c r="E844" s="1168"/>
      <c r="F844" s="582">
        <f t="shared" si="161"/>
        <v>0</v>
      </c>
      <c r="G844" s="333"/>
      <c r="H844" s="333"/>
      <c r="I844" s="334"/>
      <c r="J844" s="335"/>
      <c r="K844" s="942"/>
      <c r="L844" s="337"/>
      <c r="M844" s="337"/>
      <c r="N844" s="337"/>
      <c r="O844" s="338"/>
      <c r="P844" s="339">
        <f t="shared" si="162"/>
        <v>0</v>
      </c>
      <c r="Q844" s="364"/>
      <c r="R844" s="364"/>
      <c r="S844" s="365"/>
      <c r="T844" s="366"/>
      <c r="U844" s="367"/>
      <c r="V844" s="364"/>
      <c r="W844" s="364"/>
      <c r="X844" s="364"/>
      <c r="Y844" s="1293">
        <f t="shared" si="163"/>
        <v>0</v>
      </c>
      <c r="Z844" s="340"/>
      <c r="AA844" s="431"/>
      <c r="AB844" s="20"/>
      <c r="AC844" s="253">
        <f t="shared" si="164"/>
        <v>0</v>
      </c>
    </row>
    <row r="845" spans="1:29" hidden="1" x14ac:dyDescent="0.3">
      <c r="A845" s="115"/>
      <c r="B845" s="332"/>
      <c r="C845" s="332"/>
      <c r="D845" s="332"/>
      <c r="E845" s="1168" t="s">
        <v>232</v>
      </c>
      <c r="F845" s="582">
        <f t="shared" si="161"/>
        <v>0</v>
      </c>
      <c r="G845" s="333"/>
      <c r="H845" s="333"/>
      <c r="I845" s="334"/>
      <c r="J845" s="335"/>
      <c r="K845" s="633"/>
      <c r="L845" s="337"/>
      <c r="M845" s="337"/>
      <c r="N845" s="337"/>
      <c r="O845" s="338"/>
      <c r="P845" s="339">
        <f t="shared" si="162"/>
        <v>0</v>
      </c>
      <c r="Q845" s="364"/>
      <c r="R845" s="364"/>
      <c r="S845" s="365"/>
      <c r="T845" s="366"/>
      <c r="U845" s="367"/>
      <c r="V845" s="364"/>
      <c r="W845" s="364"/>
      <c r="X845" s="364"/>
      <c r="Y845" s="1293">
        <f t="shared" si="163"/>
        <v>0</v>
      </c>
      <c r="Z845" s="340"/>
      <c r="AA845" s="370" t="s">
        <v>470</v>
      </c>
      <c r="AB845" s="20"/>
      <c r="AC845" s="253">
        <f t="shared" si="164"/>
        <v>0</v>
      </c>
    </row>
    <row r="846" spans="1:29" ht="15.6" hidden="1" customHeight="1" x14ac:dyDescent="0.3">
      <c r="A846" s="115"/>
      <c r="B846" s="332"/>
      <c r="C846" s="332"/>
      <c r="D846" s="332"/>
      <c r="E846" s="1168" t="s">
        <v>232</v>
      </c>
      <c r="F846" s="582">
        <f t="shared" si="161"/>
        <v>0</v>
      </c>
      <c r="G846" s="333"/>
      <c r="H846" s="333"/>
      <c r="I846" s="334"/>
      <c r="J846" s="335"/>
      <c r="K846" s="942"/>
      <c r="L846" s="337"/>
      <c r="M846" s="337"/>
      <c r="N846" s="337"/>
      <c r="O846" s="338"/>
      <c r="P846" s="339">
        <f t="shared" si="162"/>
        <v>0</v>
      </c>
      <c r="Q846" s="364"/>
      <c r="R846" s="364"/>
      <c r="S846" s="365"/>
      <c r="T846" s="366"/>
      <c r="U846" s="367"/>
      <c r="V846" s="364"/>
      <c r="W846" s="364"/>
      <c r="X846" s="364"/>
      <c r="Y846" s="1293">
        <f t="shared" si="163"/>
        <v>0</v>
      </c>
      <c r="Z846" s="340"/>
      <c r="AA846" s="370" t="s">
        <v>450</v>
      </c>
      <c r="AB846" s="20"/>
      <c r="AC846" s="253">
        <f t="shared" si="164"/>
        <v>0</v>
      </c>
    </row>
    <row r="847" spans="1:29" ht="15.6" hidden="1" customHeight="1" x14ac:dyDescent="0.3">
      <c r="A847" s="115"/>
      <c r="B847" s="332"/>
      <c r="C847" s="332"/>
      <c r="D847" s="332"/>
      <c r="E847" s="1168"/>
      <c r="F847" s="582">
        <f t="shared" si="161"/>
        <v>0</v>
      </c>
      <c r="G847" s="333"/>
      <c r="H847" s="333"/>
      <c r="I847" s="334"/>
      <c r="J847" s="335"/>
      <c r="K847" s="942"/>
      <c r="L847" s="337"/>
      <c r="M847" s="337"/>
      <c r="N847" s="337"/>
      <c r="O847" s="338"/>
      <c r="P847" s="339">
        <f t="shared" si="162"/>
        <v>0</v>
      </c>
      <c r="Q847" s="364"/>
      <c r="R847" s="364"/>
      <c r="S847" s="365"/>
      <c r="T847" s="366"/>
      <c r="U847" s="367"/>
      <c r="V847" s="364"/>
      <c r="W847" s="364"/>
      <c r="X847" s="364"/>
      <c r="Y847" s="1293">
        <f t="shared" si="163"/>
        <v>0</v>
      </c>
      <c r="Z847" s="340"/>
      <c r="AA847" s="370" t="s">
        <v>471</v>
      </c>
      <c r="AB847" s="20"/>
      <c r="AC847" s="253">
        <f t="shared" si="164"/>
        <v>0</v>
      </c>
    </row>
    <row r="848" spans="1:29" ht="15.6" hidden="1" customHeight="1" x14ac:dyDescent="0.3">
      <c r="A848" s="115"/>
      <c r="B848" s="332"/>
      <c r="C848" s="332"/>
      <c r="D848" s="332"/>
      <c r="E848" s="1168"/>
      <c r="F848" s="582">
        <f t="shared" si="161"/>
        <v>0</v>
      </c>
      <c r="G848" s="333"/>
      <c r="H848" s="333"/>
      <c r="I848" s="334"/>
      <c r="J848" s="335"/>
      <c r="K848" s="942"/>
      <c r="L848" s="337"/>
      <c r="M848" s="337"/>
      <c r="N848" s="337"/>
      <c r="O848" s="338"/>
      <c r="P848" s="339">
        <f t="shared" si="162"/>
        <v>0</v>
      </c>
      <c r="Q848" s="364"/>
      <c r="R848" s="364"/>
      <c r="S848" s="365"/>
      <c r="T848" s="366"/>
      <c r="U848" s="367"/>
      <c r="V848" s="364"/>
      <c r="W848" s="364"/>
      <c r="X848" s="364"/>
      <c r="Y848" s="1293">
        <f t="shared" si="163"/>
        <v>0</v>
      </c>
      <c r="Z848" s="340"/>
      <c r="AA848" s="370" t="s">
        <v>472</v>
      </c>
      <c r="AB848" s="20"/>
      <c r="AC848" s="253">
        <f t="shared" si="164"/>
        <v>0</v>
      </c>
    </row>
    <row r="849" spans="1:29" ht="15.6" hidden="1" customHeight="1" x14ac:dyDescent="0.3">
      <c r="A849" s="115"/>
      <c r="B849" s="332"/>
      <c r="C849" s="332"/>
      <c r="D849" s="332"/>
      <c r="E849" s="1168"/>
      <c r="F849" s="582">
        <f t="shared" si="161"/>
        <v>0</v>
      </c>
      <c r="G849" s="333"/>
      <c r="H849" s="333"/>
      <c r="I849" s="334"/>
      <c r="J849" s="335"/>
      <c r="K849" s="942"/>
      <c r="L849" s="337"/>
      <c r="M849" s="337"/>
      <c r="N849" s="337"/>
      <c r="O849" s="338"/>
      <c r="P849" s="339">
        <f t="shared" si="162"/>
        <v>0</v>
      </c>
      <c r="Q849" s="364"/>
      <c r="R849" s="364"/>
      <c r="S849" s="365"/>
      <c r="T849" s="366"/>
      <c r="U849" s="367"/>
      <c r="V849" s="364"/>
      <c r="W849" s="364"/>
      <c r="X849" s="364"/>
      <c r="Y849" s="1293">
        <f t="shared" si="163"/>
        <v>0</v>
      </c>
      <c r="Z849" s="340"/>
      <c r="AA849" s="370" t="s">
        <v>473</v>
      </c>
      <c r="AB849" s="20"/>
      <c r="AC849" s="253">
        <f t="shared" si="164"/>
        <v>0</v>
      </c>
    </row>
    <row r="850" spans="1:29" ht="15.6" hidden="1" customHeight="1" x14ac:dyDescent="0.3">
      <c r="A850" s="115"/>
      <c r="B850" s="332"/>
      <c r="C850" s="332"/>
      <c r="D850" s="332"/>
      <c r="E850" s="1168"/>
      <c r="F850" s="582">
        <f t="shared" si="161"/>
        <v>0</v>
      </c>
      <c r="G850" s="333"/>
      <c r="H850" s="333"/>
      <c r="I850" s="334"/>
      <c r="J850" s="335"/>
      <c r="K850" s="942"/>
      <c r="L850" s="337"/>
      <c r="M850" s="337"/>
      <c r="N850" s="337"/>
      <c r="O850" s="338"/>
      <c r="P850" s="339">
        <f t="shared" si="162"/>
        <v>0</v>
      </c>
      <c r="Q850" s="364"/>
      <c r="R850" s="364"/>
      <c r="S850" s="365"/>
      <c r="T850" s="366"/>
      <c r="U850" s="367"/>
      <c r="V850" s="364"/>
      <c r="W850" s="364"/>
      <c r="X850" s="364"/>
      <c r="Y850" s="1293">
        <f t="shared" si="163"/>
        <v>0</v>
      </c>
      <c r="Z850" s="340"/>
      <c r="AA850" s="370" t="s">
        <v>474</v>
      </c>
      <c r="AB850" s="20"/>
      <c r="AC850" s="253">
        <f t="shared" si="164"/>
        <v>0</v>
      </c>
    </row>
    <row r="851" spans="1:29" ht="15.6" hidden="1" customHeight="1" x14ac:dyDescent="0.3">
      <c r="A851" s="115"/>
      <c r="B851" s="332"/>
      <c r="C851" s="332"/>
      <c r="D851" s="332"/>
      <c r="E851" s="1168"/>
      <c r="F851" s="582">
        <f t="shared" si="161"/>
        <v>0</v>
      </c>
      <c r="G851" s="333"/>
      <c r="H851" s="333"/>
      <c r="I851" s="334"/>
      <c r="J851" s="335"/>
      <c r="K851" s="942"/>
      <c r="L851" s="337"/>
      <c r="M851" s="337"/>
      <c r="N851" s="337"/>
      <c r="O851" s="338"/>
      <c r="P851" s="339">
        <f t="shared" si="162"/>
        <v>0</v>
      </c>
      <c r="Q851" s="364"/>
      <c r="R851" s="364"/>
      <c r="S851" s="365"/>
      <c r="T851" s="366"/>
      <c r="U851" s="367"/>
      <c r="V851" s="364"/>
      <c r="W851" s="364"/>
      <c r="X851" s="364"/>
      <c r="Y851" s="1293">
        <f t="shared" si="163"/>
        <v>0</v>
      </c>
      <c r="Z851" s="340"/>
      <c r="AA851" s="431"/>
      <c r="AB851" s="20"/>
      <c r="AC851" s="253">
        <f t="shared" si="164"/>
        <v>0</v>
      </c>
    </row>
    <row r="852" spans="1:29" hidden="1" x14ac:dyDescent="0.3">
      <c r="A852" s="115"/>
      <c r="B852" s="332"/>
      <c r="C852" s="332"/>
      <c r="D852" s="332"/>
      <c r="E852" s="1168" t="s">
        <v>233</v>
      </c>
      <c r="F852" s="582">
        <f t="shared" si="161"/>
        <v>0</v>
      </c>
      <c r="G852" s="333"/>
      <c r="H852" s="333"/>
      <c r="I852" s="334"/>
      <c r="J852" s="335"/>
      <c r="K852" s="633"/>
      <c r="L852" s="337"/>
      <c r="M852" s="337"/>
      <c r="N852" s="337"/>
      <c r="O852" s="338"/>
      <c r="P852" s="339">
        <f t="shared" si="162"/>
        <v>0</v>
      </c>
      <c r="Q852" s="364"/>
      <c r="R852" s="364"/>
      <c r="S852" s="365"/>
      <c r="T852" s="366"/>
      <c r="U852" s="367"/>
      <c r="V852" s="364"/>
      <c r="W852" s="364"/>
      <c r="X852" s="364"/>
      <c r="Y852" s="1293">
        <f t="shared" si="163"/>
        <v>0</v>
      </c>
      <c r="Z852" s="340"/>
      <c r="AA852" s="370" t="s">
        <v>603</v>
      </c>
      <c r="AB852" s="20"/>
      <c r="AC852" s="253">
        <f t="shared" si="164"/>
        <v>0</v>
      </c>
    </row>
    <row r="853" spans="1:29" hidden="1" x14ac:dyDescent="0.3">
      <c r="A853" s="115"/>
      <c r="B853" s="332"/>
      <c r="C853" s="332"/>
      <c r="D853" s="332"/>
      <c r="E853" s="1168"/>
      <c r="F853" s="582">
        <f t="shared" si="161"/>
        <v>0</v>
      </c>
      <c r="G853" s="333"/>
      <c r="H853" s="333"/>
      <c r="I853" s="334"/>
      <c r="J853" s="335"/>
      <c r="K853" s="942"/>
      <c r="L853" s="337"/>
      <c r="M853" s="337"/>
      <c r="N853" s="337"/>
      <c r="O853" s="338"/>
      <c r="P853" s="339">
        <f t="shared" si="162"/>
        <v>0</v>
      </c>
      <c r="Q853" s="364"/>
      <c r="R853" s="364"/>
      <c r="S853" s="365"/>
      <c r="T853" s="366"/>
      <c r="U853" s="367"/>
      <c r="V853" s="364"/>
      <c r="W853" s="364"/>
      <c r="X853" s="364"/>
      <c r="Y853" s="1293">
        <f t="shared" si="163"/>
        <v>0</v>
      </c>
      <c r="Z853" s="340"/>
      <c r="AA853" s="370" t="s">
        <v>604</v>
      </c>
      <c r="AB853" s="20"/>
      <c r="AC853" s="253">
        <f t="shared" si="164"/>
        <v>0</v>
      </c>
    </row>
    <row r="854" spans="1:29" ht="15.6" hidden="1" customHeight="1" x14ac:dyDescent="0.3">
      <c r="A854" s="115"/>
      <c r="B854" s="332"/>
      <c r="C854" s="332"/>
      <c r="D854" s="332"/>
      <c r="E854" s="1168" t="s">
        <v>233</v>
      </c>
      <c r="F854" s="582">
        <f t="shared" si="161"/>
        <v>0</v>
      </c>
      <c r="G854" s="333"/>
      <c r="H854" s="333"/>
      <c r="I854" s="334"/>
      <c r="J854" s="335"/>
      <c r="K854" s="942"/>
      <c r="L854" s="337"/>
      <c r="M854" s="337"/>
      <c r="N854" s="337"/>
      <c r="O854" s="338"/>
      <c r="P854" s="339">
        <f t="shared" si="162"/>
        <v>0</v>
      </c>
      <c r="Q854" s="364"/>
      <c r="R854" s="364"/>
      <c r="S854" s="365"/>
      <c r="T854" s="366"/>
      <c r="U854" s="367"/>
      <c r="V854" s="364"/>
      <c r="W854" s="364"/>
      <c r="X854" s="364"/>
      <c r="Y854" s="1293">
        <f t="shared" si="163"/>
        <v>0</v>
      </c>
      <c r="Z854" s="340"/>
      <c r="AA854" s="370" t="s">
        <v>450</v>
      </c>
      <c r="AB854" s="20"/>
      <c r="AC854" s="253">
        <f t="shared" si="164"/>
        <v>0</v>
      </c>
    </row>
    <row r="855" spans="1:29" ht="15.6" hidden="1" customHeight="1" x14ac:dyDescent="0.3">
      <c r="A855" s="115"/>
      <c r="B855" s="332"/>
      <c r="C855" s="332"/>
      <c r="D855" s="332"/>
      <c r="E855" s="1168"/>
      <c r="F855" s="582">
        <f t="shared" si="161"/>
        <v>0</v>
      </c>
      <c r="G855" s="333"/>
      <c r="H855" s="333"/>
      <c r="I855" s="334"/>
      <c r="J855" s="335"/>
      <c r="K855" s="942"/>
      <c r="L855" s="337"/>
      <c r="M855" s="337"/>
      <c r="N855" s="337"/>
      <c r="O855" s="338"/>
      <c r="P855" s="339">
        <f t="shared" si="162"/>
        <v>0</v>
      </c>
      <c r="Q855" s="364"/>
      <c r="R855" s="364"/>
      <c r="S855" s="365"/>
      <c r="T855" s="366"/>
      <c r="U855" s="367"/>
      <c r="V855" s="364"/>
      <c r="W855" s="364"/>
      <c r="X855" s="364"/>
      <c r="Y855" s="1293">
        <f t="shared" si="163"/>
        <v>0</v>
      </c>
      <c r="Z855" s="340"/>
      <c r="AA855" s="370" t="s">
        <v>475</v>
      </c>
      <c r="AB855" s="20"/>
      <c r="AC855" s="253">
        <f t="shared" si="164"/>
        <v>0</v>
      </c>
    </row>
    <row r="856" spans="1:29" ht="15.6" hidden="1" customHeight="1" x14ac:dyDescent="0.3">
      <c r="A856" s="115"/>
      <c r="B856" s="332"/>
      <c r="C856" s="332"/>
      <c r="D856" s="332"/>
      <c r="E856" s="1168"/>
      <c r="F856" s="582">
        <f t="shared" si="161"/>
        <v>0</v>
      </c>
      <c r="G856" s="333"/>
      <c r="H856" s="333"/>
      <c r="I856" s="334"/>
      <c r="J856" s="335"/>
      <c r="K856" s="942"/>
      <c r="L856" s="337"/>
      <c r="M856" s="337"/>
      <c r="N856" s="337"/>
      <c r="O856" s="338"/>
      <c r="P856" s="339">
        <f t="shared" si="162"/>
        <v>0</v>
      </c>
      <c r="Q856" s="364"/>
      <c r="R856" s="364"/>
      <c r="S856" s="365"/>
      <c r="T856" s="366"/>
      <c r="U856" s="367"/>
      <c r="V856" s="364"/>
      <c r="W856" s="364"/>
      <c r="X856" s="364"/>
      <c r="Y856" s="1293">
        <f t="shared" si="163"/>
        <v>0</v>
      </c>
      <c r="Z856" s="340"/>
      <c r="AA856" s="370" t="s">
        <v>476</v>
      </c>
      <c r="AB856" s="20"/>
      <c r="AC856" s="253">
        <f t="shared" si="164"/>
        <v>0</v>
      </c>
    </row>
    <row r="857" spans="1:29" ht="15.6" hidden="1" customHeight="1" x14ac:dyDescent="0.3">
      <c r="A857" s="115"/>
      <c r="B857" s="332"/>
      <c r="C857" s="332"/>
      <c r="D857" s="332"/>
      <c r="E857" s="1192"/>
      <c r="F857" s="582">
        <f t="shared" si="161"/>
        <v>0</v>
      </c>
      <c r="G857" s="333"/>
      <c r="H857" s="333"/>
      <c r="I857" s="334"/>
      <c r="J857" s="335"/>
      <c r="K857" s="942"/>
      <c r="L857" s="337"/>
      <c r="M857" s="337"/>
      <c r="N857" s="337"/>
      <c r="O857" s="338"/>
      <c r="P857" s="339">
        <f t="shared" si="162"/>
        <v>0</v>
      </c>
      <c r="Q857" s="364"/>
      <c r="R857" s="364"/>
      <c r="S857" s="365"/>
      <c r="T857" s="366"/>
      <c r="U857" s="367"/>
      <c r="V857" s="364"/>
      <c r="W857" s="364"/>
      <c r="X857" s="364"/>
      <c r="Y857" s="1293">
        <f t="shared" si="163"/>
        <v>0</v>
      </c>
      <c r="Z857" s="340"/>
      <c r="AA857" s="370" t="s">
        <v>477</v>
      </c>
      <c r="AB857" s="20"/>
      <c r="AC857" s="253">
        <f t="shared" si="164"/>
        <v>0</v>
      </c>
    </row>
    <row r="858" spans="1:29" ht="15.6" hidden="1" customHeight="1" x14ac:dyDescent="0.3">
      <c r="A858" s="115"/>
      <c r="B858" s="332"/>
      <c r="C858" s="332"/>
      <c r="D858" s="332"/>
      <c r="E858" s="1192"/>
      <c r="F858" s="582">
        <f t="shared" si="161"/>
        <v>0</v>
      </c>
      <c r="G858" s="333"/>
      <c r="H858" s="333"/>
      <c r="I858" s="334"/>
      <c r="J858" s="335"/>
      <c r="K858" s="942"/>
      <c r="L858" s="337"/>
      <c r="M858" s="337"/>
      <c r="N858" s="337"/>
      <c r="O858" s="338"/>
      <c r="P858" s="339">
        <f t="shared" si="162"/>
        <v>0</v>
      </c>
      <c r="Q858" s="364"/>
      <c r="R858" s="364"/>
      <c r="S858" s="365"/>
      <c r="T858" s="366"/>
      <c r="U858" s="367"/>
      <c r="V858" s="364"/>
      <c r="W858" s="364"/>
      <c r="X858" s="364"/>
      <c r="Y858" s="1293">
        <f t="shared" si="163"/>
        <v>0</v>
      </c>
      <c r="Z858" s="340"/>
      <c r="AA858" s="370" t="s">
        <v>478</v>
      </c>
      <c r="AB858" s="20"/>
      <c r="AC858" s="253">
        <f t="shared" si="164"/>
        <v>0</v>
      </c>
    </row>
    <row r="859" spans="1:29" ht="15.6" hidden="1" customHeight="1" x14ac:dyDescent="0.3">
      <c r="A859" s="115"/>
      <c r="B859" s="332"/>
      <c r="C859" s="332"/>
      <c r="D859" s="332"/>
      <c r="E859" s="1192"/>
      <c r="F859" s="582">
        <f t="shared" si="161"/>
        <v>0</v>
      </c>
      <c r="G859" s="333"/>
      <c r="H859" s="333"/>
      <c r="I859" s="334"/>
      <c r="J859" s="335"/>
      <c r="K859" s="942"/>
      <c r="L859" s="337"/>
      <c r="M859" s="337"/>
      <c r="N859" s="337"/>
      <c r="O859" s="338"/>
      <c r="P859" s="339">
        <f t="shared" si="162"/>
        <v>0</v>
      </c>
      <c r="Q859" s="364"/>
      <c r="R859" s="364"/>
      <c r="S859" s="365"/>
      <c r="T859" s="366"/>
      <c r="U859" s="367"/>
      <c r="V859" s="364"/>
      <c r="W859" s="364"/>
      <c r="X859" s="364"/>
      <c r="Y859" s="1293">
        <f t="shared" si="163"/>
        <v>0</v>
      </c>
      <c r="Z859" s="340"/>
      <c r="AA859" s="370"/>
      <c r="AB859" s="20"/>
      <c r="AC859" s="253">
        <f t="shared" si="164"/>
        <v>0</v>
      </c>
    </row>
    <row r="860" spans="1:29" ht="15.6" hidden="1" customHeight="1" x14ac:dyDescent="0.3">
      <c r="A860" s="115"/>
      <c r="B860" s="332"/>
      <c r="C860" s="332"/>
      <c r="D860" s="332"/>
      <c r="E860" s="1168" t="s">
        <v>412</v>
      </c>
      <c r="F860" s="582">
        <f t="shared" si="161"/>
        <v>0</v>
      </c>
      <c r="G860" s="333"/>
      <c r="H860" s="333"/>
      <c r="I860" s="334"/>
      <c r="J860" s="335"/>
      <c r="K860" s="942"/>
      <c r="L860" s="337"/>
      <c r="M860" s="337"/>
      <c r="N860" s="337"/>
      <c r="O860" s="338"/>
      <c r="P860" s="339">
        <f t="shared" si="162"/>
        <v>0</v>
      </c>
      <c r="Q860" s="364"/>
      <c r="R860" s="364"/>
      <c r="S860" s="365"/>
      <c r="T860" s="366"/>
      <c r="U860" s="367"/>
      <c r="V860" s="364"/>
      <c r="W860" s="364"/>
      <c r="X860" s="364"/>
      <c r="Y860" s="1293">
        <f t="shared" si="163"/>
        <v>0</v>
      </c>
      <c r="Z860" s="340"/>
      <c r="AA860" s="370" t="s">
        <v>450</v>
      </c>
      <c r="AB860" s="20"/>
      <c r="AC860" s="253">
        <f t="shared" si="164"/>
        <v>0</v>
      </c>
    </row>
    <row r="861" spans="1:29" ht="15.6" hidden="1" customHeight="1" x14ac:dyDescent="0.3">
      <c r="A861" s="115"/>
      <c r="B861" s="332"/>
      <c r="C861" s="332"/>
      <c r="D861" s="332"/>
      <c r="E861" s="1192"/>
      <c r="F861" s="582">
        <f t="shared" si="161"/>
        <v>0</v>
      </c>
      <c r="G861" s="333"/>
      <c r="H861" s="333"/>
      <c r="I861" s="334"/>
      <c r="J861" s="335"/>
      <c r="K861" s="942"/>
      <c r="L861" s="337"/>
      <c r="M861" s="337"/>
      <c r="N861" s="337"/>
      <c r="O861" s="338"/>
      <c r="P861" s="339">
        <f t="shared" si="162"/>
        <v>0</v>
      </c>
      <c r="Q861" s="364"/>
      <c r="R861" s="364"/>
      <c r="S861" s="365"/>
      <c r="T861" s="366"/>
      <c r="U861" s="367"/>
      <c r="V861" s="364"/>
      <c r="W861" s="364"/>
      <c r="X861" s="364"/>
      <c r="Y861" s="1293">
        <f t="shared" si="163"/>
        <v>0</v>
      </c>
      <c r="Z861" s="340"/>
      <c r="AA861" s="370" t="s">
        <v>479</v>
      </c>
      <c r="AB861" s="20"/>
      <c r="AC861" s="253">
        <f t="shared" si="164"/>
        <v>0</v>
      </c>
    </row>
    <row r="862" spans="1:29" ht="15.6" hidden="1" customHeight="1" x14ac:dyDescent="0.3">
      <c r="A862" s="115"/>
      <c r="B862" s="332"/>
      <c r="C862" s="332"/>
      <c r="D862" s="332"/>
      <c r="E862" s="1192"/>
      <c r="F862" s="582">
        <f t="shared" si="161"/>
        <v>0</v>
      </c>
      <c r="G862" s="333"/>
      <c r="H862" s="333"/>
      <c r="I862" s="334"/>
      <c r="J862" s="335"/>
      <c r="K862" s="942"/>
      <c r="L862" s="337"/>
      <c r="M862" s="337"/>
      <c r="N862" s="337"/>
      <c r="O862" s="338"/>
      <c r="P862" s="339">
        <f t="shared" si="162"/>
        <v>0</v>
      </c>
      <c r="Q862" s="364"/>
      <c r="R862" s="364"/>
      <c r="S862" s="365"/>
      <c r="T862" s="366"/>
      <c r="U862" s="367"/>
      <c r="V862" s="364"/>
      <c r="W862" s="364"/>
      <c r="X862" s="364"/>
      <c r="Y862" s="1293">
        <f t="shared" si="163"/>
        <v>0</v>
      </c>
      <c r="Z862" s="340"/>
      <c r="AA862" s="370" t="s">
        <v>480</v>
      </c>
      <c r="AB862" s="20"/>
      <c r="AC862" s="253">
        <f t="shared" si="164"/>
        <v>0</v>
      </c>
    </row>
    <row r="863" spans="1:29" ht="15.6" hidden="1" customHeight="1" x14ac:dyDescent="0.3">
      <c r="A863" s="115"/>
      <c r="B863" s="332"/>
      <c r="C863" s="332"/>
      <c r="D863" s="332"/>
      <c r="E863" s="1192"/>
      <c r="F863" s="582">
        <f t="shared" si="161"/>
        <v>0</v>
      </c>
      <c r="G863" s="333"/>
      <c r="H863" s="333"/>
      <c r="I863" s="334"/>
      <c r="J863" s="335"/>
      <c r="K863" s="942"/>
      <c r="L863" s="337"/>
      <c r="M863" s="337"/>
      <c r="N863" s="337"/>
      <c r="O863" s="338"/>
      <c r="P863" s="339">
        <f t="shared" si="162"/>
        <v>0</v>
      </c>
      <c r="Q863" s="364"/>
      <c r="R863" s="364"/>
      <c r="S863" s="365"/>
      <c r="T863" s="366"/>
      <c r="U863" s="367"/>
      <c r="V863" s="364"/>
      <c r="W863" s="364"/>
      <c r="X863" s="364"/>
      <c r="Y863" s="1293">
        <f t="shared" si="163"/>
        <v>0</v>
      </c>
      <c r="Z863" s="340"/>
      <c r="AA863" s="370" t="s">
        <v>481</v>
      </c>
      <c r="AB863" s="20"/>
      <c r="AC863" s="253">
        <f t="shared" si="164"/>
        <v>0</v>
      </c>
    </row>
    <row r="864" spans="1:29" ht="15.6" hidden="1" customHeight="1" x14ac:dyDescent="0.3">
      <c r="A864" s="115"/>
      <c r="B864" s="332"/>
      <c r="C864" s="332"/>
      <c r="D864" s="332"/>
      <c r="E864" s="1192"/>
      <c r="F864" s="582">
        <f t="shared" si="161"/>
        <v>0</v>
      </c>
      <c r="G864" s="333"/>
      <c r="H864" s="333"/>
      <c r="I864" s="334"/>
      <c r="J864" s="335"/>
      <c r="K864" s="942"/>
      <c r="L864" s="337"/>
      <c r="M864" s="337"/>
      <c r="N864" s="337"/>
      <c r="O864" s="338"/>
      <c r="P864" s="339">
        <f t="shared" si="162"/>
        <v>0</v>
      </c>
      <c r="Q864" s="364"/>
      <c r="R864" s="364"/>
      <c r="S864" s="365"/>
      <c r="T864" s="366"/>
      <c r="U864" s="367"/>
      <c r="V864" s="364"/>
      <c r="W864" s="364"/>
      <c r="X864" s="364"/>
      <c r="Y864" s="1293">
        <f t="shared" si="163"/>
        <v>0</v>
      </c>
      <c r="Z864" s="340"/>
      <c r="AA864" s="370" t="s">
        <v>482</v>
      </c>
      <c r="AB864" s="20"/>
      <c r="AC864" s="253">
        <f t="shared" si="164"/>
        <v>0</v>
      </c>
    </row>
    <row r="865" spans="1:29" ht="15.6" hidden="1" customHeight="1" x14ac:dyDescent="0.3">
      <c r="A865" s="115"/>
      <c r="B865" s="332"/>
      <c r="C865" s="332"/>
      <c r="D865" s="332"/>
      <c r="E865" s="1192"/>
      <c r="F865" s="582">
        <f t="shared" si="161"/>
        <v>0</v>
      </c>
      <c r="G865" s="333"/>
      <c r="H865" s="333"/>
      <c r="I865" s="334"/>
      <c r="J865" s="335"/>
      <c r="K865" s="942"/>
      <c r="L865" s="337"/>
      <c r="M865" s="337"/>
      <c r="N865" s="337"/>
      <c r="O865" s="338"/>
      <c r="P865" s="339">
        <f t="shared" si="162"/>
        <v>0</v>
      </c>
      <c r="Q865" s="364"/>
      <c r="R865" s="364"/>
      <c r="S865" s="365"/>
      <c r="T865" s="366"/>
      <c r="U865" s="367"/>
      <c r="V865" s="364"/>
      <c r="W865" s="364"/>
      <c r="X865" s="364"/>
      <c r="Y865" s="1293">
        <f t="shared" si="163"/>
        <v>0</v>
      </c>
      <c r="Z865" s="340"/>
      <c r="AA865" s="370" t="s">
        <v>483</v>
      </c>
      <c r="AB865" s="20"/>
      <c r="AC865" s="253">
        <f t="shared" si="164"/>
        <v>0</v>
      </c>
    </row>
    <row r="866" spans="1:29" ht="15.6" hidden="1" customHeight="1" x14ac:dyDescent="0.3">
      <c r="A866" s="115"/>
      <c r="B866" s="332"/>
      <c r="C866" s="332"/>
      <c r="D866" s="332"/>
      <c r="E866" s="1192"/>
      <c r="F866" s="582">
        <f t="shared" si="161"/>
        <v>0</v>
      </c>
      <c r="G866" s="333"/>
      <c r="H866" s="333"/>
      <c r="I866" s="334"/>
      <c r="J866" s="335"/>
      <c r="K866" s="942"/>
      <c r="L866" s="337"/>
      <c r="M866" s="337"/>
      <c r="N866" s="337"/>
      <c r="O866" s="338"/>
      <c r="P866" s="339">
        <f t="shared" si="162"/>
        <v>0</v>
      </c>
      <c r="Q866" s="364"/>
      <c r="R866" s="364"/>
      <c r="S866" s="365"/>
      <c r="T866" s="366"/>
      <c r="U866" s="367"/>
      <c r="V866" s="364"/>
      <c r="W866" s="364"/>
      <c r="X866" s="364"/>
      <c r="Y866" s="1293">
        <f t="shared" si="163"/>
        <v>0</v>
      </c>
      <c r="Z866" s="340"/>
      <c r="AA866" s="370" t="s">
        <v>484</v>
      </c>
      <c r="AB866" s="20"/>
      <c r="AC866" s="253">
        <f t="shared" si="164"/>
        <v>0</v>
      </c>
    </row>
    <row r="867" spans="1:29" ht="15.6" hidden="1" customHeight="1" x14ac:dyDescent="0.3">
      <c r="A867" s="115"/>
      <c r="B867" s="332"/>
      <c r="C867" s="332"/>
      <c r="D867" s="332"/>
      <c r="E867" s="1192"/>
      <c r="F867" s="582">
        <f t="shared" si="161"/>
        <v>0</v>
      </c>
      <c r="G867" s="333"/>
      <c r="H867" s="333"/>
      <c r="I867" s="334"/>
      <c r="J867" s="335"/>
      <c r="K867" s="942"/>
      <c r="L867" s="337"/>
      <c r="M867" s="337"/>
      <c r="N867" s="337"/>
      <c r="O867" s="338"/>
      <c r="P867" s="339">
        <f t="shared" si="162"/>
        <v>0</v>
      </c>
      <c r="Q867" s="364"/>
      <c r="R867" s="364"/>
      <c r="S867" s="365"/>
      <c r="T867" s="366"/>
      <c r="U867" s="367"/>
      <c r="V867" s="364"/>
      <c r="W867" s="364"/>
      <c r="X867" s="364"/>
      <c r="Y867" s="1293">
        <f t="shared" si="163"/>
        <v>0</v>
      </c>
      <c r="Z867" s="340"/>
      <c r="AA867" s="370" t="s">
        <v>485</v>
      </c>
      <c r="AB867" s="20"/>
      <c r="AC867" s="253">
        <f t="shared" si="164"/>
        <v>0</v>
      </c>
    </row>
    <row r="868" spans="1:29" ht="15.6" customHeight="1" x14ac:dyDescent="0.3">
      <c r="A868" s="115"/>
      <c r="B868" s="332"/>
      <c r="C868" s="332"/>
      <c r="D868" s="332"/>
      <c r="E868" s="1192"/>
      <c r="F868" s="582">
        <f t="shared" si="161"/>
        <v>0</v>
      </c>
      <c r="G868" s="333"/>
      <c r="H868" s="333"/>
      <c r="I868" s="334"/>
      <c r="J868" s="335"/>
      <c r="K868" s="942"/>
      <c r="L868" s="337"/>
      <c r="M868" s="337"/>
      <c r="N868" s="337"/>
      <c r="O868" s="338"/>
      <c r="P868" s="339">
        <f t="shared" si="162"/>
        <v>0</v>
      </c>
      <c r="Q868" s="364"/>
      <c r="R868" s="364"/>
      <c r="S868" s="365"/>
      <c r="T868" s="366"/>
      <c r="U868" s="367"/>
      <c r="V868" s="364"/>
      <c r="W868" s="364"/>
      <c r="X868" s="364"/>
      <c r="Y868" s="1293">
        <f t="shared" si="163"/>
        <v>0</v>
      </c>
      <c r="Z868" s="340"/>
      <c r="AA868" s="370"/>
      <c r="AB868" s="20"/>
      <c r="AC868" s="253">
        <f t="shared" si="164"/>
        <v>0</v>
      </c>
    </row>
    <row r="869" spans="1:29" ht="15.6" customHeight="1" x14ac:dyDescent="0.3">
      <c r="A869" s="115"/>
      <c r="B869" s="332"/>
      <c r="C869" s="374" t="s">
        <v>945</v>
      </c>
      <c r="D869" s="441"/>
      <c r="E869" s="1178"/>
      <c r="F869" s="582">
        <f t="shared" si="161"/>
        <v>0</v>
      </c>
      <c r="G869" s="333"/>
      <c r="H869" s="333"/>
      <c r="I869" s="334"/>
      <c r="J869" s="335"/>
      <c r="K869" s="942"/>
      <c r="L869" s="337"/>
      <c r="M869" s="337"/>
      <c r="N869" s="337"/>
      <c r="O869" s="338"/>
      <c r="P869" s="339">
        <f t="shared" si="162"/>
        <v>0</v>
      </c>
      <c r="Q869" s="364"/>
      <c r="R869" s="364"/>
      <c r="S869" s="365"/>
      <c r="T869" s="366"/>
      <c r="U869" s="367"/>
      <c r="V869" s="364"/>
      <c r="W869" s="364"/>
      <c r="X869" s="364"/>
      <c r="Y869" s="1293">
        <f t="shared" si="163"/>
        <v>0</v>
      </c>
      <c r="Z869" s="340"/>
      <c r="AA869" s="370"/>
      <c r="AB869" s="20"/>
      <c r="AC869" s="253">
        <f t="shared" si="164"/>
        <v>0</v>
      </c>
    </row>
    <row r="870" spans="1:29" ht="15.6" customHeight="1" x14ac:dyDescent="0.3">
      <c r="A870" s="115"/>
      <c r="B870" s="332"/>
      <c r="C870" s="441"/>
      <c r="D870" s="441"/>
      <c r="E870" s="1168" t="s">
        <v>486</v>
      </c>
      <c r="F870" s="582">
        <f t="shared" si="161"/>
        <v>0</v>
      </c>
      <c r="G870" s="333"/>
      <c r="H870" s="333"/>
      <c r="I870" s="334">
        <v>1</v>
      </c>
      <c r="J870" s="335">
        <v>-1</v>
      </c>
      <c r="K870" s="633"/>
      <c r="L870" s="337">
        <v>3</v>
      </c>
      <c r="M870" s="337"/>
      <c r="N870" s="337"/>
      <c r="O870" s="338">
        <f t="shared" ref="O870" si="165">SUM(K870:N870)</f>
        <v>3</v>
      </c>
      <c r="P870" s="339">
        <f t="shared" si="162"/>
        <v>0</v>
      </c>
      <c r="Q870" s="364"/>
      <c r="R870" s="364"/>
      <c r="S870" s="365"/>
      <c r="T870" s="366"/>
      <c r="U870" s="367"/>
      <c r="V870" s="364"/>
      <c r="W870" s="364"/>
      <c r="X870" s="364"/>
      <c r="Y870" s="1293">
        <f t="shared" si="163"/>
        <v>0</v>
      </c>
      <c r="Z870" s="340"/>
      <c r="AA870" s="370"/>
      <c r="AB870" s="20"/>
      <c r="AC870" s="253">
        <f t="shared" si="164"/>
        <v>0</v>
      </c>
    </row>
    <row r="871" spans="1:29" ht="16.2" thickBot="1" x14ac:dyDescent="0.35">
      <c r="A871" s="119"/>
      <c r="B871" s="306"/>
      <c r="C871" s="306"/>
      <c r="D871" s="306"/>
      <c r="E871" s="1491"/>
      <c r="F871" s="881">
        <f t="shared" si="161"/>
        <v>0</v>
      </c>
      <c r="G871" s="307"/>
      <c r="H871" s="307"/>
      <c r="I871" s="308"/>
      <c r="J871" s="309"/>
      <c r="K871" s="941"/>
      <c r="L871" s="310"/>
      <c r="M871" s="310"/>
      <c r="N871" s="310"/>
      <c r="O871" s="311"/>
      <c r="P871" s="484">
        <f t="shared" si="162"/>
        <v>0</v>
      </c>
      <c r="Q871" s="349"/>
      <c r="R871" s="349"/>
      <c r="S871" s="314"/>
      <c r="T871" s="315"/>
      <c r="U871" s="350"/>
      <c r="V871" s="349"/>
      <c r="W871" s="349"/>
      <c r="X871" s="349"/>
      <c r="Y871" s="1307">
        <f t="shared" si="163"/>
        <v>0</v>
      </c>
      <c r="Z871" s="317"/>
      <c r="AA871" s="427"/>
      <c r="AB871" s="20"/>
      <c r="AC871" s="253">
        <f t="shared" si="164"/>
        <v>0</v>
      </c>
    </row>
    <row r="872" spans="1:29" x14ac:dyDescent="0.3">
      <c r="A872" s="120"/>
      <c r="B872" s="527" t="s">
        <v>400</v>
      </c>
      <c r="C872" s="352"/>
      <c r="D872" s="352"/>
      <c r="E872" s="1367"/>
      <c r="F872" s="883">
        <f t="shared" si="161"/>
        <v>0</v>
      </c>
      <c r="G872" s="353"/>
      <c r="H872" s="353"/>
      <c r="I872" s="354"/>
      <c r="J872" s="355"/>
      <c r="K872" s="943"/>
      <c r="L872" s="357"/>
      <c r="M872" s="357"/>
      <c r="N872" s="357"/>
      <c r="O872" s="358"/>
      <c r="P872" s="488">
        <f t="shared" si="162"/>
        <v>0</v>
      </c>
      <c r="Q872" s="359"/>
      <c r="R872" s="359"/>
      <c r="S872" s="360"/>
      <c r="T872" s="361"/>
      <c r="U872" s="362"/>
      <c r="V872" s="359"/>
      <c r="W872" s="359"/>
      <c r="X872" s="359"/>
      <c r="Y872" s="1308">
        <f t="shared" si="163"/>
        <v>0</v>
      </c>
      <c r="Z872" s="512" t="s">
        <v>116</v>
      </c>
      <c r="AA872" s="467"/>
      <c r="AB872" s="20"/>
      <c r="AC872" s="253">
        <f t="shared" si="164"/>
        <v>0</v>
      </c>
    </row>
    <row r="873" spans="1:29" s="34" customFormat="1" x14ac:dyDescent="0.3">
      <c r="A873" s="117"/>
      <c r="B873" s="442"/>
      <c r="C873" s="574" t="s">
        <v>264</v>
      </c>
      <c r="D873" s="442"/>
      <c r="E873" s="1181"/>
      <c r="F873" s="582">
        <f t="shared" si="161"/>
        <v>0</v>
      </c>
      <c r="G873" s="583"/>
      <c r="H873" s="583"/>
      <c r="I873" s="584"/>
      <c r="J873" s="585"/>
      <c r="K873" s="424"/>
      <c r="L873" s="586"/>
      <c r="M873" s="586"/>
      <c r="N873" s="586"/>
      <c r="O873" s="338"/>
      <c r="P873" s="576">
        <f t="shared" ref="P873:R873" si="166">P877</f>
        <v>50000</v>
      </c>
      <c r="Q873" s="575">
        <f t="shared" si="166"/>
        <v>0</v>
      </c>
      <c r="R873" s="575">
        <f t="shared" si="166"/>
        <v>15000</v>
      </c>
      <c r="S873" s="575">
        <f>S877</f>
        <v>0</v>
      </c>
      <c r="T873" s="1292">
        <f t="shared" ref="T873:Y873" si="167">T877</f>
        <v>35000</v>
      </c>
      <c r="U873" s="576">
        <f t="shared" si="167"/>
        <v>0</v>
      </c>
      <c r="V873" s="575">
        <f t="shared" si="167"/>
        <v>15000</v>
      </c>
      <c r="W873" s="575">
        <f t="shared" si="167"/>
        <v>0</v>
      </c>
      <c r="X873" s="575">
        <f t="shared" si="167"/>
        <v>0</v>
      </c>
      <c r="Y873" s="1292">
        <f t="shared" si="167"/>
        <v>15000</v>
      </c>
      <c r="Z873" s="576"/>
      <c r="AA873" s="346"/>
      <c r="AB873" s="13"/>
      <c r="AC873" s="260">
        <f t="shared" si="164"/>
        <v>65000</v>
      </c>
    </row>
    <row r="874" spans="1:29" s="59" customFormat="1" x14ac:dyDescent="0.3">
      <c r="A874" s="117"/>
      <c r="B874" s="442"/>
      <c r="C874" s="574" t="s">
        <v>698</v>
      </c>
      <c r="D874" s="442"/>
      <c r="E874" s="1181"/>
      <c r="F874" s="582">
        <f t="shared" si="161"/>
        <v>0</v>
      </c>
      <c r="G874" s="583"/>
      <c r="H874" s="583"/>
      <c r="I874" s="584"/>
      <c r="J874" s="585"/>
      <c r="K874" s="424"/>
      <c r="L874" s="429"/>
      <c r="M874" s="429"/>
      <c r="N874" s="429"/>
      <c r="O874" s="338"/>
      <c r="P874" s="576">
        <f t="shared" ref="P874:R874" si="168">P884</f>
        <v>334600</v>
      </c>
      <c r="Q874" s="575">
        <f t="shared" si="168"/>
        <v>0</v>
      </c>
      <c r="R874" s="575">
        <f t="shared" si="168"/>
        <v>0</v>
      </c>
      <c r="S874" s="575">
        <f>S884</f>
        <v>334600</v>
      </c>
      <c r="T874" s="1292">
        <f t="shared" ref="T874:Y874" si="169">T884</f>
        <v>0</v>
      </c>
      <c r="U874" s="576">
        <f t="shared" si="169"/>
        <v>0</v>
      </c>
      <c r="V874" s="575">
        <f t="shared" si="169"/>
        <v>0</v>
      </c>
      <c r="W874" s="575">
        <f t="shared" si="169"/>
        <v>0</v>
      </c>
      <c r="X874" s="575">
        <f t="shared" si="169"/>
        <v>0</v>
      </c>
      <c r="Y874" s="1292">
        <f t="shared" si="169"/>
        <v>0</v>
      </c>
      <c r="Z874" s="576">
        <f>SUM(Z891:Z891)</f>
        <v>0</v>
      </c>
      <c r="AA874" s="346"/>
      <c r="AB874" s="1120"/>
      <c r="AC874" s="260">
        <f t="shared" si="164"/>
        <v>334600</v>
      </c>
    </row>
    <row r="875" spans="1:29" x14ac:dyDescent="0.3">
      <c r="A875" s="115"/>
      <c r="B875" s="374"/>
      <c r="C875" s="332"/>
      <c r="D875" s="332"/>
      <c r="E875" s="1164"/>
      <c r="F875" s="582">
        <f t="shared" si="161"/>
        <v>0</v>
      </c>
      <c r="G875" s="333"/>
      <c r="H875" s="333"/>
      <c r="I875" s="334"/>
      <c r="J875" s="335"/>
      <c r="K875" s="942"/>
      <c r="L875" s="337"/>
      <c r="M875" s="337"/>
      <c r="N875" s="337"/>
      <c r="O875" s="338"/>
      <c r="P875" s="339">
        <f t="shared" si="162"/>
        <v>0</v>
      </c>
      <c r="Q875" s="364"/>
      <c r="R875" s="364"/>
      <c r="S875" s="365"/>
      <c r="T875" s="366"/>
      <c r="U875" s="367"/>
      <c r="V875" s="364"/>
      <c r="W875" s="364"/>
      <c r="X875" s="364"/>
      <c r="Y875" s="1293">
        <f t="shared" si="163"/>
        <v>0</v>
      </c>
      <c r="Z875" s="340"/>
      <c r="AA875" s="370"/>
      <c r="AB875" s="20"/>
      <c r="AC875" s="253">
        <f t="shared" si="164"/>
        <v>0</v>
      </c>
    </row>
    <row r="876" spans="1:29" x14ac:dyDescent="0.3">
      <c r="A876" s="115"/>
      <c r="B876" s="332"/>
      <c r="C876" s="374" t="s">
        <v>700</v>
      </c>
      <c r="D876" s="332"/>
      <c r="E876" s="1164"/>
      <c r="F876" s="582">
        <f t="shared" ref="F876:F942" si="170">SUM(G876:J876)</f>
        <v>0</v>
      </c>
      <c r="G876" s="333"/>
      <c r="H876" s="333"/>
      <c r="I876" s="334"/>
      <c r="J876" s="335"/>
      <c r="K876" s="942"/>
      <c r="L876" s="337"/>
      <c r="M876" s="337"/>
      <c r="N876" s="337"/>
      <c r="O876" s="338"/>
      <c r="P876" s="339">
        <f t="shared" si="162"/>
        <v>0</v>
      </c>
      <c r="Q876" s="364"/>
      <c r="R876" s="364"/>
      <c r="S876" s="365"/>
      <c r="T876" s="366"/>
      <c r="U876" s="367"/>
      <c r="V876" s="364"/>
      <c r="W876" s="364"/>
      <c r="X876" s="364"/>
      <c r="Y876" s="1293">
        <f t="shared" si="163"/>
        <v>0</v>
      </c>
      <c r="Z876" s="340"/>
      <c r="AA876" s="370"/>
      <c r="AB876" s="20"/>
      <c r="AC876" s="253">
        <f t="shared" si="164"/>
        <v>0</v>
      </c>
    </row>
    <row r="877" spans="1:29" s="66" customFormat="1" x14ac:dyDescent="0.3">
      <c r="A877" s="115"/>
      <c r="B877" s="332"/>
      <c r="C877" s="332"/>
      <c r="D877" s="332"/>
      <c r="E877" s="1168" t="s">
        <v>77</v>
      </c>
      <c r="F877" s="582">
        <f t="shared" si="170"/>
        <v>2</v>
      </c>
      <c r="G877" s="333"/>
      <c r="H877" s="333">
        <v>1</v>
      </c>
      <c r="I877" s="334"/>
      <c r="J877" s="335">
        <v>1</v>
      </c>
      <c r="K877" s="633"/>
      <c r="L877" s="344">
        <v>1</v>
      </c>
      <c r="M877" s="344"/>
      <c r="N877" s="344"/>
      <c r="O877" s="338">
        <f t="shared" ref="O877:O918" si="171">SUM(K877:N877)</f>
        <v>1</v>
      </c>
      <c r="P877" s="339">
        <f t="shared" si="162"/>
        <v>50000</v>
      </c>
      <c r="Q877" s="364"/>
      <c r="R877" s="364">
        <v>15000</v>
      </c>
      <c r="S877" s="365"/>
      <c r="T877" s="366">
        <v>35000</v>
      </c>
      <c r="U877" s="367"/>
      <c r="V877" s="364">
        <v>15000</v>
      </c>
      <c r="W877" s="364"/>
      <c r="X877" s="364"/>
      <c r="Y877" s="1293">
        <f t="shared" si="163"/>
        <v>15000</v>
      </c>
      <c r="Z877" s="476"/>
      <c r="AA877" s="577" t="s">
        <v>31</v>
      </c>
      <c r="AB877" s="65"/>
      <c r="AC877" s="253">
        <f t="shared" si="164"/>
        <v>65000</v>
      </c>
    </row>
    <row r="878" spans="1:29" x14ac:dyDescent="0.3">
      <c r="A878" s="115"/>
      <c r="B878" s="332"/>
      <c r="C878" s="332"/>
      <c r="D878" s="332"/>
      <c r="E878" s="1168"/>
      <c r="F878" s="582">
        <f t="shared" si="170"/>
        <v>0</v>
      </c>
      <c r="G878" s="333"/>
      <c r="H878" s="333"/>
      <c r="I878" s="334"/>
      <c r="J878" s="335"/>
      <c r="K878" s="633"/>
      <c r="L878" s="337"/>
      <c r="M878" s="337"/>
      <c r="N878" s="337"/>
      <c r="O878" s="338"/>
      <c r="P878" s="339">
        <f t="shared" si="162"/>
        <v>0</v>
      </c>
      <c r="Q878" s="364"/>
      <c r="R878" s="364"/>
      <c r="S878" s="365"/>
      <c r="T878" s="366"/>
      <c r="U878" s="367"/>
      <c r="V878" s="364"/>
      <c r="W878" s="364"/>
      <c r="X878" s="364"/>
      <c r="Y878" s="1293">
        <f t="shared" si="163"/>
        <v>0</v>
      </c>
      <c r="Z878" s="476"/>
      <c r="AA878" s="577"/>
      <c r="AB878" s="20"/>
      <c r="AC878" s="253">
        <f t="shared" si="164"/>
        <v>0</v>
      </c>
    </row>
    <row r="879" spans="1:29" x14ac:dyDescent="0.3">
      <c r="A879" s="124"/>
      <c r="B879" s="441"/>
      <c r="C879" s="374" t="s">
        <v>1182</v>
      </c>
      <c r="D879" s="441"/>
      <c r="E879" s="1168"/>
      <c r="F879" s="582">
        <f t="shared" si="170"/>
        <v>0</v>
      </c>
      <c r="G879" s="333"/>
      <c r="H879" s="333"/>
      <c r="I879" s="334"/>
      <c r="J879" s="335"/>
      <c r="K879" s="633"/>
      <c r="L879" s="337"/>
      <c r="M879" s="337"/>
      <c r="N879" s="337"/>
      <c r="O879" s="338"/>
      <c r="P879" s="339">
        <f t="shared" si="162"/>
        <v>0</v>
      </c>
      <c r="Q879" s="364"/>
      <c r="R879" s="364"/>
      <c r="S879" s="578"/>
      <c r="T879" s="579"/>
      <c r="U879" s="367"/>
      <c r="V879" s="364"/>
      <c r="W879" s="364"/>
      <c r="X879" s="364"/>
      <c r="Y879" s="1293">
        <f t="shared" si="163"/>
        <v>0</v>
      </c>
      <c r="Z879" s="476"/>
      <c r="AA879" s="580"/>
      <c r="AB879" s="28"/>
      <c r="AC879" s="253">
        <f t="shared" si="164"/>
        <v>0</v>
      </c>
    </row>
    <row r="880" spans="1:29" x14ac:dyDescent="0.3">
      <c r="A880" s="124"/>
      <c r="B880" s="441"/>
      <c r="C880" s="374"/>
      <c r="D880" s="441"/>
      <c r="E880" s="1172" t="s">
        <v>1183</v>
      </c>
      <c r="F880" s="582">
        <f t="shared" si="170"/>
        <v>0</v>
      </c>
      <c r="G880" s="333"/>
      <c r="H880" s="333"/>
      <c r="I880" s="334"/>
      <c r="J880" s="335"/>
      <c r="K880" s="633"/>
      <c r="L880" s="337"/>
      <c r="M880" s="337"/>
      <c r="N880" s="337"/>
      <c r="O880" s="338"/>
      <c r="P880" s="339">
        <f t="shared" si="162"/>
        <v>0</v>
      </c>
      <c r="Q880" s="364"/>
      <c r="R880" s="364"/>
      <c r="S880" s="578"/>
      <c r="T880" s="579"/>
      <c r="U880" s="367"/>
      <c r="V880" s="364"/>
      <c r="W880" s="364"/>
      <c r="X880" s="364"/>
      <c r="Y880" s="1293">
        <f t="shared" si="163"/>
        <v>0</v>
      </c>
      <c r="Z880" s="476"/>
      <c r="AA880" s="580"/>
      <c r="AB880" s="28"/>
      <c r="AC880" s="253">
        <f t="shared" si="164"/>
        <v>0</v>
      </c>
    </row>
    <row r="881" spans="1:29" x14ac:dyDescent="0.3">
      <c r="A881" s="124"/>
      <c r="B881" s="441"/>
      <c r="C881" s="441"/>
      <c r="D881" s="374" t="s">
        <v>1188</v>
      </c>
      <c r="E881" s="1168"/>
      <c r="F881" s="582">
        <f t="shared" si="170"/>
        <v>0</v>
      </c>
      <c r="G881" s="333"/>
      <c r="H881" s="333"/>
      <c r="I881" s="334"/>
      <c r="J881" s="335"/>
      <c r="K881" s="633"/>
      <c r="L881" s="337"/>
      <c r="M881" s="337"/>
      <c r="N881" s="337"/>
      <c r="O881" s="338"/>
      <c r="P881" s="339">
        <f t="shared" si="162"/>
        <v>0</v>
      </c>
      <c r="Q881" s="364"/>
      <c r="R881" s="364"/>
      <c r="S881" s="578"/>
      <c r="T881" s="579"/>
      <c r="U881" s="367"/>
      <c r="V881" s="364"/>
      <c r="W881" s="364"/>
      <c r="X881" s="364"/>
      <c r="Y881" s="1293">
        <f t="shared" si="163"/>
        <v>0</v>
      </c>
      <c r="Z881" s="476"/>
      <c r="AA881" s="580"/>
      <c r="AB881" s="28"/>
      <c r="AC881" s="253">
        <f t="shared" si="164"/>
        <v>0</v>
      </c>
    </row>
    <row r="882" spans="1:29" x14ac:dyDescent="0.3">
      <c r="A882" s="124"/>
      <c r="B882" s="441"/>
      <c r="C882" s="441"/>
      <c r="D882" s="374" t="s">
        <v>1189</v>
      </c>
      <c r="E882" s="1168"/>
      <c r="F882" s="582">
        <f t="shared" si="170"/>
        <v>0</v>
      </c>
      <c r="G882" s="333"/>
      <c r="H882" s="333"/>
      <c r="I882" s="334"/>
      <c r="J882" s="335"/>
      <c r="K882" s="633"/>
      <c r="L882" s="337"/>
      <c r="M882" s="337"/>
      <c r="N882" s="337"/>
      <c r="O882" s="338"/>
      <c r="P882" s="339">
        <f t="shared" si="162"/>
        <v>0</v>
      </c>
      <c r="Q882" s="364"/>
      <c r="R882" s="364"/>
      <c r="S882" s="578"/>
      <c r="T882" s="579"/>
      <c r="U882" s="367"/>
      <c r="V882" s="364"/>
      <c r="W882" s="364"/>
      <c r="X882" s="364"/>
      <c r="Y882" s="1293">
        <f t="shared" si="163"/>
        <v>0</v>
      </c>
      <c r="Z882" s="476"/>
      <c r="AA882" s="580"/>
      <c r="AB882" s="28"/>
      <c r="AC882" s="253">
        <f t="shared" si="164"/>
        <v>0</v>
      </c>
    </row>
    <row r="883" spans="1:29" x14ac:dyDescent="0.3">
      <c r="A883" s="124"/>
      <c r="B883" s="441"/>
      <c r="C883" s="441"/>
      <c r="D883" s="374" t="s">
        <v>1190</v>
      </c>
      <c r="E883" s="1168"/>
      <c r="F883" s="582">
        <f t="shared" si="170"/>
        <v>0</v>
      </c>
      <c r="G883" s="333"/>
      <c r="H883" s="333"/>
      <c r="I883" s="334"/>
      <c r="J883" s="335"/>
      <c r="K883" s="633"/>
      <c r="L883" s="337"/>
      <c r="M883" s="337"/>
      <c r="N883" s="337"/>
      <c r="O883" s="338"/>
      <c r="P883" s="339">
        <f t="shared" si="162"/>
        <v>0</v>
      </c>
      <c r="Q883" s="364"/>
      <c r="R883" s="364"/>
      <c r="S883" s="578"/>
      <c r="T883" s="579"/>
      <c r="U883" s="367"/>
      <c r="V883" s="364"/>
      <c r="W883" s="364"/>
      <c r="X883" s="364"/>
      <c r="Y883" s="1293">
        <f t="shared" si="163"/>
        <v>0</v>
      </c>
      <c r="Z883" s="476"/>
      <c r="AA883" s="580"/>
      <c r="AB883" s="28"/>
      <c r="AC883" s="253">
        <f t="shared" si="164"/>
        <v>0</v>
      </c>
    </row>
    <row r="884" spans="1:29" s="54" customFormat="1" x14ac:dyDescent="0.3">
      <c r="A884" s="124"/>
      <c r="B884" s="441"/>
      <c r="C884" s="441"/>
      <c r="D884" s="441"/>
      <c r="E884" s="1168" t="s">
        <v>699</v>
      </c>
      <c r="F884" s="582">
        <f t="shared" si="170"/>
        <v>1</v>
      </c>
      <c r="G884" s="333"/>
      <c r="H884" s="333"/>
      <c r="I884" s="334">
        <v>1</v>
      </c>
      <c r="J884" s="335"/>
      <c r="K884" s="633"/>
      <c r="L884" s="344"/>
      <c r="M884" s="344"/>
      <c r="N884" s="344"/>
      <c r="O884" s="338"/>
      <c r="P884" s="339">
        <f t="shared" si="162"/>
        <v>334600</v>
      </c>
      <c r="Q884" s="364"/>
      <c r="R884" s="364"/>
      <c r="S884" s="578">
        <v>334600</v>
      </c>
      <c r="T884" s="579"/>
      <c r="U884" s="367"/>
      <c r="V884" s="364"/>
      <c r="W884" s="364"/>
      <c r="X884" s="364"/>
      <c r="Y884" s="1293">
        <f t="shared" si="163"/>
        <v>0</v>
      </c>
      <c r="Z884" s="476"/>
      <c r="AA884" s="580" t="s">
        <v>32</v>
      </c>
      <c r="AB884" s="53"/>
      <c r="AC884" s="253">
        <f t="shared" si="164"/>
        <v>334600</v>
      </c>
    </row>
    <row r="885" spans="1:29" x14ac:dyDescent="0.3">
      <c r="A885" s="124"/>
      <c r="B885" s="441"/>
      <c r="C885" s="441"/>
      <c r="D885" s="441"/>
      <c r="E885" s="1168"/>
      <c r="F885" s="582">
        <f t="shared" si="170"/>
        <v>0</v>
      </c>
      <c r="G885" s="333"/>
      <c r="H885" s="333"/>
      <c r="I885" s="334"/>
      <c r="J885" s="335"/>
      <c r="K885" s="633"/>
      <c r="L885" s="337"/>
      <c r="M885" s="337"/>
      <c r="N885" s="337"/>
      <c r="O885" s="338"/>
      <c r="P885" s="339">
        <f t="shared" si="162"/>
        <v>0</v>
      </c>
      <c r="Q885" s="364"/>
      <c r="R885" s="364"/>
      <c r="S885" s="578"/>
      <c r="T885" s="579"/>
      <c r="U885" s="367"/>
      <c r="V885" s="364"/>
      <c r="W885" s="364"/>
      <c r="X885" s="364"/>
      <c r="Y885" s="1293">
        <f t="shared" si="163"/>
        <v>0</v>
      </c>
      <c r="Z885" s="476"/>
      <c r="AA885" s="580"/>
      <c r="AB885" s="28"/>
      <c r="AC885" s="253">
        <f t="shared" si="164"/>
        <v>0</v>
      </c>
    </row>
    <row r="886" spans="1:29" x14ac:dyDescent="0.3">
      <c r="A886" s="124"/>
      <c r="B886" s="441"/>
      <c r="C886" s="441"/>
      <c r="D886" s="374" t="s">
        <v>1192</v>
      </c>
      <c r="E886" s="1168"/>
      <c r="F886" s="582">
        <f t="shared" si="170"/>
        <v>0</v>
      </c>
      <c r="G886" s="333"/>
      <c r="H886" s="333"/>
      <c r="I886" s="334"/>
      <c r="J886" s="335"/>
      <c r="K886" s="633"/>
      <c r="L886" s="337"/>
      <c r="M886" s="337"/>
      <c r="N886" s="337"/>
      <c r="O886" s="338"/>
      <c r="P886" s="339">
        <f t="shared" si="162"/>
        <v>0</v>
      </c>
      <c r="Q886" s="364"/>
      <c r="R886" s="364"/>
      <c r="S886" s="578"/>
      <c r="T886" s="579"/>
      <c r="U886" s="367"/>
      <c r="V886" s="364"/>
      <c r="W886" s="364"/>
      <c r="X886" s="364"/>
      <c r="Y886" s="1293">
        <f t="shared" si="163"/>
        <v>0</v>
      </c>
      <c r="Z886" s="476"/>
      <c r="AA886" s="580"/>
      <c r="AB886" s="28"/>
      <c r="AC886" s="253">
        <f t="shared" si="164"/>
        <v>0</v>
      </c>
    </row>
    <row r="887" spans="1:29" x14ac:dyDescent="0.3">
      <c r="A887" s="124"/>
      <c r="B887" s="441"/>
      <c r="C887" s="441"/>
      <c r="D887" s="374" t="s">
        <v>1191</v>
      </c>
      <c r="E887" s="1168"/>
      <c r="F887" s="582">
        <f t="shared" si="170"/>
        <v>0</v>
      </c>
      <c r="G887" s="333"/>
      <c r="H887" s="333"/>
      <c r="I887" s="334"/>
      <c r="J887" s="335"/>
      <c r="K887" s="633"/>
      <c r="L887" s="337"/>
      <c r="M887" s="337"/>
      <c r="N887" s="337"/>
      <c r="O887" s="338">
        <f t="shared" si="171"/>
        <v>0</v>
      </c>
      <c r="P887" s="339">
        <f t="shared" si="162"/>
        <v>0</v>
      </c>
      <c r="Q887" s="364"/>
      <c r="R887" s="364"/>
      <c r="S887" s="578"/>
      <c r="T887" s="579"/>
      <c r="U887" s="367"/>
      <c r="V887" s="364"/>
      <c r="W887" s="364"/>
      <c r="X887" s="364"/>
      <c r="Y887" s="1293">
        <f t="shared" si="163"/>
        <v>0</v>
      </c>
      <c r="Z887" s="476"/>
      <c r="AA887" s="580"/>
      <c r="AB887" s="28"/>
      <c r="AC887" s="253">
        <f t="shared" si="164"/>
        <v>0</v>
      </c>
    </row>
    <row r="888" spans="1:29" x14ac:dyDescent="0.3">
      <c r="A888" s="124"/>
      <c r="B888" s="441"/>
      <c r="C888" s="441"/>
      <c r="D888" s="441"/>
      <c r="E888" s="1168" t="s">
        <v>699</v>
      </c>
      <c r="F888" s="582">
        <f t="shared" si="170"/>
        <v>5</v>
      </c>
      <c r="G888" s="333"/>
      <c r="H888" s="333"/>
      <c r="I888" s="334"/>
      <c r="J888" s="335">
        <v>5</v>
      </c>
      <c r="K888" s="633"/>
      <c r="L888" s="337"/>
      <c r="M888" s="337"/>
      <c r="N888" s="337"/>
      <c r="O888" s="338">
        <f t="shared" si="171"/>
        <v>0</v>
      </c>
      <c r="P888" s="339">
        <f t="shared" si="162"/>
        <v>1235500</v>
      </c>
      <c r="Q888" s="364"/>
      <c r="R888" s="364"/>
      <c r="S888" s="578"/>
      <c r="T888" s="579">
        <v>1235500</v>
      </c>
      <c r="U888" s="367"/>
      <c r="V888" s="364"/>
      <c r="W888" s="364"/>
      <c r="X888" s="364"/>
      <c r="Y888" s="1293">
        <f t="shared" si="163"/>
        <v>0</v>
      </c>
      <c r="Z888" s="476"/>
      <c r="AA888" s="580" t="s">
        <v>32</v>
      </c>
      <c r="AB888" s="28"/>
      <c r="AC888" s="253">
        <f t="shared" si="164"/>
        <v>1235500</v>
      </c>
    </row>
    <row r="889" spans="1:29" x14ac:dyDescent="0.3">
      <c r="A889" s="124"/>
      <c r="B889" s="441"/>
      <c r="C889" s="441"/>
      <c r="D889" s="441"/>
      <c r="E889" s="1168"/>
      <c r="F889" s="582">
        <f t="shared" si="170"/>
        <v>0</v>
      </c>
      <c r="G889" s="333"/>
      <c r="H889" s="333"/>
      <c r="I889" s="334"/>
      <c r="J889" s="335"/>
      <c r="K889" s="633"/>
      <c r="L889" s="337"/>
      <c r="M889" s="337"/>
      <c r="N889" s="337"/>
      <c r="O889" s="338">
        <f t="shared" si="171"/>
        <v>0</v>
      </c>
      <c r="P889" s="339">
        <f t="shared" si="162"/>
        <v>0</v>
      </c>
      <c r="Q889" s="364"/>
      <c r="R889" s="364"/>
      <c r="S889" s="595"/>
      <c r="T889" s="579"/>
      <c r="U889" s="367"/>
      <c r="V889" s="364"/>
      <c r="W889" s="364"/>
      <c r="X889" s="364"/>
      <c r="Y889" s="1293">
        <f t="shared" si="163"/>
        <v>0</v>
      </c>
      <c r="Z889" s="476"/>
      <c r="AA889" s="580"/>
      <c r="AB889" s="28"/>
      <c r="AC889" s="253">
        <f t="shared" si="164"/>
        <v>0</v>
      </c>
    </row>
    <row r="890" spans="1:29" x14ac:dyDescent="0.3">
      <c r="A890" s="115"/>
      <c r="B890" s="332"/>
      <c r="C890" s="442" t="s">
        <v>838</v>
      </c>
      <c r="D890" s="441"/>
      <c r="E890" s="1168"/>
      <c r="F890" s="582">
        <f t="shared" si="170"/>
        <v>0</v>
      </c>
      <c r="G890" s="333"/>
      <c r="H890" s="333"/>
      <c r="I890" s="334"/>
      <c r="J890" s="335"/>
      <c r="K890" s="633"/>
      <c r="L890" s="337"/>
      <c r="M890" s="337"/>
      <c r="N890" s="337"/>
      <c r="O890" s="338">
        <f t="shared" si="171"/>
        <v>0</v>
      </c>
      <c r="P890" s="339">
        <f t="shared" si="162"/>
        <v>0</v>
      </c>
      <c r="Q890" s="364"/>
      <c r="R890" s="364"/>
      <c r="S890" s="365"/>
      <c r="T890" s="366"/>
      <c r="U890" s="367"/>
      <c r="V890" s="364"/>
      <c r="W890" s="364"/>
      <c r="X890" s="364"/>
      <c r="Y890" s="1293">
        <f t="shared" si="163"/>
        <v>0</v>
      </c>
      <c r="Z890" s="340"/>
      <c r="AA890" s="370"/>
      <c r="AB890" s="20"/>
      <c r="AC890" s="253">
        <f t="shared" si="164"/>
        <v>0</v>
      </c>
    </row>
    <row r="891" spans="1:29" x14ac:dyDescent="0.3">
      <c r="A891" s="115"/>
      <c r="B891" s="332"/>
      <c r="C891" s="441"/>
      <c r="D891" s="441"/>
      <c r="E891" s="1168" t="s">
        <v>431</v>
      </c>
      <c r="F891" s="582">
        <v>1</v>
      </c>
      <c r="G891" s="333"/>
      <c r="H891" s="333"/>
      <c r="I891" s="334">
        <v>1</v>
      </c>
      <c r="J891" s="335">
        <v>-1</v>
      </c>
      <c r="K891" s="633"/>
      <c r="L891" s="337"/>
      <c r="M891" s="337"/>
      <c r="N891" s="337"/>
      <c r="O891" s="338">
        <f t="shared" si="171"/>
        <v>0</v>
      </c>
      <c r="P891" s="339">
        <f t="shared" si="162"/>
        <v>0</v>
      </c>
      <c r="Q891" s="364"/>
      <c r="R891" s="364"/>
      <c r="S891" s="365"/>
      <c r="T891" s="366"/>
      <c r="U891" s="367"/>
      <c r="V891" s="364"/>
      <c r="W891" s="364"/>
      <c r="X891" s="364"/>
      <c r="Y891" s="1293">
        <f t="shared" si="163"/>
        <v>0</v>
      </c>
      <c r="Z891" s="340"/>
      <c r="AA891" s="370"/>
      <c r="AB891" s="20"/>
      <c r="AC891" s="253">
        <f t="shared" si="164"/>
        <v>0</v>
      </c>
    </row>
    <row r="892" spans="1:29" ht="16.2" thickBot="1" x14ac:dyDescent="0.35">
      <c r="A892" s="121"/>
      <c r="B892" s="377"/>
      <c r="C892" s="377"/>
      <c r="D892" s="377"/>
      <c r="E892" s="1492"/>
      <c r="F892" s="885">
        <f t="shared" si="170"/>
        <v>0</v>
      </c>
      <c r="G892" s="378"/>
      <c r="H892" s="378"/>
      <c r="I892" s="379"/>
      <c r="J892" s="380"/>
      <c r="K892" s="944"/>
      <c r="L892" s="425"/>
      <c r="M892" s="425"/>
      <c r="N892" s="425"/>
      <c r="O892" s="382">
        <f t="shared" si="171"/>
        <v>0</v>
      </c>
      <c r="P892" s="481">
        <f t="shared" si="162"/>
        <v>0</v>
      </c>
      <c r="Q892" s="383"/>
      <c r="R892" s="383"/>
      <c r="S892" s="384"/>
      <c r="T892" s="385"/>
      <c r="U892" s="386"/>
      <c r="V892" s="383"/>
      <c r="W892" s="383"/>
      <c r="X892" s="383"/>
      <c r="Y892" s="1305">
        <f t="shared" si="163"/>
        <v>0</v>
      </c>
      <c r="Z892" s="387"/>
      <c r="AA892" s="477"/>
      <c r="AB892" s="20"/>
      <c r="AC892" s="253">
        <f t="shared" si="164"/>
        <v>0</v>
      </c>
    </row>
    <row r="893" spans="1:29" s="34" customFormat="1" x14ac:dyDescent="0.3">
      <c r="A893" s="122"/>
      <c r="B893" s="591" t="s">
        <v>401</v>
      </c>
      <c r="C893" s="388"/>
      <c r="D893" s="388"/>
      <c r="E893" s="1361"/>
      <c r="F893" s="886">
        <f t="shared" si="170"/>
        <v>0</v>
      </c>
      <c r="G893" s="924"/>
      <c r="H893" s="924"/>
      <c r="I893" s="925"/>
      <c r="J893" s="926"/>
      <c r="K893" s="392"/>
      <c r="L893" s="930"/>
      <c r="M893" s="930"/>
      <c r="N893" s="930"/>
      <c r="O893" s="394">
        <f t="shared" si="171"/>
        <v>0</v>
      </c>
      <c r="P893" s="483">
        <f t="shared" si="162"/>
        <v>0</v>
      </c>
      <c r="Q893" s="977"/>
      <c r="R893" s="977"/>
      <c r="S893" s="396"/>
      <c r="T893" s="397"/>
      <c r="U893" s="999"/>
      <c r="V893" s="977"/>
      <c r="W893" s="977"/>
      <c r="X893" s="977"/>
      <c r="Y893" s="1306">
        <f t="shared" si="163"/>
        <v>0</v>
      </c>
      <c r="Z893" s="1011" t="s">
        <v>114</v>
      </c>
      <c r="AA893" s="1012"/>
      <c r="AB893" s="20"/>
      <c r="AC893" s="260">
        <f t="shared" si="164"/>
        <v>0</v>
      </c>
    </row>
    <row r="894" spans="1:29" s="34" customFormat="1" x14ac:dyDescent="0.3">
      <c r="A894" s="118"/>
      <c r="B894" s="574"/>
      <c r="C894" s="574" t="s">
        <v>268</v>
      </c>
      <c r="D894" s="574"/>
      <c r="E894" s="1166"/>
      <c r="F894" s="582">
        <f t="shared" si="170"/>
        <v>0</v>
      </c>
      <c r="G894" s="583"/>
      <c r="H894" s="583"/>
      <c r="I894" s="584"/>
      <c r="J894" s="585"/>
      <c r="K894" s="336"/>
      <c r="L894" s="586"/>
      <c r="M894" s="586"/>
      <c r="N894" s="586"/>
      <c r="O894" s="338">
        <f t="shared" si="171"/>
        <v>0</v>
      </c>
      <c r="P894" s="339">
        <f t="shared" ref="P894:R894" si="172">P898</f>
        <v>0</v>
      </c>
      <c r="Q894" s="401">
        <f t="shared" si="172"/>
        <v>0</v>
      </c>
      <c r="R894" s="401">
        <f t="shared" si="172"/>
        <v>0</v>
      </c>
      <c r="S894" s="401">
        <f>S898</f>
        <v>0</v>
      </c>
      <c r="T894" s="402">
        <f>T898</f>
        <v>0</v>
      </c>
      <c r="U894" s="339">
        <f t="shared" ref="U894:Y894" si="173">U898</f>
        <v>0</v>
      </c>
      <c r="V894" s="401">
        <f t="shared" si="173"/>
        <v>0</v>
      </c>
      <c r="W894" s="401">
        <f t="shared" si="173"/>
        <v>0</v>
      </c>
      <c r="X894" s="401">
        <f t="shared" si="173"/>
        <v>0</v>
      </c>
      <c r="Y894" s="402">
        <f t="shared" si="173"/>
        <v>0</v>
      </c>
      <c r="Z894" s="438"/>
      <c r="AA894" s="430"/>
      <c r="AB894" s="20"/>
      <c r="AC894" s="260">
        <f t="shared" si="164"/>
        <v>0</v>
      </c>
    </row>
    <row r="895" spans="1:29" s="34" customFormat="1" x14ac:dyDescent="0.3">
      <c r="A895" s="118"/>
      <c r="B895" s="574"/>
      <c r="C895" s="574" t="s">
        <v>266</v>
      </c>
      <c r="D895" s="574"/>
      <c r="E895" s="1166"/>
      <c r="F895" s="582">
        <f t="shared" si="170"/>
        <v>0</v>
      </c>
      <c r="G895" s="583"/>
      <c r="H895" s="583"/>
      <c r="I895" s="584"/>
      <c r="J895" s="585"/>
      <c r="K895" s="336"/>
      <c r="L895" s="586"/>
      <c r="M895" s="586"/>
      <c r="N895" s="586"/>
      <c r="O895" s="338">
        <f t="shared" si="171"/>
        <v>0</v>
      </c>
      <c r="P895" s="339">
        <f t="shared" ref="P895:R895" si="174">SUM(P897:P987)</f>
        <v>50000</v>
      </c>
      <c r="Q895" s="401">
        <f t="shared" si="174"/>
        <v>0</v>
      </c>
      <c r="R895" s="401">
        <f t="shared" si="174"/>
        <v>0</v>
      </c>
      <c r="S895" s="401">
        <f>SUM(S897:S987)</f>
        <v>42900</v>
      </c>
      <c r="T895" s="402">
        <f>SUM(T897:T987)</f>
        <v>7100</v>
      </c>
      <c r="U895" s="339">
        <f t="shared" ref="U895:Y895" si="175">SUM(U897:U987)</f>
        <v>0</v>
      </c>
      <c r="V895" s="401">
        <f t="shared" si="175"/>
        <v>0</v>
      </c>
      <c r="W895" s="401">
        <f t="shared" si="175"/>
        <v>0</v>
      </c>
      <c r="X895" s="401">
        <f t="shared" si="175"/>
        <v>0</v>
      </c>
      <c r="Y895" s="402">
        <f t="shared" si="175"/>
        <v>0</v>
      </c>
      <c r="Z895" s="438"/>
      <c r="AA895" s="430"/>
      <c r="AB895" s="20"/>
      <c r="AC895" s="260">
        <f t="shared" si="164"/>
        <v>50000</v>
      </c>
    </row>
    <row r="896" spans="1:29" x14ac:dyDescent="0.3">
      <c r="A896" s="115"/>
      <c r="B896" s="332"/>
      <c r="C896" s="332"/>
      <c r="D896" s="332"/>
      <c r="E896" s="1166"/>
      <c r="F896" s="582">
        <f t="shared" si="170"/>
        <v>0</v>
      </c>
      <c r="G896" s="333"/>
      <c r="H896" s="333"/>
      <c r="I896" s="334"/>
      <c r="J896" s="335"/>
      <c r="K896" s="942"/>
      <c r="L896" s="337"/>
      <c r="M896" s="337"/>
      <c r="N896" s="337"/>
      <c r="O896" s="338">
        <f t="shared" si="171"/>
        <v>0</v>
      </c>
      <c r="P896" s="339">
        <f t="shared" si="162"/>
        <v>0</v>
      </c>
      <c r="Q896" s="364"/>
      <c r="R896" s="364"/>
      <c r="S896" s="365"/>
      <c r="T896" s="366"/>
      <c r="U896" s="367"/>
      <c r="V896" s="364"/>
      <c r="W896" s="364"/>
      <c r="X896" s="364"/>
      <c r="Y896" s="1293">
        <f t="shared" si="163"/>
        <v>0</v>
      </c>
      <c r="Z896" s="340"/>
      <c r="AA896" s="348"/>
      <c r="AB896" s="20" t="s">
        <v>360</v>
      </c>
      <c r="AC896" s="253">
        <f t="shared" si="164"/>
        <v>0</v>
      </c>
    </row>
    <row r="897" spans="1:29" x14ac:dyDescent="0.3">
      <c r="A897" s="115"/>
      <c r="B897" s="332"/>
      <c r="C897" s="587" t="s">
        <v>402</v>
      </c>
      <c r="D897" s="332"/>
      <c r="E897" s="1164"/>
      <c r="F897" s="582">
        <f t="shared" si="170"/>
        <v>0</v>
      </c>
      <c r="G897" s="333"/>
      <c r="H897" s="333"/>
      <c r="I897" s="334"/>
      <c r="J897" s="335"/>
      <c r="K897" s="942"/>
      <c r="L897" s="337"/>
      <c r="M897" s="337"/>
      <c r="N897" s="337"/>
      <c r="O897" s="338">
        <f t="shared" si="171"/>
        <v>0</v>
      </c>
      <c r="P897" s="339">
        <f t="shared" si="162"/>
        <v>0</v>
      </c>
      <c r="Q897" s="364"/>
      <c r="R897" s="364"/>
      <c r="S897" s="365"/>
      <c r="T897" s="366"/>
      <c r="U897" s="367"/>
      <c r="V897" s="364"/>
      <c r="W897" s="364"/>
      <c r="X897" s="364"/>
      <c r="Y897" s="1293">
        <f t="shared" si="163"/>
        <v>0</v>
      </c>
      <c r="Z897" s="340"/>
      <c r="AA897" s="439" t="s">
        <v>605</v>
      </c>
      <c r="AB897" s="20" t="s">
        <v>361</v>
      </c>
      <c r="AC897" s="253">
        <f t="shared" si="164"/>
        <v>0</v>
      </c>
    </row>
    <row r="898" spans="1:29" x14ac:dyDescent="0.3">
      <c r="A898" s="115"/>
      <c r="B898" s="332"/>
      <c r="C898" s="332"/>
      <c r="D898" s="332"/>
      <c r="E898" s="1193" t="s">
        <v>58</v>
      </c>
      <c r="F898" s="582">
        <v>8</v>
      </c>
      <c r="G898" s="333">
        <v>8</v>
      </c>
      <c r="H898" s="333"/>
      <c r="I898" s="334">
        <v>8</v>
      </c>
      <c r="J898" s="335">
        <v>-8</v>
      </c>
      <c r="K898" s="942"/>
      <c r="L898" s="337"/>
      <c r="M898" s="337"/>
      <c r="N898" s="337"/>
      <c r="O898" s="338">
        <f t="shared" si="171"/>
        <v>0</v>
      </c>
      <c r="P898" s="339">
        <f t="shared" si="162"/>
        <v>0</v>
      </c>
      <c r="Q898" s="364"/>
      <c r="R898" s="364"/>
      <c r="S898" s="365"/>
      <c r="T898" s="366"/>
      <c r="U898" s="367"/>
      <c r="V898" s="364"/>
      <c r="W898" s="364"/>
      <c r="X898" s="364"/>
      <c r="Y898" s="1293">
        <f t="shared" si="163"/>
        <v>0</v>
      </c>
      <c r="Z898" s="340"/>
      <c r="AA898" s="439" t="s">
        <v>606</v>
      </c>
      <c r="AB898" s="1900" t="s">
        <v>362</v>
      </c>
      <c r="AC898" s="253">
        <f t="shared" si="164"/>
        <v>0</v>
      </c>
    </row>
    <row r="899" spans="1:29" x14ac:dyDescent="0.3">
      <c r="A899" s="115"/>
      <c r="B899" s="332"/>
      <c r="C899" s="332"/>
      <c r="D899" s="332"/>
      <c r="E899" s="1193"/>
      <c r="F899" s="582">
        <f t="shared" si="170"/>
        <v>0</v>
      </c>
      <c r="G899" s="333"/>
      <c r="H899" s="333"/>
      <c r="I899" s="334"/>
      <c r="J899" s="335"/>
      <c r="K899" s="942"/>
      <c r="L899" s="337"/>
      <c r="M899" s="337"/>
      <c r="N899" s="337"/>
      <c r="O899" s="338">
        <f t="shared" si="171"/>
        <v>0</v>
      </c>
      <c r="P899" s="339">
        <f t="shared" si="162"/>
        <v>0</v>
      </c>
      <c r="Q899" s="364"/>
      <c r="R899" s="364"/>
      <c r="S899" s="365"/>
      <c r="T899" s="366"/>
      <c r="U899" s="367"/>
      <c r="V899" s="364"/>
      <c r="W899" s="364"/>
      <c r="X899" s="364"/>
      <c r="Y899" s="1293">
        <f t="shared" si="163"/>
        <v>0</v>
      </c>
      <c r="Z899" s="340"/>
      <c r="AA899" s="439" t="s">
        <v>607</v>
      </c>
      <c r="AB899" s="1900"/>
      <c r="AC899" s="253">
        <f t="shared" si="164"/>
        <v>0</v>
      </c>
    </row>
    <row r="900" spans="1:29" x14ac:dyDescent="0.3">
      <c r="A900" s="115"/>
      <c r="B900" s="332"/>
      <c r="C900" s="332"/>
      <c r="D900" s="332"/>
      <c r="E900" s="1193"/>
      <c r="F900" s="582">
        <f t="shared" si="170"/>
        <v>0</v>
      </c>
      <c r="G900" s="333"/>
      <c r="H900" s="333"/>
      <c r="I900" s="334"/>
      <c r="J900" s="335"/>
      <c r="K900" s="942"/>
      <c r="L900" s="337"/>
      <c r="M900" s="337"/>
      <c r="N900" s="337"/>
      <c r="O900" s="338">
        <f t="shared" si="171"/>
        <v>0</v>
      </c>
      <c r="P900" s="339">
        <f t="shared" si="162"/>
        <v>0</v>
      </c>
      <c r="Q900" s="364"/>
      <c r="R900" s="364"/>
      <c r="S900" s="365"/>
      <c r="T900" s="366"/>
      <c r="U900" s="367"/>
      <c r="V900" s="364"/>
      <c r="W900" s="364"/>
      <c r="X900" s="364"/>
      <c r="Y900" s="1293">
        <f t="shared" si="163"/>
        <v>0</v>
      </c>
      <c r="Z900" s="340"/>
      <c r="AA900" s="439" t="s">
        <v>884</v>
      </c>
      <c r="AB900" s="1900"/>
      <c r="AC900" s="253">
        <f t="shared" si="164"/>
        <v>0</v>
      </c>
    </row>
    <row r="901" spans="1:29" x14ac:dyDescent="0.3">
      <c r="A901" s="115"/>
      <c r="B901" s="332"/>
      <c r="C901" s="332"/>
      <c r="D901" s="332"/>
      <c r="E901" s="1193"/>
      <c r="F901" s="582">
        <f t="shared" si="170"/>
        <v>0</v>
      </c>
      <c r="G901" s="333"/>
      <c r="H901" s="333"/>
      <c r="I901" s="334"/>
      <c r="J901" s="335"/>
      <c r="K901" s="942"/>
      <c r="L901" s="337"/>
      <c r="M901" s="337"/>
      <c r="N901" s="337"/>
      <c r="O901" s="338">
        <f t="shared" si="171"/>
        <v>0</v>
      </c>
      <c r="P901" s="339">
        <f t="shared" si="162"/>
        <v>0</v>
      </c>
      <c r="Q901" s="364"/>
      <c r="R901" s="364"/>
      <c r="S901" s="365"/>
      <c r="T901" s="366"/>
      <c r="U901" s="367"/>
      <c r="V901" s="364"/>
      <c r="W901" s="364"/>
      <c r="X901" s="364"/>
      <c r="Y901" s="1293">
        <f t="shared" si="163"/>
        <v>0</v>
      </c>
      <c r="Z901" s="340"/>
      <c r="AA901" s="439" t="s">
        <v>885</v>
      </c>
      <c r="AB901" s="1900"/>
      <c r="AC901" s="253">
        <f t="shared" si="164"/>
        <v>0</v>
      </c>
    </row>
    <row r="902" spans="1:29" x14ac:dyDescent="0.3">
      <c r="A902" s="115"/>
      <c r="B902" s="332"/>
      <c r="C902" s="332"/>
      <c r="D902" s="332"/>
      <c r="E902" s="1193"/>
      <c r="F902" s="582">
        <f t="shared" si="170"/>
        <v>0</v>
      </c>
      <c r="G902" s="333"/>
      <c r="H902" s="333"/>
      <c r="I902" s="334"/>
      <c r="J902" s="335"/>
      <c r="K902" s="942"/>
      <c r="L902" s="337"/>
      <c r="M902" s="337"/>
      <c r="N902" s="337"/>
      <c r="O902" s="338">
        <f t="shared" si="171"/>
        <v>0</v>
      </c>
      <c r="P902" s="339">
        <f t="shared" ref="P902:P966" si="176">SUM(Q902:T902)</f>
        <v>0</v>
      </c>
      <c r="Q902" s="364"/>
      <c r="R902" s="364"/>
      <c r="S902" s="365"/>
      <c r="T902" s="366"/>
      <c r="U902" s="367"/>
      <c r="V902" s="364"/>
      <c r="W902" s="364"/>
      <c r="X902" s="364"/>
      <c r="Y902" s="1293">
        <f t="shared" ref="Y902:Y966" si="177">SUM(U902:X902)</f>
        <v>0</v>
      </c>
      <c r="Z902" s="340"/>
      <c r="AA902" s="439" t="s">
        <v>886</v>
      </c>
      <c r="AB902" s="1900"/>
      <c r="AC902" s="253">
        <f t="shared" si="164"/>
        <v>0</v>
      </c>
    </row>
    <row r="903" spans="1:29" x14ac:dyDescent="0.3">
      <c r="A903" s="115"/>
      <c r="B903" s="332"/>
      <c r="C903" s="332"/>
      <c r="D903" s="332"/>
      <c r="E903" s="1194"/>
      <c r="F903" s="582">
        <f t="shared" si="170"/>
        <v>0</v>
      </c>
      <c r="G903" s="333"/>
      <c r="H903" s="333"/>
      <c r="I903" s="334"/>
      <c r="J903" s="335"/>
      <c r="K903" s="942"/>
      <c r="L903" s="337"/>
      <c r="M903" s="337"/>
      <c r="N903" s="337"/>
      <c r="O903" s="338">
        <f t="shared" si="171"/>
        <v>0</v>
      </c>
      <c r="P903" s="339">
        <f t="shared" si="176"/>
        <v>0</v>
      </c>
      <c r="Q903" s="364"/>
      <c r="R903" s="364"/>
      <c r="S903" s="365"/>
      <c r="T903" s="366"/>
      <c r="U903" s="367"/>
      <c r="V903" s="364"/>
      <c r="W903" s="364"/>
      <c r="X903" s="364"/>
      <c r="Y903" s="1293">
        <f t="shared" si="177"/>
        <v>0</v>
      </c>
      <c r="Z903" s="340"/>
      <c r="AA903" s="439"/>
      <c r="AB903" s="1919"/>
      <c r="AC903" s="253">
        <f t="shared" si="164"/>
        <v>0</v>
      </c>
    </row>
    <row r="904" spans="1:29" x14ac:dyDescent="0.3">
      <c r="A904" s="115"/>
      <c r="B904" s="332"/>
      <c r="C904" s="587" t="s">
        <v>1193</v>
      </c>
      <c r="D904" s="332"/>
      <c r="E904" s="1164"/>
      <c r="F904" s="582">
        <f t="shared" si="170"/>
        <v>0</v>
      </c>
      <c r="G904" s="333"/>
      <c r="H904" s="333"/>
      <c r="I904" s="334"/>
      <c r="J904" s="335"/>
      <c r="K904" s="942"/>
      <c r="L904" s="337"/>
      <c r="M904" s="337"/>
      <c r="N904" s="337"/>
      <c r="O904" s="338">
        <f t="shared" si="171"/>
        <v>0</v>
      </c>
      <c r="P904" s="339">
        <f t="shared" si="176"/>
        <v>0</v>
      </c>
      <c r="Q904" s="364"/>
      <c r="R904" s="364"/>
      <c r="S904" s="365"/>
      <c r="T904" s="366"/>
      <c r="U904" s="367"/>
      <c r="V904" s="364"/>
      <c r="W904" s="364"/>
      <c r="X904" s="364"/>
      <c r="Y904" s="1293">
        <f t="shared" si="177"/>
        <v>0</v>
      </c>
      <c r="Z904" s="340"/>
      <c r="AA904" s="439"/>
      <c r="AB904" s="21" t="s">
        <v>363</v>
      </c>
      <c r="AC904" s="253">
        <f t="shared" si="164"/>
        <v>0</v>
      </c>
    </row>
    <row r="905" spans="1:29" x14ac:dyDescent="0.3">
      <c r="A905" s="115"/>
      <c r="B905" s="332"/>
      <c r="C905" s="587" t="s">
        <v>41</v>
      </c>
      <c r="D905" s="332"/>
      <c r="E905" s="1166" t="s">
        <v>1194</v>
      </c>
      <c r="F905" s="582">
        <f t="shared" si="170"/>
        <v>0</v>
      </c>
      <c r="G905" s="333"/>
      <c r="H905" s="333"/>
      <c r="I905" s="334"/>
      <c r="J905" s="335"/>
      <c r="K905" s="942"/>
      <c r="L905" s="337"/>
      <c r="M905" s="337"/>
      <c r="N905" s="337"/>
      <c r="O905" s="338">
        <f t="shared" si="171"/>
        <v>0</v>
      </c>
      <c r="P905" s="339">
        <f t="shared" si="176"/>
        <v>0</v>
      </c>
      <c r="Q905" s="364"/>
      <c r="R905" s="364"/>
      <c r="S905" s="365"/>
      <c r="T905" s="366"/>
      <c r="U905" s="367"/>
      <c r="V905" s="364"/>
      <c r="W905" s="364"/>
      <c r="X905" s="364"/>
      <c r="Y905" s="1293">
        <f t="shared" si="177"/>
        <v>0</v>
      </c>
      <c r="Z905" s="340"/>
      <c r="AA905" s="439"/>
      <c r="AB905" s="21" t="s">
        <v>363</v>
      </c>
      <c r="AC905" s="253">
        <f t="shared" ref="AC905:AC968" si="178">P905+Y905</f>
        <v>0</v>
      </c>
    </row>
    <row r="906" spans="1:29" x14ac:dyDescent="0.3">
      <c r="A906" s="115"/>
      <c r="B906" s="332"/>
      <c r="C906" s="332"/>
      <c r="D906" s="332"/>
      <c r="E906" s="1195" t="s">
        <v>59</v>
      </c>
      <c r="F906" s="582">
        <f t="shared" si="170"/>
        <v>0</v>
      </c>
      <c r="G906" s="333"/>
      <c r="H906" s="333"/>
      <c r="I906" s="334"/>
      <c r="J906" s="335"/>
      <c r="K906" s="942"/>
      <c r="L906" s="337"/>
      <c r="M906" s="337"/>
      <c r="N906" s="337"/>
      <c r="O906" s="338">
        <f t="shared" si="171"/>
        <v>0</v>
      </c>
      <c r="P906" s="339">
        <f t="shared" si="176"/>
        <v>0</v>
      </c>
      <c r="Q906" s="364"/>
      <c r="R906" s="364"/>
      <c r="S906" s="365"/>
      <c r="T906" s="366"/>
      <c r="U906" s="367"/>
      <c r="V906" s="364"/>
      <c r="W906" s="364"/>
      <c r="X906" s="364"/>
      <c r="Y906" s="1293">
        <f t="shared" si="177"/>
        <v>0</v>
      </c>
      <c r="Z906" s="340"/>
      <c r="AA906" s="439"/>
      <c r="AB906" s="21" t="s">
        <v>364</v>
      </c>
      <c r="AC906" s="253">
        <f t="shared" si="178"/>
        <v>0</v>
      </c>
    </row>
    <row r="907" spans="1:29" x14ac:dyDescent="0.3">
      <c r="A907" s="115"/>
      <c r="B907" s="332"/>
      <c r="C907" s="332"/>
      <c r="D907" s="332"/>
      <c r="E907" s="1196" t="s">
        <v>33</v>
      </c>
      <c r="F907" s="582">
        <v>9</v>
      </c>
      <c r="G907" s="433">
        <v>9</v>
      </c>
      <c r="H907" s="434">
        <v>9</v>
      </c>
      <c r="I907" s="433">
        <f>SUM(I908:I913)</f>
        <v>9</v>
      </c>
      <c r="J907" s="434">
        <v>9</v>
      </c>
      <c r="K907" s="1274">
        <v>9</v>
      </c>
      <c r="L907" s="588">
        <v>9</v>
      </c>
      <c r="M907" s="337"/>
      <c r="N907" s="337"/>
      <c r="O907" s="338">
        <f t="shared" si="171"/>
        <v>18</v>
      </c>
      <c r="P907" s="339">
        <f t="shared" si="176"/>
        <v>0</v>
      </c>
      <c r="Q907" s="364"/>
      <c r="R907" s="364"/>
      <c r="S907" s="365"/>
      <c r="T907" s="366"/>
      <c r="U907" s="367"/>
      <c r="V907" s="364"/>
      <c r="W907" s="364"/>
      <c r="X907" s="364"/>
      <c r="Y907" s="1293">
        <f t="shared" si="177"/>
        <v>0</v>
      </c>
      <c r="Z907" s="340"/>
      <c r="AA907" s="439"/>
      <c r="AB907" s="21" t="s">
        <v>365</v>
      </c>
      <c r="AC907" s="253">
        <f t="shared" si="178"/>
        <v>0</v>
      </c>
    </row>
    <row r="908" spans="1:29" hidden="1" x14ac:dyDescent="0.3">
      <c r="A908" s="115"/>
      <c r="B908" s="332"/>
      <c r="C908" s="332"/>
      <c r="D908" s="332"/>
      <c r="E908" s="1176" t="s">
        <v>487</v>
      </c>
      <c r="F908" s="582">
        <f t="shared" si="170"/>
        <v>4</v>
      </c>
      <c r="G908" s="333"/>
      <c r="H908" s="333"/>
      <c r="I908" s="433">
        <v>2</v>
      </c>
      <c r="J908" s="434">
        <v>2</v>
      </c>
      <c r="K908" s="942"/>
      <c r="L908" s="337"/>
      <c r="M908" s="337"/>
      <c r="N908" s="337"/>
      <c r="O908" s="338">
        <f t="shared" si="171"/>
        <v>0</v>
      </c>
      <c r="P908" s="339">
        <f t="shared" si="176"/>
        <v>0</v>
      </c>
      <c r="Q908" s="364"/>
      <c r="R908" s="364"/>
      <c r="S908" s="365"/>
      <c r="T908" s="366"/>
      <c r="U908" s="367"/>
      <c r="V908" s="364"/>
      <c r="W908" s="364"/>
      <c r="X908" s="364"/>
      <c r="Y908" s="1293">
        <f t="shared" si="177"/>
        <v>0</v>
      </c>
      <c r="Z908" s="340"/>
      <c r="AA908" s="439" t="s">
        <v>738</v>
      </c>
      <c r="AB908" s="21" t="s">
        <v>366</v>
      </c>
      <c r="AC908" s="253">
        <f t="shared" si="178"/>
        <v>0</v>
      </c>
    </row>
    <row r="909" spans="1:29" hidden="1" x14ac:dyDescent="0.3">
      <c r="A909" s="115"/>
      <c r="B909" s="332"/>
      <c r="C909" s="332"/>
      <c r="D909" s="332"/>
      <c r="E909" s="1197" t="s">
        <v>696</v>
      </c>
      <c r="F909" s="582">
        <f t="shared" si="170"/>
        <v>2</v>
      </c>
      <c r="G909" s="333"/>
      <c r="H909" s="333"/>
      <c r="I909" s="334">
        <v>1</v>
      </c>
      <c r="J909" s="335">
        <v>1</v>
      </c>
      <c r="K909" s="633"/>
      <c r="L909" s="337"/>
      <c r="M909" s="337"/>
      <c r="N909" s="337"/>
      <c r="O909" s="338">
        <f t="shared" si="171"/>
        <v>0</v>
      </c>
      <c r="P909" s="339">
        <f t="shared" si="176"/>
        <v>0</v>
      </c>
      <c r="Q909" s="364"/>
      <c r="R909" s="364"/>
      <c r="S909" s="365"/>
      <c r="T909" s="366"/>
      <c r="U909" s="367"/>
      <c r="V909" s="364"/>
      <c r="W909" s="364"/>
      <c r="X909" s="364"/>
      <c r="Y909" s="1293">
        <f t="shared" si="177"/>
        <v>0</v>
      </c>
      <c r="Z909" s="340"/>
      <c r="AA909" s="439" t="s">
        <v>739</v>
      </c>
      <c r="AB909" s="21" t="s">
        <v>367</v>
      </c>
      <c r="AC909" s="253">
        <f t="shared" si="178"/>
        <v>0</v>
      </c>
    </row>
    <row r="910" spans="1:29" hidden="1" x14ac:dyDescent="0.3">
      <c r="A910" s="115"/>
      <c r="B910" s="332"/>
      <c r="C910" s="332"/>
      <c r="D910" s="332"/>
      <c r="E910" s="1197"/>
      <c r="F910" s="582">
        <f t="shared" si="170"/>
        <v>0</v>
      </c>
      <c r="G910" s="333"/>
      <c r="H910" s="333"/>
      <c r="I910" s="334"/>
      <c r="J910" s="335"/>
      <c r="K910" s="633"/>
      <c r="L910" s="337"/>
      <c r="M910" s="337"/>
      <c r="N910" s="337"/>
      <c r="O910" s="338">
        <f t="shared" si="171"/>
        <v>0</v>
      </c>
      <c r="P910" s="339">
        <f t="shared" si="176"/>
        <v>0</v>
      </c>
      <c r="Q910" s="364"/>
      <c r="R910" s="364"/>
      <c r="S910" s="365"/>
      <c r="T910" s="366"/>
      <c r="U910" s="367"/>
      <c r="V910" s="364"/>
      <c r="W910" s="364"/>
      <c r="X910" s="364"/>
      <c r="Y910" s="1293">
        <f t="shared" si="177"/>
        <v>0</v>
      </c>
      <c r="Z910" s="340"/>
      <c r="AA910" s="439" t="s">
        <v>740</v>
      </c>
      <c r="AB910" s="21"/>
      <c r="AC910" s="253">
        <f t="shared" si="178"/>
        <v>0</v>
      </c>
    </row>
    <row r="911" spans="1:29" hidden="1" x14ac:dyDescent="0.3">
      <c r="A911" s="115"/>
      <c r="B911" s="332"/>
      <c r="C911" s="332"/>
      <c r="D911" s="332"/>
      <c r="E911" s="1197" t="s">
        <v>488</v>
      </c>
      <c r="F911" s="582">
        <f t="shared" si="170"/>
        <v>8</v>
      </c>
      <c r="G911" s="333"/>
      <c r="H911" s="333"/>
      <c r="I911" s="334">
        <v>4</v>
      </c>
      <c r="J911" s="335">
        <v>4</v>
      </c>
      <c r="K911" s="633"/>
      <c r="L911" s="337"/>
      <c r="M911" s="337"/>
      <c r="N911" s="337"/>
      <c r="O911" s="338">
        <f t="shared" si="171"/>
        <v>0</v>
      </c>
      <c r="P911" s="339">
        <f t="shared" si="176"/>
        <v>0</v>
      </c>
      <c r="Q911" s="364"/>
      <c r="R911" s="364"/>
      <c r="S911" s="365"/>
      <c r="T911" s="366"/>
      <c r="U911" s="367"/>
      <c r="V911" s="364"/>
      <c r="W911" s="364"/>
      <c r="X911" s="364"/>
      <c r="Y911" s="1293">
        <f t="shared" si="177"/>
        <v>0</v>
      </c>
      <c r="Z911" s="340"/>
      <c r="AA911" s="589" t="s">
        <v>490</v>
      </c>
      <c r="AB911" s="20"/>
      <c r="AC911" s="253">
        <f t="shared" si="178"/>
        <v>0</v>
      </c>
    </row>
    <row r="912" spans="1:29" hidden="1" x14ac:dyDescent="0.3">
      <c r="A912" s="115"/>
      <c r="B912" s="332"/>
      <c r="C912" s="332"/>
      <c r="D912" s="332"/>
      <c r="E912" s="1197" t="s">
        <v>489</v>
      </c>
      <c r="F912" s="582">
        <f t="shared" si="170"/>
        <v>0</v>
      </c>
      <c r="G912" s="333"/>
      <c r="H912" s="333"/>
      <c r="I912" s="334"/>
      <c r="J912" s="335"/>
      <c r="K912" s="942"/>
      <c r="L912" s="337"/>
      <c r="M912" s="337"/>
      <c r="N912" s="337"/>
      <c r="O912" s="338">
        <f t="shared" si="171"/>
        <v>0</v>
      </c>
      <c r="P912" s="339">
        <f t="shared" si="176"/>
        <v>0</v>
      </c>
      <c r="Q912" s="364"/>
      <c r="R912" s="364"/>
      <c r="S912" s="365"/>
      <c r="T912" s="366"/>
      <c r="U912" s="367"/>
      <c r="V912" s="364"/>
      <c r="W912" s="364"/>
      <c r="X912" s="364"/>
      <c r="Y912" s="1293">
        <f t="shared" si="177"/>
        <v>0</v>
      </c>
      <c r="Z912" s="340"/>
      <c r="AA912" s="589" t="s">
        <v>491</v>
      </c>
      <c r="AB912" s="20"/>
      <c r="AC912" s="253">
        <f t="shared" si="178"/>
        <v>0</v>
      </c>
    </row>
    <row r="913" spans="1:29" hidden="1" x14ac:dyDescent="0.3">
      <c r="A913" s="115"/>
      <c r="B913" s="332"/>
      <c r="C913" s="332"/>
      <c r="D913" s="332"/>
      <c r="E913" s="1197" t="s">
        <v>492</v>
      </c>
      <c r="F913" s="582">
        <f t="shared" si="170"/>
        <v>4</v>
      </c>
      <c r="G913" s="333"/>
      <c r="H913" s="333"/>
      <c r="I913" s="334">
        <v>2</v>
      </c>
      <c r="J913" s="335">
        <v>2</v>
      </c>
      <c r="K913" s="633"/>
      <c r="L913" s="337"/>
      <c r="M913" s="337"/>
      <c r="N913" s="337"/>
      <c r="O913" s="338">
        <f t="shared" si="171"/>
        <v>0</v>
      </c>
      <c r="P913" s="339">
        <f t="shared" si="176"/>
        <v>0</v>
      </c>
      <c r="Q913" s="364"/>
      <c r="R913" s="364"/>
      <c r="S913" s="365"/>
      <c r="T913" s="366"/>
      <c r="U913" s="367"/>
      <c r="V913" s="364"/>
      <c r="W913" s="364"/>
      <c r="X913" s="364"/>
      <c r="Y913" s="1293">
        <f t="shared" si="177"/>
        <v>0</v>
      </c>
      <c r="Z913" s="340"/>
      <c r="AA913" s="439" t="s">
        <v>493</v>
      </c>
      <c r="AB913" s="20"/>
      <c r="AC913" s="253">
        <f t="shared" si="178"/>
        <v>0</v>
      </c>
    </row>
    <row r="914" spans="1:29" hidden="1" x14ac:dyDescent="0.3">
      <c r="A914" s="115"/>
      <c r="B914" s="332"/>
      <c r="C914" s="332"/>
      <c r="D914" s="332"/>
      <c r="E914" s="1197"/>
      <c r="F914" s="582">
        <f t="shared" si="170"/>
        <v>0</v>
      </c>
      <c r="G914" s="333"/>
      <c r="H914" s="333"/>
      <c r="I914" s="334"/>
      <c r="J914" s="335"/>
      <c r="K914" s="942"/>
      <c r="L914" s="337"/>
      <c r="M914" s="337"/>
      <c r="N914" s="337"/>
      <c r="O914" s="338">
        <f t="shared" si="171"/>
        <v>0</v>
      </c>
      <c r="P914" s="339">
        <f t="shared" si="176"/>
        <v>0</v>
      </c>
      <c r="Q914" s="364"/>
      <c r="R914" s="364"/>
      <c r="S914" s="365"/>
      <c r="T914" s="366"/>
      <c r="U914" s="367"/>
      <c r="V914" s="364"/>
      <c r="W914" s="364"/>
      <c r="X914" s="364"/>
      <c r="Y914" s="1293">
        <f t="shared" si="177"/>
        <v>0</v>
      </c>
      <c r="Z914" s="340"/>
      <c r="AA914" s="439" t="s">
        <v>494</v>
      </c>
      <c r="AB914" s="20"/>
      <c r="AC914" s="253">
        <f t="shared" si="178"/>
        <v>0</v>
      </c>
    </row>
    <row r="915" spans="1:29" x14ac:dyDescent="0.3">
      <c r="A915" s="115"/>
      <c r="B915" s="332"/>
      <c r="C915" s="332"/>
      <c r="D915" s="332"/>
      <c r="E915" s="1198"/>
      <c r="F915" s="582">
        <f t="shared" si="170"/>
        <v>0</v>
      </c>
      <c r="G915" s="333"/>
      <c r="H915" s="333"/>
      <c r="I915" s="334"/>
      <c r="J915" s="335"/>
      <c r="K915" s="942"/>
      <c r="L915" s="337"/>
      <c r="M915" s="337"/>
      <c r="N915" s="337"/>
      <c r="O915" s="338">
        <f t="shared" si="171"/>
        <v>0</v>
      </c>
      <c r="P915" s="339">
        <f t="shared" si="176"/>
        <v>0</v>
      </c>
      <c r="Q915" s="364"/>
      <c r="R915" s="364"/>
      <c r="S915" s="365"/>
      <c r="T915" s="366"/>
      <c r="U915" s="367"/>
      <c r="V915" s="364"/>
      <c r="W915" s="364"/>
      <c r="X915" s="364"/>
      <c r="Y915" s="1293">
        <f t="shared" si="177"/>
        <v>0</v>
      </c>
      <c r="Z915" s="340"/>
      <c r="AA915" s="439"/>
      <c r="AB915" s="20"/>
      <c r="AC915" s="253">
        <f t="shared" si="178"/>
        <v>0</v>
      </c>
    </row>
    <row r="916" spans="1:29" x14ac:dyDescent="0.3">
      <c r="A916" s="115"/>
      <c r="B916" s="332"/>
      <c r="C916" s="332"/>
      <c r="D916" s="332"/>
      <c r="E916" s="1195" t="s">
        <v>62</v>
      </c>
      <c r="F916" s="582">
        <f t="shared" si="170"/>
        <v>0</v>
      </c>
      <c r="G916" s="333"/>
      <c r="H916" s="333"/>
      <c r="I916" s="334"/>
      <c r="J916" s="335"/>
      <c r="K916" s="942"/>
      <c r="L916" s="337"/>
      <c r="M916" s="337"/>
      <c r="N916" s="337"/>
      <c r="O916" s="338">
        <f t="shared" si="171"/>
        <v>0</v>
      </c>
      <c r="P916" s="339">
        <f t="shared" si="176"/>
        <v>0</v>
      </c>
      <c r="Q916" s="364"/>
      <c r="R916" s="364"/>
      <c r="S916" s="365"/>
      <c r="T916" s="366"/>
      <c r="U916" s="367"/>
      <c r="V916" s="364"/>
      <c r="W916" s="364"/>
      <c r="X916" s="364"/>
      <c r="Y916" s="1293">
        <f t="shared" si="177"/>
        <v>0</v>
      </c>
      <c r="Z916" s="340"/>
      <c r="AA916" s="439" t="s">
        <v>608</v>
      </c>
      <c r="AB916" s="20"/>
      <c r="AC916" s="253">
        <f t="shared" si="178"/>
        <v>0</v>
      </c>
    </row>
    <row r="917" spans="1:29" x14ac:dyDescent="0.3">
      <c r="A917" s="115"/>
      <c r="B917" s="332"/>
      <c r="C917" s="332"/>
      <c r="D917" s="332"/>
      <c r="E917" s="1196" t="s">
        <v>33</v>
      </c>
      <c r="F917" s="582">
        <v>17</v>
      </c>
      <c r="G917" s="333">
        <v>17</v>
      </c>
      <c r="H917" s="333">
        <v>17</v>
      </c>
      <c r="I917" s="433">
        <v>12</v>
      </c>
      <c r="J917" s="434">
        <v>12</v>
      </c>
      <c r="K917" s="343">
        <v>17</v>
      </c>
      <c r="L917" s="337">
        <v>17</v>
      </c>
      <c r="M917" s="337"/>
      <c r="N917" s="337"/>
      <c r="O917" s="338">
        <v>17</v>
      </c>
      <c r="P917" s="339">
        <f t="shared" si="176"/>
        <v>0</v>
      </c>
      <c r="Q917" s="364"/>
      <c r="R917" s="364"/>
      <c r="S917" s="365"/>
      <c r="T917" s="366"/>
      <c r="U917" s="367"/>
      <c r="V917" s="364"/>
      <c r="W917" s="364"/>
      <c r="X917" s="364"/>
      <c r="Y917" s="1293">
        <f t="shared" si="177"/>
        <v>0</v>
      </c>
      <c r="Z917" s="340"/>
      <c r="AA917" s="439" t="s">
        <v>609</v>
      </c>
      <c r="AB917" s="20"/>
      <c r="AC917" s="253">
        <f t="shared" si="178"/>
        <v>0</v>
      </c>
    </row>
    <row r="918" spans="1:29" x14ac:dyDescent="0.3">
      <c r="A918" s="115"/>
      <c r="B918" s="332"/>
      <c r="C918" s="332"/>
      <c r="D918" s="332"/>
      <c r="E918" s="1196" t="s">
        <v>254</v>
      </c>
      <c r="F918" s="582">
        <v>9</v>
      </c>
      <c r="G918" s="333"/>
      <c r="H918" s="333">
        <v>9</v>
      </c>
      <c r="I918" s="433">
        <v>6</v>
      </c>
      <c r="J918" s="434">
        <v>-6</v>
      </c>
      <c r="K918" s="942"/>
      <c r="L918" s="337">
        <v>3</v>
      </c>
      <c r="M918" s="337"/>
      <c r="N918" s="337"/>
      <c r="O918" s="338">
        <f t="shared" si="171"/>
        <v>3</v>
      </c>
      <c r="P918" s="339">
        <f t="shared" si="176"/>
        <v>0</v>
      </c>
      <c r="Q918" s="364"/>
      <c r="R918" s="364"/>
      <c r="S918" s="365"/>
      <c r="T918" s="366"/>
      <c r="U918" s="367"/>
      <c r="V918" s="364"/>
      <c r="W918" s="364"/>
      <c r="X918" s="364"/>
      <c r="Y918" s="1293">
        <f t="shared" si="177"/>
        <v>0</v>
      </c>
      <c r="Z918" s="340"/>
      <c r="AA918" s="439" t="s">
        <v>610</v>
      </c>
      <c r="AB918" s="20"/>
      <c r="AC918" s="253">
        <f t="shared" si="178"/>
        <v>0</v>
      </c>
    </row>
    <row r="919" spans="1:29" x14ac:dyDescent="0.3">
      <c r="A919" s="115"/>
      <c r="B919" s="332"/>
      <c r="C919" s="332"/>
      <c r="D919" s="332"/>
      <c r="E919" s="1196"/>
      <c r="F919" s="582">
        <f t="shared" si="170"/>
        <v>0</v>
      </c>
      <c r="G919" s="333"/>
      <c r="H919" s="333"/>
      <c r="I919" s="433"/>
      <c r="J919" s="434"/>
      <c r="K919" s="343"/>
      <c r="L919" s="337"/>
      <c r="M919" s="337"/>
      <c r="N919" s="337"/>
      <c r="O919" s="338"/>
      <c r="P919" s="339">
        <f t="shared" si="176"/>
        <v>0</v>
      </c>
      <c r="Q919" s="364"/>
      <c r="R919" s="364"/>
      <c r="S919" s="365"/>
      <c r="T919" s="366"/>
      <c r="U919" s="367"/>
      <c r="V919" s="364"/>
      <c r="W919" s="364"/>
      <c r="X919" s="364"/>
      <c r="Y919" s="1293">
        <f t="shared" si="177"/>
        <v>0</v>
      </c>
      <c r="Z919" s="340"/>
      <c r="AA919" s="439" t="s">
        <v>611</v>
      </c>
      <c r="AB919" s="20"/>
      <c r="AC919" s="253">
        <f t="shared" si="178"/>
        <v>0</v>
      </c>
    </row>
    <row r="920" spans="1:29" x14ac:dyDescent="0.3">
      <c r="A920" s="115"/>
      <c r="B920" s="332"/>
      <c r="C920" s="332"/>
      <c r="D920" s="332"/>
      <c r="E920" s="1196"/>
      <c r="F920" s="582">
        <f t="shared" si="170"/>
        <v>0</v>
      </c>
      <c r="G920" s="333"/>
      <c r="H920" s="333"/>
      <c r="I920" s="433"/>
      <c r="J920" s="434"/>
      <c r="K920" s="343"/>
      <c r="L920" s="337"/>
      <c r="M920" s="337"/>
      <c r="N920" s="337"/>
      <c r="O920" s="338"/>
      <c r="P920" s="339">
        <f t="shared" si="176"/>
        <v>0</v>
      </c>
      <c r="Q920" s="364"/>
      <c r="R920" s="364"/>
      <c r="S920" s="365"/>
      <c r="T920" s="366"/>
      <c r="U920" s="367"/>
      <c r="V920" s="364"/>
      <c r="W920" s="364"/>
      <c r="X920" s="364"/>
      <c r="Y920" s="1293">
        <f t="shared" si="177"/>
        <v>0</v>
      </c>
      <c r="Z920" s="340"/>
      <c r="AA920" s="439" t="s">
        <v>612</v>
      </c>
      <c r="AB920" s="20"/>
      <c r="AC920" s="253">
        <f t="shared" si="178"/>
        <v>0</v>
      </c>
    </row>
    <row r="921" spans="1:29" x14ac:dyDescent="0.3">
      <c r="A921" s="115"/>
      <c r="B921" s="332"/>
      <c r="C921" s="332"/>
      <c r="D921" s="332"/>
      <c r="E921" s="1196"/>
      <c r="F921" s="582">
        <f t="shared" si="170"/>
        <v>0</v>
      </c>
      <c r="G921" s="333"/>
      <c r="H921" s="333"/>
      <c r="I921" s="433"/>
      <c r="J921" s="434"/>
      <c r="K921" s="343"/>
      <c r="L921" s="337"/>
      <c r="M921" s="337"/>
      <c r="N921" s="337"/>
      <c r="O921" s="338"/>
      <c r="P921" s="339">
        <f t="shared" si="176"/>
        <v>0</v>
      </c>
      <c r="Q921" s="364"/>
      <c r="R921" s="364"/>
      <c r="S921" s="365"/>
      <c r="T921" s="366"/>
      <c r="U921" s="367"/>
      <c r="V921" s="364"/>
      <c r="W921" s="364"/>
      <c r="X921" s="364"/>
      <c r="Y921" s="1293">
        <f t="shared" si="177"/>
        <v>0</v>
      </c>
      <c r="Z921" s="340"/>
      <c r="AA921" s="439" t="s">
        <v>613</v>
      </c>
      <c r="AB921" s="20"/>
      <c r="AC921" s="253">
        <f t="shared" si="178"/>
        <v>0</v>
      </c>
    </row>
    <row r="922" spans="1:29" x14ac:dyDescent="0.3">
      <c r="A922" s="115"/>
      <c r="B922" s="332"/>
      <c r="C922" s="332"/>
      <c r="D922" s="332"/>
      <c r="E922" s="1196"/>
      <c r="F922" s="582">
        <f t="shared" si="170"/>
        <v>0</v>
      </c>
      <c r="G922" s="333"/>
      <c r="H922" s="333"/>
      <c r="I922" s="433"/>
      <c r="J922" s="434"/>
      <c r="K922" s="343"/>
      <c r="L922" s="337"/>
      <c r="M922" s="337"/>
      <c r="N922" s="337"/>
      <c r="O922" s="338"/>
      <c r="P922" s="339">
        <f t="shared" si="176"/>
        <v>0</v>
      </c>
      <c r="Q922" s="364"/>
      <c r="R922" s="364"/>
      <c r="S922" s="365"/>
      <c r="T922" s="366"/>
      <c r="U922" s="367"/>
      <c r="V922" s="364"/>
      <c r="W922" s="364"/>
      <c r="X922" s="364"/>
      <c r="Y922" s="1293">
        <f t="shared" si="177"/>
        <v>0</v>
      </c>
      <c r="Z922" s="340"/>
      <c r="AA922" s="439" t="s">
        <v>614</v>
      </c>
      <c r="AB922" s="20"/>
      <c r="AC922" s="253">
        <f t="shared" si="178"/>
        <v>0</v>
      </c>
    </row>
    <row r="923" spans="1:29" x14ac:dyDescent="0.3">
      <c r="A923" s="115"/>
      <c r="B923" s="332"/>
      <c r="C923" s="332"/>
      <c r="D923" s="332"/>
      <c r="E923" s="1196"/>
      <c r="F923" s="582">
        <f t="shared" si="170"/>
        <v>0</v>
      </c>
      <c r="G923" s="333"/>
      <c r="H923" s="333"/>
      <c r="I923" s="433"/>
      <c r="J923" s="434"/>
      <c r="K923" s="343"/>
      <c r="L923" s="337"/>
      <c r="M923" s="337"/>
      <c r="N923" s="337"/>
      <c r="O923" s="338"/>
      <c r="P923" s="339">
        <f t="shared" si="176"/>
        <v>0</v>
      </c>
      <c r="Q923" s="364"/>
      <c r="R923" s="364"/>
      <c r="S923" s="365"/>
      <c r="T923" s="366"/>
      <c r="U923" s="367"/>
      <c r="V923" s="364"/>
      <c r="W923" s="364"/>
      <c r="X923" s="364"/>
      <c r="Y923" s="1293">
        <f t="shared" si="177"/>
        <v>0</v>
      </c>
      <c r="Z923" s="340"/>
      <c r="AA923" s="439" t="s">
        <v>615</v>
      </c>
      <c r="AB923" s="20"/>
      <c r="AC923" s="253">
        <f t="shared" si="178"/>
        <v>0</v>
      </c>
    </row>
    <row r="924" spans="1:29" x14ac:dyDescent="0.3">
      <c r="A924" s="115"/>
      <c r="B924" s="332"/>
      <c r="C924" s="332"/>
      <c r="D924" s="332"/>
      <c r="E924" s="1196"/>
      <c r="F924" s="582">
        <f t="shared" si="170"/>
        <v>0</v>
      </c>
      <c r="G924" s="333"/>
      <c r="H924" s="333"/>
      <c r="I924" s="433"/>
      <c r="J924" s="434"/>
      <c r="K924" s="343"/>
      <c r="L924" s="337"/>
      <c r="M924" s="337"/>
      <c r="N924" s="337"/>
      <c r="O924" s="338"/>
      <c r="P924" s="339">
        <f t="shared" si="176"/>
        <v>0</v>
      </c>
      <c r="Q924" s="364"/>
      <c r="R924" s="364"/>
      <c r="S924" s="365"/>
      <c r="T924" s="366"/>
      <c r="U924" s="367"/>
      <c r="V924" s="364"/>
      <c r="W924" s="364"/>
      <c r="X924" s="364"/>
      <c r="Y924" s="1293">
        <f t="shared" si="177"/>
        <v>0</v>
      </c>
      <c r="Z924" s="340"/>
      <c r="AA924" s="439" t="s">
        <v>616</v>
      </c>
      <c r="AB924" s="20"/>
      <c r="AC924" s="253">
        <f t="shared" si="178"/>
        <v>0</v>
      </c>
    </row>
    <row r="925" spans="1:29" x14ac:dyDescent="0.3">
      <c r="A925" s="115"/>
      <c r="B925" s="332"/>
      <c r="C925" s="332"/>
      <c r="D925" s="332"/>
      <c r="E925" s="1196"/>
      <c r="F925" s="582">
        <f t="shared" si="170"/>
        <v>0</v>
      </c>
      <c r="G925" s="333"/>
      <c r="H925" s="333"/>
      <c r="I925" s="433"/>
      <c r="J925" s="434"/>
      <c r="K925" s="343"/>
      <c r="L925" s="337"/>
      <c r="M925" s="337"/>
      <c r="N925" s="337"/>
      <c r="O925" s="338"/>
      <c r="P925" s="339">
        <f t="shared" si="176"/>
        <v>0</v>
      </c>
      <c r="Q925" s="364"/>
      <c r="R925" s="364"/>
      <c r="S925" s="365"/>
      <c r="T925" s="366"/>
      <c r="U925" s="367"/>
      <c r="V925" s="364"/>
      <c r="W925" s="364"/>
      <c r="X925" s="364"/>
      <c r="Y925" s="1293">
        <f t="shared" si="177"/>
        <v>0</v>
      </c>
      <c r="Z925" s="340"/>
      <c r="AA925" s="439" t="s">
        <v>617</v>
      </c>
      <c r="AB925" s="20"/>
      <c r="AC925" s="253">
        <f t="shared" si="178"/>
        <v>0</v>
      </c>
    </row>
    <row r="926" spans="1:29" x14ac:dyDescent="0.3">
      <c r="A926" s="115"/>
      <c r="B926" s="332"/>
      <c r="C926" s="332"/>
      <c r="D926" s="332"/>
      <c r="E926" s="1196"/>
      <c r="F926" s="582">
        <f t="shared" si="170"/>
        <v>0</v>
      </c>
      <c r="G926" s="333"/>
      <c r="H926" s="333"/>
      <c r="I926" s="433"/>
      <c r="J926" s="434"/>
      <c r="K926" s="343"/>
      <c r="L926" s="337"/>
      <c r="M926" s="337"/>
      <c r="N926" s="337"/>
      <c r="O926" s="338"/>
      <c r="P926" s="339">
        <f t="shared" si="176"/>
        <v>0</v>
      </c>
      <c r="Q926" s="364"/>
      <c r="R926" s="364"/>
      <c r="S926" s="365"/>
      <c r="T926" s="366"/>
      <c r="U926" s="367"/>
      <c r="V926" s="364"/>
      <c r="W926" s="364"/>
      <c r="X926" s="364"/>
      <c r="Y926" s="1293">
        <f t="shared" si="177"/>
        <v>0</v>
      </c>
      <c r="Z926" s="340"/>
      <c r="AA926" s="439" t="s">
        <v>618</v>
      </c>
      <c r="AB926" s="20"/>
      <c r="AC926" s="253">
        <f t="shared" si="178"/>
        <v>0</v>
      </c>
    </row>
    <row r="927" spans="1:29" x14ac:dyDescent="0.3">
      <c r="A927" s="115"/>
      <c r="B927" s="332"/>
      <c r="C927" s="332"/>
      <c r="D927" s="332"/>
      <c r="E927" s="1196"/>
      <c r="F927" s="582">
        <f t="shared" si="170"/>
        <v>0</v>
      </c>
      <c r="G927" s="333"/>
      <c r="H927" s="333"/>
      <c r="I927" s="433"/>
      <c r="J927" s="434"/>
      <c r="K927" s="343"/>
      <c r="L927" s="337"/>
      <c r="M927" s="337"/>
      <c r="N927" s="337"/>
      <c r="O927" s="338"/>
      <c r="P927" s="339">
        <f t="shared" si="176"/>
        <v>0</v>
      </c>
      <c r="Q927" s="364"/>
      <c r="R927" s="364"/>
      <c r="S927" s="365"/>
      <c r="T927" s="366"/>
      <c r="U927" s="367"/>
      <c r="V927" s="364"/>
      <c r="W927" s="364"/>
      <c r="X927" s="364"/>
      <c r="Y927" s="1293">
        <f t="shared" si="177"/>
        <v>0</v>
      </c>
      <c r="Z927" s="340"/>
      <c r="AA927" s="439" t="s">
        <v>619</v>
      </c>
      <c r="AB927" s="20"/>
      <c r="AC927" s="253">
        <f t="shared" si="178"/>
        <v>0</v>
      </c>
    </row>
    <row r="928" spans="1:29" x14ac:dyDescent="0.3">
      <c r="A928" s="115"/>
      <c r="B928" s="332"/>
      <c r="C928" s="332"/>
      <c r="D928" s="332"/>
      <c r="E928" s="1196"/>
      <c r="F928" s="582">
        <f t="shared" si="170"/>
        <v>0</v>
      </c>
      <c r="G928" s="333"/>
      <c r="H928" s="333"/>
      <c r="I928" s="433"/>
      <c r="J928" s="434"/>
      <c r="K928" s="343"/>
      <c r="L928" s="337"/>
      <c r="M928" s="337"/>
      <c r="N928" s="337"/>
      <c r="O928" s="338"/>
      <c r="P928" s="339">
        <f t="shared" si="176"/>
        <v>0</v>
      </c>
      <c r="Q928" s="364"/>
      <c r="R928" s="364"/>
      <c r="S928" s="365"/>
      <c r="T928" s="366"/>
      <c r="U928" s="367"/>
      <c r="V928" s="364"/>
      <c r="W928" s="364"/>
      <c r="X928" s="364"/>
      <c r="Y928" s="1293">
        <f t="shared" si="177"/>
        <v>0</v>
      </c>
      <c r="Z928" s="340"/>
      <c r="AA928" s="439" t="s">
        <v>620</v>
      </c>
      <c r="AB928" s="20"/>
      <c r="AC928" s="253">
        <f t="shared" si="178"/>
        <v>0</v>
      </c>
    </row>
    <row r="929" spans="1:29" x14ac:dyDescent="0.3">
      <c r="A929" s="115"/>
      <c r="B929" s="332"/>
      <c r="C929" s="332"/>
      <c r="D929" s="332"/>
      <c r="E929" s="1196"/>
      <c r="F929" s="582">
        <f t="shared" si="170"/>
        <v>0</v>
      </c>
      <c r="G929" s="333"/>
      <c r="H929" s="333"/>
      <c r="I929" s="433"/>
      <c r="J929" s="434"/>
      <c r="K929" s="343"/>
      <c r="L929" s="337"/>
      <c r="M929" s="337"/>
      <c r="N929" s="337"/>
      <c r="O929" s="338"/>
      <c r="P929" s="339">
        <f t="shared" si="176"/>
        <v>0</v>
      </c>
      <c r="Q929" s="364"/>
      <c r="R929" s="364"/>
      <c r="S929" s="365"/>
      <c r="T929" s="366"/>
      <c r="U929" s="367"/>
      <c r="V929" s="364"/>
      <c r="W929" s="364"/>
      <c r="X929" s="364"/>
      <c r="Y929" s="1293">
        <f t="shared" si="177"/>
        <v>0</v>
      </c>
      <c r="Z929" s="340"/>
      <c r="AA929" s="439"/>
      <c r="AB929" s="20"/>
      <c r="AC929" s="253">
        <f t="shared" si="178"/>
        <v>0</v>
      </c>
    </row>
    <row r="930" spans="1:29" ht="15.6" hidden="1" customHeight="1" x14ac:dyDescent="0.3">
      <c r="A930" s="115"/>
      <c r="B930" s="332"/>
      <c r="C930" s="332"/>
      <c r="D930" s="332"/>
      <c r="E930" s="1197" t="s">
        <v>495</v>
      </c>
      <c r="F930" s="582">
        <f t="shared" si="170"/>
        <v>0</v>
      </c>
      <c r="G930" s="333"/>
      <c r="H930" s="333"/>
      <c r="I930" s="433"/>
      <c r="J930" s="434"/>
      <c r="K930" s="633"/>
      <c r="L930" s="337"/>
      <c r="M930" s="337"/>
      <c r="N930" s="337"/>
      <c r="O930" s="338"/>
      <c r="P930" s="339">
        <f t="shared" si="176"/>
        <v>0</v>
      </c>
      <c r="Q930" s="364"/>
      <c r="R930" s="364"/>
      <c r="S930" s="365"/>
      <c r="T930" s="366"/>
      <c r="U930" s="367"/>
      <c r="V930" s="364"/>
      <c r="W930" s="364"/>
      <c r="X930" s="364"/>
      <c r="Y930" s="1293">
        <f t="shared" si="177"/>
        <v>0</v>
      </c>
      <c r="Z930" s="340"/>
      <c r="AA930" s="439"/>
      <c r="AB930" s="20"/>
      <c r="AC930" s="253">
        <f t="shared" si="178"/>
        <v>0</v>
      </c>
    </row>
    <row r="931" spans="1:29" ht="15.6" hidden="1" customHeight="1" x14ac:dyDescent="0.3">
      <c r="A931" s="115"/>
      <c r="B931" s="332"/>
      <c r="C931" s="332"/>
      <c r="D931" s="332"/>
      <c r="E931" s="1198"/>
      <c r="F931" s="582">
        <f t="shared" si="170"/>
        <v>0</v>
      </c>
      <c r="G931" s="333"/>
      <c r="H931" s="333"/>
      <c r="I931" s="433"/>
      <c r="J931" s="434"/>
      <c r="K931" s="942"/>
      <c r="L931" s="337"/>
      <c r="M931" s="337"/>
      <c r="N931" s="337"/>
      <c r="O931" s="338"/>
      <c r="P931" s="339">
        <f t="shared" si="176"/>
        <v>0</v>
      </c>
      <c r="Q931" s="364"/>
      <c r="R931" s="364"/>
      <c r="S931" s="365"/>
      <c r="T931" s="366"/>
      <c r="U931" s="367"/>
      <c r="V931" s="364"/>
      <c r="W931" s="364"/>
      <c r="X931" s="364"/>
      <c r="Y931" s="1293">
        <f t="shared" si="177"/>
        <v>0</v>
      </c>
      <c r="Z931" s="340"/>
      <c r="AA931" s="439"/>
      <c r="AB931" s="20"/>
      <c r="AC931" s="253">
        <f t="shared" si="178"/>
        <v>0</v>
      </c>
    </row>
    <row r="932" spans="1:29" ht="15.6" hidden="1" customHeight="1" x14ac:dyDescent="0.3">
      <c r="A932" s="115"/>
      <c r="B932" s="332"/>
      <c r="C932" s="332"/>
      <c r="D932" s="332"/>
      <c r="E932" s="1197" t="s">
        <v>496</v>
      </c>
      <c r="F932" s="582">
        <f t="shared" si="170"/>
        <v>0</v>
      </c>
      <c r="G932" s="333"/>
      <c r="H932" s="333"/>
      <c r="I932" s="433"/>
      <c r="J932" s="434"/>
      <c r="K932" s="633"/>
      <c r="L932" s="337"/>
      <c r="M932" s="337"/>
      <c r="N932" s="337"/>
      <c r="O932" s="338"/>
      <c r="P932" s="339">
        <f t="shared" si="176"/>
        <v>0</v>
      </c>
      <c r="Q932" s="364"/>
      <c r="R932" s="364"/>
      <c r="S932" s="365"/>
      <c r="T932" s="366"/>
      <c r="U932" s="367"/>
      <c r="V932" s="364"/>
      <c r="W932" s="364"/>
      <c r="X932" s="364"/>
      <c r="Y932" s="1293">
        <f t="shared" si="177"/>
        <v>0</v>
      </c>
      <c r="Z932" s="340"/>
      <c r="AA932" s="439" t="s">
        <v>497</v>
      </c>
      <c r="AB932" s="20"/>
      <c r="AC932" s="253">
        <f t="shared" si="178"/>
        <v>0</v>
      </c>
    </row>
    <row r="933" spans="1:29" ht="15.6" hidden="1" customHeight="1" x14ac:dyDescent="0.3">
      <c r="A933" s="115"/>
      <c r="B933" s="332"/>
      <c r="C933" s="332"/>
      <c r="D933" s="332"/>
      <c r="E933" s="1198"/>
      <c r="F933" s="582">
        <f t="shared" si="170"/>
        <v>0</v>
      </c>
      <c r="G933" s="333"/>
      <c r="H933" s="333"/>
      <c r="I933" s="433"/>
      <c r="J933" s="434"/>
      <c r="K933" s="942"/>
      <c r="L933" s="337"/>
      <c r="M933" s="337"/>
      <c r="N933" s="337"/>
      <c r="O933" s="338"/>
      <c r="P933" s="339">
        <f t="shared" si="176"/>
        <v>0</v>
      </c>
      <c r="Q933" s="364"/>
      <c r="R933" s="364"/>
      <c r="S933" s="365"/>
      <c r="T933" s="366"/>
      <c r="U933" s="367"/>
      <c r="V933" s="364"/>
      <c r="W933" s="364"/>
      <c r="X933" s="364"/>
      <c r="Y933" s="1293">
        <f t="shared" si="177"/>
        <v>0</v>
      </c>
      <c r="Z933" s="340"/>
      <c r="AA933" s="439" t="s">
        <v>498</v>
      </c>
      <c r="AB933" s="20"/>
      <c r="AC933" s="253">
        <f t="shared" si="178"/>
        <v>0</v>
      </c>
    </row>
    <row r="934" spans="1:29" ht="15.6" hidden="1" customHeight="1" x14ac:dyDescent="0.3">
      <c r="A934" s="115"/>
      <c r="B934" s="332"/>
      <c r="C934" s="332"/>
      <c r="D934" s="332"/>
      <c r="E934" s="1198"/>
      <c r="F934" s="582">
        <f t="shared" si="170"/>
        <v>0</v>
      </c>
      <c r="G934" s="333"/>
      <c r="H934" s="333"/>
      <c r="I934" s="433"/>
      <c r="J934" s="434"/>
      <c r="K934" s="942"/>
      <c r="L934" s="337"/>
      <c r="M934" s="337"/>
      <c r="N934" s="337"/>
      <c r="O934" s="338"/>
      <c r="P934" s="339">
        <f t="shared" si="176"/>
        <v>0</v>
      </c>
      <c r="Q934" s="364"/>
      <c r="R934" s="364"/>
      <c r="S934" s="365"/>
      <c r="T934" s="366"/>
      <c r="U934" s="367"/>
      <c r="V934" s="364"/>
      <c r="W934" s="364"/>
      <c r="X934" s="364"/>
      <c r="Y934" s="1293">
        <f t="shared" si="177"/>
        <v>0</v>
      </c>
      <c r="Z934" s="340"/>
      <c r="AA934" s="439"/>
      <c r="AB934" s="20"/>
      <c r="AC934" s="253">
        <f t="shared" si="178"/>
        <v>0</v>
      </c>
    </row>
    <row r="935" spans="1:29" ht="15.6" hidden="1" customHeight="1" x14ac:dyDescent="0.3">
      <c r="A935" s="115"/>
      <c r="B935" s="332"/>
      <c r="C935" s="332"/>
      <c r="D935" s="332"/>
      <c r="E935" s="1197" t="s">
        <v>499</v>
      </c>
      <c r="F935" s="582">
        <f t="shared" si="170"/>
        <v>0</v>
      </c>
      <c r="G935" s="333"/>
      <c r="H935" s="333"/>
      <c r="I935" s="433"/>
      <c r="J935" s="434"/>
      <c r="K935" s="633"/>
      <c r="L935" s="337"/>
      <c r="M935" s="337"/>
      <c r="N935" s="337"/>
      <c r="O935" s="338"/>
      <c r="P935" s="339">
        <f t="shared" si="176"/>
        <v>0</v>
      </c>
      <c r="Q935" s="364"/>
      <c r="R935" s="364"/>
      <c r="S935" s="365"/>
      <c r="T935" s="366"/>
      <c r="U935" s="367"/>
      <c r="V935" s="364"/>
      <c r="W935" s="364"/>
      <c r="X935" s="364"/>
      <c r="Y935" s="1293">
        <f t="shared" si="177"/>
        <v>0</v>
      </c>
      <c r="Z935" s="340"/>
      <c r="AA935" s="439" t="s">
        <v>501</v>
      </c>
      <c r="AB935" s="20"/>
      <c r="AC935" s="253">
        <f t="shared" si="178"/>
        <v>0</v>
      </c>
    </row>
    <row r="936" spans="1:29" ht="15.6" hidden="1" customHeight="1" x14ac:dyDescent="0.3">
      <c r="A936" s="115"/>
      <c r="B936" s="332"/>
      <c r="C936" s="332"/>
      <c r="D936" s="332"/>
      <c r="E936" s="1197" t="s">
        <v>500</v>
      </c>
      <c r="F936" s="582">
        <f t="shared" si="170"/>
        <v>0</v>
      </c>
      <c r="G936" s="333"/>
      <c r="H936" s="333"/>
      <c r="I936" s="433"/>
      <c r="J936" s="434"/>
      <c r="K936" s="942"/>
      <c r="L936" s="337"/>
      <c r="M936" s="337"/>
      <c r="N936" s="337"/>
      <c r="O936" s="338"/>
      <c r="P936" s="339">
        <f t="shared" si="176"/>
        <v>0</v>
      </c>
      <c r="Q936" s="364"/>
      <c r="R936" s="364"/>
      <c r="S936" s="365"/>
      <c r="T936" s="366"/>
      <c r="U936" s="367"/>
      <c r="V936" s="364"/>
      <c r="W936" s="364"/>
      <c r="X936" s="364"/>
      <c r="Y936" s="1293">
        <f t="shared" si="177"/>
        <v>0</v>
      </c>
      <c r="Z936" s="340"/>
      <c r="AA936" s="439" t="s">
        <v>502</v>
      </c>
      <c r="AB936" s="20"/>
      <c r="AC936" s="253">
        <f t="shared" si="178"/>
        <v>0</v>
      </c>
    </row>
    <row r="937" spans="1:29" ht="15.6" hidden="1" customHeight="1" x14ac:dyDescent="0.3">
      <c r="A937" s="115"/>
      <c r="B937" s="332"/>
      <c r="C937" s="332"/>
      <c r="D937" s="332"/>
      <c r="E937" s="1197"/>
      <c r="F937" s="582">
        <f t="shared" si="170"/>
        <v>0</v>
      </c>
      <c r="G937" s="333"/>
      <c r="H937" s="333"/>
      <c r="I937" s="433"/>
      <c r="J937" s="434"/>
      <c r="K937" s="942"/>
      <c r="L937" s="337"/>
      <c r="M937" s="337"/>
      <c r="N937" s="337"/>
      <c r="O937" s="338"/>
      <c r="P937" s="339">
        <f t="shared" si="176"/>
        <v>0</v>
      </c>
      <c r="Q937" s="364"/>
      <c r="R937" s="364"/>
      <c r="S937" s="365"/>
      <c r="T937" s="366"/>
      <c r="U937" s="367"/>
      <c r="V937" s="364"/>
      <c r="W937" s="364"/>
      <c r="X937" s="364"/>
      <c r="Y937" s="1293">
        <f t="shared" si="177"/>
        <v>0</v>
      </c>
      <c r="Z937" s="340"/>
      <c r="AA937" s="439" t="s">
        <v>503</v>
      </c>
      <c r="AB937" s="20"/>
      <c r="AC937" s="253">
        <f t="shared" si="178"/>
        <v>0</v>
      </c>
    </row>
    <row r="938" spans="1:29" ht="15.6" hidden="1" customHeight="1" x14ac:dyDescent="0.3">
      <c r="A938" s="115"/>
      <c r="B938" s="332"/>
      <c r="C938" s="332"/>
      <c r="D938" s="332"/>
      <c r="E938" s="1197"/>
      <c r="F938" s="582">
        <f t="shared" si="170"/>
        <v>0</v>
      </c>
      <c r="G938" s="333"/>
      <c r="H938" s="333"/>
      <c r="I938" s="433"/>
      <c r="J938" s="434"/>
      <c r="K938" s="942"/>
      <c r="L938" s="337"/>
      <c r="M938" s="337"/>
      <c r="N938" s="337"/>
      <c r="O938" s="338"/>
      <c r="P938" s="339">
        <f t="shared" si="176"/>
        <v>0</v>
      </c>
      <c r="Q938" s="364"/>
      <c r="R938" s="364"/>
      <c r="S938" s="365"/>
      <c r="T938" s="366"/>
      <c r="U938" s="367"/>
      <c r="V938" s="364"/>
      <c r="W938" s="364"/>
      <c r="X938" s="364"/>
      <c r="Y938" s="1293">
        <f t="shared" si="177"/>
        <v>0</v>
      </c>
      <c r="Z938" s="340"/>
      <c r="AA938" s="439" t="s">
        <v>504</v>
      </c>
      <c r="AB938" s="20"/>
      <c r="AC938" s="253">
        <f t="shared" si="178"/>
        <v>0</v>
      </c>
    </row>
    <row r="939" spans="1:29" ht="15.6" hidden="1" customHeight="1" x14ac:dyDescent="0.3">
      <c r="A939" s="115"/>
      <c r="B939" s="332"/>
      <c r="C939" s="332"/>
      <c r="D939" s="332"/>
      <c r="E939" s="1197"/>
      <c r="F939" s="582">
        <f t="shared" si="170"/>
        <v>0</v>
      </c>
      <c r="G939" s="333"/>
      <c r="H939" s="333"/>
      <c r="I939" s="433"/>
      <c r="J939" s="434"/>
      <c r="K939" s="942"/>
      <c r="L939" s="337"/>
      <c r="M939" s="337"/>
      <c r="N939" s="337"/>
      <c r="O939" s="338"/>
      <c r="P939" s="339">
        <f t="shared" si="176"/>
        <v>0</v>
      </c>
      <c r="Q939" s="364"/>
      <c r="R939" s="364"/>
      <c r="S939" s="365"/>
      <c r="T939" s="366"/>
      <c r="U939" s="367"/>
      <c r="V939" s="364"/>
      <c r="W939" s="364"/>
      <c r="X939" s="364"/>
      <c r="Y939" s="1293">
        <f t="shared" si="177"/>
        <v>0</v>
      </c>
      <c r="Z939" s="340"/>
      <c r="AA939" s="439" t="s">
        <v>505</v>
      </c>
      <c r="AB939" s="20"/>
      <c r="AC939" s="253">
        <f t="shared" si="178"/>
        <v>0</v>
      </c>
    </row>
    <row r="940" spans="1:29" ht="15.6" hidden="1" customHeight="1" x14ac:dyDescent="0.3">
      <c r="A940" s="115"/>
      <c r="B940" s="332"/>
      <c r="C940" s="332"/>
      <c r="D940" s="332"/>
      <c r="E940" s="1197"/>
      <c r="F940" s="582">
        <f t="shared" si="170"/>
        <v>0</v>
      </c>
      <c r="G940" s="333"/>
      <c r="H940" s="333"/>
      <c r="I940" s="433"/>
      <c r="J940" s="434"/>
      <c r="K940" s="942"/>
      <c r="L940" s="337"/>
      <c r="M940" s="337"/>
      <c r="N940" s="337"/>
      <c r="O940" s="338"/>
      <c r="P940" s="339">
        <f t="shared" si="176"/>
        <v>0</v>
      </c>
      <c r="Q940" s="364"/>
      <c r="R940" s="364"/>
      <c r="S940" s="365"/>
      <c r="T940" s="366"/>
      <c r="U940" s="367"/>
      <c r="V940" s="364"/>
      <c r="W940" s="364"/>
      <c r="X940" s="364"/>
      <c r="Y940" s="1293">
        <f t="shared" si="177"/>
        <v>0</v>
      </c>
      <c r="Z940" s="340"/>
      <c r="AA940" s="439" t="s">
        <v>506</v>
      </c>
      <c r="AB940" s="20"/>
      <c r="AC940" s="253">
        <f t="shared" si="178"/>
        <v>0</v>
      </c>
    </row>
    <row r="941" spans="1:29" ht="15.6" hidden="1" customHeight="1" x14ac:dyDescent="0.3">
      <c r="A941" s="115"/>
      <c r="B941" s="332"/>
      <c r="C941" s="332"/>
      <c r="D941" s="332"/>
      <c r="E941" s="1197"/>
      <c r="F941" s="582">
        <f t="shared" si="170"/>
        <v>0</v>
      </c>
      <c r="G941" s="333"/>
      <c r="H941" s="333"/>
      <c r="I941" s="433"/>
      <c r="J941" s="434"/>
      <c r="K941" s="942"/>
      <c r="L941" s="337"/>
      <c r="M941" s="337"/>
      <c r="N941" s="337"/>
      <c r="O941" s="338"/>
      <c r="P941" s="339">
        <f t="shared" si="176"/>
        <v>0</v>
      </c>
      <c r="Q941" s="364"/>
      <c r="R941" s="364"/>
      <c r="S941" s="365"/>
      <c r="T941" s="366"/>
      <c r="U941" s="367"/>
      <c r="V941" s="364"/>
      <c r="W941" s="364"/>
      <c r="X941" s="364"/>
      <c r="Y941" s="1293">
        <f t="shared" si="177"/>
        <v>0</v>
      </c>
      <c r="Z941" s="340"/>
      <c r="AA941" s="439" t="s">
        <v>507</v>
      </c>
      <c r="AB941" s="20"/>
      <c r="AC941" s="253">
        <f t="shared" si="178"/>
        <v>0</v>
      </c>
    </row>
    <row r="942" spans="1:29" ht="15.6" hidden="1" customHeight="1" x14ac:dyDescent="0.3">
      <c r="A942" s="115"/>
      <c r="B942" s="332"/>
      <c r="C942" s="332"/>
      <c r="D942" s="332"/>
      <c r="E942" s="1198"/>
      <c r="F942" s="582">
        <f t="shared" si="170"/>
        <v>0</v>
      </c>
      <c r="G942" s="333"/>
      <c r="H942" s="333"/>
      <c r="I942" s="433"/>
      <c r="J942" s="434"/>
      <c r="K942" s="942"/>
      <c r="L942" s="337"/>
      <c r="M942" s="337"/>
      <c r="N942" s="337"/>
      <c r="O942" s="338"/>
      <c r="P942" s="339">
        <f t="shared" si="176"/>
        <v>0</v>
      </c>
      <c r="Q942" s="364"/>
      <c r="R942" s="364"/>
      <c r="S942" s="365"/>
      <c r="T942" s="366"/>
      <c r="U942" s="367"/>
      <c r="V942" s="364"/>
      <c r="W942" s="364"/>
      <c r="X942" s="364"/>
      <c r="Y942" s="1293">
        <f t="shared" si="177"/>
        <v>0</v>
      </c>
      <c r="Z942" s="340"/>
      <c r="AA942" s="439" t="s">
        <v>508</v>
      </c>
      <c r="AB942" s="20"/>
      <c r="AC942" s="253">
        <f t="shared" si="178"/>
        <v>0</v>
      </c>
    </row>
    <row r="943" spans="1:29" ht="15.6" hidden="1" customHeight="1" x14ac:dyDescent="0.3">
      <c r="A943" s="115"/>
      <c r="B943" s="332"/>
      <c r="C943" s="332"/>
      <c r="D943" s="332"/>
      <c r="E943" s="1197" t="s">
        <v>509</v>
      </c>
      <c r="F943" s="582">
        <f t="shared" ref="F943:F991" si="179">SUM(G943:J943)</f>
        <v>0</v>
      </c>
      <c r="G943" s="333"/>
      <c r="H943" s="333"/>
      <c r="I943" s="433"/>
      <c r="J943" s="434"/>
      <c r="K943" s="633"/>
      <c r="L943" s="337"/>
      <c r="M943" s="337"/>
      <c r="N943" s="337"/>
      <c r="O943" s="338"/>
      <c r="P943" s="339">
        <f t="shared" si="176"/>
        <v>0</v>
      </c>
      <c r="Q943" s="364"/>
      <c r="R943" s="364"/>
      <c r="S943" s="365"/>
      <c r="T943" s="366"/>
      <c r="U943" s="367"/>
      <c r="V943" s="364"/>
      <c r="W943" s="364"/>
      <c r="X943" s="364"/>
      <c r="Y943" s="1293">
        <f t="shared" si="177"/>
        <v>0</v>
      </c>
      <c r="Z943" s="340"/>
      <c r="AA943" s="439"/>
      <c r="AB943" s="20"/>
      <c r="AC943" s="253">
        <f t="shared" si="178"/>
        <v>0</v>
      </c>
    </row>
    <row r="944" spans="1:29" ht="15.6" hidden="1" customHeight="1" x14ac:dyDescent="0.3">
      <c r="A944" s="115"/>
      <c r="B944" s="332"/>
      <c r="C944" s="332"/>
      <c r="D944" s="332"/>
      <c r="E944" s="1197"/>
      <c r="F944" s="582">
        <f t="shared" si="179"/>
        <v>0</v>
      </c>
      <c r="G944" s="333"/>
      <c r="H944" s="333"/>
      <c r="I944" s="433"/>
      <c r="J944" s="434"/>
      <c r="K944" s="942"/>
      <c r="L944" s="337"/>
      <c r="M944" s="337"/>
      <c r="N944" s="337"/>
      <c r="O944" s="338"/>
      <c r="P944" s="339">
        <f t="shared" si="176"/>
        <v>0</v>
      </c>
      <c r="Q944" s="364"/>
      <c r="R944" s="364"/>
      <c r="S944" s="365"/>
      <c r="T944" s="366"/>
      <c r="U944" s="367"/>
      <c r="V944" s="364"/>
      <c r="W944" s="364"/>
      <c r="X944" s="364"/>
      <c r="Y944" s="1293">
        <f t="shared" si="177"/>
        <v>0</v>
      </c>
      <c r="Z944" s="340"/>
      <c r="AA944" s="439"/>
      <c r="AB944" s="20"/>
      <c r="AC944" s="253">
        <f t="shared" si="178"/>
        <v>0</v>
      </c>
    </row>
    <row r="945" spans="1:29" x14ac:dyDescent="0.3">
      <c r="A945" s="115"/>
      <c r="B945" s="332"/>
      <c r="C945" s="332"/>
      <c r="D945" s="332"/>
      <c r="E945" s="1195" t="s">
        <v>61</v>
      </c>
      <c r="F945" s="582">
        <f t="shared" si="179"/>
        <v>0</v>
      </c>
      <c r="G945" s="333"/>
      <c r="H945" s="333"/>
      <c r="I945" s="334"/>
      <c r="J945" s="335"/>
      <c r="K945" s="942"/>
      <c r="L945" s="337"/>
      <c r="M945" s="337"/>
      <c r="N945" s="337"/>
      <c r="O945" s="338"/>
      <c r="P945" s="339">
        <f t="shared" si="176"/>
        <v>0</v>
      </c>
      <c r="Q945" s="364"/>
      <c r="R945" s="364"/>
      <c r="S945" s="365"/>
      <c r="T945" s="366"/>
      <c r="U945" s="367"/>
      <c r="V945" s="364"/>
      <c r="W945" s="364"/>
      <c r="X945" s="364"/>
      <c r="Y945" s="1293">
        <f t="shared" si="177"/>
        <v>0</v>
      </c>
      <c r="Z945" s="340"/>
      <c r="AA945" s="439"/>
      <c r="AB945" s="20"/>
      <c r="AC945" s="253">
        <f t="shared" si="178"/>
        <v>0</v>
      </c>
    </row>
    <row r="946" spans="1:29" s="51" customFormat="1" x14ac:dyDescent="0.3">
      <c r="A946" s="205"/>
      <c r="B946" s="332"/>
      <c r="C946" s="332"/>
      <c r="D946" s="332"/>
      <c r="E946" s="1196" t="s">
        <v>33</v>
      </c>
      <c r="F946" s="582">
        <v>14</v>
      </c>
      <c r="G946" s="333">
        <v>14</v>
      </c>
      <c r="H946" s="333">
        <v>14</v>
      </c>
      <c r="I946" s="433">
        <v>12</v>
      </c>
      <c r="J946" s="434">
        <v>12</v>
      </c>
      <c r="K946" s="942">
        <v>14</v>
      </c>
      <c r="L946" s="344">
        <v>14</v>
      </c>
      <c r="M946" s="337"/>
      <c r="N946" s="337"/>
      <c r="O946" s="338">
        <f t="shared" ref="O946:O1008" si="180">SUM(K946:N946)</f>
        <v>28</v>
      </c>
      <c r="P946" s="339">
        <f t="shared" si="176"/>
        <v>0</v>
      </c>
      <c r="Q946" s="364"/>
      <c r="R946" s="364"/>
      <c r="S946" s="365"/>
      <c r="T946" s="366"/>
      <c r="U946" s="367"/>
      <c r="V946" s="364"/>
      <c r="W946" s="364"/>
      <c r="X946" s="364"/>
      <c r="Y946" s="1293">
        <f t="shared" si="177"/>
        <v>0</v>
      </c>
      <c r="Z946" s="340"/>
      <c r="AA946" s="439"/>
      <c r="AB946" s="84"/>
      <c r="AC946" s="253">
        <f t="shared" si="178"/>
        <v>0</v>
      </c>
    </row>
    <row r="947" spans="1:29" ht="15" hidden="1" customHeight="1" x14ac:dyDescent="0.3">
      <c r="A947" s="115"/>
      <c r="B947" s="332"/>
      <c r="C947" s="332"/>
      <c r="D947" s="332"/>
      <c r="E947" s="1197" t="s">
        <v>510</v>
      </c>
      <c r="F947" s="582">
        <f t="shared" si="179"/>
        <v>4</v>
      </c>
      <c r="G947" s="333"/>
      <c r="H947" s="333"/>
      <c r="I947" s="433">
        <v>2</v>
      </c>
      <c r="J947" s="434">
        <v>2</v>
      </c>
      <c r="K947" s="942"/>
      <c r="L947" s="344"/>
      <c r="M947" s="337"/>
      <c r="N947" s="337"/>
      <c r="O947" s="338">
        <f t="shared" si="180"/>
        <v>0</v>
      </c>
      <c r="P947" s="339">
        <f t="shared" si="176"/>
        <v>0</v>
      </c>
      <c r="Q947" s="364"/>
      <c r="R947" s="364"/>
      <c r="S947" s="365"/>
      <c r="T947" s="366"/>
      <c r="U947" s="367"/>
      <c r="V947" s="364"/>
      <c r="W947" s="364"/>
      <c r="X947" s="364"/>
      <c r="Y947" s="1293">
        <f t="shared" si="177"/>
        <v>0</v>
      </c>
      <c r="Z947" s="340"/>
      <c r="AA947" s="370" t="s">
        <v>741</v>
      </c>
      <c r="AB947" s="20"/>
      <c r="AC947" s="253">
        <f t="shared" si="178"/>
        <v>0</v>
      </c>
    </row>
    <row r="948" spans="1:29" ht="15.6" hidden="1" customHeight="1" x14ac:dyDescent="0.3">
      <c r="A948" s="115"/>
      <c r="B948" s="332"/>
      <c r="C948" s="332"/>
      <c r="D948" s="332"/>
      <c r="E948" s="1197" t="s">
        <v>511</v>
      </c>
      <c r="F948" s="582">
        <f t="shared" si="179"/>
        <v>0</v>
      </c>
      <c r="G948" s="333"/>
      <c r="H948" s="333"/>
      <c r="I948" s="433"/>
      <c r="J948" s="434"/>
      <c r="K948" s="942"/>
      <c r="L948" s="344"/>
      <c r="M948" s="337"/>
      <c r="N948" s="337"/>
      <c r="O948" s="338">
        <f t="shared" si="180"/>
        <v>0</v>
      </c>
      <c r="P948" s="339">
        <f t="shared" si="176"/>
        <v>0</v>
      </c>
      <c r="Q948" s="364"/>
      <c r="R948" s="364"/>
      <c r="S948" s="365"/>
      <c r="T948" s="366"/>
      <c r="U948" s="367"/>
      <c r="V948" s="364"/>
      <c r="W948" s="364"/>
      <c r="X948" s="364"/>
      <c r="Y948" s="1293">
        <f t="shared" si="177"/>
        <v>0</v>
      </c>
      <c r="Z948" s="340"/>
      <c r="AA948" s="370" t="s">
        <v>742</v>
      </c>
      <c r="AB948" s="20"/>
      <c r="AC948" s="253">
        <f t="shared" si="178"/>
        <v>0</v>
      </c>
    </row>
    <row r="949" spans="1:29" ht="15.6" hidden="1" customHeight="1" x14ac:dyDescent="0.3">
      <c r="A949" s="115"/>
      <c r="B949" s="332"/>
      <c r="C949" s="332"/>
      <c r="D949" s="332"/>
      <c r="E949" s="1197" t="s">
        <v>512</v>
      </c>
      <c r="F949" s="582">
        <f t="shared" si="179"/>
        <v>8</v>
      </c>
      <c r="G949" s="333"/>
      <c r="H949" s="333"/>
      <c r="I949" s="433">
        <v>4</v>
      </c>
      <c r="J949" s="434">
        <v>4</v>
      </c>
      <c r="K949" s="942"/>
      <c r="L949" s="344"/>
      <c r="M949" s="337"/>
      <c r="N949" s="337"/>
      <c r="O949" s="338">
        <f t="shared" si="180"/>
        <v>0</v>
      </c>
      <c r="P949" s="339">
        <f t="shared" si="176"/>
        <v>0</v>
      </c>
      <c r="Q949" s="364"/>
      <c r="R949" s="364"/>
      <c r="S949" s="365"/>
      <c r="T949" s="366"/>
      <c r="U949" s="367"/>
      <c r="V949" s="364"/>
      <c r="W949" s="364"/>
      <c r="X949" s="364"/>
      <c r="Y949" s="1293">
        <f t="shared" si="177"/>
        <v>0</v>
      </c>
      <c r="Z949" s="340"/>
      <c r="AA949" s="439" t="s">
        <v>514</v>
      </c>
      <c r="AB949" s="20"/>
      <c r="AC949" s="253">
        <f t="shared" si="178"/>
        <v>0</v>
      </c>
    </row>
    <row r="950" spans="1:29" ht="15.6" hidden="1" customHeight="1" x14ac:dyDescent="0.3">
      <c r="A950" s="115"/>
      <c r="B950" s="332"/>
      <c r="C950" s="332"/>
      <c r="D950" s="332"/>
      <c r="E950" s="1197"/>
      <c r="F950" s="582">
        <f t="shared" si="179"/>
        <v>0</v>
      </c>
      <c r="G950" s="333"/>
      <c r="H950" s="333"/>
      <c r="I950" s="433"/>
      <c r="J950" s="434"/>
      <c r="K950" s="942"/>
      <c r="L950" s="344"/>
      <c r="M950" s="337"/>
      <c r="N950" s="337"/>
      <c r="O950" s="338">
        <f t="shared" si="180"/>
        <v>0</v>
      </c>
      <c r="P950" s="339">
        <f t="shared" si="176"/>
        <v>0</v>
      </c>
      <c r="Q950" s="364"/>
      <c r="R950" s="364"/>
      <c r="S950" s="365"/>
      <c r="T950" s="366"/>
      <c r="U950" s="367"/>
      <c r="V950" s="364"/>
      <c r="W950" s="364"/>
      <c r="X950" s="364"/>
      <c r="Y950" s="1293">
        <f t="shared" si="177"/>
        <v>0</v>
      </c>
      <c r="Z950" s="340"/>
      <c r="AA950" s="439" t="s">
        <v>515</v>
      </c>
      <c r="AB950" s="20"/>
      <c r="AC950" s="253">
        <f t="shared" si="178"/>
        <v>0</v>
      </c>
    </row>
    <row r="951" spans="1:29" ht="15.6" hidden="1" customHeight="1" x14ac:dyDescent="0.3">
      <c r="A951" s="115"/>
      <c r="B951" s="332"/>
      <c r="C951" s="332"/>
      <c r="D951" s="332"/>
      <c r="E951" s="1197" t="s">
        <v>513</v>
      </c>
      <c r="F951" s="582">
        <f t="shared" si="179"/>
        <v>0</v>
      </c>
      <c r="G951" s="333"/>
      <c r="H951" s="333"/>
      <c r="I951" s="433"/>
      <c r="J951" s="434"/>
      <c r="K951" s="942"/>
      <c r="L951" s="344"/>
      <c r="M951" s="337"/>
      <c r="N951" s="337"/>
      <c r="O951" s="338">
        <f t="shared" si="180"/>
        <v>0</v>
      </c>
      <c r="P951" s="339">
        <f t="shared" si="176"/>
        <v>0</v>
      </c>
      <c r="Q951" s="364"/>
      <c r="R951" s="364"/>
      <c r="S951" s="365"/>
      <c r="T951" s="366"/>
      <c r="U951" s="367"/>
      <c r="V951" s="364"/>
      <c r="W951" s="364"/>
      <c r="X951" s="364"/>
      <c r="Y951" s="1293">
        <f t="shared" si="177"/>
        <v>0</v>
      </c>
      <c r="Z951" s="340"/>
      <c r="AA951" s="370" t="s">
        <v>742</v>
      </c>
      <c r="AB951" s="20"/>
      <c r="AC951" s="253">
        <f t="shared" si="178"/>
        <v>0</v>
      </c>
    </row>
    <row r="952" spans="1:29" ht="15.6" hidden="1" customHeight="1" x14ac:dyDescent="0.3">
      <c r="A952" s="115"/>
      <c r="B952" s="332"/>
      <c r="C952" s="332"/>
      <c r="D952" s="332"/>
      <c r="E952" s="1196"/>
      <c r="F952" s="582">
        <f t="shared" si="179"/>
        <v>0</v>
      </c>
      <c r="G952" s="333"/>
      <c r="H952" s="333"/>
      <c r="I952" s="433"/>
      <c r="J952" s="434"/>
      <c r="K952" s="942"/>
      <c r="L952" s="344"/>
      <c r="M952" s="337"/>
      <c r="N952" s="337"/>
      <c r="O952" s="338">
        <f t="shared" si="180"/>
        <v>0</v>
      </c>
      <c r="P952" s="339">
        <f t="shared" si="176"/>
        <v>0</v>
      </c>
      <c r="Q952" s="364"/>
      <c r="R952" s="364"/>
      <c r="S952" s="365"/>
      <c r="T952" s="366"/>
      <c r="U952" s="367"/>
      <c r="V952" s="364"/>
      <c r="W952" s="364"/>
      <c r="X952" s="364"/>
      <c r="Y952" s="1293">
        <f t="shared" si="177"/>
        <v>0</v>
      </c>
      <c r="Z952" s="340"/>
      <c r="AA952" s="370"/>
      <c r="AB952" s="20"/>
      <c r="AC952" s="253">
        <f t="shared" si="178"/>
        <v>0</v>
      </c>
    </row>
    <row r="953" spans="1:29" x14ac:dyDescent="0.3">
      <c r="A953" s="115"/>
      <c r="B953" s="332"/>
      <c r="C953" s="332"/>
      <c r="D953" s="332"/>
      <c r="E953" s="1196" t="s">
        <v>254</v>
      </c>
      <c r="F953" s="582">
        <v>11</v>
      </c>
      <c r="G953" s="333"/>
      <c r="H953" s="333">
        <v>11</v>
      </c>
      <c r="I953" s="433">
        <v>3</v>
      </c>
      <c r="J953" s="434">
        <v>-3</v>
      </c>
      <c r="K953" s="942"/>
      <c r="L953" s="344">
        <v>6</v>
      </c>
      <c r="M953" s="337"/>
      <c r="N953" s="337"/>
      <c r="O953" s="338">
        <f t="shared" si="180"/>
        <v>6</v>
      </c>
      <c r="P953" s="339">
        <f t="shared" si="176"/>
        <v>0</v>
      </c>
      <c r="Q953" s="364"/>
      <c r="R953" s="364"/>
      <c r="S953" s="365"/>
      <c r="T953" s="366"/>
      <c r="U953" s="367"/>
      <c r="V953" s="364"/>
      <c r="W953" s="364"/>
      <c r="X953" s="364"/>
      <c r="Y953" s="1293">
        <f t="shared" si="177"/>
        <v>0</v>
      </c>
      <c r="Z953" s="340"/>
      <c r="AA953" s="370" t="s">
        <v>743</v>
      </c>
      <c r="AB953" s="20"/>
      <c r="AC953" s="253">
        <f t="shared" si="178"/>
        <v>0</v>
      </c>
    </row>
    <row r="954" spans="1:29" x14ac:dyDescent="0.3">
      <c r="A954" s="115"/>
      <c r="B954" s="332"/>
      <c r="C954" s="332"/>
      <c r="D954" s="332"/>
      <c r="E954" s="1164"/>
      <c r="F954" s="582">
        <f t="shared" si="179"/>
        <v>0</v>
      </c>
      <c r="G954" s="333"/>
      <c r="H954" s="333"/>
      <c r="I954" s="433"/>
      <c r="J954" s="434"/>
      <c r="K954" s="942"/>
      <c r="L954" s="337"/>
      <c r="M954" s="337"/>
      <c r="N954" s="337"/>
      <c r="O954" s="338"/>
      <c r="P954" s="339">
        <f t="shared" si="176"/>
        <v>0</v>
      </c>
      <c r="Q954" s="364"/>
      <c r="R954" s="364"/>
      <c r="S954" s="365"/>
      <c r="T954" s="366"/>
      <c r="U954" s="367"/>
      <c r="V954" s="364"/>
      <c r="W954" s="364"/>
      <c r="X954" s="364"/>
      <c r="Y954" s="1293">
        <f t="shared" si="177"/>
        <v>0</v>
      </c>
      <c r="Z954" s="340"/>
      <c r="AA954" s="370" t="s">
        <v>744</v>
      </c>
      <c r="AB954" s="20"/>
      <c r="AC954" s="253">
        <f t="shared" si="178"/>
        <v>0</v>
      </c>
    </row>
    <row r="955" spans="1:29" hidden="1" x14ac:dyDescent="0.3">
      <c r="A955" s="115"/>
      <c r="B955" s="332"/>
      <c r="C955" s="332"/>
      <c r="D955" s="332"/>
      <c r="E955" s="1164"/>
      <c r="F955" s="582">
        <f t="shared" si="179"/>
        <v>0</v>
      </c>
      <c r="G955" s="333"/>
      <c r="H955" s="333"/>
      <c r="I955" s="433"/>
      <c r="J955" s="434"/>
      <c r="K955" s="942"/>
      <c r="L955" s="337"/>
      <c r="M955" s="337"/>
      <c r="N955" s="337"/>
      <c r="O955" s="338"/>
      <c r="P955" s="339">
        <f t="shared" si="176"/>
        <v>0</v>
      </c>
      <c r="Q955" s="364"/>
      <c r="R955" s="364"/>
      <c r="S955" s="365"/>
      <c r="T955" s="366"/>
      <c r="U955" s="367"/>
      <c r="V955" s="364"/>
      <c r="W955" s="364"/>
      <c r="X955" s="364"/>
      <c r="Y955" s="1293">
        <f t="shared" si="177"/>
        <v>0</v>
      </c>
      <c r="Z955" s="340"/>
      <c r="AA955" s="370" t="s">
        <v>564</v>
      </c>
      <c r="AB955" s="20"/>
      <c r="AC955" s="253">
        <f t="shared" si="178"/>
        <v>0</v>
      </c>
    </row>
    <row r="956" spans="1:29" hidden="1" x14ac:dyDescent="0.3">
      <c r="A956" s="115"/>
      <c r="B956" s="332"/>
      <c r="C956" s="332"/>
      <c r="D956" s="332"/>
      <c r="E956" s="1164"/>
      <c r="F956" s="582">
        <f t="shared" si="179"/>
        <v>0</v>
      </c>
      <c r="G956" s="333"/>
      <c r="H956" s="333"/>
      <c r="I956" s="433"/>
      <c r="J956" s="434"/>
      <c r="K956" s="942"/>
      <c r="L956" s="337"/>
      <c r="M956" s="337"/>
      <c r="N956" s="337"/>
      <c r="O956" s="338"/>
      <c r="P956" s="339">
        <f t="shared" si="176"/>
        <v>0</v>
      </c>
      <c r="Q956" s="364"/>
      <c r="R956" s="364"/>
      <c r="S956" s="365"/>
      <c r="T956" s="366"/>
      <c r="U956" s="367"/>
      <c r="V956" s="364"/>
      <c r="W956" s="364"/>
      <c r="X956" s="364"/>
      <c r="Y956" s="1293">
        <f t="shared" si="177"/>
        <v>0</v>
      </c>
      <c r="Z956" s="340"/>
      <c r="AA956" s="370" t="s">
        <v>748</v>
      </c>
      <c r="AB956" s="20"/>
      <c r="AC956" s="253">
        <f t="shared" si="178"/>
        <v>0</v>
      </c>
    </row>
    <row r="957" spans="1:29" hidden="1" x14ac:dyDescent="0.3">
      <c r="A957" s="115"/>
      <c r="B957" s="332"/>
      <c r="C957" s="332"/>
      <c r="D957" s="332"/>
      <c r="E957" s="1164"/>
      <c r="F957" s="582">
        <f t="shared" si="179"/>
        <v>0</v>
      </c>
      <c r="G957" s="333"/>
      <c r="H957" s="333"/>
      <c r="I957" s="433"/>
      <c r="J957" s="434"/>
      <c r="K957" s="942"/>
      <c r="L957" s="337"/>
      <c r="M957" s="337"/>
      <c r="N957" s="337"/>
      <c r="O957" s="338"/>
      <c r="P957" s="339">
        <f t="shared" si="176"/>
        <v>0</v>
      </c>
      <c r="Q957" s="364"/>
      <c r="R957" s="364"/>
      <c r="S957" s="365"/>
      <c r="T957" s="366"/>
      <c r="U957" s="367"/>
      <c r="V957" s="364"/>
      <c r="W957" s="364"/>
      <c r="X957" s="364"/>
      <c r="Y957" s="1293">
        <f t="shared" si="177"/>
        <v>0</v>
      </c>
      <c r="Z957" s="340"/>
      <c r="AA957" s="370" t="s">
        <v>621</v>
      </c>
      <c r="AB957" s="20"/>
      <c r="AC957" s="253">
        <f t="shared" si="178"/>
        <v>0</v>
      </c>
    </row>
    <row r="958" spans="1:29" hidden="1" x14ac:dyDescent="0.3">
      <c r="A958" s="115"/>
      <c r="B958" s="332"/>
      <c r="C958" s="332"/>
      <c r="D958" s="332"/>
      <c r="E958" s="1196"/>
      <c r="F958" s="582">
        <f t="shared" si="179"/>
        <v>0</v>
      </c>
      <c r="G958" s="333"/>
      <c r="H958" s="333"/>
      <c r="I958" s="433"/>
      <c r="J958" s="434"/>
      <c r="K958" s="942"/>
      <c r="L958" s="337"/>
      <c r="M958" s="337"/>
      <c r="N958" s="337"/>
      <c r="O958" s="338"/>
      <c r="P958" s="339">
        <f t="shared" si="176"/>
        <v>0</v>
      </c>
      <c r="Q958" s="364"/>
      <c r="R958" s="364"/>
      <c r="S958" s="365"/>
      <c r="T958" s="366"/>
      <c r="U958" s="367"/>
      <c r="V958" s="364"/>
      <c r="W958" s="364"/>
      <c r="X958" s="364"/>
      <c r="Y958" s="1293">
        <f t="shared" si="177"/>
        <v>0</v>
      </c>
      <c r="Z958" s="340"/>
      <c r="AA958" s="370" t="s">
        <v>622</v>
      </c>
      <c r="AB958" s="20"/>
      <c r="AC958" s="253">
        <f t="shared" si="178"/>
        <v>0</v>
      </c>
    </row>
    <row r="959" spans="1:29" ht="15.6" customHeight="1" x14ac:dyDescent="0.3">
      <c r="A959" s="115"/>
      <c r="B959" s="332"/>
      <c r="C959" s="332"/>
      <c r="D959" s="332"/>
      <c r="E959" s="1196"/>
      <c r="F959" s="582">
        <f t="shared" si="179"/>
        <v>0</v>
      </c>
      <c r="G959" s="333"/>
      <c r="H959" s="333"/>
      <c r="I959" s="433"/>
      <c r="J959" s="434"/>
      <c r="K959" s="942"/>
      <c r="L959" s="337"/>
      <c r="M959" s="337"/>
      <c r="N959" s="337"/>
      <c r="O959" s="338"/>
      <c r="P959" s="339">
        <f t="shared" si="176"/>
        <v>0</v>
      </c>
      <c r="Q959" s="364"/>
      <c r="R959" s="364"/>
      <c r="S959" s="365"/>
      <c r="T959" s="366"/>
      <c r="U959" s="367"/>
      <c r="V959" s="364"/>
      <c r="W959" s="364"/>
      <c r="X959" s="364"/>
      <c r="Y959" s="1293">
        <f t="shared" si="177"/>
        <v>0</v>
      </c>
      <c r="Z959" s="340"/>
      <c r="AA959" s="370"/>
      <c r="AB959" s="20"/>
      <c r="AC959" s="253">
        <f t="shared" si="178"/>
        <v>0</v>
      </c>
    </row>
    <row r="960" spans="1:29" ht="15.6" hidden="1" customHeight="1" x14ac:dyDescent="0.3">
      <c r="A960" s="115"/>
      <c r="B960" s="332"/>
      <c r="C960" s="332"/>
      <c r="D960" s="332"/>
      <c r="E960" s="1196"/>
      <c r="F960" s="582">
        <f t="shared" si="179"/>
        <v>0</v>
      </c>
      <c r="G960" s="333"/>
      <c r="H960" s="333"/>
      <c r="I960" s="433"/>
      <c r="J960" s="434"/>
      <c r="K960" s="942"/>
      <c r="L960" s="337"/>
      <c r="M960" s="337"/>
      <c r="N960" s="337"/>
      <c r="O960" s="338"/>
      <c r="P960" s="339">
        <f t="shared" si="176"/>
        <v>0</v>
      </c>
      <c r="Q960" s="364"/>
      <c r="R960" s="364"/>
      <c r="S960" s="365"/>
      <c r="T960" s="366"/>
      <c r="U960" s="367"/>
      <c r="V960" s="364"/>
      <c r="W960" s="364"/>
      <c r="X960" s="364"/>
      <c r="Y960" s="1293">
        <f t="shared" si="177"/>
        <v>0</v>
      </c>
      <c r="Z960" s="340"/>
      <c r="AA960" s="370"/>
      <c r="AB960" s="20"/>
      <c r="AC960" s="253">
        <f t="shared" si="178"/>
        <v>0</v>
      </c>
    </row>
    <row r="961" spans="1:29" ht="15.6" hidden="1" customHeight="1" x14ac:dyDescent="0.3">
      <c r="A961" s="115"/>
      <c r="B961" s="332"/>
      <c r="C961" s="332"/>
      <c r="D961" s="332"/>
      <c r="E961" s="1196"/>
      <c r="F961" s="582">
        <f t="shared" si="179"/>
        <v>0</v>
      </c>
      <c r="G961" s="333"/>
      <c r="H961" s="333"/>
      <c r="I961" s="433"/>
      <c r="J961" s="434"/>
      <c r="K961" s="942"/>
      <c r="L961" s="337"/>
      <c r="M961" s="337"/>
      <c r="N961" s="337"/>
      <c r="O961" s="338"/>
      <c r="P961" s="339">
        <f t="shared" si="176"/>
        <v>0</v>
      </c>
      <c r="Q961" s="364"/>
      <c r="R961" s="364"/>
      <c r="S961" s="365"/>
      <c r="T961" s="366"/>
      <c r="U961" s="367"/>
      <c r="V961" s="364"/>
      <c r="W961" s="364"/>
      <c r="X961" s="364"/>
      <c r="Y961" s="1293">
        <f t="shared" si="177"/>
        <v>0</v>
      </c>
      <c r="Z961" s="340"/>
      <c r="AA961" s="370"/>
      <c r="AB961" s="20"/>
      <c r="AC961" s="253">
        <f t="shared" si="178"/>
        <v>0</v>
      </c>
    </row>
    <row r="962" spans="1:29" ht="15.6" hidden="1" customHeight="1" x14ac:dyDescent="0.3">
      <c r="A962" s="115"/>
      <c r="B962" s="332"/>
      <c r="C962" s="332"/>
      <c r="D962" s="332"/>
      <c r="E962" s="1169" t="s">
        <v>63</v>
      </c>
      <c r="F962" s="582">
        <f t="shared" si="179"/>
        <v>0</v>
      </c>
      <c r="G962" s="333"/>
      <c r="H962" s="333"/>
      <c r="I962" s="433"/>
      <c r="J962" s="434"/>
      <c r="K962" s="633"/>
      <c r="L962" s="337"/>
      <c r="M962" s="337"/>
      <c r="N962" s="337"/>
      <c r="O962" s="338"/>
      <c r="P962" s="339">
        <f t="shared" si="176"/>
        <v>0</v>
      </c>
      <c r="Q962" s="364"/>
      <c r="R962" s="364"/>
      <c r="S962" s="365"/>
      <c r="T962" s="366"/>
      <c r="U962" s="367"/>
      <c r="V962" s="364"/>
      <c r="W962" s="364"/>
      <c r="X962" s="364"/>
      <c r="Y962" s="1293">
        <f t="shared" si="177"/>
        <v>0</v>
      </c>
      <c r="Z962" s="340"/>
      <c r="AA962" s="370" t="s">
        <v>63</v>
      </c>
      <c r="AB962" s="20">
        <f>0.75*21</f>
        <v>15.75</v>
      </c>
      <c r="AC962" s="253">
        <f t="shared" si="178"/>
        <v>0</v>
      </c>
    </row>
    <row r="963" spans="1:29" ht="15.6" hidden="1" customHeight="1" x14ac:dyDescent="0.3">
      <c r="A963" s="115"/>
      <c r="B963" s="332"/>
      <c r="C963" s="332"/>
      <c r="D963" s="332"/>
      <c r="E963" s="1169" t="s">
        <v>64</v>
      </c>
      <c r="F963" s="582">
        <f t="shared" si="179"/>
        <v>0</v>
      </c>
      <c r="G963" s="333"/>
      <c r="H963" s="333"/>
      <c r="I963" s="433"/>
      <c r="J963" s="434"/>
      <c r="K963" s="942"/>
      <c r="L963" s="337"/>
      <c r="M963" s="337"/>
      <c r="N963" s="337"/>
      <c r="O963" s="338"/>
      <c r="P963" s="339">
        <f t="shared" si="176"/>
        <v>0</v>
      </c>
      <c r="Q963" s="364"/>
      <c r="R963" s="364"/>
      <c r="S963" s="365"/>
      <c r="T963" s="366"/>
      <c r="U963" s="367"/>
      <c r="V963" s="364"/>
      <c r="W963" s="364"/>
      <c r="X963" s="364"/>
      <c r="Y963" s="1293">
        <f t="shared" si="177"/>
        <v>0</v>
      </c>
      <c r="Z963" s="340"/>
      <c r="AA963" s="370"/>
      <c r="AB963" s="20"/>
      <c r="AC963" s="253">
        <f t="shared" si="178"/>
        <v>0</v>
      </c>
    </row>
    <row r="964" spans="1:29" ht="15.6" hidden="1" customHeight="1" x14ac:dyDescent="0.3">
      <c r="A964" s="115"/>
      <c r="B964" s="332"/>
      <c r="C964" s="332"/>
      <c r="D964" s="332"/>
      <c r="E964" s="1169" t="s">
        <v>395</v>
      </c>
      <c r="F964" s="582">
        <f t="shared" si="179"/>
        <v>0</v>
      </c>
      <c r="G964" s="333"/>
      <c r="H964" s="333"/>
      <c r="I964" s="433"/>
      <c r="J964" s="434"/>
      <c r="K964" s="942"/>
      <c r="L964" s="337"/>
      <c r="M964" s="337"/>
      <c r="N964" s="337"/>
      <c r="O964" s="338"/>
      <c r="P964" s="339">
        <f t="shared" si="176"/>
        <v>0</v>
      </c>
      <c r="Q964" s="364"/>
      <c r="R964" s="364"/>
      <c r="S964" s="365"/>
      <c r="T964" s="366"/>
      <c r="U964" s="367"/>
      <c r="V964" s="364"/>
      <c r="W964" s="364"/>
      <c r="X964" s="364"/>
      <c r="Y964" s="1293">
        <f t="shared" si="177"/>
        <v>0</v>
      </c>
      <c r="Z964" s="340"/>
      <c r="AA964" s="370"/>
      <c r="AB964" s="20"/>
      <c r="AC964" s="253">
        <f t="shared" si="178"/>
        <v>0</v>
      </c>
    </row>
    <row r="965" spans="1:29" ht="15.6" hidden="1" customHeight="1" x14ac:dyDescent="0.3">
      <c r="A965" s="115"/>
      <c r="B965" s="332"/>
      <c r="C965" s="332"/>
      <c r="D965" s="332"/>
      <c r="E965" s="1198"/>
      <c r="F965" s="582">
        <f t="shared" si="179"/>
        <v>0</v>
      </c>
      <c r="G965" s="333"/>
      <c r="H965" s="333"/>
      <c r="I965" s="433"/>
      <c r="J965" s="434"/>
      <c r="K965" s="942"/>
      <c r="L965" s="337"/>
      <c r="M965" s="337"/>
      <c r="N965" s="337"/>
      <c r="O965" s="338"/>
      <c r="P965" s="339">
        <f t="shared" si="176"/>
        <v>0</v>
      </c>
      <c r="Q965" s="364"/>
      <c r="R965" s="364"/>
      <c r="S965" s="365"/>
      <c r="T965" s="366"/>
      <c r="U965" s="367"/>
      <c r="V965" s="364"/>
      <c r="W965" s="364"/>
      <c r="X965" s="364"/>
      <c r="Y965" s="1293">
        <f t="shared" si="177"/>
        <v>0</v>
      </c>
      <c r="Z965" s="340"/>
      <c r="AA965" s="370"/>
      <c r="AB965" s="20"/>
      <c r="AC965" s="253">
        <f t="shared" si="178"/>
        <v>0</v>
      </c>
    </row>
    <row r="966" spans="1:29" x14ac:dyDescent="0.3">
      <c r="A966" s="115"/>
      <c r="B966" s="332"/>
      <c r="C966" s="332"/>
      <c r="D966" s="332"/>
      <c r="E966" s="1195" t="s">
        <v>60</v>
      </c>
      <c r="F966" s="582">
        <f t="shared" si="179"/>
        <v>0</v>
      </c>
      <c r="G966" s="333"/>
      <c r="H966" s="333"/>
      <c r="I966" s="334"/>
      <c r="J966" s="335"/>
      <c r="K966" s="942"/>
      <c r="L966" s="337"/>
      <c r="M966" s="337"/>
      <c r="N966" s="337"/>
      <c r="O966" s="338"/>
      <c r="P966" s="339">
        <f t="shared" si="176"/>
        <v>0</v>
      </c>
      <c r="Q966" s="364"/>
      <c r="R966" s="364"/>
      <c r="S966" s="365"/>
      <c r="T966" s="366"/>
      <c r="U966" s="367"/>
      <c r="V966" s="364"/>
      <c r="W966" s="364"/>
      <c r="X966" s="364"/>
      <c r="Y966" s="1293">
        <f t="shared" si="177"/>
        <v>0</v>
      </c>
      <c r="Z966" s="340"/>
      <c r="AA966" s="370"/>
      <c r="AB966" s="20"/>
      <c r="AC966" s="253">
        <f t="shared" si="178"/>
        <v>0</v>
      </c>
    </row>
    <row r="967" spans="1:29" s="51" customFormat="1" x14ac:dyDescent="0.3">
      <c r="A967" s="205"/>
      <c r="B967" s="332"/>
      <c r="C967" s="332"/>
      <c r="D967" s="332"/>
      <c r="E967" s="1196" t="s">
        <v>33</v>
      </c>
      <c r="F967" s="582">
        <v>21</v>
      </c>
      <c r="G967" s="333">
        <v>21</v>
      </c>
      <c r="H967" s="333">
        <v>21</v>
      </c>
      <c r="I967" s="334">
        <v>18</v>
      </c>
      <c r="J967" s="335">
        <v>18</v>
      </c>
      <c r="K967" s="343">
        <v>21</v>
      </c>
      <c r="L967" s="337">
        <v>21</v>
      </c>
      <c r="M967" s="337"/>
      <c r="N967" s="337"/>
      <c r="O967" s="338">
        <f t="shared" si="180"/>
        <v>42</v>
      </c>
      <c r="P967" s="339">
        <f t="shared" ref="P967:P1026" si="181">SUM(Q967:T967)</f>
        <v>0</v>
      </c>
      <c r="Q967" s="364"/>
      <c r="R967" s="364"/>
      <c r="S967" s="365"/>
      <c r="T967" s="366"/>
      <c r="U967" s="367"/>
      <c r="V967" s="364"/>
      <c r="W967" s="364"/>
      <c r="X967" s="364"/>
      <c r="Y967" s="1293">
        <f t="shared" ref="Y967:Y1026" si="182">SUM(U967:X967)</f>
        <v>0</v>
      </c>
      <c r="Z967" s="340"/>
      <c r="AA967" s="370"/>
      <c r="AB967" s="84"/>
      <c r="AC967" s="253">
        <f t="shared" si="178"/>
        <v>0</v>
      </c>
    </row>
    <row r="968" spans="1:29" hidden="1" x14ac:dyDescent="0.3">
      <c r="A968" s="115"/>
      <c r="B968" s="332"/>
      <c r="C968" s="332"/>
      <c r="D968" s="332"/>
      <c r="E968" s="1197" t="s">
        <v>516</v>
      </c>
      <c r="F968" s="582">
        <f t="shared" si="179"/>
        <v>2</v>
      </c>
      <c r="G968" s="333"/>
      <c r="H968" s="333"/>
      <c r="I968" s="334">
        <v>1</v>
      </c>
      <c r="J968" s="335">
        <v>1</v>
      </c>
      <c r="K968" s="633"/>
      <c r="L968" s="337"/>
      <c r="M968" s="337"/>
      <c r="N968" s="337"/>
      <c r="O968" s="338">
        <f t="shared" si="180"/>
        <v>0</v>
      </c>
      <c r="P968" s="339">
        <f t="shared" si="181"/>
        <v>0</v>
      </c>
      <c r="Q968" s="364"/>
      <c r="R968" s="364"/>
      <c r="S968" s="365"/>
      <c r="T968" s="366"/>
      <c r="U968" s="367"/>
      <c r="V968" s="364"/>
      <c r="W968" s="364"/>
      <c r="X968" s="364"/>
      <c r="Y968" s="1293">
        <f t="shared" si="182"/>
        <v>0</v>
      </c>
      <c r="Z968" s="340"/>
      <c r="AA968" s="370"/>
      <c r="AB968" s="20"/>
      <c r="AC968" s="253">
        <f t="shared" si="178"/>
        <v>0</v>
      </c>
    </row>
    <row r="969" spans="1:29" hidden="1" x14ac:dyDescent="0.3">
      <c r="A969" s="115"/>
      <c r="B969" s="332"/>
      <c r="C969" s="332"/>
      <c r="D969" s="332"/>
      <c r="E969" s="1197" t="s">
        <v>747</v>
      </c>
      <c r="F969" s="582">
        <f t="shared" si="179"/>
        <v>34</v>
      </c>
      <c r="G969" s="333"/>
      <c r="H969" s="333"/>
      <c r="I969" s="334">
        <v>17</v>
      </c>
      <c r="J969" s="335">
        <v>17</v>
      </c>
      <c r="K969" s="633"/>
      <c r="L969" s="337"/>
      <c r="M969" s="337"/>
      <c r="N969" s="337"/>
      <c r="O969" s="338">
        <f t="shared" si="180"/>
        <v>0</v>
      </c>
      <c r="P969" s="339">
        <f t="shared" si="181"/>
        <v>0</v>
      </c>
      <c r="Q969" s="364"/>
      <c r="R969" s="364"/>
      <c r="S969" s="365"/>
      <c r="T969" s="366"/>
      <c r="U969" s="367"/>
      <c r="V969" s="364"/>
      <c r="W969" s="364"/>
      <c r="X969" s="364"/>
      <c r="Y969" s="1293">
        <f t="shared" si="182"/>
        <v>0</v>
      </c>
      <c r="Z969" s="340"/>
      <c r="AA969" s="370" t="s">
        <v>623</v>
      </c>
      <c r="AB969" s="20"/>
      <c r="AC969" s="253">
        <f t="shared" ref="AC969:AC1032" si="183">P969+Y969</f>
        <v>0</v>
      </c>
    </row>
    <row r="970" spans="1:29" hidden="1" x14ac:dyDescent="0.3">
      <c r="A970" s="115"/>
      <c r="B970" s="332"/>
      <c r="C970" s="332"/>
      <c r="D970" s="332"/>
      <c r="E970" s="1164"/>
      <c r="F970" s="582">
        <f t="shared" si="179"/>
        <v>0</v>
      </c>
      <c r="G970" s="333"/>
      <c r="H970" s="333"/>
      <c r="I970" s="334"/>
      <c r="J970" s="335"/>
      <c r="K970" s="633"/>
      <c r="L970" s="337"/>
      <c r="M970" s="337"/>
      <c r="N970" s="337"/>
      <c r="O970" s="338">
        <f t="shared" si="180"/>
        <v>0</v>
      </c>
      <c r="P970" s="339">
        <f t="shared" si="181"/>
        <v>0</v>
      </c>
      <c r="Q970" s="364"/>
      <c r="R970" s="364"/>
      <c r="S970" s="365"/>
      <c r="T970" s="366"/>
      <c r="U970" s="367"/>
      <c r="V970" s="364"/>
      <c r="W970" s="364"/>
      <c r="X970" s="364"/>
      <c r="Y970" s="1293">
        <f t="shared" si="182"/>
        <v>0</v>
      </c>
      <c r="Z970" s="340"/>
      <c r="AA970" s="370" t="s">
        <v>624</v>
      </c>
      <c r="AB970" s="20"/>
      <c r="AC970" s="253">
        <f t="shared" si="183"/>
        <v>0</v>
      </c>
    </row>
    <row r="971" spans="1:29" hidden="1" x14ac:dyDescent="0.3">
      <c r="A971" s="115"/>
      <c r="B971" s="332"/>
      <c r="C971" s="332"/>
      <c r="D971" s="332"/>
      <c r="E971" s="1198"/>
      <c r="F971" s="582">
        <f t="shared" si="179"/>
        <v>0</v>
      </c>
      <c r="G971" s="333"/>
      <c r="H971" s="333"/>
      <c r="I971" s="334"/>
      <c r="J971" s="335"/>
      <c r="K971" s="633"/>
      <c r="L971" s="337"/>
      <c r="M971" s="337"/>
      <c r="N971" s="337"/>
      <c r="O971" s="338">
        <f t="shared" si="180"/>
        <v>0</v>
      </c>
      <c r="P971" s="339">
        <f t="shared" si="181"/>
        <v>0</v>
      </c>
      <c r="Q971" s="364"/>
      <c r="R971" s="364"/>
      <c r="S971" s="365"/>
      <c r="T971" s="366"/>
      <c r="U971" s="367"/>
      <c r="V971" s="364"/>
      <c r="W971" s="364"/>
      <c r="X971" s="364"/>
      <c r="Y971" s="1293">
        <f t="shared" si="182"/>
        <v>0</v>
      </c>
      <c r="Z971" s="340"/>
      <c r="AA971" s="370" t="s">
        <v>625</v>
      </c>
      <c r="AB971" s="20"/>
      <c r="AC971" s="253">
        <f t="shared" si="183"/>
        <v>0</v>
      </c>
    </row>
    <row r="972" spans="1:29" hidden="1" x14ac:dyDescent="0.3">
      <c r="A972" s="115"/>
      <c r="B972" s="332"/>
      <c r="C972" s="332"/>
      <c r="D972" s="332"/>
      <c r="E972" s="1198"/>
      <c r="F972" s="582">
        <f t="shared" si="179"/>
        <v>0</v>
      </c>
      <c r="G972" s="333"/>
      <c r="H972" s="333"/>
      <c r="I972" s="334"/>
      <c r="J972" s="335"/>
      <c r="K972" s="942"/>
      <c r="L972" s="337"/>
      <c r="M972" s="337"/>
      <c r="N972" s="337"/>
      <c r="O972" s="338">
        <f t="shared" si="180"/>
        <v>0</v>
      </c>
      <c r="P972" s="339">
        <f t="shared" si="181"/>
        <v>0</v>
      </c>
      <c r="Q972" s="364"/>
      <c r="R972" s="364"/>
      <c r="S972" s="365"/>
      <c r="T972" s="366"/>
      <c r="U972" s="367"/>
      <c r="V972" s="364"/>
      <c r="W972" s="364"/>
      <c r="X972" s="364"/>
      <c r="Y972" s="1293">
        <f t="shared" si="182"/>
        <v>0</v>
      </c>
      <c r="Z972" s="340"/>
      <c r="AA972" s="370" t="s">
        <v>626</v>
      </c>
      <c r="AB972" s="20"/>
      <c r="AC972" s="253">
        <f t="shared" si="183"/>
        <v>0</v>
      </c>
    </row>
    <row r="973" spans="1:29" hidden="1" x14ac:dyDescent="0.3">
      <c r="A973" s="115"/>
      <c r="B973" s="332"/>
      <c r="C973" s="332"/>
      <c r="D973" s="332"/>
      <c r="E973" s="1198"/>
      <c r="F973" s="582">
        <f t="shared" si="179"/>
        <v>0</v>
      </c>
      <c r="G973" s="333"/>
      <c r="H973" s="333"/>
      <c r="I973" s="334"/>
      <c r="J973" s="335"/>
      <c r="K973" s="942"/>
      <c r="L973" s="337"/>
      <c r="M973" s="337"/>
      <c r="N973" s="337"/>
      <c r="O973" s="338">
        <f t="shared" si="180"/>
        <v>0</v>
      </c>
      <c r="P973" s="339">
        <f t="shared" si="181"/>
        <v>0</v>
      </c>
      <c r="Q973" s="364"/>
      <c r="R973" s="364"/>
      <c r="S973" s="365"/>
      <c r="T973" s="366"/>
      <c r="U973" s="367"/>
      <c r="V973" s="364"/>
      <c r="W973" s="364"/>
      <c r="X973" s="364"/>
      <c r="Y973" s="1293">
        <f t="shared" si="182"/>
        <v>0</v>
      </c>
      <c r="Z973" s="340"/>
      <c r="AA973" s="370" t="s">
        <v>749</v>
      </c>
      <c r="AB973" s="20"/>
      <c r="AC973" s="253">
        <f t="shared" si="183"/>
        <v>0</v>
      </c>
    </row>
    <row r="974" spans="1:29" hidden="1" x14ac:dyDescent="0.3">
      <c r="A974" s="115"/>
      <c r="B974" s="332"/>
      <c r="C974" s="332"/>
      <c r="D974" s="332"/>
      <c r="E974" s="1198"/>
      <c r="F974" s="582">
        <f t="shared" si="179"/>
        <v>0</v>
      </c>
      <c r="G974" s="333"/>
      <c r="H974" s="333"/>
      <c r="I974" s="334"/>
      <c r="J974" s="335"/>
      <c r="K974" s="942"/>
      <c r="L974" s="337"/>
      <c r="M974" s="337"/>
      <c r="N974" s="337"/>
      <c r="O974" s="338">
        <f t="shared" si="180"/>
        <v>0</v>
      </c>
      <c r="P974" s="339">
        <f t="shared" si="181"/>
        <v>0</v>
      </c>
      <c r="Q974" s="364"/>
      <c r="R974" s="364"/>
      <c r="S974" s="365"/>
      <c r="T974" s="366"/>
      <c r="U974" s="367"/>
      <c r="V974" s="364"/>
      <c r="W974" s="364"/>
      <c r="X974" s="364"/>
      <c r="Y974" s="1293">
        <f t="shared" si="182"/>
        <v>0</v>
      </c>
      <c r="Z974" s="340"/>
      <c r="AA974" s="370"/>
      <c r="AB974" s="20"/>
      <c r="AC974" s="253">
        <f t="shared" si="183"/>
        <v>0</v>
      </c>
    </row>
    <row r="975" spans="1:29" x14ac:dyDescent="0.3">
      <c r="A975" s="115"/>
      <c r="B975" s="332"/>
      <c r="C975" s="332"/>
      <c r="D975" s="332"/>
      <c r="E975" s="1196" t="s">
        <v>254</v>
      </c>
      <c r="F975" s="582">
        <v>8</v>
      </c>
      <c r="G975" s="333"/>
      <c r="H975" s="333">
        <v>8</v>
      </c>
      <c r="I975" s="433">
        <v>8</v>
      </c>
      <c r="J975" s="434">
        <v>-8</v>
      </c>
      <c r="K975" s="942"/>
      <c r="L975" s="337">
        <v>5</v>
      </c>
      <c r="M975" s="337"/>
      <c r="N975" s="337"/>
      <c r="O975" s="338">
        <f t="shared" si="180"/>
        <v>5</v>
      </c>
      <c r="P975" s="339">
        <f t="shared" si="181"/>
        <v>0</v>
      </c>
      <c r="Q975" s="364"/>
      <c r="R975" s="364"/>
      <c r="S975" s="365"/>
      <c r="T975" s="366"/>
      <c r="U975" s="367"/>
      <c r="V975" s="364"/>
      <c r="W975" s="364"/>
      <c r="X975" s="364"/>
      <c r="Y975" s="1293">
        <f t="shared" si="182"/>
        <v>0</v>
      </c>
      <c r="Z975" s="340"/>
      <c r="AA975" s="370" t="s">
        <v>745</v>
      </c>
      <c r="AB975" s="23"/>
      <c r="AC975" s="253">
        <f t="shared" si="183"/>
        <v>0</v>
      </c>
    </row>
    <row r="976" spans="1:29" x14ac:dyDescent="0.3">
      <c r="A976" s="115"/>
      <c r="B976" s="332"/>
      <c r="C976" s="332"/>
      <c r="D976" s="332"/>
      <c r="E976" s="1198"/>
      <c r="F976" s="582">
        <f t="shared" si="179"/>
        <v>0</v>
      </c>
      <c r="G976" s="333"/>
      <c r="H976" s="333"/>
      <c r="I976" s="433"/>
      <c r="J976" s="434"/>
      <c r="K976" s="942"/>
      <c r="L976" s="337"/>
      <c r="M976" s="337"/>
      <c r="N976" s="337"/>
      <c r="O976" s="338"/>
      <c r="P976" s="339">
        <f t="shared" si="181"/>
        <v>0</v>
      </c>
      <c r="Q976" s="364"/>
      <c r="R976" s="364"/>
      <c r="S976" s="365"/>
      <c r="T976" s="366"/>
      <c r="U976" s="367"/>
      <c r="V976" s="364"/>
      <c r="W976" s="364"/>
      <c r="X976" s="364"/>
      <c r="Y976" s="1293">
        <f t="shared" si="182"/>
        <v>0</v>
      </c>
      <c r="Z976" s="340"/>
      <c r="AA976" s="370" t="s">
        <v>746</v>
      </c>
      <c r="AB976" s="23"/>
      <c r="AC976" s="253">
        <f t="shared" si="183"/>
        <v>0</v>
      </c>
    </row>
    <row r="977" spans="1:29" x14ac:dyDescent="0.3">
      <c r="A977" s="115"/>
      <c r="B977" s="332"/>
      <c r="C977" s="332"/>
      <c r="D977" s="332"/>
      <c r="E977" s="1198"/>
      <c r="F977" s="582">
        <f t="shared" si="179"/>
        <v>0</v>
      </c>
      <c r="G977" s="333"/>
      <c r="H977" s="333"/>
      <c r="I977" s="433"/>
      <c r="J977" s="434"/>
      <c r="K977" s="942"/>
      <c r="L977" s="337"/>
      <c r="M977" s="337"/>
      <c r="N977" s="337"/>
      <c r="O977" s="338"/>
      <c r="P977" s="339">
        <f t="shared" si="181"/>
        <v>0</v>
      </c>
      <c r="Q977" s="364"/>
      <c r="R977" s="364"/>
      <c r="S977" s="365"/>
      <c r="T977" s="366"/>
      <c r="U977" s="367"/>
      <c r="V977" s="364"/>
      <c r="W977" s="364"/>
      <c r="X977" s="364"/>
      <c r="Y977" s="1293">
        <f t="shared" si="182"/>
        <v>0</v>
      </c>
      <c r="Z977" s="340"/>
      <c r="AA977" s="431"/>
      <c r="AB977" s="23"/>
      <c r="AC977" s="253">
        <f t="shared" si="183"/>
        <v>0</v>
      </c>
    </row>
    <row r="978" spans="1:29" x14ac:dyDescent="0.3">
      <c r="A978" s="115"/>
      <c r="B978" s="332"/>
      <c r="C978" s="587" t="s">
        <v>403</v>
      </c>
      <c r="D978" s="332"/>
      <c r="E978" s="1164"/>
      <c r="F978" s="582">
        <f t="shared" si="179"/>
        <v>0</v>
      </c>
      <c r="G978" s="333"/>
      <c r="H978" s="333"/>
      <c r="I978" s="334"/>
      <c r="J978" s="335"/>
      <c r="K978" s="942"/>
      <c r="L978" s="337"/>
      <c r="M978" s="337"/>
      <c r="N978" s="337"/>
      <c r="O978" s="338"/>
      <c r="P978" s="339">
        <f t="shared" si="181"/>
        <v>0</v>
      </c>
      <c r="Q978" s="364"/>
      <c r="R978" s="364"/>
      <c r="S978" s="638"/>
      <c r="T978" s="639"/>
      <c r="U978" s="367"/>
      <c r="V978" s="364"/>
      <c r="W978" s="364"/>
      <c r="X978" s="364"/>
      <c r="Y978" s="1293">
        <f t="shared" si="182"/>
        <v>0</v>
      </c>
      <c r="Z978" s="340"/>
      <c r="AA978" s="431"/>
      <c r="AB978" s="20"/>
      <c r="AC978" s="253">
        <f t="shared" si="183"/>
        <v>0</v>
      </c>
    </row>
    <row r="979" spans="1:29" x14ac:dyDescent="0.3">
      <c r="A979" s="115"/>
      <c r="B979" s="332"/>
      <c r="C979" s="332"/>
      <c r="D979" s="332"/>
      <c r="E979" s="1193" t="s">
        <v>66</v>
      </c>
      <c r="F979" s="582">
        <f t="shared" si="179"/>
        <v>0</v>
      </c>
      <c r="G979" s="333"/>
      <c r="H979" s="333"/>
      <c r="I979" s="433"/>
      <c r="J979" s="434"/>
      <c r="K979" s="953"/>
      <c r="L979" s="337"/>
      <c r="M979" s="337"/>
      <c r="N979" s="337"/>
      <c r="O979" s="338"/>
      <c r="P979" s="339">
        <f t="shared" si="181"/>
        <v>7100</v>
      </c>
      <c r="Q979" s="364"/>
      <c r="R979" s="364"/>
      <c r="S979" s="365"/>
      <c r="T979" s="366">
        <v>7100</v>
      </c>
      <c r="U979" s="367"/>
      <c r="V979" s="364"/>
      <c r="W979" s="364"/>
      <c r="X979" s="364"/>
      <c r="Y979" s="1293">
        <f t="shared" si="182"/>
        <v>0</v>
      </c>
      <c r="Z979" s="340" t="s">
        <v>32</v>
      </c>
      <c r="AA979" s="431"/>
      <c r="AB979" s="20"/>
      <c r="AC979" s="253">
        <f t="shared" si="183"/>
        <v>7100</v>
      </c>
    </row>
    <row r="980" spans="1:29" x14ac:dyDescent="0.3">
      <c r="A980" s="115"/>
      <c r="B980" s="332"/>
      <c r="C980" s="332"/>
      <c r="D980" s="332"/>
      <c r="E980" s="1193" t="s">
        <v>257</v>
      </c>
      <c r="F980" s="582">
        <f t="shared" si="179"/>
        <v>0</v>
      </c>
      <c r="G980" s="333"/>
      <c r="H980" s="333"/>
      <c r="I980" s="433"/>
      <c r="J980" s="434"/>
      <c r="K980" s="953"/>
      <c r="L980" s="337"/>
      <c r="M980" s="337"/>
      <c r="N980" s="337"/>
      <c r="O980" s="338"/>
      <c r="P980" s="339">
        <f t="shared" si="181"/>
        <v>0</v>
      </c>
      <c r="Q980" s="364"/>
      <c r="R980" s="364"/>
      <c r="S980" s="365"/>
      <c r="T980" s="366"/>
      <c r="U980" s="367"/>
      <c r="V980" s="364"/>
      <c r="W980" s="364"/>
      <c r="X980" s="364"/>
      <c r="Y980" s="1293">
        <f t="shared" si="182"/>
        <v>0</v>
      </c>
      <c r="Z980" s="340"/>
      <c r="AA980" s="431"/>
      <c r="AB980" s="20"/>
      <c r="AC980" s="253">
        <f t="shared" si="183"/>
        <v>0</v>
      </c>
    </row>
    <row r="981" spans="1:29" ht="15.6" customHeight="1" x14ac:dyDescent="0.3">
      <c r="A981" s="115"/>
      <c r="B981" s="332"/>
      <c r="C981" s="332"/>
      <c r="D981" s="332"/>
      <c r="E981" s="1193"/>
      <c r="F981" s="582">
        <f t="shared" si="179"/>
        <v>0</v>
      </c>
      <c r="G981" s="333"/>
      <c r="H981" s="333"/>
      <c r="I981" s="433"/>
      <c r="J981" s="434"/>
      <c r="K981" s="953"/>
      <c r="L981" s="337"/>
      <c r="M981" s="337"/>
      <c r="N981" s="337"/>
      <c r="O981" s="338"/>
      <c r="P981" s="339">
        <f t="shared" si="181"/>
        <v>0</v>
      </c>
      <c r="Q981" s="364"/>
      <c r="R981" s="364"/>
      <c r="S981" s="365"/>
      <c r="T981" s="366"/>
      <c r="U981" s="367"/>
      <c r="V981" s="364"/>
      <c r="W981" s="364"/>
      <c r="X981" s="364"/>
      <c r="Y981" s="1293">
        <f t="shared" si="182"/>
        <v>0</v>
      </c>
      <c r="Z981" s="340"/>
      <c r="AA981" s="431"/>
      <c r="AB981" s="20"/>
      <c r="AC981" s="253">
        <f t="shared" si="183"/>
        <v>0</v>
      </c>
    </row>
    <row r="982" spans="1:29" ht="15.6" hidden="1" customHeight="1" x14ac:dyDescent="0.3">
      <c r="A982" s="115"/>
      <c r="B982" s="332"/>
      <c r="C982" s="442" t="s">
        <v>407</v>
      </c>
      <c r="D982" s="441"/>
      <c r="E982" s="1168"/>
      <c r="F982" s="582">
        <f t="shared" si="179"/>
        <v>0</v>
      </c>
      <c r="G982" s="333"/>
      <c r="H982" s="333"/>
      <c r="I982" s="433"/>
      <c r="J982" s="434"/>
      <c r="K982" s="953"/>
      <c r="L982" s="337"/>
      <c r="M982" s="337"/>
      <c r="N982" s="337"/>
      <c r="O982" s="338"/>
      <c r="P982" s="339">
        <f t="shared" si="181"/>
        <v>0</v>
      </c>
      <c r="Q982" s="364"/>
      <c r="R982" s="364"/>
      <c r="S982" s="365"/>
      <c r="T982" s="366"/>
      <c r="U982" s="367"/>
      <c r="V982" s="364"/>
      <c r="W982" s="364"/>
      <c r="X982" s="364"/>
      <c r="Y982" s="1293">
        <f t="shared" si="182"/>
        <v>0</v>
      </c>
      <c r="Z982" s="340"/>
      <c r="AA982" s="439" t="s">
        <v>627</v>
      </c>
      <c r="AB982" s="20"/>
      <c r="AC982" s="253">
        <f t="shared" si="183"/>
        <v>0</v>
      </c>
    </row>
    <row r="983" spans="1:29" ht="15.6" hidden="1" customHeight="1" x14ac:dyDescent="0.3">
      <c r="A983" s="115"/>
      <c r="B983" s="332"/>
      <c r="C983" s="442"/>
      <c r="D983" s="441"/>
      <c r="E983" s="1168" t="s">
        <v>256</v>
      </c>
      <c r="F983" s="582">
        <f t="shared" si="179"/>
        <v>0</v>
      </c>
      <c r="G983" s="333"/>
      <c r="H983" s="333"/>
      <c r="I983" s="433">
        <v>1</v>
      </c>
      <c r="J983" s="434">
        <v>-1</v>
      </c>
      <c r="K983" s="953"/>
      <c r="L983" s="337"/>
      <c r="M983" s="337"/>
      <c r="N983" s="337"/>
      <c r="O983" s="338"/>
      <c r="P983" s="339">
        <f t="shared" si="181"/>
        <v>0</v>
      </c>
      <c r="Q983" s="364"/>
      <c r="R983" s="364"/>
      <c r="S983" s="365"/>
      <c r="T983" s="366"/>
      <c r="U983" s="367"/>
      <c r="V983" s="364"/>
      <c r="W983" s="364"/>
      <c r="X983" s="364"/>
      <c r="Y983" s="1293">
        <f t="shared" si="182"/>
        <v>0</v>
      </c>
      <c r="Z983" s="340"/>
      <c r="AA983" s="370" t="s">
        <v>628</v>
      </c>
      <c r="AB983" s="20"/>
      <c r="AC983" s="253">
        <f t="shared" si="183"/>
        <v>0</v>
      </c>
    </row>
    <row r="984" spans="1:29" ht="15.6" hidden="1" customHeight="1" x14ac:dyDescent="0.3">
      <c r="A984" s="115"/>
      <c r="B984" s="332"/>
      <c r="C984" s="332"/>
      <c r="D984" s="332"/>
      <c r="E984" s="1198"/>
      <c r="F984" s="582">
        <f t="shared" si="179"/>
        <v>0</v>
      </c>
      <c r="G984" s="333"/>
      <c r="H984" s="333"/>
      <c r="I984" s="433"/>
      <c r="J984" s="434"/>
      <c r="K984" s="942"/>
      <c r="L984" s="337"/>
      <c r="M984" s="337"/>
      <c r="N984" s="337"/>
      <c r="O984" s="338"/>
      <c r="P984" s="339">
        <f t="shared" si="181"/>
        <v>0</v>
      </c>
      <c r="Q984" s="364"/>
      <c r="R984" s="364"/>
      <c r="S984" s="365"/>
      <c r="T984" s="366"/>
      <c r="U984" s="367"/>
      <c r="V984" s="364"/>
      <c r="W984" s="364"/>
      <c r="X984" s="364"/>
      <c r="Y984" s="1293">
        <f t="shared" si="182"/>
        <v>0</v>
      </c>
      <c r="Z984" s="340"/>
      <c r="AA984" s="431"/>
      <c r="AB984" s="23"/>
      <c r="AC984" s="253">
        <f t="shared" si="183"/>
        <v>0</v>
      </c>
    </row>
    <row r="985" spans="1:29" x14ac:dyDescent="0.3">
      <c r="A985" s="115"/>
      <c r="B985" s="332"/>
      <c r="C985" s="587" t="s">
        <v>767</v>
      </c>
      <c r="D985" s="332"/>
      <c r="E985" s="1164"/>
      <c r="F985" s="582">
        <f t="shared" si="179"/>
        <v>0</v>
      </c>
      <c r="G985" s="333"/>
      <c r="H985" s="333"/>
      <c r="I985" s="334"/>
      <c r="J985" s="335"/>
      <c r="K985" s="942"/>
      <c r="L985" s="337"/>
      <c r="M985" s="337"/>
      <c r="N985" s="337"/>
      <c r="O985" s="338"/>
      <c r="P985" s="339">
        <f t="shared" si="181"/>
        <v>0</v>
      </c>
      <c r="Q985" s="364"/>
      <c r="R985" s="364"/>
      <c r="S985" s="638"/>
      <c r="T985" s="639"/>
      <c r="U985" s="367"/>
      <c r="V985" s="364"/>
      <c r="W985" s="364"/>
      <c r="X985" s="364"/>
      <c r="Y985" s="1293">
        <f t="shared" si="182"/>
        <v>0</v>
      </c>
      <c r="Z985" s="340"/>
      <c r="AA985" s="431" t="s">
        <v>775</v>
      </c>
      <c r="AB985" s="20"/>
      <c r="AC985" s="253">
        <f t="shared" si="183"/>
        <v>0</v>
      </c>
    </row>
    <row r="986" spans="1:29" x14ac:dyDescent="0.3">
      <c r="A986" s="115"/>
      <c r="B986" s="332"/>
      <c r="C986" s="332"/>
      <c r="D986" s="332"/>
      <c r="E986" s="1193" t="s">
        <v>768</v>
      </c>
      <c r="F986" s="582">
        <v>1</v>
      </c>
      <c r="G986" s="333"/>
      <c r="H986" s="333"/>
      <c r="I986" s="433">
        <v>1</v>
      </c>
      <c r="J986" s="434">
        <v>-1</v>
      </c>
      <c r="K986" s="953">
        <v>7</v>
      </c>
      <c r="L986" s="337">
        <v>7</v>
      </c>
      <c r="M986" s="337"/>
      <c r="N986" s="337"/>
      <c r="O986" s="338">
        <f t="shared" si="180"/>
        <v>14</v>
      </c>
      <c r="P986" s="339">
        <f t="shared" si="181"/>
        <v>42900</v>
      </c>
      <c r="Q986" s="364"/>
      <c r="R986" s="364"/>
      <c r="S986" s="365">
        <v>42900</v>
      </c>
      <c r="T986" s="366"/>
      <c r="U986" s="367"/>
      <c r="V986" s="364"/>
      <c r="W986" s="364"/>
      <c r="X986" s="364"/>
      <c r="Y986" s="1293">
        <f t="shared" si="182"/>
        <v>0</v>
      </c>
      <c r="Z986" s="340" t="s">
        <v>32</v>
      </c>
      <c r="AA986" s="431" t="s">
        <v>776</v>
      </c>
      <c r="AB986" s="20"/>
      <c r="AC986" s="253">
        <f t="shared" si="183"/>
        <v>42900</v>
      </c>
    </row>
    <row r="987" spans="1:29" ht="16.2" thickBot="1" x14ac:dyDescent="0.35">
      <c r="A987" s="119"/>
      <c r="B987" s="306"/>
      <c r="C987" s="306"/>
      <c r="D987" s="306"/>
      <c r="E987" s="1493"/>
      <c r="F987" s="881">
        <f t="shared" si="179"/>
        <v>0</v>
      </c>
      <c r="G987" s="307"/>
      <c r="H987" s="307"/>
      <c r="I987" s="308"/>
      <c r="J987" s="309"/>
      <c r="K987" s="941"/>
      <c r="L987" s="310"/>
      <c r="M987" s="310"/>
      <c r="N987" s="310"/>
      <c r="O987" s="311"/>
      <c r="P987" s="484">
        <f t="shared" si="181"/>
        <v>0</v>
      </c>
      <c r="Q987" s="349"/>
      <c r="R987" s="349"/>
      <c r="S987" s="314"/>
      <c r="T987" s="315"/>
      <c r="U987" s="350"/>
      <c r="V987" s="349"/>
      <c r="W987" s="349"/>
      <c r="X987" s="349"/>
      <c r="Y987" s="1307">
        <f t="shared" si="182"/>
        <v>0</v>
      </c>
      <c r="Z987" s="317"/>
      <c r="AA987" s="570"/>
      <c r="AB987" s="20"/>
      <c r="AC987" s="253">
        <f t="shared" si="183"/>
        <v>0</v>
      </c>
    </row>
    <row r="988" spans="1:29" x14ac:dyDescent="0.3">
      <c r="A988" s="127"/>
      <c r="B988" s="581" t="s">
        <v>404</v>
      </c>
      <c r="C988" s="351"/>
      <c r="D988" s="351"/>
      <c r="E988" s="1351"/>
      <c r="F988" s="883">
        <f t="shared" si="179"/>
        <v>0</v>
      </c>
      <c r="G988" s="353"/>
      <c r="H988" s="353"/>
      <c r="I988" s="354"/>
      <c r="J988" s="355"/>
      <c r="K988" s="943"/>
      <c r="L988" s="357"/>
      <c r="M988" s="357"/>
      <c r="N988" s="357"/>
      <c r="O988" s="358"/>
      <c r="P988" s="488"/>
      <c r="Q988" s="359"/>
      <c r="R988" s="359"/>
      <c r="S988" s="360"/>
      <c r="T988" s="361"/>
      <c r="U988" s="362"/>
      <c r="V988" s="359"/>
      <c r="W988" s="359"/>
      <c r="X988" s="359"/>
      <c r="Y988" s="1308">
        <f t="shared" si="182"/>
        <v>0</v>
      </c>
      <c r="Z988" s="363"/>
      <c r="AA988" s="467"/>
      <c r="AB988" s="20"/>
      <c r="AC988" s="253">
        <f t="shared" si="183"/>
        <v>0</v>
      </c>
    </row>
    <row r="989" spans="1:29" s="34" customFormat="1" x14ac:dyDescent="0.3">
      <c r="A989" s="118"/>
      <c r="B989" s="574"/>
      <c r="C989" s="574" t="s">
        <v>266</v>
      </c>
      <c r="D989" s="368"/>
      <c r="E989" s="1166"/>
      <c r="F989" s="582">
        <f t="shared" si="179"/>
        <v>0</v>
      </c>
      <c r="G989" s="583"/>
      <c r="H989" s="583"/>
      <c r="I989" s="584"/>
      <c r="J989" s="585"/>
      <c r="K989" s="336"/>
      <c r="L989" s="429"/>
      <c r="M989" s="429"/>
      <c r="N989" s="429"/>
      <c r="O989" s="338"/>
      <c r="P989" s="339">
        <f t="shared" ref="P989:Y989" si="184">SUM(P992:P1043)</f>
        <v>7591622.6899999995</v>
      </c>
      <c r="Q989" s="401">
        <f t="shared" si="184"/>
        <v>2943235</v>
      </c>
      <c r="R989" s="401">
        <f t="shared" si="184"/>
        <v>3628387.69</v>
      </c>
      <c r="S989" s="401">
        <f t="shared" si="184"/>
        <v>510000</v>
      </c>
      <c r="T989" s="402">
        <f t="shared" si="184"/>
        <v>510000</v>
      </c>
      <c r="U989" s="339">
        <f t="shared" si="184"/>
        <v>2641317.73</v>
      </c>
      <c r="V989" s="401">
        <f t="shared" si="184"/>
        <v>3930304.96</v>
      </c>
      <c r="W989" s="401">
        <f t="shared" si="184"/>
        <v>0</v>
      </c>
      <c r="X989" s="401">
        <f t="shared" si="184"/>
        <v>0</v>
      </c>
      <c r="Y989" s="402">
        <f t="shared" si="184"/>
        <v>6571622.6899999995</v>
      </c>
      <c r="Z989" s="438"/>
      <c r="AA989" s="346"/>
      <c r="AB989" s="20"/>
      <c r="AC989" s="260">
        <f t="shared" si="183"/>
        <v>14163245.379999999</v>
      </c>
    </row>
    <row r="990" spans="1:29" x14ac:dyDescent="0.3">
      <c r="A990" s="115"/>
      <c r="B990" s="332"/>
      <c r="C990" s="332"/>
      <c r="D990" s="332"/>
      <c r="E990" s="1198"/>
      <c r="F990" s="582">
        <f t="shared" si="179"/>
        <v>0</v>
      </c>
      <c r="G990" s="333"/>
      <c r="H990" s="333"/>
      <c r="I990" s="334"/>
      <c r="J990" s="335"/>
      <c r="K990" s="942"/>
      <c r="L990" s="337"/>
      <c r="M990" s="337"/>
      <c r="N990" s="337"/>
      <c r="O990" s="338"/>
      <c r="P990" s="339">
        <f t="shared" si="181"/>
        <v>0</v>
      </c>
      <c r="Q990" s="364"/>
      <c r="R990" s="364"/>
      <c r="S990" s="365"/>
      <c r="T990" s="366"/>
      <c r="U990" s="367"/>
      <c r="V990" s="364"/>
      <c r="W990" s="364"/>
      <c r="X990" s="364"/>
      <c r="Y990" s="1293">
        <f t="shared" si="182"/>
        <v>0</v>
      </c>
      <c r="Z990" s="340"/>
      <c r="AA990" s="431"/>
      <c r="AB990" s="20"/>
      <c r="AC990" s="253">
        <f t="shared" si="183"/>
        <v>0</v>
      </c>
    </row>
    <row r="991" spans="1:29" s="9" customFormat="1" x14ac:dyDescent="0.3">
      <c r="A991" s="115"/>
      <c r="B991" s="332"/>
      <c r="C991" s="587" t="s">
        <v>405</v>
      </c>
      <c r="D991" s="332"/>
      <c r="E991" s="1164"/>
      <c r="F991" s="582">
        <f t="shared" si="179"/>
        <v>0</v>
      </c>
      <c r="G991" s="333"/>
      <c r="H991" s="333"/>
      <c r="I991" s="334"/>
      <c r="J991" s="335"/>
      <c r="K991" s="942"/>
      <c r="L991" s="344"/>
      <c r="M991" s="344"/>
      <c r="N991" s="344"/>
      <c r="O991" s="338"/>
      <c r="P991" s="339">
        <f t="shared" si="181"/>
        <v>0</v>
      </c>
      <c r="Q991" s="364"/>
      <c r="R991" s="364"/>
      <c r="S991" s="365"/>
      <c r="T991" s="366"/>
      <c r="U991" s="367"/>
      <c r="V991" s="364"/>
      <c r="W991" s="364"/>
      <c r="X991" s="364"/>
      <c r="Y991" s="1293">
        <f t="shared" si="182"/>
        <v>0</v>
      </c>
      <c r="Z991" s="340" t="s">
        <v>32</v>
      </c>
      <c r="AA991" s="415"/>
      <c r="AB991" s="20"/>
      <c r="AC991" s="253">
        <f t="shared" si="183"/>
        <v>0</v>
      </c>
    </row>
    <row r="992" spans="1:29" x14ac:dyDescent="0.3">
      <c r="A992" s="115"/>
      <c r="B992" s="332"/>
      <c r="C992" s="332"/>
      <c r="D992" s="332"/>
      <c r="E992" s="1168" t="s">
        <v>629</v>
      </c>
      <c r="F992" s="884">
        <f>SUM(F993:F999)</f>
        <v>67</v>
      </c>
      <c r="G992" s="333">
        <v>30</v>
      </c>
      <c r="H992" s="333">
        <v>30</v>
      </c>
      <c r="I992" s="334">
        <f>SUM(I993:I999)</f>
        <v>67</v>
      </c>
      <c r="J992" s="335">
        <f>SUM(J993:J999)</f>
        <v>67</v>
      </c>
      <c r="K992" s="343">
        <f>29+11+8+4</f>
        <v>52</v>
      </c>
      <c r="L992" s="337">
        <f>8+12+25</f>
        <v>45</v>
      </c>
      <c r="M992" s="337"/>
      <c r="N992" s="337"/>
      <c r="O992" s="338">
        <f t="shared" si="180"/>
        <v>97</v>
      </c>
      <c r="P992" s="339">
        <f t="shared" si="181"/>
        <v>0</v>
      </c>
      <c r="Q992" s="364"/>
      <c r="R992" s="364"/>
      <c r="S992" s="365"/>
      <c r="T992" s="366"/>
      <c r="U992" s="367"/>
      <c r="V992" s="364"/>
      <c r="W992" s="364"/>
      <c r="X992" s="364"/>
      <c r="Y992" s="1293">
        <f t="shared" si="182"/>
        <v>0</v>
      </c>
      <c r="Z992" s="340"/>
      <c r="AA992" s="415"/>
      <c r="AB992" s="20"/>
      <c r="AC992" s="253">
        <f t="shared" si="183"/>
        <v>0</v>
      </c>
    </row>
    <row r="993" spans="1:29" hidden="1" x14ac:dyDescent="0.3">
      <c r="A993" s="115"/>
      <c r="B993" s="332"/>
      <c r="C993" s="332"/>
      <c r="D993" s="332"/>
      <c r="E993" s="1168" t="s">
        <v>411</v>
      </c>
      <c r="F993" s="884">
        <v>4</v>
      </c>
      <c r="G993" s="333"/>
      <c r="H993" s="333"/>
      <c r="I993" s="334">
        <v>4</v>
      </c>
      <c r="J993" s="335">
        <v>4</v>
      </c>
      <c r="K993" s="633"/>
      <c r="L993" s="337"/>
      <c r="M993" s="337"/>
      <c r="N993" s="337"/>
      <c r="O993" s="338">
        <f t="shared" si="180"/>
        <v>0</v>
      </c>
      <c r="P993" s="339">
        <f t="shared" si="181"/>
        <v>0</v>
      </c>
      <c r="Q993" s="364"/>
      <c r="R993" s="364"/>
      <c r="S993" s="365"/>
      <c r="T993" s="366"/>
      <c r="U993" s="367"/>
      <c r="V993" s="364"/>
      <c r="W993" s="364"/>
      <c r="X993" s="364"/>
      <c r="Y993" s="1293">
        <f t="shared" si="182"/>
        <v>0</v>
      </c>
      <c r="Z993" s="340"/>
      <c r="AA993" s="415"/>
      <c r="AB993" s="20"/>
      <c r="AC993" s="253">
        <f t="shared" si="183"/>
        <v>0</v>
      </c>
    </row>
    <row r="994" spans="1:29" hidden="1" x14ac:dyDescent="0.3">
      <c r="A994" s="115"/>
      <c r="B994" s="332"/>
      <c r="C994" s="332"/>
      <c r="D994" s="332"/>
      <c r="E994" s="1169" t="s">
        <v>231</v>
      </c>
      <c r="F994" s="884">
        <v>28</v>
      </c>
      <c r="G994" s="333"/>
      <c r="H994" s="333"/>
      <c r="I994" s="334">
        <v>28</v>
      </c>
      <c r="J994" s="335">
        <v>28</v>
      </c>
      <c r="K994" s="633"/>
      <c r="L994" s="337"/>
      <c r="M994" s="337"/>
      <c r="N994" s="337"/>
      <c r="O994" s="338">
        <f t="shared" si="180"/>
        <v>0</v>
      </c>
      <c r="P994" s="339">
        <f t="shared" si="181"/>
        <v>0</v>
      </c>
      <c r="Q994" s="364"/>
      <c r="R994" s="364"/>
      <c r="S994" s="365"/>
      <c r="T994" s="366"/>
      <c r="U994" s="367"/>
      <c r="V994" s="364"/>
      <c r="W994" s="364"/>
      <c r="X994" s="364"/>
      <c r="Y994" s="1293">
        <f t="shared" si="182"/>
        <v>0</v>
      </c>
      <c r="Z994" s="340"/>
      <c r="AA994" s="370" t="s">
        <v>630</v>
      </c>
      <c r="AB994" s="20"/>
      <c r="AC994" s="253">
        <f t="shared" si="183"/>
        <v>0</v>
      </c>
    </row>
    <row r="995" spans="1:29" hidden="1" x14ac:dyDescent="0.3">
      <c r="A995" s="115"/>
      <c r="B995" s="332"/>
      <c r="C995" s="332"/>
      <c r="D995" s="332"/>
      <c r="E995" s="1199"/>
      <c r="F995" s="893"/>
      <c r="G995" s="333"/>
      <c r="H995" s="333"/>
      <c r="I995" s="333"/>
      <c r="J995" s="422"/>
      <c r="K995" s="942"/>
      <c r="L995" s="337"/>
      <c r="M995" s="337"/>
      <c r="N995" s="337"/>
      <c r="O995" s="338">
        <f t="shared" si="180"/>
        <v>0</v>
      </c>
      <c r="P995" s="339">
        <f t="shared" si="181"/>
        <v>0</v>
      </c>
      <c r="Q995" s="364"/>
      <c r="R995" s="364"/>
      <c r="S995" s="365"/>
      <c r="T995" s="366"/>
      <c r="U995" s="367"/>
      <c r="V995" s="364"/>
      <c r="W995" s="364"/>
      <c r="X995" s="364"/>
      <c r="Y995" s="1293">
        <f t="shared" si="182"/>
        <v>0</v>
      </c>
      <c r="Z995" s="340"/>
      <c r="AA995" s="370" t="s">
        <v>632</v>
      </c>
      <c r="AB995" s="20"/>
      <c r="AC995" s="253">
        <f t="shared" si="183"/>
        <v>0</v>
      </c>
    </row>
    <row r="996" spans="1:29" hidden="1" x14ac:dyDescent="0.3">
      <c r="A996" s="115"/>
      <c r="B996" s="332"/>
      <c r="C996" s="332"/>
      <c r="D996" s="332"/>
      <c r="E996" s="1199"/>
      <c r="F996" s="893"/>
      <c r="G996" s="333"/>
      <c r="H996" s="333"/>
      <c r="I996" s="333"/>
      <c r="J996" s="422"/>
      <c r="K996" s="942"/>
      <c r="L996" s="337"/>
      <c r="M996" s="337"/>
      <c r="N996" s="337"/>
      <c r="O996" s="338">
        <f t="shared" si="180"/>
        <v>0</v>
      </c>
      <c r="P996" s="339">
        <f t="shared" si="181"/>
        <v>0</v>
      </c>
      <c r="Q996" s="364"/>
      <c r="R996" s="364"/>
      <c r="S996" s="365"/>
      <c r="T996" s="366"/>
      <c r="U996" s="367"/>
      <c r="V996" s="364"/>
      <c r="W996" s="364"/>
      <c r="X996" s="364"/>
      <c r="Y996" s="1293">
        <f t="shared" si="182"/>
        <v>0</v>
      </c>
      <c r="Z996" s="340"/>
      <c r="AA996" s="370" t="s">
        <v>631</v>
      </c>
      <c r="AB996" s="20"/>
      <c r="AC996" s="253">
        <f t="shared" si="183"/>
        <v>0</v>
      </c>
    </row>
    <row r="997" spans="1:29" hidden="1" x14ac:dyDescent="0.3">
      <c r="A997" s="115"/>
      <c r="B997" s="332"/>
      <c r="C997" s="332"/>
      <c r="D997" s="332"/>
      <c r="E997" s="1197" t="s">
        <v>232</v>
      </c>
      <c r="F997" s="884">
        <v>12</v>
      </c>
      <c r="G997" s="333"/>
      <c r="H997" s="333"/>
      <c r="I997" s="334">
        <v>12</v>
      </c>
      <c r="J997" s="335">
        <v>12</v>
      </c>
      <c r="K997" s="633"/>
      <c r="L997" s="337"/>
      <c r="M997" s="337"/>
      <c r="N997" s="337"/>
      <c r="O997" s="338">
        <f t="shared" si="180"/>
        <v>0</v>
      </c>
      <c r="P997" s="339">
        <f t="shared" si="181"/>
        <v>0</v>
      </c>
      <c r="Q997" s="364"/>
      <c r="R997" s="364"/>
      <c r="S997" s="365"/>
      <c r="T997" s="366"/>
      <c r="U997" s="367"/>
      <c r="V997" s="364"/>
      <c r="W997" s="364"/>
      <c r="X997" s="364"/>
      <c r="Y997" s="1293">
        <f t="shared" si="182"/>
        <v>0</v>
      </c>
      <c r="Z997" s="340"/>
      <c r="AA997" s="370"/>
      <c r="AB997" s="20"/>
      <c r="AC997" s="253">
        <f t="shared" si="183"/>
        <v>0</v>
      </c>
    </row>
    <row r="998" spans="1:29" hidden="1" x14ac:dyDescent="0.3">
      <c r="A998" s="115"/>
      <c r="B998" s="332"/>
      <c r="C998" s="332"/>
      <c r="D998" s="332"/>
      <c r="E998" s="1197" t="s">
        <v>412</v>
      </c>
      <c r="F998" s="884">
        <v>18</v>
      </c>
      <c r="G998" s="333"/>
      <c r="H998" s="333"/>
      <c r="I998" s="334">
        <v>18</v>
      </c>
      <c r="J998" s="335">
        <v>18</v>
      </c>
      <c r="K998" s="633"/>
      <c r="L998" s="337"/>
      <c r="M998" s="337"/>
      <c r="N998" s="337"/>
      <c r="O998" s="338">
        <f t="shared" si="180"/>
        <v>0</v>
      </c>
      <c r="P998" s="339">
        <f t="shared" si="181"/>
        <v>0</v>
      </c>
      <c r="Q998" s="364"/>
      <c r="R998" s="364"/>
      <c r="S998" s="365"/>
      <c r="T998" s="366"/>
      <c r="U998" s="367"/>
      <c r="V998" s="364"/>
      <c r="W998" s="364"/>
      <c r="X998" s="364"/>
      <c r="Y998" s="1293">
        <f t="shared" si="182"/>
        <v>0</v>
      </c>
      <c r="Z998" s="340"/>
      <c r="AA998" s="370"/>
      <c r="AB998" s="20"/>
      <c r="AC998" s="253">
        <f t="shared" si="183"/>
        <v>0</v>
      </c>
    </row>
    <row r="999" spans="1:29" hidden="1" x14ac:dyDescent="0.3">
      <c r="A999" s="115"/>
      <c r="B999" s="332"/>
      <c r="C999" s="332"/>
      <c r="D999" s="332"/>
      <c r="E999" s="1197" t="s">
        <v>233</v>
      </c>
      <c r="F999" s="884">
        <v>5</v>
      </c>
      <c r="G999" s="333"/>
      <c r="H999" s="333"/>
      <c r="I999" s="334">
        <v>5</v>
      </c>
      <c r="J999" s="335">
        <v>5</v>
      </c>
      <c r="K999" s="633"/>
      <c r="L999" s="337"/>
      <c r="M999" s="337"/>
      <c r="N999" s="337"/>
      <c r="O999" s="338">
        <f t="shared" si="180"/>
        <v>0</v>
      </c>
      <c r="P999" s="339">
        <f t="shared" si="181"/>
        <v>0</v>
      </c>
      <c r="Q999" s="364"/>
      <c r="R999" s="364"/>
      <c r="S999" s="365"/>
      <c r="T999" s="366"/>
      <c r="U999" s="367"/>
      <c r="V999" s="364"/>
      <c r="W999" s="364"/>
      <c r="X999" s="364"/>
      <c r="Y999" s="1293">
        <f t="shared" si="182"/>
        <v>0</v>
      </c>
      <c r="Z999" s="340"/>
      <c r="AA999" s="370"/>
      <c r="AB999" s="20"/>
      <c r="AC999" s="253">
        <f t="shared" si="183"/>
        <v>0</v>
      </c>
    </row>
    <row r="1000" spans="1:29" x14ac:dyDescent="0.3">
      <c r="A1000" s="115"/>
      <c r="B1000" s="332"/>
      <c r="C1000" s="332"/>
      <c r="D1000" s="332"/>
      <c r="E1000" s="1199"/>
      <c r="F1000" s="884"/>
      <c r="G1000" s="333"/>
      <c r="H1000" s="333"/>
      <c r="I1000" s="334"/>
      <c r="J1000" s="335"/>
      <c r="K1000" s="633"/>
      <c r="L1000" s="337"/>
      <c r="M1000" s="337"/>
      <c r="N1000" s="337"/>
      <c r="O1000" s="338"/>
      <c r="P1000" s="339">
        <f t="shared" si="181"/>
        <v>0</v>
      </c>
      <c r="Q1000" s="364"/>
      <c r="R1000" s="364"/>
      <c r="S1000" s="365"/>
      <c r="T1000" s="366"/>
      <c r="U1000" s="367"/>
      <c r="V1000" s="364"/>
      <c r="W1000" s="364"/>
      <c r="X1000" s="364"/>
      <c r="Y1000" s="1293">
        <f t="shared" si="182"/>
        <v>0</v>
      </c>
      <c r="Z1000" s="340"/>
      <c r="AA1000" s="370"/>
      <c r="AB1000" s="20"/>
      <c r="AC1000" s="253">
        <f t="shared" si="183"/>
        <v>0</v>
      </c>
    </row>
    <row r="1001" spans="1:29" x14ac:dyDescent="0.3">
      <c r="A1001" s="115"/>
      <c r="B1001" s="332"/>
      <c r="C1001" s="587" t="s">
        <v>1195</v>
      </c>
      <c r="D1001" s="332"/>
      <c r="E1001" s="1194"/>
      <c r="F1001" s="884"/>
      <c r="G1001" s="333"/>
      <c r="H1001" s="333"/>
      <c r="I1001" s="334"/>
      <c r="J1001" s="335"/>
      <c r="K1001" s="942"/>
      <c r="L1001" s="337"/>
      <c r="M1001" s="337"/>
      <c r="N1001" s="337"/>
      <c r="O1001" s="338"/>
      <c r="P1001" s="339">
        <f t="shared" si="181"/>
        <v>0</v>
      </c>
      <c r="Q1001" s="364"/>
      <c r="R1001" s="364"/>
      <c r="S1001" s="365"/>
      <c r="T1001" s="366"/>
      <c r="U1001" s="367"/>
      <c r="V1001" s="364"/>
      <c r="W1001" s="364"/>
      <c r="X1001" s="364"/>
      <c r="Y1001" s="1293">
        <f t="shared" si="182"/>
        <v>0</v>
      </c>
      <c r="Z1001" s="340" t="s">
        <v>32</v>
      </c>
      <c r="AA1001" s="370"/>
      <c r="AB1001" s="20"/>
      <c r="AC1001" s="253">
        <f t="shared" si="183"/>
        <v>0</v>
      </c>
    </row>
    <row r="1002" spans="1:29" x14ac:dyDescent="0.3">
      <c r="A1002" s="115"/>
      <c r="B1002" s="332"/>
      <c r="C1002" s="587"/>
      <c r="D1002" s="332"/>
      <c r="E1002" s="1194" t="s">
        <v>1196</v>
      </c>
      <c r="F1002" s="884"/>
      <c r="G1002" s="333"/>
      <c r="H1002" s="333"/>
      <c r="I1002" s="334"/>
      <c r="J1002" s="335"/>
      <c r="K1002" s="942"/>
      <c r="L1002" s="337"/>
      <c r="M1002" s="337"/>
      <c r="N1002" s="337"/>
      <c r="O1002" s="338"/>
      <c r="P1002" s="339">
        <f t="shared" si="181"/>
        <v>0</v>
      </c>
      <c r="Q1002" s="364"/>
      <c r="R1002" s="364"/>
      <c r="S1002" s="365"/>
      <c r="T1002" s="366"/>
      <c r="U1002" s="367"/>
      <c r="V1002" s="364"/>
      <c r="W1002" s="364"/>
      <c r="X1002" s="364"/>
      <c r="Y1002" s="1293">
        <f t="shared" si="182"/>
        <v>0</v>
      </c>
      <c r="Z1002" s="340" t="s">
        <v>32</v>
      </c>
      <c r="AA1002" s="370" t="s">
        <v>633</v>
      </c>
      <c r="AB1002" s="20"/>
      <c r="AC1002" s="253">
        <f t="shared" si="183"/>
        <v>0</v>
      </c>
    </row>
    <row r="1003" spans="1:29" x14ac:dyDescent="0.3">
      <c r="A1003" s="115"/>
      <c r="B1003" s="332"/>
      <c r="C1003" s="332"/>
      <c r="D1003" s="332"/>
      <c r="E1003" s="1200" t="s">
        <v>33</v>
      </c>
      <c r="F1003" s="884"/>
      <c r="G1003" s="333"/>
      <c r="H1003" s="333"/>
      <c r="I1003" s="334"/>
      <c r="J1003" s="335"/>
      <c r="K1003" s="942"/>
      <c r="L1003" s="337"/>
      <c r="M1003" s="337"/>
      <c r="N1003" s="337"/>
      <c r="O1003" s="338"/>
      <c r="P1003" s="339">
        <f t="shared" si="181"/>
        <v>0</v>
      </c>
      <c r="Q1003" s="364"/>
      <c r="R1003" s="364"/>
      <c r="S1003" s="365"/>
      <c r="T1003" s="366"/>
      <c r="U1003" s="367"/>
      <c r="V1003" s="364"/>
      <c r="W1003" s="364"/>
      <c r="X1003" s="364"/>
      <c r="Y1003" s="1293">
        <f t="shared" si="182"/>
        <v>0</v>
      </c>
      <c r="Z1003" s="340"/>
      <c r="AA1003" s="370" t="s">
        <v>634</v>
      </c>
      <c r="AB1003" s="20"/>
      <c r="AC1003" s="253">
        <f t="shared" si="183"/>
        <v>0</v>
      </c>
    </row>
    <row r="1004" spans="1:29" x14ac:dyDescent="0.3">
      <c r="A1004" s="115"/>
      <c r="B1004" s="332"/>
      <c r="C1004" s="332"/>
      <c r="D1004" s="332"/>
      <c r="E1004" s="1200" t="s">
        <v>62</v>
      </c>
      <c r="F1004" s="894">
        <v>490</v>
      </c>
      <c r="G1004" s="333">
        <v>490</v>
      </c>
      <c r="H1004" s="434" t="s">
        <v>255</v>
      </c>
      <c r="I1004" s="433">
        <v>490</v>
      </c>
      <c r="J1004" s="434" t="s">
        <v>255</v>
      </c>
      <c r="K1004" s="633">
        <f>173+30+102+67</f>
        <v>372</v>
      </c>
      <c r="L1004" s="337">
        <f>490-K1004</f>
        <v>118</v>
      </c>
      <c r="M1004" s="337"/>
      <c r="N1004" s="337"/>
      <c r="O1004" s="338">
        <f>SUM(K1004:N1004)</f>
        <v>490</v>
      </c>
      <c r="P1004" s="339">
        <f t="shared" si="181"/>
        <v>192000</v>
      </c>
      <c r="Q1004" s="364">
        <v>192000</v>
      </c>
      <c r="R1004" s="364"/>
      <c r="S1004" s="365"/>
      <c r="T1004" s="366"/>
      <c r="U1004" s="367"/>
      <c r="V1004" s="364">
        <v>190991.5</v>
      </c>
      <c r="W1004" s="364"/>
      <c r="X1004" s="364"/>
      <c r="Y1004" s="1293">
        <f t="shared" si="182"/>
        <v>190991.5</v>
      </c>
      <c r="Z1004" s="340"/>
      <c r="AA1004" s="370" t="s">
        <v>635</v>
      </c>
      <c r="AB1004" s="20"/>
      <c r="AC1004" s="253">
        <f t="shared" si="183"/>
        <v>382991.5</v>
      </c>
    </row>
    <row r="1005" spans="1:29" ht="15.6" hidden="1" customHeight="1" x14ac:dyDescent="0.3">
      <c r="A1005" s="115"/>
      <c r="B1005" s="332"/>
      <c r="C1005" s="332"/>
      <c r="D1005" s="332"/>
      <c r="E1005" s="1169" t="s">
        <v>411</v>
      </c>
      <c r="F1005" s="894"/>
      <c r="G1005" s="333"/>
      <c r="H1005" s="333"/>
      <c r="I1005" s="433"/>
      <c r="J1005" s="434"/>
      <c r="K1005" s="633"/>
      <c r="L1005" s="337"/>
      <c r="M1005" s="337"/>
      <c r="N1005" s="337"/>
      <c r="O1005" s="338">
        <f t="shared" si="180"/>
        <v>0</v>
      </c>
      <c r="P1005" s="339">
        <f t="shared" si="181"/>
        <v>0</v>
      </c>
      <c r="Q1005" s="364"/>
      <c r="R1005" s="364"/>
      <c r="S1005" s="365"/>
      <c r="T1005" s="366"/>
      <c r="U1005" s="367"/>
      <c r="V1005" s="364"/>
      <c r="W1005" s="364"/>
      <c r="X1005" s="364"/>
      <c r="Y1005" s="1293">
        <f t="shared" si="182"/>
        <v>0</v>
      </c>
      <c r="Z1005" s="340" t="s">
        <v>41</v>
      </c>
      <c r="AA1005" s="370"/>
      <c r="AB1005" s="20"/>
      <c r="AC1005" s="253">
        <f t="shared" si="183"/>
        <v>0</v>
      </c>
    </row>
    <row r="1006" spans="1:29" ht="15.6" hidden="1" customHeight="1" x14ac:dyDescent="0.3">
      <c r="A1006" s="115"/>
      <c r="B1006" s="332"/>
      <c r="C1006" s="332"/>
      <c r="D1006" s="332"/>
      <c r="E1006" s="1169" t="s">
        <v>232</v>
      </c>
      <c r="F1006" s="894"/>
      <c r="G1006" s="333"/>
      <c r="H1006" s="333"/>
      <c r="I1006" s="433"/>
      <c r="J1006" s="434"/>
      <c r="K1006" s="633"/>
      <c r="L1006" s="337"/>
      <c r="M1006" s="337"/>
      <c r="N1006" s="337"/>
      <c r="O1006" s="338">
        <f t="shared" si="180"/>
        <v>0</v>
      </c>
      <c r="P1006" s="339">
        <f t="shared" si="181"/>
        <v>0</v>
      </c>
      <c r="Q1006" s="364"/>
      <c r="R1006" s="364"/>
      <c r="S1006" s="365"/>
      <c r="T1006" s="366"/>
      <c r="U1006" s="367"/>
      <c r="V1006" s="364"/>
      <c r="W1006" s="364"/>
      <c r="X1006" s="364"/>
      <c r="Y1006" s="1293">
        <f t="shared" si="182"/>
        <v>0</v>
      </c>
      <c r="Z1006" s="340"/>
      <c r="AA1006" s="370" t="s">
        <v>517</v>
      </c>
      <c r="AB1006" s="20"/>
      <c r="AC1006" s="253">
        <f t="shared" si="183"/>
        <v>0</v>
      </c>
    </row>
    <row r="1007" spans="1:29" ht="15.6" hidden="1" customHeight="1" x14ac:dyDescent="0.3">
      <c r="A1007" s="115"/>
      <c r="B1007" s="332"/>
      <c r="C1007" s="332"/>
      <c r="D1007" s="332"/>
      <c r="E1007" s="1169" t="s">
        <v>412</v>
      </c>
      <c r="F1007" s="894"/>
      <c r="G1007" s="333"/>
      <c r="H1007" s="333"/>
      <c r="I1007" s="433"/>
      <c r="J1007" s="434"/>
      <c r="K1007" s="633"/>
      <c r="L1007" s="337"/>
      <c r="M1007" s="337"/>
      <c r="N1007" s="337"/>
      <c r="O1007" s="338">
        <f t="shared" si="180"/>
        <v>0</v>
      </c>
      <c r="P1007" s="339">
        <f t="shared" si="181"/>
        <v>0</v>
      </c>
      <c r="Q1007" s="364"/>
      <c r="R1007" s="364"/>
      <c r="S1007" s="365"/>
      <c r="T1007" s="366"/>
      <c r="U1007" s="367"/>
      <c r="V1007" s="364"/>
      <c r="W1007" s="364"/>
      <c r="X1007" s="364"/>
      <c r="Y1007" s="1293">
        <f t="shared" si="182"/>
        <v>0</v>
      </c>
      <c r="Z1007" s="340"/>
      <c r="AA1007" s="370" t="s">
        <v>518</v>
      </c>
      <c r="AB1007" s="20"/>
      <c r="AC1007" s="253">
        <f t="shared" si="183"/>
        <v>0</v>
      </c>
    </row>
    <row r="1008" spans="1:29" ht="15.6" hidden="1" customHeight="1" x14ac:dyDescent="0.3">
      <c r="A1008" s="115"/>
      <c r="B1008" s="332"/>
      <c r="C1008" s="332"/>
      <c r="D1008" s="332"/>
      <c r="E1008" s="1169" t="s">
        <v>233</v>
      </c>
      <c r="F1008" s="894"/>
      <c r="G1008" s="333"/>
      <c r="H1008" s="333"/>
      <c r="I1008" s="433"/>
      <c r="J1008" s="434"/>
      <c r="K1008" s="633"/>
      <c r="L1008" s="337"/>
      <c r="M1008" s="337"/>
      <c r="N1008" s="337"/>
      <c r="O1008" s="338">
        <f t="shared" si="180"/>
        <v>0</v>
      </c>
      <c r="P1008" s="339">
        <f t="shared" si="181"/>
        <v>0</v>
      </c>
      <c r="Q1008" s="364"/>
      <c r="R1008" s="364"/>
      <c r="S1008" s="365"/>
      <c r="T1008" s="366"/>
      <c r="U1008" s="367"/>
      <c r="V1008" s="364"/>
      <c r="W1008" s="364"/>
      <c r="X1008" s="364"/>
      <c r="Y1008" s="1293">
        <f t="shared" si="182"/>
        <v>0</v>
      </c>
      <c r="Z1008" s="340"/>
      <c r="AA1008" s="370"/>
      <c r="AB1008" s="20"/>
      <c r="AC1008" s="253">
        <f t="shared" si="183"/>
        <v>0</v>
      </c>
    </row>
    <row r="1009" spans="1:29" x14ac:dyDescent="0.3">
      <c r="A1009" s="115"/>
      <c r="B1009" s="332"/>
      <c r="C1009" s="332"/>
      <c r="D1009" s="332"/>
      <c r="E1009" s="1168"/>
      <c r="F1009" s="894"/>
      <c r="G1009" s="333"/>
      <c r="H1009" s="333"/>
      <c r="I1009" s="433"/>
      <c r="J1009" s="434"/>
      <c r="K1009" s="942"/>
      <c r="L1009" s="337"/>
      <c r="M1009" s="337"/>
      <c r="N1009" s="337"/>
      <c r="O1009" s="338"/>
      <c r="P1009" s="339">
        <f t="shared" si="181"/>
        <v>0</v>
      </c>
      <c r="Q1009" s="364"/>
      <c r="R1009" s="364"/>
      <c r="S1009" s="365"/>
      <c r="T1009" s="366"/>
      <c r="U1009" s="367"/>
      <c r="V1009" s="364"/>
      <c r="W1009" s="364"/>
      <c r="X1009" s="364"/>
      <c r="Y1009" s="1293">
        <f t="shared" si="182"/>
        <v>0</v>
      </c>
      <c r="Z1009" s="340"/>
      <c r="AA1009" s="370"/>
      <c r="AB1009" s="20"/>
      <c r="AC1009" s="253">
        <f t="shared" si="183"/>
        <v>0</v>
      </c>
    </row>
    <row r="1010" spans="1:29" s="54" customFormat="1" x14ac:dyDescent="0.3">
      <c r="A1010" s="115"/>
      <c r="B1010" s="332"/>
      <c r="C1010" s="332"/>
      <c r="D1010" s="332"/>
      <c r="E1010" s="1200" t="s">
        <v>59</v>
      </c>
      <c r="F1010" s="894">
        <v>320</v>
      </c>
      <c r="G1010" s="333">
        <v>320</v>
      </c>
      <c r="H1010" s="434" t="s">
        <v>1044</v>
      </c>
      <c r="I1010" s="433">
        <v>96</v>
      </c>
      <c r="J1010" s="434" t="s">
        <v>826</v>
      </c>
      <c r="K1010" s="942">
        <v>320</v>
      </c>
      <c r="L1010" s="344">
        <v>320</v>
      </c>
      <c r="M1010" s="344"/>
      <c r="N1010" s="344"/>
      <c r="O1010" s="338">
        <v>320</v>
      </c>
      <c r="P1010" s="339">
        <f t="shared" si="181"/>
        <v>0</v>
      </c>
      <c r="Q1010" s="364"/>
      <c r="R1010" s="364"/>
      <c r="S1010" s="669"/>
      <c r="T1010" s="366"/>
      <c r="U1010" s="367"/>
      <c r="V1010" s="364"/>
      <c r="W1010" s="364"/>
      <c r="X1010" s="364"/>
      <c r="Y1010" s="1293">
        <f t="shared" si="182"/>
        <v>0</v>
      </c>
      <c r="Z1010" s="340"/>
      <c r="AA1010" s="370" t="s">
        <v>560</v>
      </c>
      <c r="AB1010" s="58"/>
      <c r="AC1010" s="253">
        <f t="shared" si="183"/>
        <v>0</v>
      </c>
    </row>
    <row r="1011" spans="1:29" x14ac:dyDescent="0.3">
      <c r="A1011" s="115"/>
      <c r="B1011" s="332"/>
      <c r="C1011" s="332"/>
      <c r="D1011" s="332"/>
      <c r="E1011" s="1169"/>
      <c r="F1011" s="582">
        <f t="shared" ref="F1011:F1084" si="185">SUM(G1011:J1011)</f>
        <v>0</v>
      </c>
      <c r="G1011" s="333"/>
      <c r="H1011" s="333"/>
      <c r="I1011" s="433"/>
      <c r="J1011" s="434"/>
      <c r="K1011" s="633"/>
      <c r="L1011" s="337"/>
      <c r="M1011" s="337"/>
      <c r="N1011" s="337"/>
      <c r="O1011" s="338"/>
      <c r="P1011" s="339">
        <f t="shared" si="181"/>
        <v>0</v>
      </c>
      <c r="Q1011" s="364"/>
      <c r="R1011" s="364"/>
      <c r="S1011" s="365"/>
      <c r="T1011" s="366"/>
      <c r="U1011" s="367"/>
      <c r="V1011" s="364"/>
      <c r="W1011" s="364"/>
      <c r="X1011" s="364"/>
      <c r="Y1011" s="1293">
        <f t="shared" si="182"/>
        <v>0</v>
      </c>
      <c r="Z1011" s="340"/>
      <c r="AA1011" s="370"/>
      <c r="AB1011" s="20"/>
      <c r="AC1011" s="253">
        <f t="shared" si="183"/>
        <v>0</v>
      </c>
    </row>
    <row r="1012" spans="1:29" x14ac:dyDescent="0.3">
      <c r="A1012" s="115"/>
      <c r="B1012" s="332"/>
      <c r="C1012" s="587" t="s">
        <v>758</v>
      </c>
      <c r="D1012" s="332"/>
      <c r="E1012" s="1164"/>
      <c r="F1012" s="582">
        <f t="shared" si="185"/>
        <v>0</v>
      </c>
      <c r="G1012" s="333"/>
      <c r="H1012" s="333"/>
      <c r="I1012" s="334"/>
      <c r="J1012" s="335"/>
      <c r="K1012" s="942"/>
      <c r="L1012" s="337"/>
      <c r="M1012" s="337"/>
      <c r="N1012" s="337"/>
      <c r="O1012" s="338"/>
      <c r="P1012" s="339">
        <f t="shared" si="181"/>
        <v>0</v>
      </c>
      <c r="Q1012" s="364"/>
      <c r="R1012" s="364"/>
      <c r="S1012" s="365"/>
      <c r="T1012" s="366"/>
      <c r="U1012" s="367"/>
      <c r="V1012" s="364"/>
      <c r="W1012" s="364"/>
      <c r="X1012" s="364"/>
      <c r="Y1012" s="1293">
        <f t="shared" si="182"/>
        <v>0</v>
      </c>
      <c r="Z1012" s="340"/>
      <c r="AA1012" s="370" t="s">
        <v>777</v>
      </c>
      <c r="AB1012" s="20"/>
      <c r="AC1012" s="253">
        <f t="shared" si="183"/>
        <v>0</v>
      </c>
    </row>
    <row r="1013" spans="1:29" x14ac:dyDescent="0.3">
      <c r="A1013" s="115"/>
      <c r="B1013" s="332"/>
      <c r="C1013" s="332"/>
      <c r="D1013" s="332"/>
      <c r="E1013" s="1169" t="s">
        <v>759</v>
      </c>
      <c r="F1013" s="582">
        <f t="shared" si="185"/>
        <v>1</v>
      </c>
      <c r="G1013" s="333"/>
      <c r="H1013" s="333"/>
      <c r="I1013" s="433">
        <v>1</v>
      </c>
      <c r="J1013" s="434"/>
      <c r="K1013" s="633"/>
      <c r="L1013" s="337"/>
      <c r="M1013" s="337"/>
      <c r="N1013" s="337"/>
      <c r="O1013" s="338"/>
      <c r="P1013" s="339">
        <f t="shared" si="181"/>
        <v>18500</v>
      </c>
      <c r="Q1013" s="364"/>
      <c r="R1013" s="364"/>
      <c r="S1013" s="365">
        <v>18500</v>
      </c>
      <c r="T1013" s="366"/>
      <c r="U1013" s="367"/>
      <c r="V1013" s="364"/>
      <c r="W1013" s="364"/>
      <c r="X1013" s="364"/>
      <c r="Y1013" s="1293">
        <f t="shared" si="182"/>
        <v>0</v>
      </c>
      <c r="Z1013" s="340" t="s">
        <v>32</v>
      </c>
      <c r="AA1013" s="370" t="s">
        <v>806</v>
      </c>
      <c r="AB1013" s="20"/>
      <c r="AC1013" s="253">
        <f t="shared" si="183"/>
        <v>18500</v>
      </c>
    </row>
    <row r="1014" spans="1:29" x14ac:dyDescent="0.3">
      <c r="A1014" s="115"/>
      <c r="B1014" s="332"/>
      <c r="C1014" s="332"/>
      <c r="D1014" s="332"/>
      <c r="E1014" s="1201"/>
      <c r="F1014" s="582">
        <f t="shared" si="185"/>
        <v>0</v>
      </c>
      <c r="G1014" s="333"/>
      <c r="H1014" s="333"/>
      <c r="I1014" s="334"/>
      <c r="J1014" s="335"/>
      <c r="K1014" s="942"/>
      <c r="L1014" s="337"/>
      <c r="M1014" s="337"/>
      <c r="N1014" s="337"/>
      <c r="O1014" s="338"/>
      <c r="P1014" s="339">
        <f t="shared" si="181"/>
        <v>0</v>
      </c>
      <c r="Q1014" s="364"/>
      <c r="R1014" s="364"/>
      <c r="S1014" s="365"/>
      <c r="T1014" s="366"/>
      <c r="U1014" s="367"/>
      <c r="V1014" s="364"/>
      <c r="W1014" s="364"/>
      <c r="X1014" s="364"/>
      <c r="Y1014" s="1293">
        <f t="shared" si="182"/>
        <v>0</v>
      </c>
      <c r="Z1014" s="340"/>
      <c r="AA1014" s="373"/>
      <c r="AB1014" s="20"/>
      <c r="AC1014" s="253">
        <f t="shared" si="183"/>
        <v>0</v>
      </c>
    </row>
    <row r="1015" spans="1:29" x14ac:dyDescent="0.3">
      <c r="A1015" s="115"/>
      <c r="B1015" s="332"/>
      <c r="C1015" s="587" t="s">
        <v>839</v>
      </c>
      <c r="D1015" s="332"/>
      <c r="E1015" s="1164"/>
      <c r="F1015" s="582">
        <f t="shared" si="185"/>
        <v>0</v>
      </c>
      <c r="G1015" s="333"/>
      <c r="H1015" s="333"/>
      <c r="I1015" s="334"/>
      <c r="J1015" s="335"/>
      <c r="K1015" s="942"/>
      <c r="L1015" s="337"/>
      <c r="M1015" s="337"/>
      <c r="N1015" s="337"/>
      <c r="O1015" s="338"/>
      <c r="P1015" s="339">
        <f t="shared" si="181"/>
        <v>0</v>
      </c>
      <c r="Q1015" s="364"/>
      <c r="R1015" s="364"/>
      <c r="S1015" s="365"/>
      <c r="T1015" s="366"/>
      <c r="U1015" s="367"/>
      <c r="V1015" s="367"/>
      <c r="W1015" s="364"/>
      <c r="X1015" s="364"/>
      <c r="Y1015" s="1295"/>
      <c r="Z1015" s="340"/>
      <c r="AA1015" s="370"/>
      <c r="AB1015" s="20"/>
      <c r="AC1015" s="253">
        <f t="shared" si="183"/>
        <v>0</v>
      </c>
    </row>
    <row r="1016" spans="1:29" x14ac:dyDescent="0.3">
      <c r="A1016" s="115"/>
      <c r="B1016" s="332"/>
      <c r="C1016" s="332"/>
      <c r="D1016" s="332"/>
      <c r="E1016" s="1168" t="s">
        <v>256</v>
      </c>
      <c r="F1016" s="582">
        <f t="shared" si="185"/>
        <v>4</v>
      </c>
      <c r="G1016" s="333">
        <v>1</v>
      </c>
      <c r="H1016" s="333">
        <v>1</v>
      </c>
      <c r="I1016" s="334">
        <v>1</v>
      </c>
      <c r="J1016" s="335">
        <v>1</v>
      </c>
      <c r="K1016" s="633">
        <v>6</v>
      </c>
      <c r="L1016" s="337">
        <v>5</v>
      </c>
      <c r="M1016" s="337"/>
      <c r="N1016" s="337"/>
      <c r="O1016" s="338">
        <f t="shared" ref="O1016:O1067" si="186">SUM(K1016:N1016)</f>
        <v>11</v>
      </c>
      <c r="P1016" s="339">
        <f t="shared" si="181"/>
        <v>1341637.69</v>
      </c>
      <c r="Q1016" s="364">
        <v>365000</v>
      </c>
      <c r="R1016" s="364">
        <v>730387.69</v>
      </c>
      <c r="S1016" s="365">
        <f>150000-(S1013+S1023)</f>
        <v>96250</v>
      </c>
      <c r="T1016" s="366">
        <v>150000</v>
      </c>
      <c r="U1016" s="367">
        <v>43250</v>
      </c>
      <c r="V1016" s="364">
        <v>36700</v>
      </c>
      <c r="W1016" s="364"/>
      <c r="X1016" s="364"/>
      <c r="Y1016" s="1293">
        <f t="shared" si="182"/>
        <v>79950</v>
      </c>
      <c r="Z1016" s="340" t="s">
        <v>32</v>
      </c>
      <c r="AA1016" s="439"/>
      <c r="AB1016" s="20"/>
      <c r="AC1016" s="253">
        <f t="shared" si="183"/>
        <v>1421587.69</v>
      </c>
    </row>
    <row r="1017" spans="1:29" x14ac:dyDescent="0.3">
      <c r="A1017" s="115"/>
      <c r="B1017" s="332"/>
      <c r="C1017" s="332"/>
      <c r="D1017" s="332"/>
      <c r="E1017" s="1168"/>
      <c r="F1017" s="582"/>
      <c r="G1017" s="333"/>
      <c r="H1017" s="333"/>
      <c r="I1017" s="334"/>
      <c r="J1017" s="335"/>
      <c r="K1017" s="633"/>
      <c r="L1017" s="337"/>
      <c r="M1017" s="337"/>
      <c r="N1017" s="337"/>
      <c r="O1017" s="338"/>
      <c r="P1017" s="339">
        <f t="shared" si="181"/>
        <v>0</v>
      </c>
      <c r="Q1017" s="364"/>
      <c r="R1017" s="364"/>
      <c r="S1017" s="365"/>
      <c r="T1017" s="366"/>
      <c r="U1017" s="367">
        <v>26750</v>
      </c>
      <c r="V1017" s="364">
        <v>21013.17</v>
      </c>
      <c r="W1017" s="364"/>
      <c r="X1017" s="364"/>
      <c r="Y1017" s="1293">
        <f t="shared" si="182"/>
        <v>47763.17</v>
      </c>
      <c r="Z1017" s="340"/>
      <c r="AA1017" s="439"/>
      <c r="AB1017" s="20"/>
      <c r="AC1017" s="253">
        <f t="shared" si="183"/>
        <v>47763.17</v>
      </c>
    </row>
    <row r="1018" spans="1:29" x14ac:dyDescent="0.3">
      <c r="A1018" s="115"/>
      <c r="B1018" s="332"/>
      <c r="C1018" s="332"/>
      <c r="D1018" s="332"/>
      <c r="E1018" s="1168"/>
      <c r="F1018" s="582"/>
      <c r="G1018" s="333"/>
      <c r="H1018" s="333"/>
      <c r="I1018" s="334"/>
      <c r="J1018" s="335"/>
      <c r="K1018" s="633"/>
      <c r="L1018" s="337"/>
      <c r="M1018" s="337"/>
      <c r="N1018" s="337"/>
      <c r="O1018" s="338"/>
      <c r="P1018" s="339">
        <f t="shared" si="181"/>
        <v>0</v>
      </c>
      <c r="Q1018" s="364"/>
      <c r="R1018" s="364"/>
      <c r="S1018" s="365"/>
      <c r="T1018" s="366"/>
      <c r="U1018" s="367">
        <v>257744</v>
      </c>
      <c r="V1018" s="364">
        <v>30275</v>
      </c>
      <c r="W1018" s="364"/>
      <c r="X1018" s="364"/>
      <c r="Y1018" s="1293">
        <f t="shared" si="182"/>
        <v>288019</v>
      </c>
      <c r="Z1018" s="340"/>
      <c r="AA1018" s="439"/>
      <c r="AB1018" s="20"/>
      <c r="AC1018" s="253">
        <f t="shared" si="183"/>
        <v>288019</v>
      </c>
    </row>
    <row r="1019" spans="1:29" x14ac:dyDescent="0.3">
      <c r="A1019" s="115"/>
      <c r="B1019" s="332"/>
      <c r="C1019" s="332"/>
      <c r="D1019" s="332"/>
      <c r="E1019" s="1168"/>
      <c r="F1019" s="582"/>
      <c r="G1019" s="333"/>
      <c r="H1019" s="333"/>
      <c r="I1019" s="334"/>
      <c r="J1019" s="335"/>
      <c r="K1019" s="633"/>
      <c r="L1019" s="337"/>
      <c r="M1019" s="337"/>
      <c r="N1019" s="337"/>
      <c r="O1019" s="338"/>
      <c r="P1019" s="339">
        <f t="shared" si="181"/>
        <v>0</v>
      </c>
      <c r="Q1019" s="364"/>
      <c r="R1019" s="364"/>
      <c r="S1019" s="365"/>
      <c r="T1019" s="366"/>
      <c r="U1019" s="367">
        <v>40250</v>
      </c>
      <c r="V1019" s="364">
        <v>134000</v>
      </c>
      <c r="W1019" s="364"/>
      <c r="X1019" s="364"/>
      <c r="Y1019" s="1293">
        <f t="shared" si="182"/>
        <v>174250</v>
      </c>
      <c r="Z1019" s="340"/>
      <c r="AA1019" s="439"/>
      <c r="AB1019" s="20"/>
      <c r="AC1019" s="253">
        <f t="shared" si="183"/>
        <v>174250</v>
      </c>
    </row>
    <row r="1020" spans="1:29" x14ac:dyDescent="0.3">
      <c r="A1020" s="115"/>
      <c r="B1020" s="332"/>
      <c r="C1020" s="332"/>
      <c r="D1020" s="332"/>
      <c r="E1020" s="1168"/>
      <c r="F1020" s="582"/>
      <c r="G1020" s="333"/>
      <c r="H1020" s="333"/>
      <c r="I1020" s="334"/>
      <c r="J1020" s="335"/>
      <c r="K1020" s="633"/>
      <c r="L1020" s="337"/>
      <c r="M1020" s="337"/>
      <c r="N1020" s="337"/>
      <c r="O1020" s="338"/>
      <c r="P1020" s="339">
        <f t="shared" si="181"/>
        <v>0</v>
      </c>
      <c r="Q1020" s="364"/>
      <c r="R1020" s="364"/>
      <c r="S1020" s="365"/>
      <c r="T1020" s="366"/>
      <c r="U1020" s="367"/>
      <c r="V1020" s="364">
        <v>238749.99</v>
      </c>
      <c r="W1020" s="364"/>
      <c r="X1020" s="364"/>
      <c r="Y1020" s="1293">
        <f t="shared" si="182"/>
        <v>238749.99</v>
      </c>
      <c r="Z1020" s="340"/>
      <c r="AA1020" s="439"/>
      <c r="AB1020" s="20"/>
      <c r="AC1020" s="253">
        <f t="shared" si="183"/>
        <v>238749.99</v>
      </c>
    </row>
    <row r="1021" spans="1:29" x14ac:dyDescent="0.3">
      <c r="A1021" s="115"/>
      <c r="B1021" s="332"/>
      <c r="C1021" s="332"/>
      <c r="D1021" s="332"/>
      <c r="E1021" s="1168"/>
      <c r="F1021" s="582"/>
      <c r="G1021" s="333"/>
      <c r="H1021" s="333"/>
      <c r="I1021" s="334"/>
      <c r="J1021" s="335"/>
      <c r="K1021" s="633"/>
      <c r="L1021" s="337"/>
      <c r="M1021" s="337"/>
      <c r="N1021" s="337"/>
      <c r="O1021" s="338"/>
      <c r="P1021" s="339">
        <f t="shared" si="181"/>
        <v>0</v>
      </c>
      <c r="Q1021" s="364"/>
      <c r="R1021" s="364"/>
      <c r="S1021" s="365"/>
      <c r="T1021" s="366"/>
      <c r="U1021" s="367"/>
      <c r="V1021" s="364">
        <v>14000</v>
      </c>
      <c r="W1021" s="364"/>
      <c r="X1021" s="364"/>
      <c r="Y1021" s="1293">
        <f t="shared" si="182"/>
        <v>14000</v>
      </c>
      <c r="Z1021" s="340"/>
      <c r="AA1021" s="439"/>
      <c r="AB1021" s="20"/>
      <c r="AC1021" s="253">
        <f t="shared" si="183"/>
        <v>14000</v>
      </c>
    </row>
    <row r="1022" spans="1:29" x14ac:dyDescent="0.3">
      <c r="A1022" s="115"/>
      <c r="B1022" s="332"/>
      <c r="C1022" s="332"/>
      <c r="D1022" s="332"/>
      <c r="E1022" s="1168"/>
      <c r="F1022" s="582"/>
      <c r="G1022" s="333"/>
      <c r="H1022" s="333"/>
      <c r="I1022" s="334"/>
      <c r="J1022" s="335"/>
      <c r="K1022" s="633"/>
      <c r="L1022" s="337"/>
      <c r="M1022" s="337"/>
      <c r="N1022" s="337"/>
      <c r="O1022" s="338"/>
      <c r="P1022" s="339">
        <f t="shared" si="181"/>
        <v>0</v>
      </c>
      <c r="Q1022" s="364"/>
      <c r="R1022" s="364"/>
      <c r="S1022" s="365"/>
      <c r="T1022" s="366"/>
      <c r="U1022" s="367"/>
      <c r="V1022" s="364">
        <v>260400</v>
      </c>
      <c r="W1022" s="364"/>
      <c r="X1022" s="364"/>
      <c r="Y1022" s="1293">
        <f t="shared" si="182"/>
        <v>260400</v>
      </c>
      <c r="Z1022" s="340"/>
      <c r="AA1022" s="439"/>
      <c r="AB1022" s="20"/>
      <c r="AC1022" s="253">
        <f t="shared" si="183"/>
        <v>260400</v>
      </c>
    </row>
    <row r="1023" spans="1:29" x14ac:dyDescent="0.3">
      <c r="A1023" s="115"/>
      <c r="B1023" s="332"/>
      <c r="C1023" s="332"/>
      <c r="D1023" s="332"/>
      <c r="E1023" s="1168"/>
      <c r="F1023" s="582">
        <f t="shared" si="185"/>
        <v>0</v>
      </c>
      <c r="G1023" s="333"/>
      <c r="H1023" s="333"/>
      <c r="I1023" s="334"/>
      <c r="J1023" s="335"/>
      <c r="K1023" s="942"/>
      <c r="L1023" s="337"/>
      <c r="M1023" s="337"/>
      <c r="N1023" s="337"/>
      <c r="O1023" s="338"/>
      <c r="P1023" s="339">
        <f t="shared" si="181"/>
        <v>35250</v>
      </c>
      <c r="Q1023" s="364"/>
      <c r="R1023" s="364"/>
      <c r="S1023" s="365">
        <v>35250</v>
      </c>
      <c r="T1023" s="366"/>
      <c r="U1023" s="367"/>
      <c r="V1023" s="364"/>
      <c r="W1023" s="364"/>
      <c r="X1023" s="364"/>
      <c r="Y1023" s="1293">
        <f t="shared" si="182"/>
        <v>0</v>
      </c>
      <c r="Z1023" s="340" t="s">
        <v>32</v>
      </c>
      <c r="AA1023" s="370" t="s">
        <v>778</v>
      </c>
      <c r="AB1023" s="20"/>
      <c r="AC1023" s="253">
        <f t="shared" si="183"/>
        <v>35250</v>
      </c>
    </row>
    <row r="1024" spans="1:29" x14ac:dyDescent="0.3">
      <c r="A1024" s="115"/>
      <c r="B1024" s="332"/>
      <c r="C1024" s="332"/>
      <c r="D1024" s="332"/>
      <c r="E1024" s="1168"/>
      <c r="F1024" s="582">
        <f t="shared" si="185"/>
        <v>0</v>
      </c>
      <c r="G1024" s="333"/>
      <c r="H1024" s="333"/>
      <c r="I1024" s="334"/>
      <c r="J1024" s="335"/>
      <c r="K1024" s="942"/>
      <c r="L1024" s="337"/>
      <c r="M1024" s="337"/>
      <c r="N1024" s="337"/>
      <c r="O1024" s="338"/>
      <c r="P1024" s="339">
        <f t="shared" si="181"/>
        <v>0</v>
      </c>
      <c r="Q1024" s="364"/>
      <c r="R1024" s="364"/>
      <c r="S1024" s="365"/>
      <c r="T1024" s="366"/>
      <c r="U1024" s="367"/>
      <c r="V1024" s="364"/>
      <c r="W1024" s="364"/>
      <c r="X1024" s="364"/>
      <c r="Y1024" s="1293">
        <f t="shared" si="182"/>
        <v>0</v>
      </c>
      <c r="Z1024" s="340"/>
      <c r="AA1024" s="370" t="s">
        <v>779</v>
      </c>
      <c r="AB1024" s="20"/>
      <c r="AC1024" s="253">
        <f t="shared" si="183"/>
        <v>0</v>
      </c>
    </row>
    <row r="1025" spans="1:29" x14ac:dyDescent="0.3">
      <c r="A1025" s="115"/>
      <c r="B1025" s="332"/>
      <c r="C1025" s="332"/>
      <c r="D1025" s="332"/>
      <c r="E1025" s="1168"/>
      <c r="F1025" s="582">
        <f t="shared" si="185"/>
        <v>0</v>
      </c>
      <c r="G1025" s="333"/>
      <c r="H1025" s="333"/>
      <c r="I1025" s="334"/>
      <c r="J1025" s="335"/>
      <c r="K1025" s="942"/>
      <c r="L1025" s="337"/>
      <c r="M1025" s="337"/>
      <c r="N1025" s="337"/>
      <c r="O1025" s="338"/>
      <c r="P1025" s="339">
        <f t="shared" si="181"/>
        <v>0</v>
      </c>
      <c r="Q1025" s="364"/>
      <c r="R1025" s="364"/>
      <c r="S1025" s="365"/>
      <c r="T1025" s="366"/>
      <c r="U1025" s="367"/>
      <c r="V1025" s="364"/>
      <c r="W1025" s="364"/>
      <c r="X1025" s="364"/>
      <c r="Y1025" s="1293">
        <f t="shared" si="182"/>
        <v>0</v>
      </c>
      <c r="Z1025" s="340"/>
      <c r="AA1025" s="370" t="s">
        <v>780</v>
      </c>
      <c r="AB1025" s="20"/>
      <c r="AC1025" s="253">
        <f t="shared" si="183"/>
        <v>0</v>
      </c>
    </row>
    <row r="1026" spans="1:29" x14ac:dyDescent="0.3">
      <c r="A1026" s="115"/>
      <c r="B1026" s="332"/>
      <c r="C1026" s="332"/>
      <c r="D1026" s="332"/>
      <c r="E1026" s="1168"/>
      <c r="F1026" s="582">
        <f t="shared" si="185"/>
        <v>0</v>
      </c>
      <c r="G1026" s="333"/>
      <c r="H1026" s="333"/>
      <c r="I1026" s="334"/>
      <c r="J1026" s="335"/>
      <c r="K1026" s="942"/>
      <c r="L1026" s="337"/>
      <c r="M1026" s="337"/>
      <c r="N1026" s="337"/>
      <c r="O1026" s="338"/>
      <c r="P1026" s="339">
        <f t="shared" si="181"/>
        <v>0</v>
      </c>
      <c r="Q1026" s="364"/>
      <c r="R1026" s="364"/>
      <c r="S1026" s="365"/>
      <c r="T1026" s="366"/>
      <c r="U1026" s="367"/>
      <c r="V1026" s="364"/>
      <c r="W1026" s="364"/>
      <c r="X1026" s="364"/>
      <c r="Y1026" s="1293">
        <f t="shared" si="182"/>
        <v>0</v>
      </c>
      <c r="Z1026" s="340"/>
      <c r="AA1026" s="370" t="s">
        <v>781</v>
      </c>
      <c r="AB1026" s="20"/>
      <c r="AC1026" s="253">
        <f t="shared" si="183"/>
        <v>0</v>
      </c>
    </row>
    <row r="1027" spans="1:29" x14ac:dyDescent="0.3">
      <c r="A1027" s="115"/>
      <c r="B1027" s="332"/>
      <c r="C1027" s="332"/>
      <c r="D1027" s="332"/>
      <c r="E1027" s="1168"/>
      <c r="F1027" s="582">
        <f t="shared" si="185"/>
        <v>0</v>
      </c>
      <c r="G1027" s="333"/>
      <c r="H1027" s="333"/>
      <c r="I1027" s="334"/>
      <c r="J1027" s="335"/>
      <c r="K1027" s="942"/>
      <c r="L1027" s="337"/>
      <c r="M1027" s="337"/>
      <c r="N1027" s="337"/>
      <c r="O1027" s="338"/>
      <c r="P1027" s="339">
        <f t="shared" ref="P1027:P1087" si="187">SUM(Q1027:T1027)</f>
        <v>0</v>
      </c>
      <c r="Q1027" s="364"/>
      <c r="R1027" s="364"/>
      <c r="S1027" s="365"/>
      <c r="T1027" s="366"/>
      <c r="U1027" s="367"/>
      <c r="V1027" s="364"/>
      <c r="W1027" s="364"/>
      <c r="X1027" s="364"/>
      <c r="Y1027" s="1293">
        <f t="shared" ref="Y1027:Y1087" si="188">SUM(U1027:X1027)</f>
        <v>0</v>
      </c>
      <c r="Z1027" s="340"/>
      <c r="AA1027" s="370" t="s">
        <v>782</v>
      </c>
      <c r="AB1027" s="20"/>
      <c r="AC1027" s="253">
        <f t="shared" si="183"/>
        <v>0</v>
      </c>
    </row>
    <row r="1028" spans="1:29" x14ac:dyDescent="0.3">
      <c r="A1028" s="115"/>
      <c r="B1028" s="332"/>
      <c r="C1028" s="332"/>
      <c r="D1028" s="332"/>
      <c r="E1028" s="1168"/>
      <c r="F1028" s="582">
        <f t="shared" si="185"/>
        <v>0</v>
      </c>
      <c r="G1028" s="333"/>
      <c r="H1028" s="333"/>
      <c r="I1028" s="334"/>
      <c r="J1028" s="335"/>
      <c r="K1028" s="942"/>
      <c r="L1028" s="337"/>
      <c r="M1028" s="337"/>
      <c r="N1028" s="337"/>
      <c r="O1028" s="338"/>
      <c r="P1028" s="339">
        <f t="shared" si="187"/>
        <v>0</v>
      </c>
      <c r="Q1028" s="364"/>
      <c r="R1028" s="364"/>
      <c r="S1028" s="365"/>
      <c r="T1028" s="366"/>
      <c r="U1028" s="367"/>
      <c r="V1028" s="364"/>
      <c r="W1028" s="364"/>
      <c r="X1028" s="364"/>
      <c r="Y1028" s="1293">
        <f t="shared" si="188"/>
        <v>0</v>
      </c>
      <c r="Z1028" s="340"/>
      <c r="AA1028" s="370"/>
      <c r="AB1028" s="20"/>
      <c r="AC1028" s="253">
        <f t="shared" si="183"/>
        <v>0</v>
      </c>
    </row>
    <row r="1029" spans="1:29" x14ac:dyDescent="0.3">
      <c r="A1029" s="115"/>
      <c r="B1029" s="332"/>
      <c r="C1029" s="332"/>
      <c r="D1029" s="332"/>
      <c r="E1029" s="1198" t="s">
        <v>158</v>
      </c>
      <c r="F1029" s="582">
        <f t="shared" si="185"/>
        <v>0</v>
      </c>
      <c r="G1029" s="333"/>
      <c r="H1029" s="333"/>
      <c r="I1029" s="334"/>
      <c r="J1029" s="335"/>
      <c r="K1029" s="942"/>
      <c r="L1029" s="337"/>
      <c r="M1029" s="337"/>
      <c r="N1029" s="337"/>
      <c r="O1029" s="338"/>
      <c r="P1029" s="339">
        <f t="shared" si="187"/>
        <v>289235</v>
      </c>
      <c r="Q1029" s="364">
        <v>109235</v>
      </c>
      <c r="R1029" s="364"/>
      <c r="S1029" s="365">
        <v>90000</v>
      </c>
      <c r="T1029" s="366">
        <v>90000</v>
      </c>
      <c r="U1029" s="515"/>
      <c r="V1029" s="364">
        <v>109235</v>
      </c>
      <c r="W1029" s="364"/>
      <c r="X1029" s="364"/>
      <c r="Y1029" s="1293">
        <f t="shared" si="188"/>
        <v>109235</v>
      </c>
      <c r="Z1029" s="340" t="s">
        <v>32</v>
      </c>
      <c r="AA1029" s="370"/>
      <c r="AB1029" s="20"/>
      <c r="AC1029" s="253">
        <f t="shared" si="183"/>
        <v>398470</v>
      </c>
    </row>
    <row r="1030" spans="1:29" x14ac:dyDescent="0.3">
      <c r="A1030" s="115"/>
      <c r="B1030" s="332"/>
      <c r="C1030" s="332"/>
      <c r="D1030" s="332"/>
      <c r="E1030" s="1198" t="s">
        <v>66</v>
      </c>
      <c r="F1030" s="582">
        <f t="shared" si="185"/>
        <v>0</v>
      </c>
      <c r="G1030" s="333"/>
      <c r="H1030" s="333"/>
      <c r="I1030" s="334"/>
      <c r="J1030" s="335"/>
      <c r="K1030" s="942"/>
      <c r="L1030" s="337"/>
      <c r="M1030" s="337"/>
      <c r="N1030" s="337"/>
      <c r="O1030" s="338"/>
      <c r="P1030" s="339">
        <f t="shared" si="187"/>
        <v>721000</v>
      </c>
      <c r="Q1030" s="364">
        <v>150000</v>
      </c>
      <c r="R1030" s="364">
        <v>231000</v>
      </c>
      <c r="S1030" s="365">
        <v>170000</v>
      </c>
      <c r="T1030" s="366">
        <v>170000</v>
      </c>
      <c r="U1030" s="367">
        <v>108954</v>
      </c>
      <c r="V1030" s="364">
        <v>230704.16</v>
      </c>
      <c r="W1030" s="364"/>
      <c r="X1030" s="364"/>
      <c r="Y1030" s="1293">
        <f t="shared" si="188"/>
        <v>339658.16000000003</v>
      </c>
      <c r="Z1030" s="340" t="s">
        <v>32</v>
      </c>
      <c r="AA1030" s="370"/>
      <c r="AB1030" s="20"/>
      <c r="AC1030" s="253">
        <f t="shared" si="183"/>
        <v>1060658.1600000001</v>
      </c>
    </row>
    <row r="1031" spans="1:29" x14ac:dyDescent="0.3">
      <c r="A1031" s="115"/>
      <c r="B1031" s="332"/>
      <c r="C1031" s="332"/>
      <c r="D1031" s="332"/>
      <c r="E1031" s="1198"/>
      <c r="F1031" s="582"/>
      <c r="G1031" s="333"/>
      <c r="H1031" s="333"/>
      <c r="I1031" s="334"/>
      <c r="J1031" s="335"/>
      <c r="K1031" s="942"/>
      <c r="L1031" s="337"/>
      <c r="M1031" s="337"/>
      <c r="N1031" s="337"/>
      <c r="O1031" s="338"/>
      <c r="P1031" s="339">
        <f t="shared" si="187"/>
        <v>0</v>
      </c>
      <c r="Q1031" s="364"/>
      <c r="R1031" s="364"/>
      <c r="S1031" s="365"/>
      <c r="T1031" s="366"/>
      <c r="U1031" s="367">
        <v>40000</v>
      </c>
      <c r="V1031" s="364"/>
      <c r="W1031" s="364"/>
      <c r="X1031" s="364"/>
      <c r="Y1031" s="1293">
        <f t="shared" si="188"/>
        <v>40000</v>
      </c>
      <c r="Z1031" s="340"/>
      <c r="AA1031" s="370"/>
      <c r="AB1031" s="20"/>
      <c r="AC1031" s="253">
        <f t="shared" si="183"/>
        <v>40000</v>
      </c>
    </row>
    <row r="1032" spans="1:29" ht="16.2" customHeight="1" x14ac:dyDescent="0.3">
      <c r="A1032" s="115"/>
      <c r="B1032" s="332"/>
      <c r="C1032" s="332"/>
      <c r="D1032" s="332"/>
      <c r="E1032" s="1198" t="s">
        <v>257</v>
      </c>
      <c r="F1032" s="582">
        <f t="shared" si="185"/>
        <v>0</v>
      </c>
      <c r="G1032" s="333"/>
      <c r="H1032" s="333"/>
      <c r="I1032" s="334"/>
      <c r="J1032" s="335"/>
      <c r="K1032" s="942"/>
      <c r="L1032" s="337"/>
      <c r="M1032" s="337"/>
      <c r="N1032" s="337"/>
      <c r="O1032" s="338"/>
      <c r="P1032" s="339">
        <f t="shared" si="187"/>
        <v>327000</v>
      </c>
      <c r="Q1032" s="364">
        <v>30000</v>
      </c>
      <c r="R1032" s="364">
        <v>97000</v>
      </c>
      <c r="S1032" s="365">
        <v>100000</v>
      </c>
      <c r="T1032" s="366">
        <v>100000</v>
      </c>
      <c r="U1032" s="367">
        <v>28145</v>
      </c>
      <c r="V1032" s="364">
        <v>96850.53</v>
      </c>
      <c r="W1032" s="364"/>
      <c r="X1032" s="364"/>
      <c r="Y1032" s="1293">
        <f t="shared" si="188"/>
        <v>124995.53</v>
      </c>
      <c r="Z1032" s="340" t="s">
        <v>32</v>
      </c>
      <c r="AA1032" s="439"/>
      <c r="AB1032" s="33"/>
      <c r="AC1032" s="253">
        <f t="shared" si="183"/>
        <v>451995.53</v>
      </c>
    </row>
    <row r="1033" spans="1:29" x14ac:dyDescent="0.3">
      <c r="A1033" s="115"/>
      <c r="B1033" s="332"/>
      <c r="C1033" s="332"/>
      <c r="D1033" s="332"/>
      <c r="E1033" s="1198"/>
      <c r="F1033" s="582">
        <f t="shared" si="185"/>
        <v>0</v>
      </c>
      <c r="G1033" s="333"/>
      <c r="H1033" s="333"/>
      <c r="I1033" s="334"/>
      <c r="J1033" s="335"/>
      <c r="K1033" s="942"/>
      <c r="L1033" s="337"/>
      <c r="M1033" s="337"/>
      <c r="N1033" s="337"/>
      <c r="O1033" s="338"/>
      <c r="P1033" s="339">
        <f t="shared" si="187"/>
        <v>0</v>
      </c>
      <c r="Q1033" s="364"/>
      <c r="R1033" s="364"/>
      <c r="S1033" s="365"/>
      <c r="T1033" s="366"/>
      <c r="U1033" s="367"/>
      <c r="V1033" s="364"/>
      <c r="W1033" s="364"/>
      <c r="X1033" s="364"/>
      <c r="Y1033" s="1293">
        <f t="shared" si="188"/>
        <v>0</v>
      </c>
      <c r="Z1033" s="340"/>
      <c r="AA1033" s="439"/>
      <c r="AB1033" s="33"/>
      <c r="AC1033" s="253">
        <f t="shared" ref="AC1033:AC1097" si="189">P1033+Y1033</f>
        <v>0</v>
      </c>
    </row>
    <row r="1034" spans="1:29" x14ac:dyDescent="0.3">
      <c r="A1034" s="115"/>
      <c r="B1034" s="332"/>
      <c r="C1034" s="332"/>
      <c r="D1034" s="332"/>
      <c r="E1034" s="1193" t="s">
        <v>522</v>
      </c>
      <c r="F1034" s="582">
        <f t="shared" si="185"/>
        <v>0</v>
      </c>
      <c r="G1034" s="333"/>
      <c r="H1034" s="333"/>
      <c r="I1034" s="334"/>
      <c r="J1034" s="335"/>
      <c r="K1034" s="942"/>
      <c r="L1034" s="337"/>
      <c r="M1034" s="337"/>
      <c r="N1034" s="337"/>
      <c r="O1034" s="338"/>
      <c r="P1034" s="339">
        <f t="shared" si="187"/>
        <v>2712000</v>
      </c>
      <c r="Q1034" s="367">
        <v>1222000</v>
      </c>
      <c r="R1034" s="364">
        <v>1490000</v>
      </c>
      <c r="S1034" s="365"/>
      <c r="T1034" s="366"/>
      <c r="U1034" s="367">
        <v>1221332.6200000001</v>
      </c>
      <c r="V1034" s="364">
        <v>1487131.44</v>
      </c>
      <c r="W1034" s="364"/>
      <c r="X1034" s="364"/>
      <c r="Y1034" s="1293">
        <f t="shared" si="188"/>
        <v>2708464.06</v>
      </c>
      <c r="Z1034" s="340"/>
      <c r="AA1034" s="439"/>
      <c r="AB1034" s="33"/>
      <c r="AC1034" s="253">
        <f t="shared" si="189"/>
        <v>5420464.0600000005</v>
      </c>
    </row>
    <row r="1035" spans="1:29" x14ac:dyDescent="0.3">
      <c r="A1035" s="115"/>
      <c r="B1035" s="332"/>
      <c r="C1035" s="332"/>
      <c r="D1035" s="332"/>
      <c r="E1035" s="1193" t="s">
        <v>523</v>
      </c>
      <c r="F1035" s="582">
        <f t="shared" si="185"/>
        <v>0</v>
      </c>
      <c r="G1035" s="333"/>
      <c r="H1035" s="333"/>
      <c r="I1035" s="334"/>
      <c r="J1035" s="335"/>
      <c r="K1035" s="942"/>
      <c r="L1035" s="337"/>
      <c r="M1035" s="337"/>
      <c r="N1035" s="337"/>
      <c r="O1035" s="338"/>
      <c r="P1035" s="339">
        <f t="shared" si="187"/>
        <v>0</v>
      </c>
      <c r="Q1035" s="364"/>
      <c r="R1035" s="364"/>
      <c r="S1035" s="365"/>
      <c r="T1035" s="366"/>
      <c r="U1035" s="367"/>
      <c r="V1035" s="364"/>
      <c r="W1035" s="364"/>
      <c r="X1035" s="364"/>
      <c r="Y1035" s="1293">
        <f t="shared" si="188"/>
        <v>0</v>
      </c>
      <c r="Z1035" s="340"/>
      <c r="AA1035" s="373"/>
      <c r="AB1035" s="33"/>
      <c r="AC1035" s="253">
        <f t="shared" si="189"/>
        <v>0</v>
      </c>
    </row>
    <row r="1036" spans="1:29" x14ac:dyDescent="0.3">
      <c r="A1036" s="115"/>
      <c r="B1036" s="332"/>
      <c r="C1036" s="332"/>
      <c r="D1036" s="332"/>
      <c r="E1036" s="1193" t="s">
        <v>524</v>
      </c>
      <c r="F1036" s="582">
        <f t="shared" si="185"/>
        <v>0</v>
      </c>
      <c r="G1036" s="333"/>
      <c r="H1036" s="333"/>
      <c r="I1036" s="334"/>
      <c r="J1036" s="335"/>
      <c r="K1036" s="942"/>
      <c r="L1036" s="337"/>
      <c r="M1036" s="337"/>
      <c r="N1036" s="337"/>
      <c r="O1036" s="338"/>
      <c r="P1036" s="339">
        <f t="shared" si="187"/>
        <v>0</v>
      </c>
      <c r="Q1036" s="364"/>
      <c r="R1036" s="364"/>
      <c r="S1036" s="365"/>
      <c r="T1036" s="366"/>
      <c r="U1036" s="367"/>
      <c r="V1036" s="364"/>
      <c r="W1036" s="364"/>
      <c r="X1036" s="364"/>
      <c r="Y1036" s="1293">
        <f t="shared" si="188"/>
        <v>0</v>
      </c>
      <c r="Z1036" s="340"/>
      <c r="AA1036" s="373"/>
      <c r="AB1036" s="33"/>
      <c r="AC1036" s="253">
        <f t="shared" si="189"/>
        <v>0</v>
      </c>
    </row>
    <row r="1037" spans="1:29" x14ac:dyDescent="0.3">
      <c r="A1037" s="115"/>
      <c r="B1037" s="332"/>
      <c r="C1037" s="332"/>
      <c r="D1037" s="332"/>
      <c r="E1037" s="1198"/>
      <c r="F1037" s="582">
        <f t="shared" si="185"/>
        <v>0</v>
      </c>
      <c r="G1037" s="333"/>
      <c r="H1037" s="333"/>
      <c r="I1037" s="334"/>
      <c r="J1037" s="335"/>
      <c r="K1037" s="942"/>
      <c r="L1037" s="337"/>
      <c r="M1037" s="337"/>
      <c r="N1037" s="337"/>
      <c r="O1037" s="338"/>
      <c r="P1037" s="339">
        <f t="shared" si="187"/>
        <v>0</v>
      </c>
      <c r="Q1037" s="364"/>
      <c r="R1037" s="364"/>
      <c r="S1037" s="365"/>
      <c r="T1037" s="366"/>
      <c r="U1037" s="367"/>
      <c r="V1037" s="364"/>
      <c r="W1037" s="364"/>
      <c r="X1037" s="364"/>
      <c r="Y1037" s="1293">
        <f t="shared" si="188"/>
        <v>0</v>
      </c>
      <c r="Z1037" s="340"/>
      <c r="AA1037" s="373"/>
      <c r="AB1037" s="33"/>
      <c r="AC1037" s="253">
        <f t="shared" si="189"/>
        <v>0</v>
      </c>
    </row>
    <row r="1038" spans="1:29" x14ac:dyDescent="0.3">
      <c r="A1038" s="115"/>
      <c r="B1038" s="332"/>
      <c r="C1038" s="332"/>
      <c r="D1038" s="332"/>
      <c r="E1038" s="1193" t="s">
        <v>519</v>
      </c>
      <c r="F1038" s="582">
        <f t="shared" si="185"/>
        <v>0</v>
      </c>
      <c r="G1038" s="333"/>
      <c r="H1038" s="333"/>
      <c r="I1038" s="334"/>
      <c r="J1038" s="335"/>
      <c r="K1038" s="942"/>
      <c r="L1038" s="337"/>
      <c r="M1038" s="337"/>
      <c r="N1038" s="337"/>
      <c r="O1038" s="338"/>
      <c r="P1038" s="339">
        <f t="shared" si="187"/>
        <v>1955000</v>
      </c>
      <c r="Q1038" s="367">
        <v>875000</v>
      </c>
      <c r="R1038" s="364">
        <v>1080000</v>
      </c>
      <c r="S1038" s="365"/>
      <c r="T1038" s="366"/>
      <c r="U1038" s="367">
        <v>874892.11</v>
      </c>
      <c r="V1038" s="364">
        <v>1080254.17</v>
      </c>
      <c r="W1038" s="364"/>
      <c r="X1038" s="364"/>
      <c r="Y1038" s="1293">
        <f t="shared" si="188"/>
        <v>1955146.2799999998</v>
      </c>
      <c r="Z1038" s="340"/>
      <c r="AA1038" s="439"/>
      <c r="AB1038" s="33"/>
      <c r="AC1038" s="253">
        <f t="shared" si="189"/>
        <v>3910146.28</v>
      </c>
    </row>
    <row r="1039" spans="1:29" x14ac:dyDescent="0.3">
      <c r="A1039" s="115"/>
      <c r="B1039" s="332"/>
      <c r="C1039" s="332"/>
      <c r="D1039" s="332"/>
      <c r="E1039" s="1193" t="s">
        <v>520</v>
      </c>
      <c r="F1039" s="582">
        <f t="shared" si="185"/>
        <v>0</v>
      </c>
      <c r="G1039" s="333"/>
      <c r="H1039" s="333"/>
      <c r="I1039" s="334"/>
      <c r="J1039" s="335"/>
      <c r="K1039" s="942"/>
      <c r="L1039" s="337"/>
      <c r="M1039" s="337"/>
      <c r="N1039" s="337"/>
      <c r="O1039" s="338"/>
      <c r="P1039" s="339">
        <f t="shared" si="187"/>
        <v>0</v>
      </c>
      <c r="Q1039" s="364"/>
      <c r="R1039" s="364"/>
      <c r="S1039" s="365"/>
      <c r="T1039" s="366"/>
      <c r="U1039" s="367"/>
      <c r="V1039" s="364"/>
      <c r="W1039" s="364"/>
      <c r="X1039" s="364"/>
      <c r="Y1039" s="1293">
        <f t="shared" si="188"/>
        <v>0</v>
      </c>
      <c r="Z1039" s="340"/>
      <c r="AA1039" s="439"/>
      <c r="AB1039" s="33"/>
      <c r="AC1039" s="253">
        <f t="shared" si="189"/>
        <v>0</v>
      </c>
    </row>
    <row r="1040" spans="1:29" x14ac:dyDescent="0.3">
      <c r="A1040" s="115"/>
      <c r="B1040" s="332"/>
      <c r="C1040" s="332"/>
      <c r="D1040" s="332"/>
      <c r="E1040" s="1193" t="s">
        <v>521</v>
      </c>
      <c r="F1040" s="582">
        <f t="shared" si="185"/>
        <v>0</v>
      </c>
      <c r="G1040" s="333"/>
      <c r="H1040" s="333"/>
      <c r="I1040" s="334"/>
      <c r="J1040" s="335"/>
      <c r="K1040" s="942"/>
      <c r="L1040" s="337"/>
      <c r="M1040" s="337"/>
      <c r="N1040" s="337"/>
      <c r="O1040" s="338"/>
      <c r="P1040" s="339">
        <f t="shared" si="187"/>
        <v>0</v>
      </c>
      <c r="Q1040" s="364"/>
      <c r="R1040" s="364"/>
      <c r="S1040" s="365"/>
      <c r="T1040" s="366"/>
      <c r="U1040" s="367"/>
      <c r="V1040" s="364"/>
      <c r="W1040" s="364"/>
      <c r="X1040" s="364"/>
      <c r="Y1040" s="1293">
        <f t="shared" si="188"/>
        <v>0</v>
      </c>
      <c r="Z1040" s="340"/>
      <c r="AA1040" s="439"/>
      <c r="AB1040" s="33"/>
      <c r="AC1040" s="253">
        <f t="shared" si="189"/>
        <v>0</v>
      </c>
    </row>
    <row r="1041" spans="1:29" ht="15.6" customHeight="1" x14ac:dyDescent="0.3">
      <c r="A1041" s="115"/>
      <c r="B1041" s="332"/>
      <c r="C1041" s="332"/>
      <c r="D1041" s="332"/>
      <c r="E1041" s="1168"/>
      <c r="F1041" s="582">
        <f t="shared" si="185"/>
        <v>0</v>
      </c>
      <c r="G1041" s="333"/>
      <c r="H1041" s="333"/>
      <c r="I1041" s="334"/>
      <c r="J1041" s="335"/>
      <c r="K1041" s="942"/>
      <c r="L1041" s="337"/>
      <c r="M1041" s="337"/>
      <c r="N1041" s="337"/>
      <c r="O1041" s="338"/>
      <c r="P1041" s="339">
        <f t="shared" si="187"/>
        <v>0</v>
      </c>
      <c r="Q1041" s="364"/>
      <c r="R1041" s="364"/>
      <c r="S1041" s="365"/>
      <c r="T1041" s="366"/>
      <c r="U1041" s="367"/>
      <c r="V1041" s="364"/>
      <c r="W1041" s="364"/>
      <c r="X1041" s="364"/>
      <c r="Y1041" s="1293">
        <f t="shared" si="188"/>
        <v>0</v>
      </c>
      <c r="Z1041" s="340"/>
      <c r="AA1041" s="439"/>
      <c r="AB1041" s="20"/>
      <c r="AC1041" s="253">
        <f t="shared" si="189"/>
        <v>0</v>
      </c>
    </row>
    <row r="1042" spans="1:29" ht="15.6" customHeight="1" x14ac:dyDescent="0.3">
      <c r="A1042" s="115"/>
      <c r="B1042" s="332"/>
      <c r="C1042" s="332"/>
      <c r="D1042" s="332"/>
      <c r="E1042" s="1200" t="s">
        <v>561</v>
      </c>
      <c r="F1042" s="582">
        <v>1</v>
      </c>
      <c r="G1042" s="333"/>
      <c r="H1042" s="333"/>
      <c r="I1042" s="334">
        <v>1</v>
      </c>
      <c r="J1042" s="335">
        <v>-1</v>
      </c>
      <c r="K1042" s="942"/>
      <c r="L1042" s="337"/>
      <c r="M1042" s="337"/>
      <c r="N1042" s="337"/>
      <c r="O1042" s="338"/>
      <c r="P1042" s="339">
        <f t="shared" si="187"/>
        <v>0</v>
      </c>
      <c r="Q1042" s="364"/>
      <c r="R1042" s="364"/>
      <c r="S1042" s="365"/>
      <c r="T1042" s="366"/>
      <c r="U1042" s="367"/>
      <c r="V1042" s="364"/>
      <c r="W1042" s="364"/>
      <c r="X1042" s="364"/>
      <c r="Y1042" s="1293">
        <f t="shared" si="188"/>
        <v>0</v>
      </c>
      <c r="Z1042" s="340"/>
      <c r="AA1042" s="431"/>
      <c r="AB1042" s="33"/>
      <c r="AC1042" s="253">
        <f t="shared" si="189"/>
        <v>0</v>
      </c>
    </row>
    <row r="1043" spans="1:29" ht="16.2" thickBot="1" x14ac:dyDescent="0.35">
      <c r="A1043" s="121"/>
      <c r="B1043" s="377"/>
      <c r="C1043" s="377"/>
      <c r="D1043" s="377"/>
      <c r="E1043" s="1494"/>
      <c r="F1043" s="885">
        <f t="shared" si="185"/>
        <v>0</v>
      </c>
      <c r="G1043" s="378"/>
      <c r="H1043" s="378"/>
      <c r="I1043" s="379"/>
      <c r="J1043" s="380"/>
      <c r="K1043" s="944"/>
      <c r="L1043" s="425"/>
      <c r="M1043" s="425"/>
      <c r="N1043" s="425"/>
      <c r="O1043" s="382"/>
      <c r="P1043" s="481">
        <f t="shared" si="187"/>
        <v>0</v>
      </c>
      <c r="Q1043" s="383"/>
      <c r="R1043" s="383"/>
      <c r="S1043" s="384"/>
      <c r="T1043" s="385"/>
      <c r="U1043" s="386"/>
      <c r="V1043" s="383"/>
      <c r="W1043" s="383"/>
      <c r="X1043" s="383"/>
      <c r="Y1043" s="1305">
        <f t="shared" si="188"/>
        <v>0</v>
      </c>
      <c r="Z1043" s="387"/>
      <c r="AA1043" s="564"/>
      <c r="AB1043" s="33"/>
      <c r="AC1043" s="253">
        <f t="shared" si="189"/>
        <v>0</v>
      </c>
    </row>
    <row r="1044" spans="1:29" x14ac:dyDescent="0.3">
      <c r="A1044" s="122"/>
      <c r="B1044" s="591" t="s">
        <v>406</v>
      </c>
      <c r="C1044" s="388"/>
      <c r="D1044" s="388"/>
      <c r="E1044" s="1361"/>
      <c r="F1044" s="886">
        <f t="shared" si="185"/>
        <v>0</v>
      </c>
      <c r="G1044" s="389"/>
      <c r="H1044" s="389"/>
      <c r="I1044" s="390"/>
      <c r="J1044" s="391"/>
      <c r="K1044" s="945"/>
      <c r="L1044" s="447"/>
      <c r="M1044" s="447"/>
      <c r="N1044" s="447"/>
      <c r="O1044" s="394"/>
      <c r="P1044" s="483">
        <f t="shared" si="187"/>
        <v>0</v>
      </c>
      <c r="Q1044" s="395"/>
      <c r="R1044" s="395"/>
      <c r="S1044" s="478"/>
      <c r="T1044" s="479"/>
      <c r="U1044" s="398"/>
      <c r="V1044" s="395"/>
      <c r="W1044" s="395"/>
      <c r="X1044" s="395"/>
      <c r="Y1044" s="1306">
        <f t="shared" si="188"/>
        <v>0</v>
      </c>
      <c r="Z1044" s="399"/>
      <c r="AA1044" s="535" t="s">
        <v>116</v>
      </c>
      <c r="AB1044" s="33"/>
      <c r="AC1044" s="253">
        <f t="shared" si="189"/>
        <v>0</v>
      </c>
    </row>
    <row r="1045" spans="1:29" s="59" customFormat="1" x14ac:dyDescent="0.3">
      <c r="A1045" s="118"/>
      <c r="B1045" s="574"/>
      <c r="C1045" s="574" t="s">
        <v>266</v>
      </c>
      <c r="D1045" s="368"/>
      <c r="E1045" s="1166"/>
      <c r="F1045" s="582">
        <f t="shared" si="185"/>
        <v>0</v>
      </c>
      <c r="G1045" s="583"/>
      <c r="H1045" s="583"/>
      <c r="I1045" s="584"/>
      <c r="J1045" s="585"/>
      <c r="K1045" s="336"/>
      <c r="L1045" s="429"/>
      <c r="M1045" s="429"/>
      <c r="N1045" s="429"/>
      <c r="O1045" s="338"/>
      <c r="P1045" s="339">
        <f>SUM(P1047:P1066)</f>
        <v>2680055.4899999998</v>
      </c>
      <c r="Q1045" s="339">
        <f t="shared" ref="Q1045:Z1045" si="190">SUM(Q1047:Q1066)</f>
        <v>0</v>
      </c>
      <c r="R1045" s="339">
        <f t="shared" si="190"/>
        <v>234226.99</v>
      </c>
      <c r="S1045" s="339">
        <f t="shared" si="190"/>
        <v>1714854.5</v>
      </c>
      <c r="T1045" s="1286">
        <f t="shared" si="190"/>
        <v>730974</v>
      </c>
      <c r="U1045" s="339">
        <f t="shared" si="190"/>
        <v>0</v>
      </c>
      <c r="V1045" s="339">
        <f t="shared" si="190"/>
        <v>199435.09</v>
      </c>
      <c r="W1045" s="339">
        <f t="shared" si="190"/>
        <v>0</v>
      </c>
      <c r="X1045" s="339">
        <f t="shared" si="190"/>
        <v>0</v>
      </c>
      <c r="Y1045" s="1286">
        <f t="shared" si="190"/>
        <v>199435.09</v>
      </c>
      <c r="Z1045" s="339">
        <f t="shared" si="190"/>
        <v>0</v>
      </c>
      <c r="AA1045" s="369"/>
      <c r="AB1045" s="60"/>
      <c r="AC1045" s="260">
        <f t="shared" si="189"/>
        <v>2879490.5799999996</v>
      </c>
    </row>
    <row r="1046" spans="1:29" x14ac:dyDescent="0.3">
      <c r="A1046" s="118"/>
      <c r="B1046" s="574"/>
      <c r="C1046" s="574"/>
      <c r="D1046" s="368"/>
      <c r="E1046" s="1166"/>
      <c r="F1046" s="582">
        <f t="shared" si="185"/>
        <v>0</v>
      </c>
      <c r="G1046" s="333"/>
      <c r="H1046" s="333"/>
      <c r="I1046" s="334"/>
      <c r="J1046" s="335"/>
      <c r="K1046" s="942"/>
      <c r="L1046" s="337"/>
      <c r="M1046" s="337"/>
      <c r="N1046" s="337"/>
      <c r="O1046" s="338"/>
      <c r="P1046" s="339">
        <f t="shared" si="187"/>
        <v>0</v>
      </c>
      <c r="Q1046" s="364"/>
      <c r="R1046" s="364"/>
      <c r="S1046" s="365"/>
      <c r="T1046" s="366"/>
      <c r="U1046" s="367"/>
      <c r="V1046" s="364"/>
      <c r="W1046" s="364"/>
      <c r="X1046" s="364"/>
      <c r="Y1046" s="1293">
        <f t="shared" si="188"/>
        <v>0</v>
      </c>
      <c r="Z1046" s="340"/>
      <c r="AA1046" s="415"/>
      <c r="AB1046" s="33"/>
      <c r="AC1046" s="253">
        <f t="shared" si="189"/>
        <v>0</v>
      </c>
    </row>
    <row r="1047" spans="1:29" x14ac:dyDescent="0.3">
      <c r="A1047" s="124"/>
      <c r="B1047" s="441"/>
      <c r="C1047" s="442" t="s">
        <v>708</v>
      </c>
      <c r="D1047" s="441"/>
      <c r="E1047" s="1168"/>
      <c r="F1047" s="582">
        <f t="shared" si="185"/>
        <v>0</v>
      </c>
      <c r="G1047" s="333"/>
      <c r="H1047" s="333"/>
      <c r="I1047" s="433"/>
      <c r="J1047" s="335"/>
      <c r="K1047" s="633"/>
      <c r="L1047" s="337"/>
      <c r="M1047" s="337"/>
      <c r="N1047" s="337"/>
      <c r="O1047" s="338"/>
      <c r="P1047" s="339">
        <f t="shared" si="187"/>
        <v>1242567</v>
      </c>
      <c r="Q1047" s="364"/>
      <c r="R1047" s="364"/>
      <c r="S1047" s="364">
        <v>1242567</v>
      </c>
      <c r="T1047" s="475"/>
      <c r="U1047" s="367"/>
      <c r="V1047" s="364"/>
      <c r="W1047" s="364"/>
      <c r="X1047" s="364"/>
      <c r="Y1047" s="1293">
        <f t="shared" si="188"/>
        <v>0</v>
      </c>
      <c r="Z1047" s="593"/>
      <c r="AA1047" s="431"/>
      <c r="AB1047" s="28"/>
      <c r="AC1047" s="253">
        <f t="shared" si="189"/>
        <v>1242567</v>
      </c>
    </row>
    <row r="1048" spans="1:29" x14ac:dyDescent="0.3">
      <c r="A1048" s="124"/>
      <c r="B1048" s="441"/>
      <c r="C1048" s="442"/>
      <c r="D1048" s="441"/>
      <c r="E1048" s="1168" t="s">
        <v>701</v>
      </c>
      <c r="F1048" s="884">
        <v>4018</v>
      </c>
      <c r="G1048" s="333"/>
      <c r="H1048" s="333"/>
      <c r="I1048" s="334">
        <v>4018</v>
      </c>
      <c r="J1048" s="335">
        <v>-4018</v>
      </c>
      <c r="K1048" s="633"/>
      <c r="L1048" s="337"/>
      <c r="M1048" s="337"/>
      <c r="N1048" s="337"/>
      <c r="O1048" s="338"/>
      <c r="P1048" s="339">
        <f t="shared" si="187"/>
        <v>0</v>
      </c>
      <c r="Q1048" s="364"/>
      <c r="R1048" s="364"/>
      <c r="S1048" s="578"/>
      <c r="T1048" s="475"/>
      <c r="U1048" s="367"/>
      <c r="V1048" s="364"/>
      <c r="W1048" s="364"/>
      <c r="X1048" s="364"/>
      <c r="Y1048" s="1293">
        <f t="shared" si="188"/>
        <v>0</v>
      </c>
      <c r="Z1048" s="594"/>
      <c r="AA1048" s="431"/>
      <c r="AB1048" s="28"/>
      <c r="AC1048" s="253">
        <f t="shared" si="189"/>
        <v>0</v>
      </c>
    </row>
    <row r="1049" spans="1:29" x14ac:dyDescent="0.3">
      <c r="A1049" s="124"/>
      <c r="B1049" s="441"/>
      <c r="C1049" s="442"/>
      <c r="D1049" s="441"/>
      <c r="E1049" s="1168" t="s">
        <v>702</v>
      </c>
      <c r="F1049" s="582">
        <f t="shared" si="185"/>
        <v>1</v>
      </c>
      <c r="G1049" s="333"/>
      <c r="H1049" s="333"/>
      <c r="I1049" s="334">
        <v>1</v>
      </c>
      <c r="J1049" s="335" t="s">
        <v>200</v>
      </c>
      <c r="K1049" s="633"/>
      <c r="L1049" s="337"/>
      <c r="M1049" s="337"/>
      <c r="N1049" s="337"/>
      <c r="O1049" s="338"/>
      <c r="P1049" s="339">
        <f t="shared" si="187"/>
        <v>0</v>
      </c>
      <c r="Q1049" s="364"/>
      <c r="R1049" s="364"/>
      <c r="S1049" s="364"/>
      <c r="T1049" s="475"/>
      <c r="U1049" s="367"/>
      <c r="V1049" s="364"/>
      <c r="W1049" s="364"/>
      <c r="X1049" s="364"/>
      <c r="Y1049" s="1293">
        <f t="shared" si="188"/>
        <v>0</v>
      </c>
      <c r="Z1049" s="593"/>
      <c r="AA1049" s="431"/>
      <c r="AB1049" s="28"/>
      <c r="AC1049" s="253">
        <f t="shared" si="189"/>
        <v>0</v>
      </c>
    </row>
    <row r="1050" spans="1:29" x14ac:dyDescent="0.3">
      <c r="A1050" s="124"/>
      <c r="B1050" s="441"/>
      <c r="C1050" s="442"/>
      <c r="D1050" s="441"/>
      <c r="E1050" s="1168"/>
      <c r="F1050" s="582">
        <f t="shared" si="185"/>
        <v>0</v>
      </c>
      <c r="G1050" s="333"/>
      <c r="H1050" s="333"/>
      <c r="I1050" s="334"/>
      <c r="J1050" s="335"/>
      <c r="K1050" s="633"/>
      <c r="L1050" s="337"/>
      <c r="M1050" s="337"/>
      <c r="N1050" s="337"/>
      <c r="O1050" s="338"/>
      <c r="P1050" s="339">
        <f t="shared" si="187"/>
        <v>0</v>
      </c>
      <c r="Q1050" s="364"/>
      <c r="R1050" s="364"/>
      <c r="S1050" s="364"/>
      <c r="T1050" s="475"/>
      <c r="U1050" s="367"/>
      <c r="V1050" s="364"/>
      <c r="W1050" s="364"/>
      <c r="X1050" s="364"/>
      <c r="Y1050" s="1293">
        <f t="shared" si="188"/>
        <v>0</v>
      </c>
      <c r="Z1050" s="593"/>
      <c r="AA1050" s="431"/>
      <c r="AB1050" s="28"/>
      <c r="AC1050" s="253">
        <f t="shared" si="189"/>
        <v>0</v>
      </c>
    </row>
    <row r="1051" spans="1:29" x14ac:dyDescent="0.3">
      <c r="A1051" s="124"/>
      <c r="B1051" s="441"/>
      <c r="C1051" s="442" t="s">
        <v>703</v>
      </c>
      <c r="D1051" s="441"/>
      <c r="E1051" s="1168"/>
      <c r="F1051" s="582">
        <f t="shared" si="185"/>
        <v>0</v>
      </c>
      <c r="G1051" s="333"/>
      <c r="H1051" s="333"/>
      <c r="I1051" s="433"/>
      <c r="J1051" s="335"/>
      <c r="K1051" s="633"/>
      <c r="L1051" s="337"/>
      <c r="M1051" s="337"/>
      <c r="N1051" s="337"/>
      <c r="O1051" s="338"/>
      <c r="P1051" s="339">
        <f t="shared" si="187"/>
        <v>0</v>
      </c>
      <c r="Q1051" s="364"/>
      <c r="R1051" s="364"/>
      <c r="S1051" s="364"/>
      <c r="T1051" s="475"/>
      <c r="U1051" s="367"/>
      <c r="V1051" s="364"/>
      <c r="W1051" s="364"/>
      <c r="X1051" s="364"/>
      <c r="Y1051" s="1293">
        <f t="shared" si="188"/>
        <v>0</v>
      </c>
      <c r="Z1051" s="593"/>
      <c r="AA1051" s="431"/>
      <c r="AB1051" s="28"/>
      <c r="AC1051" s="253">
        <f t="shared" si="189"/>
        <v>0</v>
      </c>
    </row>
    <row r="1052" spans="1:29" x14ac:dyDescent="0.3">
      <c r="A1052" s="124"/>
      <c r="B1052" s="441"/>
      <c r="C1052" s="442"/>
      <c r="D1052" s="442" t="s">
        <v>704</v>
      </c>
      <c r="E1052" s="1168"/>
      <c r="F1052" s="582">
        <f t="shared" si="185"/>
        <v>0</v>
      </c>
      <c r="G1052" s="333"/>
      <c r="H1052" s="333"/>
      <c r="I1052" s="433"/>
      <c r="J1052" s="335"/>
      <c r="K1052" s="633"/>
      <c r="L1052" s="337"/>
      <c r="M1052" s="337"/>
      <c r="N1052" s="337"/>
      <c r="O1052" s="338"/>
      <c r="P1052" s="339">
        <f t="shared" si="187"/>
        <v>0</v>
      </c>
      <c r="Q1052" s="364"/>
      <c r="R1052" s="364"/>
      <c r="S1052" s="578"/>
      <c r="T1052" s="475"/>
      <c r="U1052" s="367"/>
      <c r="V1052" s="364"/>
      <c r="W1052" s="364"/>
      <c r="X1052" s="364"/>
      <c r="Y1052" s="1293">
        <f t="shared" si="188"/>
        <v>0</v>
      </c>
      <c r="Z1052" s="593"/>
      <c r="AA1052" s="431"/>
      <c r="AB1052" s="28"/>
      <c r="AC1052" s="253">
        <f t="shared" si="189"/>
        <v>0</v>
      </c>
    </row>
    <row r="1053" spans="1:29" x14ac:dyDescent="0.3">
      <c r="A1053" s="124"/>
      <c r="B1053" s="441"/>
      <c r="C1053" s="442"/>
      <c r="D1053" s="441"/>
      <c r="E1053" s="1168" t="s">
        <v>702</v>
      </c>
      <c r="F1053" s="582">
        <f t="shared" si="185"/>
        <v>1</v>
      </c>
      <c r="G1053" s="333"/>
      <c r="H1053" s="333"/>
      <c r="I1053" s="334">
        <v>1</v>
      </c>
      <c r="J1053" s="335" t="s">
        <v>200</v>
      </c>
      <c r="K1053" s="633"/>
      <c r="L1053" s="337"/>
      <c r="M1053" s="337"/>
      <c r="N1053" s="337"/>
      <c r="O1053" s="338"/>
      <c r="P1053" s="339">
        <f t="shared" si="187"/>
        <v>77983.5</v>
      </c>
      <c r="Q1053" s="364"/>
      <c r="R1053" s="364"/>
      <c r="S1053" s="364">
        <v>77983.5</v>
      </c>
      <c r="T1053" s="475"/>
      <c r="U1053" s="367"/>
      <c r="V1053" s="364"/>
      <c r="W1053" s="364"/>
      <c r="X1053" s="364"/>
      <c r="Y1053" s="1293">
        <f t="shared" si="188"/>
        <v>0</v>
      </c>
      <c r="Z1053" s="593"/>
      <c r="AA1053" s="431"/>
      <c r="AB1053" s="28"/>
      <c r="AC1053" s="253">
        <f t="shared" si="189"/>
        <v>77983.5</v>
      </c>
    </row>
    <row r="1054" spans="1:29" x14ac:dyDescent="0.3">
      <c r="A1054" s="124"/>
      <c r="B1054" s="441"/>
      <c r="C1054" s="442"/>
      <c r="D1054" s="441"/>
      <c r="E1054" s="1168"/>
      <c r="F1054" s="582">
        <f t="shared" si="185"/>
        <v>0</v>
      </c>
      <c r="G1054" s="333"/>
      <c r="H1054" s="333"/>
      <c r="I1054" s="334"/>
      <c r="J1054" s="335"/>
      <c r="K1054" s="633"/>
      <c r="L1054" s="337"/>
      <c r="M1054" s="337"/>
      <c r="N1054" s="337"/>
      <c r="O1054" s="338"/>
      <c r="P1054" s="339">
        <f t="shared" si="187"/>
        <v>0</v>
      </c>
      <c r="Q1054" s="364"/>
      <c r="R1054" s="364"/>
      <c r="S1054" s="364"/>
      <c r="T1054" s="475"/>
      <c r="U1054" s="367"/>
      <c r="V1054" s="364"/>
      <c r="W1054" s="364"/>
      <c r="X1054" s="364"/>
      <c r="Y1054" s="1293">
        <f t="shared" si="188"/>
        <v>0</v>
      </c>
      <c r="Z1054" s="593"/>
      <c r="AA1054" s="431"/>
      <c r="AB1054" s="28"/>
      <c r="AC1054" s="253">
        <f t="shared" si="189"/>
        <v>0</v>
      </c>
    </row>
    <row r="1055" spans="1:29" x14ac:dyDescent="0.3">
      <c r="A1055" s="124"/>
      <c r="B1055" s="441"/>
      <c r="C1055" s="442"/>
      <c r="D1055" s="442" t="s">
        <v>705</v>
      </c>
      <c r="E1055" s="1168"/>
      <c r="F1055" s="582">
        <f t="shared" si="185"/>
        <v>0</v>
      </c>
      <c r="G1055" s="333"/>
      <c r="H1055" s="333"/>
      <c r="I1055" s="433"/>
      <c r="J1055" s="335"/>
      <c r="K1055" s="633"/>
      <c r="L1055" s="337"/>
      <c r="M1055" s="337"/>
      <c r="N1055" s="337"/>
      <c r="O1055" s="338"/>
      <c r="P1055" s="339">
        <f t="shared" si="187"/>
        <v>0</v>
      </c>
      <c r="Q1055" s="364"/>
      <c r="R1055" s="364"/>
      <c r="S1055" s="364"/>
      <c r="T1055" s="475"/>
      <c r="U1055" s="367"/>
      <c r="V1055" s="364"/>
      <c r="W1055" s="364"/>
      <c r="X1055" s="364"/>
      <c r="Y1055" s="1293">
        <f t="shared" si="188"/>
        <v>0</v>
      </c>
      <c r="Z1055" s="593"/>
      <c r="AA1055" s="431"/>
      <c r="AB1055" s="28"/>
      <c r="AC1055" s="253">
        <f t="shared" si="189"/>
        <v>0</v>
      </c>
    </row>
    <row r="1056" spans="1:29" s="54" customFormat="1" x14ac:dyDescent="0.3">
      <c r="A1056" s="124"/>
      <c r="B1056" s="441"/>
      <c r="C1056" s="442"/>
      <c r="D1056" s="441"/>
      <c r="E1056" s="1168" t="s">
        <v>706</v>
      </c>
      <c r="F1056" s="582">
        <f t="shared" si="185"/>
        <v>1</v>
      </c>
      <c r="G1056" s="333"/>
      <c r="H1056" s="333"/>
      <c r="I1056" s="334"/>
      <c r="J1056" s="335">
        <v>1</v>
      </c>
      <c r="K1056" s="633"/>
      <c r="L1056" s="344"/>
      <c r="M1056" s="344"/>
      <c r="N1056" s="344"/>
      <c r="O1056" s="338"/>
      <c r="P1056" s="339">
        <f t="shared" si="187"/>
        <v>541200</v>
      </c>
      <c r="Q1056" s="364"/>
      <c r="R1056" s="364"/>
      <c r="S1056" s="364"/>
      <c r="T1056" s="475">
        <v>541200</v>
      </c>
      <c r="U1056" s="367"/>
      <c r="V1056" s="364"/>
      <c r="W1056" s="364"/>
      <c r="X1056" s="364"/>
      <c r="Y1056" s="1293">
        <f t="shared" si="188"/>
        <v>0</v>
      </c>
      <c r="Z1056" s="593"/>
      <c r="AA1056" s="431"/>
      <c r="AB1056" s="53"/>
      <c r="AC1056" s="253">
        <f t="shared" si="189"/>
        <v>541200</v>
      </c>
    </row>
    <row r="1057" spans="1:29" x14ac:dyDescent="0.3">
      <c r="A1057" s="124"/>
      <c r="B1057" s="441"/>
      <c r="C1057" s="442"/>
      <c r="D1057" s="441"/>
      <c r="E1057" s="1168"/>
      <c r="F1057" s="582">
        <f t="shared" si="185"/>
        <v>0</v>
      </c>
      <c r="G1057" s="333"/>
      <c r="H1057" s="333"/>
      <c r="I1057" s="334"/>
      <c r="J1057" s="335"/>
      <c r="K1057" s="633"/>
      <c r="L1057" s="337"/>
      <c r="M1057" s="337"/>
      <c r="N1057" s="337"/>
      <c r="O1057" s="338"/>
      <c r="P1057" s="339">
        <f t="shared" si="187"/>
        <v>0</v>
      </c>
      <c r="Q1057" s="364"/>
      <c r="R1057" s="364"/>
      <c r="S1057" s="364"/>
      <c r="T1057" s="475"/>
      <c r="U1057" s="367"/>
      <c r="V1057" s="364"/>
      <c r="W1057" s="364"/>
      <c r="X1057" s="364"/>
      <c r="Y1057" s="1293">
        <f t="shared" si="188"/>
        <v>0</v>
      </c>
      <c r="Z1057" s="593"/>
      <c r="AA1057" s="431"/>
      <c r="AB1057" s="28"/>
      <c r="AC1057" s="253">
        <f t="shared" si="189"/>
        <v>0</v>
      </c>
    </row>
    <row r="1058" spans="1:29" x14ac:dyDescent="0.3">
      <c r="A1058" s="124"/>
      <c r="B1058" s="441"/>
      <c r="C1058" s="442" t="s">
        <v>707</v>
      </c>
      <c r="D1058" s="441"/>
      <c r="E1058" s="1168"/>
      <c r="F1058" s="582">
        <f t="shared" si="185"/>
        <v>0</v>
      </c>
      <c r="G1058" s="333"/>
      <c r="H1058" s="333"/>
      <c r="I1058" s="433"/>
      <c r="J1058" s="335"/>
      <c r="K1058" s="633"/>
      <c r="L1058" s="337"/>
      <c r="M1058" s="337"/>
      <c r="N1058" s="337"/>
      <c r="O1058" s="338"/>
      <c r="P1058" s="339">
        <f t="shared" si="187"/>
        <v>0</v>
      </c>
      <c r="Q1058" s="364"/>
      <c r="R1058" s="364"/>
      <c r="S1058" s="364"/>
      <c r="T1058" s="475"/>
      <c r="U1058" s="367"/>
      <c r="V1058" s="364"/>
      <c r="W1058" s="364"/>
      <c r="X1058" s="364"/>
      <c r="Y1058" s="1293">
        <f t="shared" si="188"/>
        <v>0</v>
      </c>
      <c r="Z1058" s="593"/>
      <c r="AA1058" s="431"/>
      <c r="AB1058" s="28"/>
      <c r="AC1058" s="253">
        <f t="shared" si="189"/>
        <v>0</v>
      </c>
    </row>
    <row r="1059" spans="1:29" x14ac:dyDescent="0.3">
      <c r="A1059" s="124"/>
      <c r="B1059" s="441"/>
      <c r="C1059" s="442"/>
      <c r="D1059" s="441"/>
      <c r="E1059" s="1168" t="s">
        <v>709</v>
      </c>
      <c r="F1059" s="582">
        <f t="shared" si="185"/>
        <v>0</v>
      </c>
      <c r="G1059" s="333"/>
      <c r="H1059" s="333"/>
      <c r="I1059" s="334"/>
      <c r="J1059" s="335"/>
      <c r="K1059" s="633"/>
      <c r="L1059" s="337"/>
      <c r="M1059" s="337"/>
      <c r="N1059" s="337"/>
      <c r="O1059" s="338"/>
      <c r="P1059" s="339">
        <f t="shared" si="187"/>
        <v>0</v>
      </c>
      <c r="Q1059" s="364"/>
      <c r="R1059" s="364"/>
      <c r="S1059" s="578"/>
      <c r="T1059" s="475"/>
      <c r="U1059" s="367"/>
      <c r="V1059" s="364"/>
      <c r="W1059" s="364"/>
      <c r="X1059" s="364"/>
      <c r="Y1059" s="1293">
        <f t="shared" si="188"/>
        <v>0</v>
      </c>
      <c r="Z1059" s="594"/>
      <c r="AA1059" s="431"/>
      <c r="AB1059" s="28"/>
      <c r="AC1059" s="253">
        <f t="shared" si="189"/>
        <v>0</v>
      </c>
    </row>
    <row r="1060" spans="1:29" x14ac:dyDescent="0.3">
      <c r="A1060" s="124"/>
      <c r="B1060" s="441"/>
      <c r="C1060" s="442"/>
      <c r="D1060" s="441"/>
      <c r="E1060" s="1202" t="s">
        <v>525</v>
      </c>
      <c r="F1060" s="582">
        <f t="shared" si="185"/>
        <v>1</v>
      </c>
      <c r="G1060" s="333"/>
      <c r="H1060" s="333"/>
      <c r="I1060" s="334">
        <v>1</v>
      </c>
      <c r="J1060" s="335" t="s">
        <v>200</v>
      </c>
      <c r="K1060" s="633"/>
      <c r="L1060" s="337"/>
      <c r="M1060" s="337"/>
      <c r="N1060" s="337"/>
      <c r="O1060" s="338"/>
      <c r="P1060" s="339">
        <f t="shared" si="187"/>
        <v>233789.15</v>
      </c>
      <c r="Q1060" s="364"/>
      <c r="R1060" s="364">
        <v>19631.150000000001</v>
      </c>
      <c r="S1060" s="578">
        <f>35693*3</f>
        <v>107079</v>
      </c>
      <c r="T1060" s="579">
        <f>35693*3</f>
        <v>107079</v>
      </c>
      <c r="U1060" s="367"/>
      <c r="V1060" s="364"/>
      <c r="W1060" s="364"/>
      <c r="X1060" s="364"/>
      <c r="Y1060" s="1293">
        <f t="shared" si="188"/>
        <v>0</v>
      </c>
      <c r="Z1060" s="593"/>
      <c r="AA1060" s="431"/>
      <c r="AB1060" s="28"/>
      <c r="AC1060" s="253">
        <f t="shared" si="189"/>
        <v>233789.15</v>
      </c>
    </row>
    <row r="1061" spans="1:29" x14ac:dyDescent="0.3">
      <c r="A1061" s="124"/>
      <c r="B1061" s="441"/>
      <c r="C1061" s="442"/>
      <c r="D1061" s="441"/>
      <c r="E1061" s="1202" t="s">
        <v>526</v>
      </c>
      <c r="F1061" s="582">
        <f t="shared" si="185"/>
        <v>1</v>
      </c>
      <c r="G1061" s="333"/>
      <c r="H1061" s="333"/>
      <c r="I1061" s="334">
        <v>1</v>
      </c>
      <c r="J1061" s="335" t="s">
        <v>200</v>
      </c>
      <c r="K1061" s="633"/>
      <c r="L1061" s="337"/>
      <c r="M1061" s="337"/>
      <c r="N1061" s="337"/>
      <c r="O1061" s="338"/>
      <c r="P1061" s="339">
        <f t="shared" si="187"/>
        <v>180550.75</v>
      </c>
      <c r="Q1061" s="364"/>
      <c r="R1061" s="364">
        <v>15160.75</v>
      </c>
      <c r="S1061" s="578">
        <f>27565*3</f>
        <v>82695</v>
      </c>
      <c r="T1061" s="579">
        <f>27565*3</f>
        <v>82695</v>
      </c>
      <c r="U1061" s="367"/>
      <c r="V1061" s="364"/>
      <c r="W1061" s="364"/>
      <c r="X1061" s="364"/>
      <c r="Y1061" s="1293">
        <f t="shared" si="188"/>
        <v>0</v>
      </c>
      <c r="Z1061" s="593"/>
      <c r="AA1061" s="431"/>
      <c r="AB1061" s="28"/>
      <c r="AC1061" s="253">
        <f t="shared" si="189"/>
        <v>180550.75</v>
      </c>
    </row>
    <row r="1062" spans="1:29" x14ac:dyDescent="0.3">
      <c r="A1062" s="124"/>
      <c r="B1062" s="441"/>
      <c r="C1062" s="442"/>
      <c r="D1062" s="441"/>
      <c r="E1062" s="1168"/>
      <c r="F1062" s="582">
        <f t="shared" si="185"/>
        <v>0</v>
      </c>
      <c r="G1062" s="333"/>
      <c r="H1062" s="333"/>
      <c r="I1062" s="334"/>
      <c r="J1062" s="335"/>
      <c r="K1062" s="633"/>
      <c r="L1062" s="337"/>
      <c r="M1062" s="337"/>
      <c r="N1062" s="337"/>
      <c r="O1062" s="338"/>
      <c r="P1062" s="339">
        <f t="shared" si="187"/>
        <v>0</v>
      </c>
      <c r="Q1062" s="364"/>
      <c r="R1062" s="364"/>
      <c r="S1062" s="595"/>
      <c r="T1062" s="579"/>
      <c r="U1062" s="367"/>
      <c r="V1062" s="364"/>
      <c r="W1062" s="364"/>
      <c r="X1062" s="364"/>
      <c r="Y1062" s="1293">
        <f t="shared" si="188"/>
        <v>0</v>
      </c>
      <c r="Z1062" s="594"/>
      <c r="AA1062" s="431"/>
      <c r="AB1062" s="28"/>
      <c r="AC1062" s="253">
        <f t="shared" si="189"/>
        <v>0</v>
      </c>
    </row>
    <row r="1063" spans="1:29" x14ac:dyDescent="0.3">
      <c r="A1063" s="124"/>
      <c r="B1063" s="441"/>
      <c r="C1063" s="442" t="s">
        <v>840</v>
      </c>
      <c r="D1063" s="441"/>
      <c r="E1063" s="1168"/>
      <c r="F1063" s="582">
        <f t="shared" si="185"/>
        <v>0</v>
      </c>
      <c r="G1063" s="333"/>
      <c r="H1063" s="333"/>
      <c r="I1063" s="433"/>
      <c r="J1063" s="335"/>
      <c r="K1063" s="633"/>
      <c r="L1063" s="337"/>
      <c r="M1063" s="337"/>
      <c r="N1063" s="337"/>
      <c r="O1063" s="338"/>
      <c r="P1063" s="339">
        <f t="shared" si="187"/>
        <v>0</v>
      </c>
      <c r="Q1063" s="364"/>
      <c r="R1063" s="364"/>
      <c r="S1063" s="595"/>
      <c r="T1063" s="475"/>
      <c r="U1063" s="367"/>
      <c r="V1063" s="364"/>
      <c r="W1063" s="364"/>
      <c r="X1063" s="364"/>
      <c r="Y1063" s="1293">
        <f t="shared" si="188"/>
        <v>0</v>
      </c>
      <c r="Z1063" s="593"/>
      <c r="AA1063" s="431"/>
      <c r="AB1063" s="28"/>
      <c r="AC1063" s="253">
        <f t="shared" si="189"/>
        <v>0</v>
      </c>
    </row>
    <row r="1064" spans="1:29" x14ac:dyDescent="0.3">
      <c r="A1064" s="124"/>
      <c r="B1064" s="441"/>
      <c r="C1064" s="442"/>
      <c r="D1064" s="441"/>
      <c r="E1064" s="1168" t="s">
        <v>194</v>
      </c>
      <c r="F1064" s="582">
        <f t="shared" si="185"/>
        <v>1</v>
      </c>
      <c r="G1064" s="333"/>
      <c r="H1064" s="333"/>
      <c r="I1064" s="334">
        <v>1</v>
      </c>
      <c r="J1064" s="335" t="s">
        <v>200</v>
      </c>
      <c r="K1064" s="633"/>
      <c r="L1064" s="337">
        <v>2</v>
      </c>
      <c r="M1064" s="337"/>
      <c r="N1064" s="337"/>
      <c r="O1064" s="338">
        <f t="shared" si="186"/>
        <v>2</v>
      </c>
      <c r="P1064" s="339">
        <f t="shared" si="187"/>
        <v>175000</v>
      </c>
      <c r="Q1064" s="364"/>
      <c r="R1064" s="364">
        <v>175000</v>
      </c>
      <c r="S1064" s="413"/>
      <c r="T1064" s="475"/>
      <c r="U1064" s="367"/>
      <c r="V1064" s="364">
        <v>175000</v>
      </c>
      <c r="W1064" s="364"/>
      <c r="X1064" s="364"/>
      <c r="Y1064" s="1293">
        <f t="shared" si="188"/>
        <v>175000</v>
      </c>
      <c r="Z1064" s="593"/>
      <c r="AA1064" s="1022"/>
      <c r="AB1064" s="28"/>
      <c r="AC1064" s="253">
        <f t="shared" si="189"/>
        <v>350000</v>
      </c>
    </row>
    <row r="1065" spans="1:29" x14ac:dyDescent="0.3">
      <c r="A1065" s="124"/>
      <c r="B1065" s="441"/>
      <c r="C1065" s="442"/>
      <c r="D1065" s="441"/>
      <c r="E1065" s="1168"/>
      <c r="F1065" s="582"/>
      <c r="G1065" s="333"/>
      <c r="H1065" s="333"/>
      <c r="I1065" s="334"/>
      <c r="J1065" s="335"/>
      <c r="K1065" s="633"/>
      <c r="L1065" s="337"/>
      <c r="M1065" s="337"/>
      <c r="N1065" s="337"/>
      <c r="O1065" s="338"/>
      <c r="P1065" s="339">
        <f t="shared" si="187"/>
        <v>24435.09</v>
      </c>
      <c r="Q1065" s="364"/>
      <c r="R1065" s="364">
        <v>24435.09</v>
      </c>
      <c r="S1065" s="413"/>
      <c r="T1065" s="475"/>
      <c r="U1065" s="367"/>
      <c r="V1065" s="364">
        <v>24435.09</v>
      </c>
      <c r="W1065" s="364"/>
      <c r="X1065" s="364"/>
      <c r="Y1065" s="1293">
        <f t="shared" si="188"/>
        <v>24435.09</v>
      </c>
      <c r="Z1065" s="593"/>
      <c r="AA1065" s="1022"/>
      <c r="AB1065" s="4"/>
      <c r="AC1065" s="253">
        <f t="shared" si="189"/>
        <v>48870.18</v>
      </c>
    </row>
    <row r="1066" spans="1:29" x14ac:dyDescent="0.3">
      <c r="A1066" s="124"/>
      <c r="B1066" s="441"/>
      <c r="C1066" s="442"/>
      <c r="D1066" s="441"/>
      <c r="E1066" s="1168"/>
      <c r="F1066" s="582"/>
      <c r="G1066" s="333"/>
      <c r="H1066" s="333"/>
      <c r="I1066" s="334"/>
      <c r="J1066" s="335"/>
      <c r="K1066" s="633"/>
      <c r="L1066" s="337"/>
      <c r="M1066" s="337"/>
      <c r="N1066" s="337"/>
      <c r="O1066" s="338"/>
      <c r="P1066" s="339">
        <f t="shared" si="187"/>
        <v>204530</v>
      </c>
      <c r="Q1066" s="364"/>
      <c r="R1066" s="364"/>
      <c r="S1066" s="595">
        <v>204530</v>
      </c>
      <c r="T1066" s="475"/>
      <c r="U1066" s="367"/>
      <c r="V1066" s="364"/>
      <c r="W1066" s="364"/>
      <c r="X1066" s="364"/>
      <c r="Y1066" s="1293">
        <f t="shared" si="188"/>
        <v>0</v>
      </c>
      <c r="Z1066" s="593"/>
      <c r="AA1066" s="431" t="s">
        <v>783</v>
      </c>
      <c r="AB1066" s="4"/>
      <c r="AC1066" s="253">
        <f t="shared" si="189"/>
        <v>204530</v>
      </c>
    </row>
    <row r="1067" spans="1:29" ht="16.2" thickBot="1" x14ac:dyDescent="0.35">
      <c r="A1067" s="126"/>
      <c r="B1067" s="426"/>
      <c r="C1067" s="1501"/>
      <c r="D1067" s="426"/>
      <c r="E1067" s="1364"/>
      <c r="F1067" s="881">
        <f t="shared" si="185"/>
        <v>0</v>
      </c>
      <c r="G1067" s="307"/>
      <c r="H1067" s="307"/>
      <c r="I1067" s="308"/>
      <c r="J1067" s="309"/>
      <c r="K1067" s="948"/>
      <c r="L1067" s="310"/>
      <c r="M1067" s="310"/>
      <c r="N1067" s="310"/>
      <c r="O1067" s="311">
        <f t="shared" si="186"/>
        <v>0</v>
      </c>
      <c r="P1067" s="484">
        <f t="shared" si="187"/>
        <v>0</v>
      </c>
      <c r="Q1067" s="349"/>
      <c r="R1067" s="349"/>
      <c r="S1067" s="1502"/>
      <c r="T1067" s="1503"/>
      <c r="U1067" s="350"/>
      <c r="V1067" s="349"/>
      <c r="W1067" s="349"/>
      <c r="X1067" s="349"/>
      <c r="Y1067" s="1307">
        <f t="shared" si="188"/>
        <v>0</v>
      </c>
      <c r="Z1067" s="1504"/>
      <c r="AA1067" s="658" t="s">
        <v>784</v>
      </c>
      <c r="AB1067" s="4"/>
      <c r="AC1067" s="253">
        <f t="shared" si="189"/>
        <v>0</v>
      </c>
    </row>
    <row r="1068" spans="1:29" x14ac:dyDescent="0.3">
      <c r="A1068" s="1393"/>
      <c r="B1068" s="1495" t="s">
        <v>1197</v>
      </c>
      <c r="C1068" s="1496"/>
      <c r="D1068" s="550"/>
      <c r="E1068" s="1394"/>
      <c r="F1068" s="891"/>
      <c r="G1068" s="536"/>
      <c r="H1068" s="536"/>
      <c r="I1068" s="1448"/>
      <c r="J1068" s="1449"/>
      <c r="K1068" s="952"/>
      <c r="L1068" s="539"/>
      <c r="M1068" s="539"/>
      <c r="N1068" s="539"/>
      <c r="O1068" s="540"/>
      <c r="P1068" s="488">
        <f t="shared" si="187"/>
        <v>0</v>
      </c>
      <c r="Q1068" s="541"/>
      <c r="R1068" s="541"/>
      <c r="S1068" s="1497"/>
      <c r="T1068" s="1498"/>
      <c r="U1068" s="544"/>
      <c r="V1068" s="541"/>
      <c r="W1068" s="541"/>
      <c r="X1068" s="541"/>
      <c r="Y1068" s="1308">
        <f t="shared" si="188"/>
        <v>0</v>
      </c>
      <c r="Z1068" s="1499"/>
      <c r="AA1068" s="1500"/>
      <c r="AB1068" s="4"/>
      <c r="AC1068" s="253">
        <f t="shared" si="189"/>
        <v>0</v>
      </c>
    </row>
    <row r="1069" spans="1:29" x14ac:dyDescent="0.3">
      <c r="A1069" s="215"/>
      <c r="B1069" s="508" t="s">
        <v>1198</v>
      </c>
      <c r="C1069" s="278" t="s">
        <v>1199</v>
      </c>
      <c r="D1069" s="269"/>
      <c r="E1069" s="554"/>
      <c r="F1069" s="885"/>
      <c r="G1069" s="378"/>
      <c r="H1069" s="378"/>
      <c r="I1069" s="379"/>
      <c r="J1069" s="380"/>
      <c r="K1069" s="947"/>
      <c r="L1069" s="425"/>
      <c r="M1069" s="425"/>
      <c r="N1069" s="425"/>
      <c r="O1069" s="382"/>
      <c r="P1069" s="339">
        <f t="shared" si="187"/>
        <v>0</v>
      </c>
      <c r="Q1069" s="383"/>
      <c r="R1069" s="383"/>
      <c r="S1069" s="989"/>
      <c r="T1069" s="596"/>
      <c r="U1069" s="386"/>
      <c r="V1069" s="383"/>
      <c r="W1069" s="383"/>
      <c r="X1069" s="383"/>
      <c r="Y1069" s="1293">
        <f t="shared" si="188"/>
        <v>0</v>
      </c>
      <c r="Z1069" s="597"/>
      <c r="AA1069" s="598"/>
      <c r="AB1069" s="4"/>
      <c r="AC1069" s="253">
        <f t="shared" si="189"/>
        <v>0</v>
      </c>
    </row>
    <row r="1070" spans="1:29" x14ac:dyDescent="0.3">
      <c r="A1070" s="213"/>
      <c r="B1070" s="508"/>
      <c r="C1070" s="508"/>
      <c r="D1070" s="409"/>
      <c r="E1070" s="600" t="s">
        <v>1045</v>
      </c>
      <c r="F1070" s="885">
        <f>H1070</f>
        <v>3977</v>
      </c>
      <c r="G1070" s="378"/>
      <c r="H1070" s="378">
        <f>4018-41</f>
        <v>3977</v>
      </c>
      <c r="I1070" s="379"/>
      <c r="J1070" s="380"/>
      <c r="K1070" s="947"/>
      <c r="L1070" s="425"/>
      <c r="M1070" s="425"/>
      <c r="N1070" s="425"/>
      <c r="O1070" s="382"/>
      <c r="P1070" s="339">
        <f t="shared" si="187"/>
        <v>2390640</v>
      </c>
      <c r="Q1070" s="383"/>
      <c r="R1070" s="383">
        <v>2390640</v>
      </c>
      <c r="S1070" s="989"/>
      <c r="T1070" s="596"/>
      <c r="U1070" s="386"/>
      <c r="V1070" s="383">
        <v>2390640</v>
      </c>
      <c r="W1070" s="383"/>
      <c r="X1070" s="383"/>
      <c r="Y1070" s="1293">
        <f t="shared" si="188"/>
        <v>2390640</v>
      </c>
      <c r="Z1070" s="597" t="s">
        <v>32</v>
      </c>
      <c r="AA1070" s="598"/>
      <c r="AB1070" s="4"/>
      <c r="AC1070" s="253">
        <f t="shared" si="189"/>
        <v>4781280</v>
      </c>
    </row>
    <row r="1071" spans="1:29" ht="16.2" thickBot="1" x14ac:dyDescent="0.35">
      <c r="A1071" s="121"/>
      <c r="B1071" s="377"/>
      <c r="C1071" s="377"/>
      <c r="D1071" s="377"/>
      <c r="E1071" s="1487"/>
      <c r="F1071" s="885">
        <f t="shared" si="185"/>
        <v>0</v>
      </c>
      <c r="G1071" s="378"/>
      <c r="H1071" s="378"/>
      <c r="I1071" s="379"/>
      <c r="J1071" s="380"/>
      <c r="K1071" s="944"/>
      <c r="L1071" s="425"/>
      <c r="M1071" s="425"/>
      <c r="N1071" s="425"/>
      <c r="O1071" s="382"/>
      <c r="P1071" s="481">
        <f t="shared" si="187"/>
        <v>0</v>
      </c>
      <c r="Q1071" s="383"/>
      <c r="R1071" s="383"/>
      <c r="S1071" s="384"/>
      <c r="T1071" s="385"/>
      <c r="U1071" s="386"/>
      <c r="V1071" s="383"/>
      <c r="W1071" s="383"/>
      <c r="X1071" s="383"/>
      <c r="Y1071" s="1305">
        <f t="shared" si="188"/>
        <v>0</v>
      </c>
      <c r="Z1071" s="387"/>
      <c r="AA1071" s="482"/>
      <c r="AB1071" s="20"/>
      <c r="AC1071" s="253">
        <f t="shared" si="189"/>
        <v>0</v>
      </c>
    </row>
    <row r="1072" spans="1:29" s="54" customFormat="1" x14ac:dyDescent="0.3">
      <c r="A1072" s="123"/>
      <c r="B1072" s="388" t="s">
        <v>1200</v>
      </c>
      <c r="C1072" s="446"/>
      <c r="D1072" s="446"/>
      <c r="E1072" s="1352"/>
      <c r="F1072" s="886">
        <f t="shared" si="185"/>
        <v>0</v>
      </c>
      <c r="G1072" s="389"/>
      <c r="H1072" s="389"/>
      <c r="I1072" s="390"/>
      <c r="J1072" s="391"/>
      <c r="K1072" s="945"/>
      <c r="L1072" s="393"/>
      <c r="M1072" s="393"/>
      <c r="N1072" s="393"/>
      <c r="O1072" s="394"/>
      <c r="P1072" s="483">
        <f t="shared" si="187"/>
        <v>0</v>
      </c>
      <c r="Q1072" s="395"/>
      <c r="R1072" s="395"/>
      <c r="S1072" s="478"/>
      <c r="T1072" s="479"/>
      <c r="U1072" s="398"/>
      <c r="V1072" s="395"/>
      <c r="W1072" s="395"/>
      <c r="X1072" s="395"/>
      <c r="Y1072" s="1306">
        <f t="shared" si="188"/>
        <v>0</v>
      </c>
      <c r="Z1072" s="399"/>
      <c r="AA1072" s="400" t="s">
        <v>774</v>
      </c>
      <c r="AB1072" s="58"/>
      <c r="AC1072" s="253">
        <f t="shared" si="189"/>
        <v>0</v>
      </c>
    </row>
    <row r="1073" spans="1:36" s="59" customFormat="1" x14ac:dyDescent="0.3">
      <c r="A1073" s="118"/>
      <c r="B1073" s="368"/>
      <c r="C1073" s="331" t="s">
        <v>271</v>
      </c>
      <c r="D1073" s="368"/>
      <c r="E1073" s="1166"/>
      <c r="F1073" s="582">
        <f t="shared" si="185"/>
        <v>0</v>
      </c>
      <c r="G1073" s="333"/>
      <c r="H1073" s="333"/>
      <c r="I1073" s="334"/>
      <c r="J1073" s="335"/>
      <c r="K1073" s="942"/>
      <c r="L1073" s="344"/>
      <c r="M1073" s="429"/>
      <c r="N1073" s="429"/>
      <c r="O1073" s="338"/>
      <c r="P1073" s="339">
        <f t="shared" si="187"/>
        <v>0</v>
      </c>
      <c r="Q1073" s="364"/>
      <c r="R1073" s="364"/>
      <c r="S1073" s="365"/>
      <c r="T1073" s="366"/>
      <c r="U1073" s="367"/>
      <c r="V1073" s="364"/>
      <c r="W1073" s="436"/>
      <c r="X1073" s="436"/>
      <c r="Y1073" s="1293">
        <f t="shared" si="188"/>
        <v>0</v>
      </c>
      <c r="Z1073" s="438"/>
      <c r="AA1073" s="601"/>
      <c r="AB1073" s="58"/>
      <c r="AC1073" s="253">
        <f t="shared" si="189"/>
        <v>0</v>
      </c>
    </row>
    <row r="1074" spans="1:36" s="54" customFormat="1" x14ac:dyDescent="0.3">
      <c r="A1074" s="115"/>
      <c r="B1074" s="332"/>
      <c r="C1074" s="332"/>
      <c r="D1074" s="332"/>
      <c r="E1074" s="1168"/>
      <c r="F1074" s="582">
        <f t="shared" si="185"/>
        <v>0</v>
      </c>
      <c r="G1074" s="333"/>
      <c r="H1074" s="333"/>
      <c r="I1074" s="433"/>
      <c r="J1074" s="434"/>
      <c r="K1074" s="942"/>
      <c r="L1074" s="344"/>
      <c r="M1074" s="344"/>
      <c r="N1074" s="344"/>
      <c r="O1074" s="338"/>
      <c r="P1074" s="339">
        <f t="shared" si="187"/>
        <v>0</v>
      </c>
      <c r="Q1074" s="364"/>
      <c r="R1074" s="364"/>
      <c r="S1074" s="365"/>
      <c r="T1074" s="366"/>
      <c r="U1074" s="367"/>
      <c r="V1074" s="364"/>
      <c r="W1074" s="364"/>
      <c r="X1074" s="364"/>
      <c r="Y1074" s="1293">
        <f t="shared" si="188"/>
        <v>0</v>
      </c>
      <c r="Z1074" s="340"/>
      <c r="AA1074" s="370"/>
      <c r="AB1074" s="58"/>
      <c r="AC1074" s="253">
        <f t="shared" si="189"/>
        <v>0</v>
      </c>
    </row>
    <row r="1075" spans="1:36" s="54" customFormat="1" x14ac:dyDescent="0.3">
      <c r="A1075" s="115"/>
      <c r="B1075" s="332"/>
      <c r="C1075" s="374" t="s">
        <v>1201</v>
      </c>
      <c r="D1075" s="332"/>
      <c r="E1075" s="1164"/>
      <c r="F1075" s="582">
        <f t="shared" si="185"/>
        <v>0</v>
      </c>
      <c r="G1075" s="333"/>
      <c r="H1075" s="333"/>
      <c r="I1075" s="433"/>
      <c r="J1075" s="434"/>
      <c r="K1075" s="942"/>
      <c r="L1075" s="344"/>
      <c r="M1075" s="344"/>
      <c r="N1075" s="344"/>
      <c r="O1075" s="338"/>
      <c r="P1075" s="339">
        <f t="shared" si="187"/>
        <v>0</v>
      </c>
      <c r="Q1075" s="364"/>
      <c r="R1075" s="364"/>
      <c r="S1075" s="365"/>
      <c r="T1075" s="366"/>
      <c r="U1075" s="367"/>
      <c r="V1075" s="364"/>
      <c r="W1075" s="364"/>
      <c r="X1075" s="364"/>
      <c r="Y1075" s="1293">
        <f t="shared" si="188"/>
        <v>0</v>
      </c>
      <c r="Z1075" s="340"/>
      <c r="AA1075" s="373"/>
      <c r="AB1075" s="56">
        <f>T1354</f>
        <v>482000</v>
      </c>
      <c r="AC1075" s="253">
        <f t="shared" si="189"/>
        <v>0</v>
      </c>
    </row>
    <row r="1076" spans="1:36" s="54" customFormat="1" x14ac:dyDescent="0.3">
      <c r="A1076" s="115"/>
      <c r="B1076" s="332"/>
      <c r="C1076" s="332"/>
      <c r="D1076" s="332"/>
      <c r="E1076" s="1168" t="s">
        <v>887</v>
      </c>
      <c r="F1076" s="582">
        <f t="shared" si="185"/>
        <v>0</v>
      </c>
      <c r="G1076" s="333"/>
      <c r="H1076" s="333"/>
      <c r="I1076" s="433"/>
      <c r="J1076" s="434"/>
      <c r="K1076" s="633"/>
      <c r="L1076" s="344"/>
      <c r="M1076" s="344"/>
      <c r="N1076" s="344"/>
      <c r="O1076" s="338"/>
      <c r="P1076" s="339">
        <f t="shared" si="187"/>
        <v>0</v>
      </c>
      <c r="Q1076" s="364"/>
      <c r="R1076" s="364"/>
      <c r="S1076" s="365"/>
      <c r="T1076" s="366"/>
      <c r="U1076" s="367"/>
      <c r="V1076" s="364"/>
      <c r="W1076" s="364"/>
      <c r="X1076" s="364"/>
      <c r="Y1076" s="1293">
        <f t="shared" si="188"/>
        <v>0</v>
      </c>
      <c r="Z1076" s="340"/>
      <c r="AA1076" s="370"/>
      <c r="AB1076" s="57"/>
      <c r="AC1076" s="253">
        <f t="shared" si="189"/>
        <v>0</v>
      </c>
    </row>
    <row r="1077" spans="1:36" s="54" customFormat="1" x14ac:dyDescent="0.3">
      <c r="A1077" s="115"/>
      <c r="B1077" s="332"/>
      <c r="C1077" s="332"/>
      <c r="D1077" s="332"/>
      <c r="E1077" s="1168" t="s">
        <v>888</v>
      </c>
      <c r="F1077" s="582">
        <f t="shared" ref="F1077" si="191">SUM(G1077:J1077)</f>
        <v>0</v>
      </c>
      <c r="G1077" s="333"/>
      <c r="H1077" s="333"/>
      <c r="I1077" s="433"/>
      <c r="J1077" s="434"/>
      <c r="K1077" s="633"/>
      <c r="L1077" s="344"/>
      <c r="M1077" s="344"/>
      <c r="N1077" s="344"/>
      <c r="O1077" s="338"/>
      <c r="P1077" s="339">
        <f t="shared" si="187"/>
        <v>0</v>
      </c>
      <c r="Q1077" s="364"/>
      <c r="R1077" s="364"/>
      <c r="S1077" s="365"/>
      <c r="T1077" s="366"/>
      <c r="U1077" s="367"/>
      <c r="V1077" s="364"/>
      <c r="W1077" s="364"/>
      <c r="X1077" s="364"/>
      <c r="Y1077" s="1293">
        <f t="shared" si="188"/>
        <v>0</v>
      </c>
      <c r="Z1077" s="340"/>
      <c r="AA1077" s="370"/>
      <c r="AB1077" s="57"/>
      <c r="AC1077" s="253">
        <f t="shared" si="189"/>
        <v>0</v>
      </c>
    </row>
    <row r="1078" spans="1:36" s="54" customFormat="1" x14ac:dyDescent="0.3">
      <c r="A1078" s="115"/>
      <c r="B1078" s="332"/>
      <c r="C1078" s="332"/>
      <c r="D1078" s="332"/>
      <c r="E1078" s="1168"/>
      <c r="F1078" s="582">
        <f t="shared" si="185"/>
        <v>0</v>
      </c>
      <c r="G1078" s="333"/>
      <c r="H1078" s="333"/>
      <c r="I1078" s="433"/>
      <c r="J1078" s="434"/>
      <c r="K1078" s="942"/>
      <c r="L1078" s="344"/>
      <c r="M1078" s="344"/>
      <c r="N1078" s="344"/>
      <c r="O1078" s="338"/>
      <c r="P1078" s="339">
        <f t="shared" si="187"/>
        <v>0</v>
      </c>
      <c r="Q1078" s="364"/>
      <c r="R1078" s="364"/>
      <c r="S1078" s="365"/>
      <c r="T1078" s="366"/>
      <c r="U1078" s="367"/>
      <c r="V1078" s="364"/>
      <c r="W1078" s="364"/>
      <c r="X1078" s="364"/>
      <c r="Y1078" s="1293">
        <f t="shared" si="188"/>
        <v>0</v>
      </c>
      <c r="Z1078" s="340"/>
      <c r="AA1078" s="370"/>
      <c r="AB1078" s="57"/>
      <c r="AC1078" s="253">
        <f t="shared" si="189"/>
        <v>0</v>
      </c>
    </row>
    <row r="1079" spans="1:36" s="54" customFormat="1" x14ac:dyDescent="0.3">
      <c r="A1079" s="115"/>
      <c r="B1079" s="332"/>
      <c r="C1079" s="374" t="s">
        <v>1202</v>
      </c>
      <c r="D1079" s="332"/>
      <c r="E1079" s="1164"/>
      <c r="F1079" s="582">
        <f t="shared" si="185"/>
        <v>0</v>
      </c>
      <c r="G1079" s="333"/>
      <c r="H1079" s="333"/>
      <c r="I1079" s="433"/>
      <c r="J1079" s="434"/>
      <c r="K1079" s="942"/>
      <c r="L1079" s="344"/>
      <c r="M1079" s="344"/>
      <c r="N1079" s="344"/>
      <c r="O1079" s="338"/>
      <c r="P1079" s="339">
        <f t="shared" si="187"/>
        <v>0</v>
      </c>
      <c r="Q1079" s="364"/>
      <c r="R1079" s="364"/>
      <c r="S1079" s="365"/>
      <c r="T1079" s="366"/>
      <c r="U1079" s="367"/>
      <c r="V1079" s="364"/>
      <c r="W1079" s="364"/>
      <c r="X1079" s="364"/>
      <c r="Y1079" s="1293">
        <f t="shared" si="188"/>
        <v>0</v>
      </c>
      <c r="Z1079" s="340"/>
      <c r="AA1079" s="373"/>
      <c r="AB1079" s="56">
        <f>T1357</f>
        <v>0</v>
      </c>
      <c r="AC1079" s="253">
        <f t="shared" si="189"/>
        <v>0</v>
      </c>
    </row>
    <row r="1080" spans="1:36" s="54" customFormat="1" x14ac:dyDescent="0.3">
      <c r="A1080" s="115"/>
      <c r="B1080" s="332"/>
      <c r="C1080" s="332"/>
      <c r="D1080" s="332"/>
      <c r="E1080" s="1168" t="s">
        <v>194</v>
      </c>
      <c r="F1080" s="582">
        <f t="shared" si="185"/>
        <v>0</v>
      </c>
      <c r="G1080" s="333"/>
      <c r="H1080" s="333"/>
      <c r="I1080" s="433"/>
      <c r="J1080" s="434"/>
      <c r="K1080" s="633"/>
      <c r="L1080" s="344"/>
      <c r="M1080" s="344"/>
      <c r="N1080" s="344"/>
      <c r="O1080" s="338"/>
      <c r="P1080" s="339">
        <f t="shared" si="187"/>
        <v>0</v>
      </c>
      <c r="Q1080" s="364"/>
      <c r="R1080" s="364"/>
      <c r="S1080" s="365"/>
      <c r="T1080" s="366"/>
      <c r="U1080" s="367"/>
      <c r="V1080" s="364"/>
      <c r="W1080" s="364"/>
      <c r="X1080" s="364"/>
      <c r="Y1080" s="1293">
        <f t="shared" si="188"/>
        <v>0</v>
      </c>
      <c r="Z1080" s="340"/>
      <c r="AA1080" s="370"/>
      <c r="AB1080" s="57"/>
      <c r="AC1080" s="253">
        <f t="shared" si="189"/>
        <v>0</v>
      </c>
    </row>
    <row r="1081" spans="1:36" s="54" customFormat="1" x14ac:dyDescent="0.3">
      <c r="A1081" s="115"/>
      <c r="B1081" s="332"/>
      <c r="C1081" s="332"/>
      <c r="D1081" s="332"/>
      <c r="E1081" s="1168"/>
      <c r="F1081" s="582">
        <f t="shared" si="185"/>
        <v>0</v>
      </c>
      <c r="G1081" s="333"/>
      <c r="H1081" s="333"/>
      <c r="I1081" s="433"/>
      <c r="J1081" s="434"/>
      <c r="K1081" s="942"/>
      <c r="L1081" s="344"/>
      <c r="M1081" s="344"/>
      <c r="N1081" s="344"/>
      <c r="O1081" s="338"/>
      <c r="P1081" s="339">
        <f t="shared" si="187"/>
        <v>0</v>
      </c>
      <c r="Q1081" s="364"/>
      <c r="R1081" s="364"/>
      <c r="S1081" s="365"/>
      <c r="T1081" s="366"/>
      <c r="U1081" s="367"/>
      <c r="V1081" s="364"/>
      <c r="W1081" s="364"/>
      <c r="X1081" s="364"/>
      <c r="Y1081" s="1293">
        <f t="shared" si="188"/>
        <v>0</v>
      </c>
      <c r="Z1081" s="340"/>
      <c r="AA1081" s="375"/>
      <c r="AB1081" s="57"/>
      <c r="AC1081" s="253">
        <f t="shared" si="189"/>
        <v>0</v>
      </c>
    </row>
    <row r="1082" spans="1:36" s="54" customFormat="1" x14ac:dyDescent="0.3">
      <c r="A1082" s="124"/>
      <c r="B1082" s="441"/>
      <c r="C1082" s="442" t="s">
        <v>1203</v>
      </c>
      <c r="D1082" s="441"/>
      <c r="E1082" s="1168"/>
      <c r="F1082" s="582">
        <f t="shared" si="185"/>
        <v>0</v>
      </c>
      <c r="G1082" s="333"/>
      <c r="H1082" s="333"/>
      <c r="I1082" s="433"/>
      <c r="J1082" s="335"/>
      <c r="K1082" s="633"/>
      <c r="L1082" s="344"/>
      <c r="M1082" s="344"/>
      <c r="N1082" s="344"/>
      <c r="O1082" s="338"/>
      <c r="P1082" s="339">
        <f t="shared" si="187"/>
        <v>0</v>
      </c>
      <c r="Q1082" s="364"/>
      <c r="R1082" s="364"/>
      <c r="S1082" s="595"/>
      <c r="T1082" s="475"/>
      <c r="U1082" s="367"/>
      <c r="V1082" s="364"/>
      <c r="W1082" s="364"/>
      <c r="X1082" s="364"/>
      <c r="Y1082" s="1293">
        <f t="shared" si="188"/>
        <v>0</v>
      </c>
      <c r="Z1082" s="593"/>
      <c r="AA1082" s="431"/>
      <c r="AB1082" s="53"/>
      <c r="AC1082" s="253">
        <f t="shared" si="189"/>
        <v>0</v>
      </c>
    </row>
    <row r="1083" spans="1:36" s="54" customFormat="1" x14ac:dyDescent="0.3">
      <c r="A1083" s="124"/>
      <c r="B1083" s="441"/>
      <c r="C1083" s="442"/>
      <c r="D1083" s="441"/>
      <c r="E1083" s="1168" t="s">
        <v>194</v>
      </c>
      <c r="F1083" s="582">
        <f t="shared" si="185"/>
        <v>0</v>
      </c>
      <c r="G1083" s="333"/>
      <c r="H1083" s="333"/>
      <c r="I1083" s="334"/>
      <c r="J1083" s="335"/>
      <c r="K1083" s="633"/>
      <c r="L1083" s="344"/>
      <c r="M1083" s="344"/>
      <c r="N1083" s="344"/>
      <c r="O1083" s="338"/>
      <c r="P1083" s="339">
        <f t="shared" si="187"/>
        <v>0</v>
      </c>
      <c r="Q1083" s="364"/>
      <c r="R1083" s="364"/>
      <c r="S1083" s="595"/>
      <c r="T1083" s="475"/>
      <c r="U1083" s="367"/>
      <c r="V1083" s="364"/>
      <c r="W1083" s="364"/>
      <c r="X1083" s="364"/>
      <c r="Y1083" s="1293">
        <f t="shared" si="188"/>
        <v>0</v>
      </c>
      <c r="Z1083" s="593"/>
      <c r="AA1083" s="431"/>
      <c r="AB1083" s="53"/>
      <c r="AC1083" s="253">
        <f t="shared" si="189"/>
        <v>0</v>
      </c>
    </row>
    <row r="1084" spans="1:36" s="54" customFormat="1" ht="16.2" thickBot="1" x14ac:dyDescent="0.35">
      <c r="A1084" s="119"/>
      <c r="B1084" s="306"/>
      <c r="C1084" s="306"/>
      <c r="D1084" s="306"/>
      <c r="E1084" s="1489"/>
      <c r="F1084" s="881">
        <f t="shared" si="185"/>
        <v>0</v>
      </c>
      <c r="G1084" s="307"/>
      <c r="H1084" s="307"/>
      <c r="I1084" s="308"/>
      <c r="J1084" s="309"/>
      <c r="K1084" s="941"/>
      <c r="L1084" s="553"/>
      <c r="M1084" s="553"/>
      <c r="N1084" s="553"/>
      <c r="O1084" s="311"/>
      <c r="P1084" s="484">
        <f t="shared" si="187"/>
        <v>0</v>
      </c>
      <c r="Q1084" s="349"/>
      <c r="R1084" s="349"/>
      <c r="S1084" s="314"/>
      <c r="T1084" s="315"/>
      <c r="U1084" s="350"/>
      <c r="V1084" s="349"/>
      <c r="W1084" s="349"/>
      <c r="X1084" s="349"/>
      <c r="Y1084" s="1307">
        <f t="shared" si="188"/>
        <v>0</v>
      </c>
      <c r="Z1084" s="317"/>
      <c r="AA1084" s="318"/>
      <c r="AB1084" s="58"/>
      <c r="AC1084" s="253">
        <f t="shared" si="189"/>
        <v>0</v>
      </c>
    </row>
    <row r="1085" spans="1:36" s="192" customFormat="1" x14ac:dyDescent="0.3">
      <c r="A1085" s="182" t="s">
        <v>310</v>
      </c>
      <c r="B1085" s="602"/>
      <c r="C1085" s="602"/>
      <c r="D1085" s="602"/>
      <c r="E1085" s="1505"/>
      <c r="F1085" s="895">
        <f t="shared" ref="F1085:F1149" si="192">SUM(G1085:J1085)</f>
        <v>0</v>
      </c>
      <c r="G1085" s="603"/>
      <c r="H1085" s="603"/>
      <c r="I1085" s="604"/>
      <c r="J1085" s="605"/>
      <c r="K1085" s="606"/>
      <c r="L1085" s="607"/>
      <c r="M1085" s="607"/>
      <c r="N1085" s="607"/>
      <c r="O1085" s="608"/>
      <c r="P1085" s="1506">
        <f t="shared" si="187"/>
        <v>0</v>
      </c>
      <c r="Q1085" s="609"/>
      <c r="R1085" s="609"/>
      <c r="S1085" s="610"/>
      <c r="T1085" s="990"/>
      <c r="U1085" s="612"/>
      <c r="V1085" s="610"/>
      <c r="W1085" s="610"/>
      <c r="X1085" s="613"/>
      <c r="Y1085" s="1507">
        <f t="shared" si="188"/>
        <v>0</v>
      </c>
      <c r="Z1085" s="612"/>
      <c r="AA1085" s="611"/>
      <c r="AB1085" s="185" t="e">
        <f>#REF!+AA1085</f>
        <v>#REF!</v>
      </c>
      <c r="AC1085" s="1121">
        <f t="shared" si="189"/>
        <v>0</v>
      </c>
      <c r="AD1085" s="186"/>
      <c r="AE1085" s="186"/>
      <c r="AF1085" s="187">
        <f>+AE1085+AD1085+AC1085+Y1085</f>
        <v>0</v>
      </c>
      <c r="AG1085" s="188"/>
      <c r="AH1085" s="189"/>
      <c r="AI1085" s="190"/>
      <c r="AJ1085" s="191"/>
    </row>
    <row r="1086" spans="1:36" s="192" customFormat="1" x14ac:dyDescent="0.3">
      <c r="A1086" s="193"/>
      <c r="B1086" s="614" t="s">
        <v>312</v>
      </c>
      <c r="C1086" s="615"/>
      <c r="D1086" s="615"/>
      <c r="E1086" s="1203"/>
      <c r="F1086" s="896">
        <f t="shared" si="192"/>
        <v>0</v>
      </c>
      <c r="G1086" s="616"/>
      <c r="H1086" s="616"/>
      <c r="I1086" s="617"/>
      <c r="J1086" s="618"/>
      <c r="K1086" s="619"/>
      <c r="L1086" s="620"/>
      <c r="M1086" s="620"/>
      <c r="N1086" s="620"/>
      <c r="O1086" s="621"/>
      <c r="P1086" s="1001">
        <f t="shared" si="187"/>
        <v>0</v>
      </c>
      <c r="Q1086" s="622"/>
      <c r="R1086" s="622"/>
      <c r="S1086" s="623"/>
      <c r="T1086" s="991"/>
      <c r="U1086" s="625"/>
      <c r="V1086" s="623"/>
      <c r="W1086" s="623"/>
      <c r="X1086" s="626"/>
      <c r="Y1086" s="1313">
        <f t="shared" si="188"/>
        <v>0</v>
      </c>
      <c r="Z1086" s="625"/>
      <c r="AA1086" s="624"/>
      <c r="AB1086" s="197" t="e">
        <f>#REF!+AA1086</f>
        <v>#REF!</v>
      </c>
      <c r="AC1086" s="1121">
        <f t="shared" si="189"/>
        <v>0</v>
      </c>
      <c r="AD1086" s="186"/>
      <c r="AE1086" s="186"/>
      <c r="AF1086" s="198">
        <f>+AE1086+AD1086+AC1086+Y1086</f>
        <v>0</v>
      </c>
      <c r="AG1086" s="188"/>
      <c r="AH1086" s="189"/>
      <c r="AI1086" s="190"/>
      <c r="AJ1086" s="191"/>
    </row>
    <row r="1087" spans="1:36" s="192" customFormat="1" x14ac:dyDescent="0.3">
      <c r="A1087" s="199"/>
      <c r="B1087" s="614" t="s">
        <v>311</v>
      </c>
      <c r="C1087" s="615"/>
      <c r="D1087" s="615"/>
      <c r="E1087" s="1203"/>
      <c r="F1087" s="896">
        <f t="shared" si="192"/>
        <v>0</v>
      </c>
      <c r="G1087" s="616"/>
      <c r="H1087" s="616"/>
      <c r="I1087" s="617"/>
      <c r="J1087" s="618"/>
      <c r="K1087" s="619"/>
      <c r="L1087" s="620"/>
      <c r="M1087" s="620"/>
      <c r="N1087" s="620"/>
      <c r="O1087" s="621"/>
      <c r="P1087" s="1001">
        <f t="shared" si="187"/>
        <v>0</v>
      </c>
      <c r="Q1087" s="622"/>
      <c r="R1087" s="622"/>
      <c r="S1087" s="623"/>
      <c r="T1087" s="991"/>
      <c r="U1087" s="625"/>
      <c r="V1087" s="623"/>
      <c r="W1087" s="623"/>
      <c r="X1087" s="626"/>
      <c r="Y1087" s="1313">
        <f t="shared" si="188"/>
        <v>0</v>
      </c>
      <c r="Z1087" s="625"/>
      <c r="AA1087" s="624"/>
      <c r="AB1087" s="197" t="e">
        <f>#REF!+AA1087</f>
        <v>#REF!</v>
      </c>
      <c r="AC1087" s="1121">
        <f t="shared" si="189"/>
        <v>0</v>
      </c>
      <c r="AD1087" s="200"/>
      <c r="AE1087" s="200"/>
      <c r="AF1087" s="198">
        <f>+AE1087+AD1087+AC1087+Y1087</f>
        <v>0</v>
      </c>
      <c r="AG1087" s="201"/>
      <c r="AH1087" s="202"/>
      <c r="AI1087" s="190"/>
      <c r="AJ1087" s="191"/>
    </row>
    <row r="1088" spans="1:36" s="34" customFormat="1" x14ac:dyDescent="0.3">
      <c r="A1088" s="118"/>
      <c r="B1088" s="331" t="s">
        <v>264</v>
      </c>
      <c r="C1088" s="368"/>
      <c r="D1088" s="368"/>
      <c r="E1088" s="1166"/>
      <c r="F1088" s="582">
        <f t="shared" si="192"/>
        <v>0</v>
      </c>
      <c r="G1088" s="583"/>
      <c r="H1088" s="583"/>
      <c r="I1088" s="584"/>
      <c r="J1088" s="585"/>
      <c r="K1088" s="336"/>
      <c r="L1088" s="586"/>
      <c r="M1088" s="586"/>
      <c r="N1088" s="586"/>
      <c r="O1088" s="338"/>
      <c r="P1088" s="339">
        <f>P1089+P1090</f>
        <v>351000</v>
      </c>
      <c r="Q1088" s="339">
        <f t="shared" ref="Q1088:Y1088" si="193">Q1089+Q1090</f>
        <v>16000</v>
      </c>
      <c r="R1088" s="339">
        <f t="shared" si="193"/>
        <v>0</v>
      </c>
      <c r="S1088" s="339">
        <f t="shared" si="193"/>
        <v>170000</v>
      </c>
      <c r="T1088" s="1286">
        <f t="shared" si="193"/>
        <v>165000</v>
      </c>
      <c r="U1088" s="339">
        <f t="shared" si="193"/>
        <v>21627</v>
      </c>
      <c r="V1088" s="339">
        <f t="shared" si="193"/>
        <v>0</v>
      </c>
      <c r="W1088" s="339">
        <f t="shared" si="193"/>
        <v>0</v>
      </c>
      <c r="X1088" s="339">
        <f t="shared" si="193"/>
        <v>0</v>
      </c>
      <c r="Y1088" s="1286">
        <f t="shared" si="193"/>
        <v>21627</v>
      </c>
      <c r="Z1088" s="438"/>
      <c r="AA1088" s="480"/>
      <c r="AB1088" s="20"/>
      <c r="AC1088" s="260">
        <f t="shared" si="189"/>
        <v>372627</v>
      </c>
    </row>
    <row r="1089" spans="1:29" s="1008" customFormat="1" ht="15.6" hidden="1" customHeight="1" x14ac:dyDescent="0.3">
      <c r="A1089" s="118"/>
      <c r="B1089" s="331"/>
      <c r="C1089" s="331" t="s">
        <v>117</v>
      </c>
      <c r="D1089" s="331"/>
      <c r="E1089" s="1166"/>
      <c r="F1089" s="582">
        <f t="shared" si="192"/>
        <v>0</v>
      </c>
      <c r="G1089" s="583"/>
      <c r="H1089" s="583"/>
      <c r="I1089" s="584"/>
      <c r="J1089" s="919"/>
      <c r="K1089" s="376"/>
      <c r="L1089" s="429"/>
      <c r="M1089" s="429"/>
      <c r="N1089" s="429"/>
      <c r="O1089" s="338"/>
      <c r="P1089" s="339">
        <f>P1099</f>
        <v>91000</v>
      </c>
      <c r="Q1089" s="339">
        <f t="shared" ref="Q1089:Y1089" si="194">Q1099</f>
        <v>16000</v>
      </c>
      <c r="R1089" s="339">
        <f t="shared" si="194"/>
        <v>0</v>
      </c>
      <c r="S1089" s="339">
        <f t="shared" si="194"/>
        <v>40000</v>
      </c>
      <c r="T1089" s="1286">
        <f t="shared" si="194"/>
        <v>35000</v>
      </c>
      <c r="U1089" s="339">
        <f t="shared" si="194"/>
        <v>21627</v>
      </c>
      <c r="V1089" s="339">
        <f t="shared" si="194"/>
        <v>0</v>
      </c>
      <c r="W1089" s="339">
        <f t="shared" si="194"/>
        <v>0</v>
      </c>
      <c r="X1089" s="339">
        <f t="shared" si="194"/>
        <v>0</v>
      </c>
      <c r="Y1089" s="1286">
        <f t="shared" si="194"/>
        <v>21627</v>
      </c>
      <c r="Z1089" s="339" t="str">
        <f t="shared" ref="Z1089" si="195">Z1102</f>
        <v>Regular</v>
      </c>
      <c r="AA1089" s="346"/>
      <c r="AB1089" s="1007"/>
      <c r="AC1089" s="260">
        <f t="shared" si="189"/>
        <v>112627</v>
      </c>
    </row>
    <row r="1090" spans="1:29" s="1008" customFormat="1" ht="15.6" hidden="1" customHeight="1" x14ac:dyDescent="0.3">
      <c r="A1090" s="118"/>
      <c r="B1090" s="331"/>
      <c r="C1090" s="331" t="s">
        <v>118</v>
      </c>
      <c r="D1090" s="331"/>
      <c r="E1090" s="1166"/>
      <c r="F1090" s="582">
        <f t="shared" si="192"/>
        <v>0</v>
      </c>
      <c r="G1090" s="583"/>
      <c r="H1090" s="583"/>
      <c r="I1090" s="584"/>
      <c r="J1090" s="919"/>
      <c r="K1090" s="376"/>
      <c r="L1090" s="429"/>
      <c r="M1090" s="429"/>
      <c r="N1090" s="429"/>
      <c r="O1090" s="338"/>
      <c r="P1090" s="339">
        <f>P1275+P1309</f>
        <v>260000</v>
      </c>
      <c r="Q1090" s="339">
        <f t="shared" ref="Q1090:Z1090" si="196">Q1275+Q1309</f>
        <v>0</v>
      </c>
      <c r="R1090" s="339">
        <f t="shared" si="196"/>
        <v>0</v>
      </c>
      <c r="S1090" s="339">
        <f t="shared" si="196"/>
        <v>130000</v>
      </c>
      <c r="T1090" s="1286">
        <f t="shared" si="196"/>
        <v>130000</v>
      </c>
      <c r="U1090" s="339">
        <f t="shared" si="196"/>
        <v>0</v>
      </c>
      <c r="V1090" s="339">
        <f t="shared" si="196"/>
        <v>0</v>
      </c>
      <c r="W1090" s="339">
        <f t="shared" si="196"/>
        <v>0</v>
      </c>
      <c r="X1090" s="339">
        <f t="shared" si="196"/>
        <v>0</v>
      </c>
      <c r="Y1090" s="1286">
        <f t="shared" si="196"/>
        <v>0</v>
      </c>
      <c r="Z1090" s="339">
        <f t="shared" si="196"/>
        <v>0</v>
      </c>
      <c r="AA1090" s="346"/>
      <c r="AB1090" s="1007"/>
      <c r="AC1090" s="260">
        <f t="shared" si="189"/>
        <v>260000</v>
      </c>
    </row>
    <row r="1091" spans="1:29" s="34" customFormat="1" x14ac:dyDescent="0.3">
      <c r="A1091" s="118"/>
      <c r="B1091" s="331" t="s">
        <v>265</v>
      </c>
      <c r="C1091" s="368"/>
      <c r="D1091" s="368"/>
      <c r="E1091" s="1166"/>
      <c r="F1091" s="582">
        <f t="shared" si="192"/>
        <v>0</v>
      </c>
      <c r="G1091" s="583"/>
      <c r="H1091" s="583"/>
      <c r="I1091" s="584"/>
      <c r="J1091" s="585"/>
      <c r="K1091" s="336"/>
      <c r="L1091" s="586"/>
      <c r="M1091" s="586"/>
      <c r="N1091" s="586"/>
      <c r="O1091" s="338"/>
      <c r="P1091" s="339">
        <f>P1276</f>
        <v>100000</v>
      </c>
      <c r="Q1091" s="339">
        <f t="shared" ref="Q1091:Y1091" si="197">Q1276</f>
        <v>0</v>
      </c>
      <c r="R1091" s="339">
        <f t="shared" si="197"/>
        <v>0</v>
      </c>
      <c r="S1091" s="339">
        <f t="shared" si="197"/>
        <v>50000</v>
      </c>
      <c r="T1091" s="1286">
        <f t="shared" si="197"/>
        <v>50000</v>
      </c>
      <c r="U1091" s="339">
        <f t="shared" si="197"/>
        <v>0</v>
      </c>
      <c r="V1091" s="339">
        <f t="shared" si="197"/>
        <v>0</v>
      </c>
      <c r="W1091" s="339">
        <f t="shared" si="197"/>
        <v>0</v>
      </c>
      <c r="X1091" s="339">
        <f t="shared" si="197"/>
        <v>0</v>
      </c>
      <c r="Y1091" s="1286">
        <f t="shared" si="197"/>
        <v>0</v>
      </c>
      <c r="Z1091" s="438"/>
      <c r="AA1091" s="480"/>
      <c r="AB1091" s="20"/>
      <c r="AC1091" s="260">
        <f t="shared" si="189"/>
        <v>100000</v>
      </c>
    </row>
    <row r="1092" spans="1:29" s="34" customFormat="1" x14ac:dyDescent="0.3">
      <c r="A1092" s="118"/>
      <c r="B1092" s="331" t="s">
        <v>271</v>
      </c>
      <c r="C1092" s="368"/>
      <c r="D1092" s="368"/>
      <c r="E1092" s="1166"/>
      <c r="F1092" s="582">
        <f t="shared" si="192"/>
        <v>0</v>
      </c>
      <c r="G1092" s="583"/>
      <c r="H1092" s="583"/>
      <c r="I1092" s="584"/>
      <c r="J1092" s="585"/>
      <c r="K1092" s="336"/>
      <c r="L1092" s="586"/>
      <c r="M1092" s="586"/>
      <c r="N1092" s="586"/>
      <c r="O1092" s="338"/>
      <c r="P1092" s="339">
        <f>P1093</f>
        <v>4632140</v>
      </c>
      <c r="Q1092" s="339">
        <f t="shared" ref="Q1092:Y1092" si="198">Q1093</f>
        <v>464000</v>
      </c>
      <c r="R1092" s="339">
        <f t="shared" si="198"/>
        <v>1051225</v>
      </c>
      <c r="S1092" s="339">
        <f t="shared" si="198"/>
        <v>517787.99999999994</v>
      </c>
      <c r="T1092" s="1286">
        <f t="shared" si="198"/>
        <v>2599127</v>
      </c>
      <c r="U1092" s="339">
        <f t="shared" si="198"/>
        <v>459990.19999999995</v>
      </c>
      <c r="V1092" s="339">
        <f t="shared" si="198"/>
        <v>1046565.34</v>
      </c>
      <c r="W1092" s="339">
        <f t="shared" si="198"/>
        <v>0</v>
      </c>
      <c r="X1092" s="339">
        <f t="shared" si="198"/>
        <v>0</v>
      </c>
      <c r="Y1092" s="1286">
        <f t="shared" si="198"/>
        <v>1506555.54</v>
      </c>
      <c r="Z1092" s="438"/>
      <c r="AA1092" s="430"/>
      <c r="AB1092" s="20"/>
      <c r="AC1092" s="260">
        <f t="shared" si="189"/>
        <v>6138695.54</v>
      </c>
    </row>
    <row r="1093" spans="1:29" s="1008" customFormat="1" ht="15.6" hidden="1" customHeight="1" x14ac:dyDescent="0.3">
      <c r="A1093" s="118"/>
      <c r="B1093" s="331"/>
      <c r="C1093" s="331" t="s">
        <v>117</v>
      </c>
      <c r="D1093" s="331"/>
      <c r="E1093" s="1166"/>
      <c r="F1093" s="582">
        <f t="shared" si="192"/>
        <v>0</v>
      </c>
      <c r="G1093" s="583"/>
      <c r="H1093" s="583"/>
      <c r="I1093" s="584"/>
      <c r="J1093" s="919"/>
      <c r="K1093" s="376"/>
      <c r="L1093" s="429"/>
      <c r="M1093" s="429"/>
      <c r="N1093" s="429"/>
      <c r="O1093" s="338"/>
      <c r="P1093" s="339">
        <f>P1111</f>
        <v>4632140</v>
      </c>
      <c r="Q1093" s="339">
        <f t="shared" ref="Q1093:Y1093" si="199">Q1111</f>
        <v>464000</v>
      </c>
      <c r="R1093" s="339">
        <f t="shared" si="199"/>
        <v>1051225</v>
      </c>
      <c r="S1093" s="339">
        <f t="shared" si="199"/>
        <v>517787.99999999994</v>
      </c>
      <c r="T1093" s="1286">
        <f t="shared" si="199"/>
        <v>2599127</v>
      </c>
      <c r="U1093" s="339">
        <f t="shared" si="199"/>
        <v>459990.19999999995</v>
      </c>
      <c r="V1093" s="339">
        <f t="shared" si="199"/>
        <v>1046565.34</v>
      </c>
      <c r="W1093" s="339">
        <f t="shared" si="199"/>
        <v>0</v>
      </c>
      <c r="X1093" s="339">
        <f t="shared" si="199"/>
        <v>0</v>
      </c>
      <c r="Y1093" s="1286">
        <f t="shared" si="199"/>
        <v>1506555.54</v>
      </c>
      <c r="Z1093" s="339"/>
      <c r="AA1093" s="346"/>
      <c r="AB1093" s="1007"/>
      <c r="AC1093" s="260">
        <f t="shared" si="189"/>
        <v>6138695.54</v>
      </c>
    </row>
    <row r="1094" spans="1:29" s="1008" customFormat="1" ht="15.6" hidden="1" customHeight="1" x14ac:dyDescent="0.3">
      <c r="A1094" s="118"/>
      <c r="B1094" s="331"/>
      <c r="C1094" s="331" t="s">
        <v>118</v>
      </c>
      <c r="D1094" s="331"/>
      <c r="E1094" s="1166"/>
      <c r="F1094" s="582">
        <f t="shared" si="192"/>
        <v>0</v>
      </c>
      <c r="G1094" s="583"/>
      <c r="H1094" s="583"/>
      <c r="I1094" s="584"/>
      <c r="J1094" s="919"/>
      <c r="K1094" s="376"/>
      <c r="L1094" s="429"/>
      <c r="M1094" s="429"/>
      <c r="N1094" s="429"/>
      <c r="O1094" s="338"/>
      <c r="P1094" s="339"/>
      <c r="Q1094" s="339"/>
      <c r="R1094" s="339"/>
      <c r="S1094" s="339"/>
      <c r="T1094" s="1286"/>
      <c r="U1094" s="339"/>
      <c r="V1094" s="339"/>
      <c r="W1094" s="339"/>
      <c r="X1094" s="339"/>
      <c r="Y1094" s="1286"/>
      <c r="Z1094" s="339"/>
      <c r="AA1094" s="346"/>
      <c r="AB1094" s="1007"/>
      <c r="AC1094" s="260">
        <f t="shared" si="189"/>
        <v>0</v>
      </c>
    </row>
    <row r="1095" spans="1:29" s="34" customFormat="1" x14ac:dyDescent="0.3">
      <c r="A1095" s="118"/>
      <c r="B1095" s="331" t="s">
        <v>189</v>
      </c>
      <c r="C1095" s="368"/>
      <c r="D1095" s="368"/>
      <c r="E1095" s="1166"/>
      <c r="F1095" s="582">
        <f t="shared" si="192"/>
        <v>0</v>
      </c>
      <c r="G1095" s="583"/>
      <c r="H1095" s="583"/>
      <c r="I1095" s="584"/>
      <c r="J1095" s="585"/>
      <c r="K1095" s="336"/>
      <c r="L1095" s="586"/>
      <c r="M1095" s="586"/>
      <c r="N1095" s="586"/>
      <c r="O1095" s="338"/>
      <c r="P1095" s="339">
        <f t="shared" ref="P1095:Y1095" si="200">P1277+P1310</f>
        <v>2042803.53</v>
      </c>
      <c r="Q1095" s="339">
        <f t="shared" si="200"/>
        <v>212245.53</v>
      </c>
      <c r="R1095" s="339">
        <f t="shared" si="200"/>
        <v>1030558</v>
      </c>
      <c r="S1095" s="339">
        <f t="shared" si="200"/>
        <v>800000</v>
      </c>
      <c r="T1095" s="1286">
        <f t="shared" si="200"/>
        <v>0</v>
      </c>
      <c r="U1095" s="339">
        <f t="shared" si="200"/>
        <v>212245.53</v>
      </c>
      <c r="V1095" s="339">
        <f t="shared" si="200"/>
        <v>1030558</v>
      </c>
      <c r="W1095" s="339">
        <f t="shared" si="200"/>
        <v>0</v>
      </c>
      <c r="X1095" s="339">
        <f t="shared" si="200"/>
        <v>0</v>
      </c>
      <c r="Y1095" s="1286">
        <f t="shared" si="200"/>
        <v>1242803.53</v>
      </c>
      <c r="Z1095" s="438"/>
      <c r="AA1095" s="601"/>
      <c r="AB1095" s="20"/>
      <c r="AC1095" s="260">
        <f t="shared" si="189"/>
        <v>3285607.06</v>
      </c>
    </row>
    <row r="1096" spans="1:29" ht="16.2" thickBot="1" x14ac:dyDescent="0.35">
      <c r="A1096" s="121"/>
      <c r="B1096" s="377"/>
      <c r="C1096" s="377"/>
      <c r="D1096" s="377"/>
      <c r="E1096" s="1350"/>
      <c r="F1096" s="885">
        <f t="shared" si="192"/>
        <v>0</v>
      </c>
      <c r="G1096" s="378"/>
      <c r="H1096" s="378"/>
      <c r="I1096" s="379"/>
      <c r="J1096" s="380"/>
      <c r="K1096" s="944"/>
      <c r="L1096" s="425"/>
      <c r="M1096" s="425"/>
      <c r="N1096" s="425"/>
      <c r="O1096" s="382"/>
      <c r="P1096" s="481">
        <f t="shared" ref="P1096:P1154" si="201">SUM(Q1096:T1096)</f>
        <v>0</v>
      </c>
      <c r="Q1096" s="383"/>
      <c r="R1096" s="383"/>
      <c r="S1096" s="384"/>
      <c r="T1096" s="385"/>
      <c r="U1096" s="386"/>
      <c r="V1096" s="383"/>
      <c r="W1096" s="383"/>
      <c r="X1096" s="383"/>
      <c r="Y1096" s="1305">
        <f t="shared" ref="Y1096:Y1159" si="202">SUM(U1096:X1096)</f>
        <v>0</v>
      </c>
      <c r="Z1096" s="387"/>
      <c r="AA1096" s="628"/>
      <c r="AB1096" s="20"/>
      <c r="AC1096" s="253">
        <f t="shared" si="189"/>
        <v>0</v>
      </c>
    </row>
    <row r="1097" spans="1:29" x14ac:dyDescent="0.3">
      <c r="A1097" s="123"/>
      <c r="B1097" s="520" t="s">
        <v>939</v>
      </c>
      <c r="C1097" s="446"/>
      <c r="D1097" s="446"/>
      <c r="E1097" s="1352"/>
      <c r="F1097" s="886">
        <f t="shared" si="192"/>
        <v>0</v>
      </c>
      <c r="G1097" s="389"/>
      <c r="H1097" s="389"/>
      <c r="I1097" s="390"/>
      <c r="J1097" s="391"/>
      <c r="K1097" s="945"/>
      <c r="L1097" s="447"/>
      <c r="M1097" s="447"/>
      <c r="N1097" s="447"/>
      <c r="O1097" s="394"/>
      <c r="P1097" s="483">
        <f t="shared" si="201"/>
        <v>0</v>
      </c>
      <c r="Q1097" s="395"/>
      <c r="R1097" s="395"/>
      <c r="S1097" s="478"/>
      <c r="T1097" s="479"/>
      <c r="U1097" s="398"/>
      <c r="V1097" s="395"/>
      <c r="W1097" s="395"/>
      <c r="X1097" s="395"/>
      <c r="Y1097" s="1306">
        <f t="shared" si="202"/>
        <v>0</v>
      </c>
      <c r="Z1097" s="629" t="s">
        <v>116</v>
      </c>
      <c r="AA1097" s="449" t="s">
        <v>1046</v>
      </c>
      <c r="AB1097" s="20"/>
      <c r="AC1097" s="253">
        <f t="shared" si="189"/>
        <v>0</v>
      </c>
    </row>
    <row r="1098" spans="1:29" x14ac:dyDescent="0.3">
      <c r="A1098" s="115"/>
      <c r="B1098" s="442" t="s">
        <v>940</v>
      </c>
      <c r="C1098" s="332"/>
      <c r="D1098" s="332"/>
      <c r="E1098" s="1164"/>
      <c r="F1098" s="582">
        <f t="shared" ref="F1098" si="203">SUM(G1098:J1098)</f>
        <v>0</v>
      </c>
      <c r="G1098" s="333"/>
      <c r="H1098" s="333"/>
      <c r="I1098" s="334"/>
      <c r="J1098" s="335"/>
      <c r="K1098" s="942"/>
      <c r="L1098" s="337"/>
      <c r="M1098" s="337"/>
      <c r="N1098" s="337"/>
      <c r="O1098" s="338"/>
      <c r="P1098" s="339">
        <f t="shared" si="201"/>
        <v>0</v>
      </c>
      <c r="Q1098" s="364"/>
      <c r="R1098" s="364"/>
      <c r="S1098" s="365"/>
      <c r="T1098" s="366"/>
      <c r="U1098" s="367"/>
      <c r="V1098" s="364"/>
      <c r="W1098" s="364"/>
      <c r="X1098" s="364"/>
      <c r="Y1098" s="1293">
        <f t="shared" si="202"/>
        <v>0</v>
      </c>
      <c r="Z1098" s="592"/>
      <c r="AA1098" s="431"/>
      <c r="AB1098" s="20"/>
      <c r="AC1098" s="253">
        <f t="shared" ref="AC1098:AC1161" si="204">P1098+Y1098</f>
        <v>0</v>
      </c>
    </row>
    <row r="1099" spans="1:29" s="34" customFormat="1" x14ac:dyDescent="0.3">
      <c r="A1099" s="118"/>
      <c r="B1099" s="368"/>
      <c r="C1099" s="331" t="s">
        <v>264</v>
      </c>
      <c r="D1099" s="368"/>
      <c r="E1099" s="1166"/>
      <c r="F1099" s="582">
        <f t="shared" si="192"/>
        <v>0</v>
      </c>
      <c r="G1099" s="583"/>
      <c r="H1099" s="583"/>
      <c r="I1099" s="584"/>
      <c r="J1099" s="585"/>
      <c r="K1099" s="336"/>
      <c r="L1099" s="429"/>
      <c r="M1099" s="429"/>
      <c r="N1099" s="429"/>
      <c r="O1099" s="338"/>
      <c r="P1099" s="339">
        <f t="shared" si="201"/>
        <v>91000</v>
      </c>
      <c r="Q1099" s="436">
        <f>SUM(Q1100:Q1107)</f>
        <v>16000</v>
      </c>
      <c r="R1099" s="436">
        <f t="shared" ref="R1099:Y1099" si="205">SUM(R1100:R1107)</f>
        <v>0</v>
      </c>
      <c r="S1099" s="436">
        <f t="shared" si="205"/>
        <v>40000</v>
      </c>
      <c r="T1099" s="1293">
        <f t="shared" si="205"/>
        <v>35000</v>
      </c>
      <c r="U1099" s="437">
        <f t="shared" si="205"/>
        <v>21627</v>
      </c>
      <c r="V1099" s="436">
        <f t="shared" si="205"/>
        <v>0</v>
      </c>
      <c r="W1099" s="436">
        <f t="shared" si="205"/>
        <v>0</v>
      </c>
      <c r="X1099" s="436">
        <f t="shared" si="205"/>
        <v>0</v>
      </c>
      <c r="Y1099" s="1293">
        <f t="shared" si="205"/>
        <v>21627</v>
      </c>
      <c r="Z1099" s="438"/>
      <c r="AA1099" s="601"/>
      <c r="AB1099" s="20"/>
      <c r="AC1099" s="260">
        <f t="shared" si="204"/>
        <v>112627</v>
      </c>
    </row>
    <row r="1100" spans="1:29" x14ac:dyDescent="0.3">
      <c r="A1100" s="115"/>
      <c r="B1100" s="442"/>
      <c r="C1100" s="368"/>
      <c r="D1100" s="332"/>
      <c r="E1100" s="1164"/>
      <c r="F1100" s="582">
        <f t="shared" si="192"/>
        <v>0</v>
      </c>
      <c r="G1100" s="333"/>
      <c r="H1100" s="333"/>
      <c r="I1100" s="334"/>
      <c r="J1100" s="335"/>
      <c r="K1100" s="942"/>
      <c r="L1100" s="337"/>
      <c r="M1100" s="337"/>
      <c r="N1100" s="337"/>
      <c r="O1100" s="338"/>
      <c r="P1100" s="339">
        <f t="shared" si="201"/>
        <v>0</v>
      </c>
      <c r="Q1100" s="364"/>
      <c r="R1100" s="364"/>
      <c r="S1100" s="365"/>
      <c r="T1100" s="366"/>
      <c r="U1100" s="367"/>
      <c r="V1100" s="364"/>
      <c r="W1100" s="364"/>
      <c r="X1100" s="364"/>
      <c r="Y1100" s="1293">
        <f t="shared" si="202"/>
        <v>0</v>
      </c>
      <c r="Z1100" s="340"/>
      <c r="AA1100" s="422"/>
      <c r="AB1100" s="20"/>
      <c r="AC1100" s="253">
        <f t="shared" si="204"/>
        <v>0</v>
      </c>
    </row>
    <row r="1101" spans="1:29" s="66" customFormat="1" x14ac:dyDescent="0.3">
      <c r="A1101" s="115"/>
      <c r="B1101" s="332"/>
      <c r="C1101" s="374" t="s">
        <v>65</v>
      </c>
      <c r="D1101" s="332"/>
      <c r="E1101" s="1164"/>
      <c r="F1101" s="582">
        <f t="shared" si="192"/>
        <v>0</v>
      </c>
      <c r="G1101" s="333"/>
      <c r="H1101" s="333"/>
      <c r="I1101" s="334"/>
      <c r="J1101" s="335"/>
      <c r="K1101" s="942"/>
      <c r="L1101" s="344"/>
      <c r="M1101" s="344"/>
      <c r="N1101" s="344"/>
      <c r="O1101" s="338"/>
      <c r="P1101" s="339">
        <f t="shared" si="201"/>
        <v>0</v>
      </c>
      <c r="Q1101" s="364"/>
      <c r="R1101" s="364"/>
      <c r="S1101" s="365"/>
      <c r="T1101" s="366"/>
      <c r="U1101" s="367"/>
      <c r="V1101" s="364"/>
      <c r="W1101" s="364"/>
      <c r="X1101" s="364"/>
      <c r="Y1101" s="1293">
        <f t="shared" si="202"/>
        <v>0</v>
      </c>
      <c r="Z1101" s="340"/>
      <c r="AA1101" s="431"/>
      <c r="AB1101" s="65"/>
      <c r="AC1101" s="253">
        <f t="shared" si="204"/>
        <v>0</v>
      </c>
    </row>
    <row r="1102" spans="1:29" s="66" customFormat="1" x14ac:dyDescent="0.3">
      <c r="A1102" s="115"/>
      <c r="B1102" s="332"/>
      <c r="C1102" s="332"/>
      <c r="D1102" s="332"/>
      <c r="E1102" s="1168" t="s">
        <v>17</v>
      </c>
      <c r="F1102" s="582">
        <f t="shared" si="192"/>
        <v>4</v>
      </c>
      <c r="G1102" s="333">
        <v>1</v>
      </c>
      <c r="H1102" s="333">
        <v>1</v>
      </c>
      <c r="I1102" s="334">
        <v>1</v>
      </c>
      <c r="J1102" s="335">
        <v>1</v>
      </c>
      <c r="K1102" s="633">
        <v>1</v>
      </c>
      <c r="L1102" s="344">
        <v>1</v>
      </c>
      <c r="M1102" s="344"/>
      <c r="N1102" s="344"/>
      <c r="O1102" s="338">
        <f t="shared" ref="O1102:O1147" si="206">SUM(K1102:N1102)</f>
        <v>2</v>
      </c>
      <c r="P1102" s="339">
        <f t="shared" si="201"/>
        <v>71000</v>
      </c>
      <c r="Q1102" s="364">
        <v>16000</v>
      </c>
      <c r="R1102" s="364"/>
      <c r="S1102" s="578">
        <v>20000</v>
      </c>
      <c r="T1102" s="366">
        <v>35000</v>
      </c>
      <c r="U1102" s="367">
        <v>15630</v>
      </c>
      <c r="V1102" s="364"/>
      <c r="W1102" s="364"/>
      <c r="X1102" s="364"/>
      <c r="Y1102" s="1293">
        <f t="shared" si="202"/>
        <v>15630</v>
      </c>
      <c r="Z1102" s="340" t="s">
        <v>31</v>
      </c>
      <c r="AA1102" s="431"/>
      <c r="AB1102" s="65"/>
      <c r="AC1102" s="253">
        <f t="shared" si="204"/>
        <v>86630</v>
      </c>
    </row>
    <row r="1103" spans="1:29" s="66" customFormat="1" x14ac:dyDescent="0.3">
      <c r="A1103" s="115"/>
      <c r="B1103" s="332"/>
      <c r="C1103" s="332"/>
      <c r="D1103" s="332"/>
      <c r="E1103" s="1168"/>
      <c r="F1103" s="582">
        <f t="shared" si="192"/>
        <v>0</v>
      </c>
      <c r="G1103" s="333"/>
      <c r="H1103" s="333"/>
      <c r="I1103" s="334"/>
      <c r="J1103" s="335"/>
      <c r="K1103" s="633"/>
      <c r="L1103" s="344"/>
      <c r="M1103" s="344"/>
      <c r="N1103" s="344"/>
      <c r="O1103" s="338"/>
      <c r="P1103" s="339">
        <f t="shared" si="201"/>
        <v>20000</v>
      </c>
      <c r="Q1103" s="364"/>
      <c r="R1103" s="364"/>
      <c r="S1103" s="365">
        <v>20000</v>
      </c>
      <c r="T1103" s="366"/>
      <c r="U1103" s="367"/>
      <c r="V1103" s="364"/>
      <c r="W1103" s="364"/>
      <c r="X1103" s="364"/>
      <c r="Y1103" s="1293">
        <f t="shared" si="202"/>
        <v>0</v>
      </c>
      <c r="Z1103" s="340" t="s">
        <v>31</v>
      </c>
      <c r="AA1103" s="370" t="s">
        <v>1204</v>
      </c>
      <c r="AB1103" s="65"/>
      <c r="AC1103" s="253">
        <f t="shared" si="204"/>
        <v>20000</v>
      </c>
    </row>
    <row r="1104" spans="1:29" s="66" customFormat="1" x14ac:dyDescent="0.3">
      <c r="A1104" s="115"/>
      <c r="B1104" s="332"/>
      <c r="C1104" s="332"/>
      <c r="D1104" s="332"/>
      <c r="E1104" s="1168"/>
      <c r="F1104" s="582">
        <f t="shared" si="192"/>
        <v>0</v>
      </c>
      <c r="G1104" s="333"/>
      <c r="H1104" s="333"/>
      <c r="I1104" s="334"/>
      <c r="J1104" s="335"/>
      <c r="K1104" s="633"/>
      <c r="L1104" s="344"/>
      <c r="M1104" s="344"/>
      <c r="N1104" s="344"/>
      <c r="O1104" s="338"/>
      <c r="P1104" s="339">
        <f t="shared" si="201"/>
        <v>0</v>
      </c>
      <c r="Q1104" s="364"/>
      <c r="R1104" s="364"/>
      <c r="S1104" s="365"/>
      <c r="T1104" s="366"/>
      <c r="U1104" s="367"/>
      <c r="V1104" s="364"/>
      <c r="W1104" s="364"/>
      <c r="X1104" s="364"/>
      <c r="Y1104" s="1293">
        <f t="shared" si="202"/>
        <v>0</v>
      </c>
      <c r="Z1104" s="340"/>
      <c r="AA1104" s="370" t="s">
        <v>1205</v>
      </c>
      <c r="AB1104" s="65"/>
      <c r="AC1104" s="253">
        <f t="shared" si="204"/>
        <v>0</v>
      </c>
    </row>
    <row r="1105" spans="1:29" x14ac:dyDescent="0.3">
      <c r="A1105" s="115"/>
      <c r="B1105" s="332"/>
      <c r="C1105" s="332"/>
      <c r="D1105" s="332"/>
      <c r="E1105" s="1168"/>
      <c r="F1105" s="582">
        <f t="shared" si="192"/>
        <v>0</v>
      </c>
      <c r="G1105" s="333"/>
      <c r="H1105" s="333"/>
      <c r="I1105" s="334"/>
      <c r="J1105" s="335"/>
      <c r="K1105" s="633"/>
      <c r="L1105" s="337"/>
      <c r="M1105" s="337"/>
      <c r="N1105" s="337"/>
      <c r="O1105" s="338"/>
      <c r="P1105" s="339">
        <f t="shared" si="201"/>
        <v>0</v>
      </c>
      <c r="Q1105" s="364"/>
      <c r="R1105" s="364"/>
      <c r="S1105" s="365"/>
      <c r="T1105" s="366"/>
      <c r="U1105" s="367"/>
      <c r="V1105" s="364"/>
      <c r="W1105" s="364"/>
      <c r="X1105" s="364"/>
      <c r="Y1105" s="1293">
        <f t="shared" si="202"/>
        <v>0</v>
      </c>
      <c r="Z1105" s="340"/>
      <c r="AA1105" s="370"/>
      <c r="AB1105" s="20"/>
      <c r="AC1105" s="253">
        <f t="shared" si="204"/>
        <v>0</v>
      </c>
    </row>
    <row r="1106" spans="1:29" x14ac:dyDescent="0.3">
      <c r="A1106" s="115"/>
      <c r="B1106" s="332"/>
      <c r="C1106" s="442" t="s">
        <v>527</v>
      </c>
      <c r="D1106" s="441"/>
      <c r="E1106" s="1204"/>
      <c r="F1106" s="582">
        <f t="shared" si="192"/>
        <v>0</v>
      </c>
      <c r="G1106" s="333"/>
      <c r="H1106" s="333"/>
      <c r="I1106" s="334"/>
      <c r="J1106" s="335"/>
      <c r="K1106" s="633"/>
      <c r="L1106" s="337"/>
      <c r="M1106" s="337"/>
      <c r="N1106" s="337"/>
      <c r="O1106" s="338"/>
      <c r="P1106" s="339">
        <f t="shared" si="201"/>
        <v>0</v>
      </c>
      <c r="Q1106" s="364"/>
      <c r="R1106" s="364"/>
      <c r="S1106" s="365"/>
      <c r="T1106" s="366"/>
      <c r="U1106" s="367">
        <v>5997</v>
      </c>
      <c r="V1106" s="364"/>
      <c r="W1106" s="364"/>
      <c r="X1106" s="364"/>
      <c r="Y1106" s="1293">
        <f t="shared" si="202"/>
        <v>5997</v>
      </c>
      <c r="Z1106" s="340"/>
      <c r="AA1106" s="630"/>
      <c r="AB1106" s="20"/>
      <c r="AC1106" s="253">
        <f t="shared" si="204"/>
        <v>5997</v>
      </c>
    </row>
    <row r="1107" spans="1:29" x14ac:dyDescent="0.3">
      <c r="A1107" s="115"/>
      <c r="B1107" s="332"/>
      <c r="C1107" s="442"/>
      <c r="D1107" s="441"/>
      <c r="E1107" s="1168" t="s">
        <v>194</v>
      </c>
      <c r="F1107" s="582">
        <v>1</v>
      </c>
      <c r="G1107" s="333"/>
      <c r="H1107" s="333"/>
      <c r="I1107" s="334">
        <v>1</v>
      </c>
      <c r="J1107" s="335">
        <v>-1</v>
      </c>
      <c r="K1107" s="633">
        <v>8</v>
      </c>
      <c r="L1107" s="337">
        <v>1</v>
      </c>
      <c r="M1107" s="337"/>
      <c r="N1107" s="337"/>
      <c r="O1107" s="338">
        <f t="shared" si="206"/>
        <v>9</v>
      </c>
      <c r="P1107" s="339">
        <f t="shared" si="201"/>
        <v>0</v>
      </c>
      <c r="Q1107" s="364"/>
      <c r="R1107" s="364"/>
      <c r="S1107" s="365"/>
      <c r="T1107" s="366"/>
      <c r="U1107" s="367"/>
      <c r="V1107" s="364"/>
      <c r="W1107" s="364"/>
      <c r="X1107" s="364"/>
      <c r="Y1107" s="1293">
        <f t="shared" si="202"/>
        <v>0</v>
      </c>
      <c r="Z1107" s="340"/>
      <c r="AA1107" s="630"/>
      <c r="AB1107" s="20"/>
      <c r="AC1107" s="253">
        <f t="shared" si="204"/>
        <v>0</v>
      </c>
    </row>
    <row r="1108" spans="1:29" ht="16.2" thickBot="1" x14ac:dyDescent="0.35">
      <c r="A1108" s="119"/>
      <c r="B1108" s="306"/>
      <c r="C1108" s="306"/>
      <c r="D1108" s="306"/>
      <c r="E1108" s="1491"/>
      <c r="F1108" s="881">
        <f t="shared" si="192"/>
        <v>0</v>
      </c>
      <c r="G1108" s="307"/>
      <c r="H1108" s="307"/>
      <c r="I1108" s="308"/>
      <c r="J1108" s="309"/>
      <c r="K1108" s="941"/>
      <c r="L1108" s="310"/>
      <c r="M1108" s="310"/>
      <c r="N1108" s="310"/>
      <c r="O1108" s="311"/>
      <c r="P1108" s="484">
        <f t="shared" si="201"/>
        <v>0</v>
      </c>
      <c r="Q1108" s="349"/>
      <c r="R1108" s="349"/>
      <c r="S1108" s="314"/>
      <c r="T1108" s="315"/>
      <c r="U1108" s="350"/>
      <c r="V1108" s="349"/>
      <c r="W1108" s="349"/>
      <c r="X1108" s="349"/>
      <c r="Y1108" s="1307">
        <f t="shared" si="202"/>
        <v>0</v>
      </c>
      <c r="Z1108" s="317"/>
      <c r="AA1108" s="427"/>
      <c r="AB1108" s="20"/>
      <c r="AC1108" s="253">
        <f t="shared" si="204"/>
        <v>0</v>
      </c>
    </row>
    <row r="1109" spans="1:29" x14ac:dyDescent="0.3">
      <c r="A1109" s="120"/>
      <c r="B1109" s="463" t="s">
        <v>313</v>
      </c>
      <c r="C1109" s="352"/>
      <c r="D1109" s="352"/>
      <c r="E1109" s="1367"/>
      <c r="F1109" s="883">
        <f t="shared" si="192"/>
        <v>0</v>
      </c>
      <c r="G1109" s="353"/>
      <c r="H1109" s="353"/>
      <c r="I1109" s="354"/>
      <c r="J1109" s="355"/>
      <c r="K1109" s="943"/>
      <c r="L1109" s="357"/>
      <c r="M1109" s="357"/>
      <c r="N1109" s="357"/>
      <c r="O1109" s="358"/>
      <c r="P1109" s="488">
        <f t="shared" si="201"/>
        <v>0</v>
      </c>
      <c r="Q1109" s="359"/>
      <c r="R1109" s="359"/>
      <c r="S1109" s="360"/>
      <c r="T1109" s="361"/>
      <c r="U1109" s="362"/>
      <c r="V1109" s="359"/>
      <c r="W1109" s="359"/>
      <c r="X1109" s="359"/>
      <c r="Y1109" s="1308">
        <f t="shared" si="202"/>
        <v>0</v>
      </c>
      <c r="Z1109" s="363"/>
      <c r="AA1109" s="528" t="s">
        <v>116</v>
      </c>
      <c r="AB1109" s="20"/>
      <c r="AC1109" s="253">
        <f t="shared" si="204"/>
        <v>0</v>
      </c>
    </row>
    <row r="1110" spans="1:29" x14ac:dyDescent="0.3">
      <c r="A1110" s="115"/>
      <c r="B1110" s="442"/>
      <c r="C1110" s="368" t="s">
        <v>314</v>
      </c>
      <c r="D1110" s="332"/>
      <c r="E1110" s="1164"/>
      <c r="F1110" s="582">
        <f t="shared" si="192"/>
        <v>0</v>
      </c>
      <c r="G1110" s="333"/>
      <c r="H1110" s="333"/>
      <c r="I1110" s="334"/>
      <c r="J1110" s="335"/>
      <c r="K1110" s="942"/>
      <c r="L1110" s="337"/>
      <c r="M1110" s="337"/>
      <c r="N1110" s="337"/>
      <c r="O1110" s="338"/>
      <c r="P1110" s="339"/>
      <c r="Q1110" s="364">
        <f>4632140-P1111</f>
        <v>0</v>
      </c>
      <c r="R1110" s="364"/>
      <c r="S1110" s="365"/>
      <c r="T1110" s="366"/>
      <c r="U1110" s="367"/>
      <c r="V1110" s="364"/>
      <c r="W1110" s="364"/>
      <c r="X1110" s="364"/>
      <c r="Y1110" s="1293">
        <f t="shared" si="202"/>
        <v>0</v>
      </c>
      <c r="Z1110" s="340"/>
      <c r="AA1110" s="422"/>
      <c r="AB1110" s="20"/>
      <c r="AC1110" s="253">
        <f t="shared" si="204"/>
        <v>0</v>
      </c>
    </row>
    <row r="1111" spans="1:29" s="34" customFormat="1" x14ac:dyDescent="0.3">
      <c r="A1111" s="118"/>
      <c r="B1111" s="368"/>
      <c r="C1111" s="331" t="s">
        <v>271</v>
      </c>
      <c r="D1111" s="368"/>
      <c r="E1111" s="1166"/>
      <c r="F1111" s="582">
        <f t="shared" si="192"/>
        <v>0</v>
      </c>
      <c r="G1111" s="333"/>
      <c r="H1111" s="333"/>
      <c r="I1111" s="334"/>
      <c r="J1111" s="335"/>
      <c r="K1111" s="942"/>
      <c r="L1111" s="344"/>
      <c r="M1111" s="429"/>
      <c r="N1111" s="429"/>
      <c r="O1111" s="338"/>
      <c r="P1111" s="631">
        <f>SUM(P1112:P1272)</f>
        <v>4632140</v>
      </c>
      <c r="Q1111" s="365">
        <f t="shared" ref="Q1111:Y1111" si="207">SUM(Q1113:Q1272)</f>
        <v>464000</v>
      </c>
      <c r="R1111" s="365">
        <f t="shared" si="207"/>
        <v>1051225</v>
      </c>
      <c r="S1111" s="365">
        <f t="shared" si="207"/>
        <v>517787.99999999994</v>
      </c>
      <c r="T1111" s="366">
        <f t="shared" si="207"/>
        <v>2599127</v>
      </c>
      <c r="U1111" s="347">
        <f t="shared" si="207"/>
        <v>459990.19999999995</v>
      </c>
      <c r="V1111" s="365">
        <f t="shared" si="207"/>
        <v>1046565.34</v>
      </c>
      <c r="W1111" s="401">
        <f t="shared" si="207"/>
        <v>0</v>
      </c>
      <c r="X1111" s="401">
        <f t="shared" si="207"/>
        <v>0</v>
      </c>
      <c r="Y1111" s="402">
        <f t="shared" si="207"/>
        <v>1506555.54</v>
      </c>
      <c r="Z1111" s="438"/>
      <c r="AA1111" s="601"/>
      <c r="AB1111" s="20"/>
      <c r="AC1111" s="253">
        <f t="shared" si="204"/>
        <v>6138695.54</v>
      </c>
    </row>
    <row r="1112" spans="1:29" x14ac:dyDescent="0.3">
      <c r="A1112" s="115"/>
      <c r="B1112" s="332"/>
      <c r="C1112" s="332"/>
      <c r="D1112" s="332"/>
      <c r="E1112" s="1166"/>
      <c r="F1112" s="582">
        <f t="shared" si="192"/>
        <v>0</v>
      </c>
      <c r="G1112" s="333"/>
      <c r="H1112" s="333"/>
      <c r="I1112" s="334"/>
      <c r="J1112" s="335"/>
      <c r="K1112" s="942"/>
      <c r="L1112" s="337"/>
      <c r="M1112" s="337"/>
      <c r="N1112" s="337"/>
      <c r="O1112" s="338"/>
      <c r="P1112" s="339"/>
      <c r="Q1112" s="364"/>
      <c r="R1112" s="364"/>
      <c r="S1112" s="365"/>
      <c r="T1112" s="366"/>
      <c r="U1112" s="367"/>
      <c r="V1112" s="364"/>
      <c r="W1112" s="364"/>
      <c r="X1112" s="364"/>
      <c r="Y1112" s="1293">
        <f t="shared" si="202"/>
        <v>0</v>
      </c>
      <c r="Z1112" s="340"/>
      <c r="AA1112" s="627"/>
      <c r="AB1112" s="20"/>
      <c r="AC1112" s="253">
        <f t="shared" si="204"/>
        <v>0</v>
      </c>
    </row>
    <row r="1113" spans="1:29" x14ac:dyDescent="0.3">
      <c r="A1113" s="115"/>
      <c r="B1113" s="332"/>
      <c r="C1113" s="442" t="s">
        <v>88</v>
      </c>
      <c r="D1113" s="332"/>
      <c r="E1113" s="1164"/>
      <c r="F1113" s="582">
        <f t="shared" si="192"/>
        <v>0</v>
      </c>
      <c r="G1113" s="333"/>
      <c r="H1113" s="333"/>
      <c r="I1113" s="334"/>
      <c r="J1113" s="335"/>
      <c r="K1113" s="942"/>
      <c r="L1113" s="337"/>
      <c r="M1113" s="337"/>
      <c r="N1113" s="337"/>
      <c r="O1113" s="338"/>
      <c r="P1113" s="339">
        <f t="shared" si="201"/>
        <v>0</v>
      </c>
      <c r="Q1113" s="364"/>
      <c r="R1113" s="364"/>
      <c r="S1113" s="365"/>
      <c r="T1113" s="366"/>
      <c r="U1113" s="367"/>
      <c r="V1113" s="364"/>
      <c r="W1113" s="364"/>
      <c r="X1113" s="364"/>
      <c r="Y1113" s="1293">
        <f t="shared" si="202"/>
        <v>0</v>
      </c>
      <c r="Z1113" s="340"/>
      <c r="AA1113" s="632"/>
      <c r="AB1113" s="20"/>
      <c r="AC1113" s="253">
        <f t="shared" si="204"/>
        <v>0</v>
      </c>
    </row>
    <row r="1114" spans="1:29" x14ac:dyDescent="0.3">
      <c r="A1114" s="115"/>
      <c r="B1114" s="332"/>
      <c r="C1114" s="332"/>
      <c r="D1114" s="332"/>
      <c r="E1114" s="1168" t="s">
        <v>225</v>
      </c>
      <c r="F1114" s="884">
        <v>67</v>
      </c>
      <c r="G1114" s="334">
        <v>67</v>
      </c>
      <c r="H1114" s="335" t="s">
        <v>89</v>
      </c>
      <c r="I1114" s="334">
        <v>67</v>
      </c>
      <c r="J1114" s="335" t="s">
        <v>89</v>
      </c>
      <c r="K1114" s="343">
        <v>67</v>
      </c>
      <c r="L1114" s="337">
        <v>67</v>
      </c>
      <c r="M1114" s="337"/>
      <c r="N1114" s="337"/>
      <c r="O1114" s="912">
        <v>67</v>
      </c>
      <c r="P1114" s="339">
        <f t="shared" si="201"/>
        <v>0</v>
      </c>
      <c r="Q1114" s="364"/>
      <c r="R1114" s="364"/>
      <c r="S1114" s="365"/>
      <c r="T1114" s="366"/>
      <c r="U1114" s="367"/>
      <c r="V1114" s="364"/>
      <c r="W1114" s="364"/>
      <c r="X1114" s="364"/>
      <c r="Y1114" s="1293">
        <f t="shared" si="202"/>
        <v>0</v>
      </c>
      <c r="Z1114" s="340"/>
      <c r="AA1114" s="370"/>
      <c r="AB1114" s="20"/>
      <c r="AC1114" s="253">
        <f t="shared" si="204"/>
        <v>0</v>
      </c>
    </row>
    <row r="1115" spans="1:29" ht="15.6" hidden="1" customHeight="1" x14ac:dyDescent="0.3">
      <c r="A1115" s="115"/>
      <c r="B1115" s="332"/>
      <c r="C1115" s="332"/>
      <c r="D1115" s="332"/>
      <c r="E1115" s="1169" t="s">
        <v>231</v>
      </c>
      <c r="F1115" s="884"/>
      <c r="G1115" s="334"/>
      <c r="H1115" s="335"/>
      <c r="I1115" s="334"/>
      <c r="J1115" s="335"/>
      <c r="K1115" s="343"/>
      <c r="L1115" s="337"/>
      <c r="M1115" s="337"/>
      <c r="N1115" s="337"/>
      <c r="O1115" s="912"/>
      <c r="P1115" s="339">
        <f t="shared" si="201"/>
        <v>0</v>
      </c>
      <c r="Q1115" s="364"/>
      <c r="R1115" s="364"/>
      <c r="S1115" s="365"/>
      <c r="T1115" s="366"/>
      <c r="U1115" s="367"/>
      <c r="V1115" s="364"/>
      <c r="W1115" s="364"/>
      <c r="X1115" s="364"/>
      <c r="Y1115" s="1293">
        <f t="shared" si="202"/>
        <v>0</v>
      </c>
      <c r="Z1115" s="340"/>
      <c r="AA1115" s="370"/>
      <c r="AB1115" s="20"/>
      <c r="AC1115" s="253">
        <f t="shared" si="204"/>
        <v>0</v>
      </c>
    </row>
    <row r="1116" spans="1:29" ht="15.6" hidden="1" customHeight="1" x14ac:dyDescent="0.3">
      <c r="A1116" s="115"/>
      <c r="B1116" s="332"/>
      <c r="C1116" s="332"/>
      <c r="D1116" s="332"/>
      <c r="E1116" s="1169" t="s">
        <v>232</v>
      </c>
      <c r="F1116" s="884"/>
      <c r="G1116" s="334"/>
      <c r="H1116" s="335"/>
      <c r="I1116" s="334"/>
      <c r="J1116" s="335"/>
      <c r="K1116" s="343"/>
      <c r="L1116" s="337"/>
      <c r="M1116" s="337"/>
      <c r="N1116" s="337"/>
      <c r="O1116" s="912"/>
      <c r="P1116" s="339">
        <f t="shared" si="201"/>
        <v>0</v>
      </c>
      <c r="Q1116" s="364"/>
      <c r="R1116" s="364"/>
      <c r="S1116" s="365"/>
      <c r="T1116" s="366"/>
      <c r="U1116" s="367"/>
      <c r="V1116" s="364"/>
      <c r="W1116" s="364"/>
      <c r="X1116" s="364"/>
      <c r="Y1116" s="1293">
        <f t="shared" si="202"/>
        <v>0</v>
      </c>
      <c r="Z1116" s="340"/>
      <c r="AA1116" s="632"/>
      <c r="AB1116" s="20"/>
      <c r="AC1116" s="253">
        <f t="shared" si="204"/>
        <v>0</v>
      </c>
    </row>
    <row r="1117" spans="1:29" ht="15.6" hidden="1" customHeight="1" x14ac:dyDescent="0.3">
      <c r="A1117" s="115"/>
      <c r="B1117" s="332"/>
      <c r="C1117" s="332"/>
      <c r="D1117" s="332"/>
      <c r="E1117" s="1169" t="s">
        <v>233</v>
      </c>
      <c r="F1117" s="884"/>
      <c r="G1117" s="334"/>
      <c r="H1117" s="335"/>
      <c r="I1117" s="334"/>
      <c r="J1117" s="335"/>
      <c r="K1117" s="343"/>
      <c r="L1117" s="337"/>
      <c r="M1117" s="337"/>
      <c r="N1117" s="337"/>
      <c r="O1117" s="912"/>
      <c r="P1117" s="339">
        <f t="shared" si="201"/>
        <v>0</v>
      </c>
      <c r="Q1117" s="364"/>
      <c r="R1117" s="364"/>
      <c r="S1117" s="365"/>
      <c r="T1117" s="366"/>
      <c r="U1117" s="367"/>
      <c r="V1117" s="364"/>
      <c r="W1117" s="364"/>
      <c r="X1117" s="364"/>
      <c r="Y1117" s="1293">
        <f t="shared" si="202"/>
        <v>0</v>
      </c>
      <c r="Z1117" s="340"/>
      <c r="AA1117" s="632"/>
      <c r="AB1117" s="20"/>
      <c r="AC1117" s="253">
        <f t="shared" si="204"/>
        <v>0</v>
      </c>
    </row>
    <row r="1118" spans="1:29" ht="15.6" hidden="1" customHeight="1" x14ac:dyDescent="0.3">
      <c r="A1118" s="115"/>
      <c r="B1118" s="332"/>
      <c r="C1118" s="332"/>
      <c r="D1118" s="332"/>
      <c r="E1118" s="1172"/>
      <c r="F1118" s="884"/>
      <c r="G1118" s="334"/>
      <c r="H1118" s="335"/>
      <c r="I1118" s="334"/>
      <c r="J1118" s="335"/>
      <c r="K1118" s="343"/>
      <c r="L1118" s="337"/>
      <c r="M1118" s="337"/>
      <c r="N1118" s="337"/>
      <c r="O1118" s="912"/>
      <c r="P1118" s="339">
        <f t="shared" si="201"/>
        <v>0</v>
      </c>
      <c r="Q1118" s="364"/>
      <c r="R1118" s="364"/>
      <c r="S1118" s="365"/>
      <c r="T1118" s="366"/>
      <c r="U1118" s="367"/>
      <c r="V1118" s="364"/>
      <c r="W1118" s="364"/>
      <c r="X1118" s="364"/>
      <c r="Y1118" s="1293">
        <f t="shared" si="202"/>
        <v>0</v>
      </c>
      <c r="Z1118" s="340"/>
      <c r="AA1118" s="632"/>
      <c r="AB1118" s="20"/>
      <c r="AC1118" s="253">
        <f t="shared" si="204"/>
        <v>0</v>
      </c>
    </row>
    <row r="1119" spans="1:29" x14ac:dyDescent="0.3">
      <c r="A1119" s="115"/>
      <c r="B1119" s="332"/>
      <c r="C1119" s="332"/>
      <c r="D1119" s="332"/>
      <c r="E1119" s="1168" t="s">
        <v>226</v>
      </c>
      <c r="F1119" s="884">
        <v>67</v>
      </c>
      <c r="G1119" s="334">
        <v>67</v>
      </c>
      <c r="H1119" s="335" t="s">
        <v>89</v>
      </c>
      <c r="I1119" s="334">
        <v>67</v>
      </c>
      <c r="J1119" s="335" t="s">
        <v>89</v>
      </c>
      <c r="K1119" s="343">
        <v>67</v>
      </c>
      <c r="L1119" s="337">
        <v>67</v>
      </c>
      <c r="M1119" s="337"/>
      <c r="N1119" s="337"/>
      <c r="O1119" s="912">
        <v>67</v>
      </c>
      <c r="P1119" s="339">
        <f t="shared" si="201"/>
        <v>0</v>
      </c>
      <c r="Q1119" s="364"/>
      <c r="R1119" s="364"/>
      <c r="S1119" s="365"/>
      <c r="T1119" s="366"/>
      <c r="U1119" s="367"/>
      <c r="V1119" s="364"/>
      <c r="W1119" s="364"/>
      <c r="X1119" s="364"/>
      <c r="Y1119" s="1293">
        <f t="shared" si="202"/>
        <v>0</v>
      </c>
      <c r="Z1119" s="340"/>
      <c r="AA1119" s="370"/>
      <c r="AB1119" s="20"/>
      <c r="AC1119" s="253">
        <f t="shared" si="204"/>
        <v>0</v>
      </c>
    </row>
    <row r="1120" spans="1:29" ht="15.6" hidden="1" customHeight="1" x14ac:dyDescent="0.3">
      <c r="A1120" s="115"/>
      <c r="B1120" s="332"/>
      <c r="C1120" s="332"/>
      <c r="D1120" s="332"/>
      <c r="E1120" s="1169" t="s">
        <v>231</v>
      </c>
      <c r="F1120" s="582">
        <f t="shared" si="192"/>
        <v>0</v>
      </c>
      <c r="G1120" s="334"/>
      <c r="H1120" s="335"/>
      <c r="I1120" s="334"/>
      <c r="J1120" s="335"/>
      <c r="K1120" s="343"/>
      <c r="L1120" s="337"/>
      <c r="M1120" s="337"/>
      <c r="N1120" s="337"/>
      <c r="O1120" s="338">
        <f t="shared" si="206"/>
        <v>0</v>
      </c>
      <c r="P1120" s="339">
        <f t="shared" si="201"/>
        <v>0</v>
      </c>
      <c r="Q1120" s="364"/>
      <c r="R1120" s="364"/>
      <c r="S1120" s="365"/>
      <c r="T1120" s="366"/>
      <c r="U1120" s="367"/>
      <c r="V1120" s="364"/>
      <c r="W1120" s="364"/>
      <c r="X1120" s="364"/>
      <c r="Y1120" s="1293">
        <f t="shared" si="202"/>
        <v>0</v>
      </c>
      <c r="Z1120" s="340"/>
      <c r="AA1120" s="370"/>
      <c r="AB1120" s="20"/>
      <c r="AC1120" s="253">
        <f t="shared" si="204"/>
        <v>0</v>
      </c>
    </row>
    <row r="1121" spans="1:29" ht="15.6" hidden="1" customHeight="1" x14ac:dyDescent="0.3">
      <c r="A1121" s="115"/>
      <c r="B1121" s="332"/>
      <c r="C1121" s="332"/>
      <c r="D1121" s="332"/>
      <c r="E1121" s="1169" t="s">
        <v>232</v>
      </c>
      <c r="F1121" s="582">
        <f t="shared" si="192"/>
        <v>0</v>
      </c>
      <c r="G1121" s="334"/>
      <c r="H1121" s="335"/>
      <c r="I1121" s="334"/>
      <c r="J1121" s="335"/>
      <c r="K1121" s="343"/>
      <c r="L1121" s="337"/>
      <c r="M1121" s="337"/>
      <c r="N1121" s="337"/>
      <c r="O1121" s="338">
        <f t="shared" si="206"/>
        <v>0</v>
      </c>
      <c r="P1121" s="339">
        <f t="shared" si="201"/>
        <v>0</v>
      </c>
      <c r="Q1121" s="364"/>
      <c r="R1121" s="364"/>
      <c r="S1121" s="365"/>
      <c r="T1121" s="366"/>
      <c r="U1121" s="367"/>
      <c r="V1121" s="364"/>
      <c r="W1121" s="364"/>
      <c r="X1121" s="364"/>
      <c r="Y1121" s="1293">
        <f t="shared" si="202"/>
        <v>0</v>
      </c>
      <c r="Z1121" s="340"/>
      <c r="AA1121" s="632"/>
      <c r="AB1121" s="20"/>
      <c r="AC1121" s="253">
        <f t="shared" si="204"/>
        <v>0</v>
      </c>
    </row>
    <row r="1122" spans="1:29" ht="15.6" hidden="1" customHeight="1" x14ac:dyDescent="0.3">
      <c r="A1122" s="115"/>
      <c r="B1122" s="332"/>
      <c r="C1122" s="332"/>
      <c r="D1122" s="332"/>
      <c r="E1122" s="1169" t="s">
        <v>233</v>
      </c>
      <c r="F1122" s="582">
        <f t="shared" si="192"/>
        <v>0</v>
      </c>
      <c r="G1122" s="334"/>
      <c r="H1122" s="335"/>
      <c r="I1122" s="334"/>
      <c r="J1122" s="335"/>
      <c r="K1122" s="343"/>
      <c r="L1122" s="337"/>
      <c r="M1122" s="337"/>
      <c r="N1122" s="337"/>
      <c r="O1122" s="338">
        <f t="shared" si="206"/>
        <v>0</v>
      </c>
      <c r="P1122" s="339">
        <f t="shared" si="201"/>
        <v>0</v>
      </c>
      <c r="Q1122" s="364"/>
      <c r="R1122" s="364"/>
      <c r="S1122" s="365"/>
      <c r="T1122" s="366"/>
      <c r="U1122" s="367"/>
      <c r="V1122" s="364"/>
      <c r="W1122" s="364"/>
      <c r="X1122" s="364"/>
      <c r="Y1122" s="1293">
        <f t="shared" si="202"/>
        <v>0</v>
      </c>
      <c r="Z1122" s="340"/>
      <c r="AA1122" s="632"/>
      <c r="AB1122" s="20"/>
      <c r="AC1122" s="253">
        <f t="shared" si="204"/>
        <v>0</v>
      </c>
    </row>
    <row r="1123" spans="1:29" x14ac:dyDescent="0.3">
      <c r="A1123" s="115"/>
      <c r="B1123" s="332"/>
      <c r="C1123" s="332"/>
      <c r="D1123" s="332"/>
      <c r="E1123" s="1168"/>
      <c r="F1123" s="582">
        <f t="shared" si="192"/>
        <v>0</v>
      </c>
      <c r="G1123" s="334"/>
      <c r="H1123" s="335"/>
      <c r="I1123" s="334"/>
      <c r="J1123" s="335"/>
      <c r="K1123" s="343"/>
      <c r="L1123" s="337"/>
      <c r="M1123" s="337"/>
      <c r="N1123" s="337"/>
      <c r="O1123" s="338"/>
      <c r="P1123" s="339">
        <f t="shared" si="201"/>
        <v>0</v>
      </c>
      <c r="Q1123" s="364"/>
      <c r="R1123" s="364"/>
      <c r="S1123" s="365"/>
      <c r="T1123" s="366"/>
      <c r="U1123" s="367"/>
      <c r="V1123" s="364"/>
      <c r="W1123" s="364"/>
      <c r="X1123" s="364"/>
      <c r="Y1123" s="1293">
        <f t="shared" si="202"/>
        <v>0</v>
      </c>
      <c r="Z1123" s="340"/>
      <c r="AA1123" s="632"/>
      <c r="AB1123" s="20"/>
      <c r="AC1123" s="253">
        <f t="shared" si="204"/>
        <v>0</v>
      </c>
    </row>
    <row r="1124" spans="1:29" x14ac:dyDescent="0.3">
      <c r="A1124" s="115"/>
      <c r="B1124" s="332"/>
      <c r="C1124" s="332"/>
      <c r="D1124" s="442" t="s">
        <v>1210</v>
      </c>
      <c r="E1124" s="1164"/>
      <c r="F1124" s="582">
        <f t="shared" si="192"/>
        <v>0</v>
      </c>
      <c r="G1124" s="334"/>
      <c r="H1124" s="335"/>
      <c r="I1124" s="334"/>
      <c r="J1124" s="335"/>
      <c r="K1124" s="343"/>
      <c r="L1124" s="337"/>
      <c r="M1124" s="337"/>
      <c r="N1124" s="337"/>
      <c r="O1124" s="338"/>
      <c r="P1124" s="339">
        <f t="shared" si="201"/>
        <v>0</v>
      </c>
      <c r="Q1124" s="364"/>
      <c r="R1124" s="364"/>
      <c r="S1124" s="365"/>
      <c r="T1124" s="366"/>
      <c r="U1124" s="367"/>
      <c r="V1124" s="364"/>
      <c r="W1124" s="364"/>
      <c r="X1124" s="364"/>
      <c r="Y1124" s="1293">
        <f t="shared" si="202"/>
        <v>0</v>
      </c>
      <c r="Z1124" s="340"/>
      <c r="AA1124" s="632"/>
      <c r="AB1124" s="20"/>
      <c r="AC1124" s="253">
        <f t="shared" si="204"/>
        <v>0</v>
      </c>
    </row>
    <row r="1125" spans="1:29" x14ac:dyDescent="0.3">
      <c r="A1125" s="115"/>
      <c r="B1125" s="332"/>
      <c r="C1125" s="332"/>
      <c r="D1125" s="332"/>
      <c r="E1125" s="1168" t="s">
        <v>185</v>
      </c>
      <c r="F1125" s="884">
        <v>67</v>
      </c>
      <c r="G1125" s="334">
        <v>67</v>
      </c>
      <c r="H1125" s="335" t="s">
        <v>89</v>
      </c>
      <c r="I1125" s="334">
        <v>67</v>
      </c>
      <c r="J1125" s="335" t="s">
        <v>89</v>
      </c>
      <c r="K1125" s="343">
        <v>67</v>
      </c>
      <c r="L1125" s="337">
        <v>67</v>
      </c>
      <c r="M1125" s="337"/>
      <c r="N1125" s="337"/>
      <c r="O1125" s="912">
        <v>67</v>
      </c>
      <c r="P1125" s="339">
        <f t="shared" si="201"/>
        <v>0</v>
      </c>
      <c r="Q1125" s="364"/>
      <c r="R1125" s="364"/>
      <c r="S1125" s="365"/>
      <c r="T1125" s="366"/>
      <c r="U1125" s="367"/>
      <c r="V1125" s="364"/>
      <c r="W1125" s="364"/>
      <c r="X1125" s="364"/>
      <c r="Y1125" s="1293">
        <f t="shared" si="202"/>
        <v>0</v>
      </c>
      <c r="Z1125" s="340"/>
      <c r="AA1125" s="632"/>
      <c r="AB1125" s="20"/>
      <c r="AC1125" s="253">
        <f t="shared" si="204"/>
        <v>0</v>
      </c>
    </row>
    <row r="1126" spans="1:29" x14ac:dyDescent="0.3">
      <c r="A1126" s="115"/>
      <c r="B1126" s="332"/>
      <c r="C1126" s="332"/>
      <c r="D1126" s="332"/>
      <c r="E1126" s="1168" t="s">
        <v>186</v>
      </c>
      <c r="F1126" s="582">
        <f t="shared" si="192"/>
        <v>0</v>
      </c>
      <c r="G1126" s="333"/>
      <c r="H1126" s="333"/>
      <c r="I1126" s="334"/>
      <c r="J1126" s="335"/>
      <c r="K1126" s="942"/>
      <c r="L1126" s="337"/>
      <c r="M1126" s="337"/>
      <c r="N1126" s="337"/>
      <c r="O1126" s="338"/>
      <c r="P1126" s="339">
        <f t="shared" si="201"/>
        <v>0</v>
      </c>
      <c r="Q1126" s="364"/>
      <c r="R1126" s="364"/>
      <c r="S1126" s="365"/>
      <c r="T1126" s="366"/>
      <c r="U1126" s="367"/>
      <c r="V1126" s="364"/>
      <c r="W1126" s="364"/>
      <c r="X1126" s="364"/>
      <c r="Y1126" s="1293">
        <f t="shared" si="202"/>
        <v>0</v>
      </c>
      <c r="Z1126" s="340"/>
      <c r="AA1126" s="632"/>
      <c r="AB1126" s="20"/>
      <c r="AC1126" s="253">
        <f t="shared" si="204"/>
        <v>0</v>
      </c>
    </row>
    <row r="1127" spans="1:29" x14ac:dyDescent="0.3">
      <c r="A1127" s="115"/>
      <c r="B1127" s="332"/>
      <c r="C1127" s="332"/>
      <c r="D1127" s="332"/>
      <c r="E1127" s="1168" t="s">
        <v>187</v>
      </c>
      <c r="F1127" s="582">
        <f t="shared" si="192"/>
        <v>0</v>
      </c>
      <c r="G1127" s="333"/>
      <c r="H1127" s="333"/>
      <c r="I1127" s="334"/>
      <c r="J1127" s="335"/>
      <c r="K1127" s="942"/>
      <c r="L1127" s="337"/>
      <c r="M1127" s="337"/>
      <c r="N1127" s="337"/>
      <c r="O1127" s="338"/>
      <c r="P1127" s="339">
        <f t="shared" si="201"/>
        <v>0</v>
      </c>
      <c r="Q1127" s="364"/>
      <c r="R1127" s="364"/>
      <c r="S1127" s="365"/>
      <c r="T1127" s="366"/>
      <c r="U1127" s="367"/>
      <c r="V1127" s="364"/>
      <c r="W1127" s="364"/>
      <c r="X1127" s="364"/>
      <c r="Y1127" s="1293">
        <f t="shared" si="202"/>
        <v>0</v>
      </c>
      <c r="Z1127" s="340"/>
      <c r="AA1127" s="632"/>
      <c r="AB1127" s="28"/>
      <c r="AC1127" s="253">
        <f t="shared" si="204"/>
        <v>0</v>
      </c>
    </row>
    <row r="1128" spans="1:29" ht="15.6" hidden="1" customHeight="1" x14ac:dyDescent="0.3">
      <c r="A1128" s="115"/>
      <c r="B1128" s="332"/>
      <c r="C1128" s="332"/>
      <c r="D1128" s="332"/>
      <c r="E1128" s="1169" t="s">
        <v>231</v>
      </c>
      <c r="F1128" s="582">
        <f t="shared" si="192"/>
        <v>0</v>
      </c>
      <c r="G1128" s="333"/>
      <c r="H1128" s="333"/>
      <c r="I1128" s="334"/>
      <c r="J1128" s="335"/>
      <c r="K1128" s="343"/>
      <c r="L1128" s="337"/>
      <c r="M1128" s="337"/>
      <c r="N1128" s="337"/>
      <c r="O1128" s="338"/>
      <c r="P1128" s="339">
        <f t="shared" si="201"/>
        <v>0</v>
      </c>
      <c r="Q1128" s="364"/>
      <c r="R1128" s="364"/>
      <c r="S1128" s="365"/>
      <c r="T1128" s="366"/>
      <c r="U1128" s="367"/>
      <c r="V1128" s="364"/>
      <c r="W1128" s="364"/>
      <c r="X1128" s="364"/>
      <c r="Y1128" s="1293">
        <f t="shared" si="202"/>
        <v>0</v>
      </c>
      <c r="Z1128" s="340"/>
      <c r="AA1128" s="632"/>
      <c r="AB1128" s="20"/>
      <c r="AC1128" s="253">
        <f t="shared" si="204"/>
        <v>0</v>
      </c>
    </row>
    <row r="1129" spans="1:29" ht="15.6" hidden="1" customHeight="1" x14ac:dyDescent="0.3">
      <c r="A1129" s="115"/>
      <c r="B1129" s="332"/>
      <c r="C1129" s="332"/>
      <c r="D1129" s="332"/>
      <c r="E1129" s="1169" t="s">
        <v>232</v>
      </c>
      <c r="F1129" s="582">
        <f t="shared" si="192"/>
        <v>0</v>
      </c>
      <c r="G1129" s="333"/>
      <c r="H1129" s="333"/>
      <c r="I1129" s="334"/>
      <c r="J1129" s="335"/>
      <c r="K1129" s="343"/>
      <c r="L1129" s="337"/>
      <c r="M1129" s="337"/>
      <c r="N1129" s="337"/>
      <c r="O1129" s="338"/>
      <c r="P1129" s="339">
        <f t="shared" si="201"/>
        <v>0</v>
      </c>
      <c r="Q1129" s="364"/>
      <c r="R1129" s="364"/>
      <c r="S1129" s="365"/>
      <c r="T1129" s="366"/>
      <c r="U1129" s="367"/>
      <c r="V1129" s="364"/>
      <c r="W1129" s="364"/>
      <c r="X1129" s="364"/>
      <c r="Y1129" s="1293">
        <f t="shared" si="202"/>
        <v>0</v>
      </c>
      <c r="Z1129" s="340"/>
      <c r="AA1129" s="632"/>
      <c r="AB1129" s="20"/>
      <c r="AC1129" s="253">
        <f t="shared" si="204"/>
        <v>0</v>
      </c>
    </row>
    <row r="1130" spans="1:29" ht="15" hidden="1" customHeight="1" x14ac:dyDescent="0.3">
      <c r="A1130" s="115"/>
      <c r="B1130" s="332"/>
      <c r="C1130" s="332"/>
      <c r="D1130" s="332"/>
      <c r="E1130" s="1169" t="s">
        <v>233</v>
      </c>
      <c r="F1130" s="582">
        <f t="shared" si="192"/>
        <v>0</v>
      </c>
      <c r="G1130" s="333"/>
      <c r="H1130" s="333"/>
      <c r="I1130" s="334"/>
      <c r="J1130" s="335"/>
      <c r="K1130" s="343"/>
      <c r="L1130" s="337"/>
      <c r="M1130" s="337"/>
      <c r="N1130" s="337"/>
      <c r="O1130" s="338"/>
      <c r="P1130" s="339">
        <f t="shared" si="201"/>
        <v>0</v>
      </c>
      <c r="Q1130" s="364"/>
      <c r="R1130" s="364"/>
      <c r="S1130" s="365"/>
      <c r="T1130" s="366"/>
      <c r="U1130" s="367"/>
      <c r="V1130" s="364"/>
      <c r="W1130" s="364"/>
      <c r="X1130" s="364"/>
      <c r="Y1130" s="1293">
        <f t="shared" si="202"/>
        <v>0</v>
      </c>
      <c r="Z1130" s="340"/>
      <c r="AA1130" s="632"/>
      <c r="AB1130" s="20"/>
      <c r="AC1130" s="253">
        <f t="shared" si="204"/>
        <v>0</v>
      </c>
    </row>
    <row r="1131" spans="1:29" x14ac:dyDescent="0.3">
      <c r="A1131" s="115"/>
      <c r="B1131" s="332"/>
      <c r="C1131" s="332"/>
      <c r="D1131" s="332"/>
      <c r="E1131" s="1169"/>
      <c r="F1131" s="582">
        <f t="shared" si="192"/>
        <v>0</v>
      </c>
      <c r="G1131" s="333"/>
      <c r="H1131" s="333"/>
      <c r="I1131" s="334"/>
      <c r="J1131" s="335"/>
      <c r="K1131" s="633"/>
      <c r="L1131" s="337"/>
      <c r="M1131" s="337"/>
      <c r="N1131" s="337"/>
      <c r="O1131" s="338"/>
      <c r="P1131" s="339">
        <f t="shared" si="201"/>
        <v>0</v>
      </c>
      <c r="Q1131" s="364"/>
      <c r="R1131" s="364"/>
      <c r="S1131" s="365"/>
      <c r="T1131" s="366"/>
      <c r="U1131" s="367"/>
      <c r="V1131" s="364"/>
      <c r="W1131" s="364"/>
      <c r="X1131" s="364"/>
      <c r="Y1131" s="1293">
        <f t="shared" si="202"/>
        <v>0</v>
      </c>
      <c r="Z1131" s="340"/>
      <c r="AA1131" s="632"/>
      <c r="AB1131" s="20"/>
      <c r="AC1131" s="253">
        <f t="shared" si="204"/>
        <v>0</v>
      </c>
    </row>
    <row r="1132" spans="1:29" x14ac:dyDescent="0.3">
      <c r="A1132" s="115"/>
      <c r="B1132" s="332"/>
      <c r="C1132" s="332"/>
      <c r="D1132" s="442" t="s">
        <v>1211</v>
      </c>
      <c r="E1132" s="1169"/>
      <c r="F1132" s="582">
        <f t="shared" si="192"/>
        <v>0</v>
      </c>
      <c r="G1132" s="333"/>
      <c r="H1132" s="333"/>
      <c r="I1132" s="334"/>
      <c r="J1132" s="335"/>
      <c r="K1132" s="633"/>
      <c r="L1132" s="337"/>
      <c r="M1132" s="337"/>
      <c r="N1132" s="337"/>
      <c r="O1132" s="338"/>
      <c r="P1132" s="339">
        <f t="shared" si="201"/>
        <v>0</v>
      </c>
      <c r="Q1132" s="364"/>
      <c r="R1132" s="364"/>
      <c r="S1132" s="365"/>
      <c r="T1132" s="366"/>
      <c r="U1132" s="367"/>
      <c r="V1132" s="364"/>
      <c r="W1132" s="364"/>
      <c r="X1132" s="364"/>
      <c r="Y1132" s="1293">
        <f t="shared" si="202"/>
        <v>0</v>
      </c>
      <c r="Z1132" s="340"/>
      <c r="AA1132" s="370"/>
      <c r="AB1132" s="20"/>
      <c r="AC1132" s="253">
        <f t="shared" si="204"/>
        <v>0</v>
      </c>
    </row>
    <row r="1133" spans="1:29" x14ac:dyDescent="0.3">
      <c r="A1133" s="115"/>
      <c r="B1133" s="332"/>
      <c r="C1133" s="332"/>
      <c r="D1133" s="332"/>
      <c r="E1133" s="1169" t="s">
        <v>528</v>
      </c>
      <c r="F1133" s="582">
        <v>1</v>
      </c>
      <c r="G1133" s="333"/>
      <c r="H1133" s="333"/>
      <c r="I1133" s="334">
        <v>1</v>
      </c>
      <c r="J1133" s="335">
        <v>-1</v>
      </c>
      <c r="K1133" s="633">
        <v>13</v>
      </c>
      <c r="L1133" s="337"/>
      <c r="M1133" s="337"/>
      <c r="N1133" s="337"/>
      <c r="O1133" s="338">
        <f t="shared" si="206"/>
        <v>13</v>
      </c>
      <c r="P1133" s="339">
        <f t="shared" si="201"/>
        <v>0</v>
      </c>
      <c r="Q1133" s="364"/>
      <c r="R1133" s="364"/>
      <c r="S1133" s="365"/>
      <c r="T1133" s="366"/>
      <c r="U1133" s="367"/>
      <c r="V1133" s="364"/>
      <c r="W1133" s="364"/>
      <c r="X1133" s="364"/>
      <c r="Y1133" s="1293">
        <f t="shared" si="202"/>
        <v>0</v>
      </c>
      <c r="Z1133" s="340"/>
      <c r="AA1133" s="370"/>
      <c r="AB1133" s="20"/>
      <c r="AC1133" s="253">
        <f t="shared" si="204"/>
        <v>0</v>
      </c>
    </row>
    <row r="1134" spans="1:29" x14ac:dyDescent="0.3">
      <c r="A1134" s="115"/>
      <c r="B1134" s="332"/>
      <c r="C1134" s="332"/>
      <c r="D1134" s="332"/>
      <c r="E1134" s="1168"/>
      <c r="F1134" s="582">
        <f t="shared" si="192"/>
        <v>0</v>
      </c>
      <c r="G1134" s="333"/>
      <c r="H1134" s="333"/>
      <c r="I1134" s="334"/>
      <c r="J1134" s="335"/>
      <c r="K1134" s="942"/>
      <c r="L1134" s="337"/>
      <c r="M1134" s="337"/>
      <c r="N1134" s="337"/>
      <c r="O1134" s="338"/>
      <c r="P1134" s="339">
        <f t="shared" si="201"/>
        <v>0</v>
      </c>
      <c r="Q1134" s="364"/>
      <c r="R1134" s="364"/>
      <c r="S1134" s="365"/>
      <c r="T1134" s="366"/>
      <c r="U1134" s="367"/>
      <c r="V1134" s="364"/>
      <c r="W1134" s="364"/>
      <c r="X1134" s="364"/>
      <c r="Y1134" s="1293">
        <f t="shared" si="202"/>
        <v>0</v>
      </c>
      <c r="Z1134" s="340"/>
      <c r="AA1134" s="632"/>
      <c r="AB1134" s="20"/>
      <c r="AC1134" s="253">
        <f t="shared" si="204"/>
        <v>0</v>
      </c>
    </row>
    <row r="1135" spans="1:29" x14ac:dyDescent="0.3">
      <c r="A1135" s="115"/>
      <c r="B1135" s="332"/>
      <c r="C1135" s="374" t="s">
        <v>90</v>
      </c>
      <c r="D1135" s="332"/>
      <c r="E1135" s="1164"/>
      <c r="F1135" s="582">
        <f t="shared" si="192"/>
        <v>0</v>
      </c>
      <c r="G1135" s="333"/>
      <c r="H1135" s="333"/>
      <c r="I1135" s="334"/>
      <c r="J1135" s="335"/>
      <c r="K1135" s="942"/>
      <c r="L1135" s="337"/>
      <c r="M1135" s="337"/>
      <c r="N1135" s="337"/>
      <c r="O1135" s="338"/>
      <c r="P1135" s="339">
        <f t="shared" si="201"/>
        <v>0</v>
      </c>
      <c r="Q1135" s="364"/>
      <c r="R1135" s="364"/>
      <c r="S1135" s="365"/>
      <c r="T1135" s="366"/>
      <c r="U1135" s="367"/>
      <c r="V1135" s="364"/>
      <c r="W1135" s="364"/>
      <c r="X1135" s="364"/>
      <c r="Y1135" s="1293">
        <f t="shared" si="202"/>
        <v>0</v>
      </c>
      <c r="Z1135" s="340"/>
      <c r="AA1135" s="632"/>
      <c r="AB1135" s="20"/>
      <c r="AC1135" s="253">
        <f t="shared" si="204"/>
        <v>0</v>
      </c>
    </row>
    <row r="1136" spans="1:29" x14ac:dyDescent="0.3">
      <c r="A1136" s="115"/>
      <c r="B1136" s="332"/>
      <c r="C1136" s="332"/>
      <c r="D1136" s="332"/>
      <c r="E1136" s="1168" t="s">
        <v>223</v>
      </c>
      <c r="F1136" s="582">
        <f t="shared" si="192"/>
        <v>67</v>
      </c>
      <c r="G1136" s="333"/>
      <c r="H1136" s="333"/>
      <c r="I1136" s="334">
        <v>67</v>
      </c>
      <c r="J1136" s="335" t="s">
        <v>89</v>
      </c>
      <c r="K1136" s="343">
        <v>63</v>
      </c>
      <c r="L1136" s="337">
        <v>65</v>
      </c>
      <c r="M1136" s="337"/>
      <c r="N1136" s="337"/>
      <c r="O1136" s="338">
        <v>65</v>
      </c>
      <c r="P1136" s="339">
        <f t="shared" si="201"/>
        <v>0</v>
      </c>
      <c r="Q1136" s="364"/>
      <c r="R1136" s="364"/>
      <c r="S1136" s="365"/>
      <c r="T1136" s="366"/>
      <c r="U1136" s="367"/>
      <c r="V1136" s="364"/>
      <c r="W1136" s="364"/>
      <c r="X1136" s="364"/>
      <c r="Y1136" s="1293">
        <f t="shared" si="202"/>
        <v>0</v>
      </c>
      <c r="Z1136" s="340"/>
      <c r="AA1136" s="370"/>
      <c r="AB1136" s="20"/>
      <c r="AC1136" s="253">
        <f t="shared" si="204"/>
        <v>0</v>
      </c>
    </row>
    <row r="1137" spans="1:29" ht="15.6" hidden="1" customHeight="1" x14ac:dyDescent="0.3">
      <c r="A1137" s="115"/>
      <c r="B1137" s="332"/>
      <c r="C1137" s="332"/>
      <c r="D1137" s="332"/>
      <c r="E1137" s="1169" t="s">
        <v>231</v>
      </c>
      <c r="F1137" s="582">
        <f t="shared" si="192"/>
        <v>0</v>
      </c>
      <c r="G1137" s="333"/>
      <c r="H1137" s="333"/>
      <c r="I1137" s="334"/>
      <c r="J1137" s="335"/>
      <c r="K1137" s="343"/>
      <c r="L1137" s="337"/>
      <c r="M1137" s="337"/>
      <c r="N1137" s="337"/>
      <c r="O1137" s="338">
        <f t="shared" si="206"/>
        <v>0</v>
      </c>
      <c r="P1137" s="339">
        <f t="shared" si="201"/>
        <v>0</v>
      </c>
      <c r="Q1137" s="364"/>
      <c r="R1137" s="364"/>
      <c r="S1137" s="365"/>
      <c r="T1137" s="366"/>
      <c r="U1137" s="367"/>
      <c r="V1137" s="364"/>
      <c r="W1137" s="364"/>
      <c r="X1137" s="364"/>
      <c r="Y1137" s="1293">
        <f t="shared" si="202"/>
        <v>0</v>
      </c>
      <c r="Z1137" s="340"/>
      <c r="AA1137" s="370"/>
      <c r="AB1137" s="20"/>
      <c r="AC1137" s="253">
        <f t="shared" si="204"/>
        <v>0</v>
      </c>
    </row>
    <row r="1138" spans="1:29" ht="15.6" hidden="1" customHeight="1" x14ac:dyDescent="0.3">
      <c r="A1138" s="115"/>
      <c r="B1138" s="332"/>
      <c r="C1138" s="332"/>
      <c r="D1138" s="332"/>
      <c r="E1138" s="1169" t="s">
        <v>232</v>
      </c>
      <c r="F1138" s="582">
        <f t="shared" si="192"/>
        <v>0</v>
      </c>
      <c r="G1138" s="333"/>
      <c r="H1138" s="333"/>
      <c r="I1138" s="334"/>
      <c r="J1138" s="335"/>
      <c r="K1138" s="343"/>
      <c r="L1138" s="337"/>
      <c r="M1138" s="337"/>
      <c r="N1138" s="337"/>
      <c r="O1138" s="338">
        <f t="shared" si="206"/>
        <v>0</v>
      </c>
      <c r="P1138" s="339">
        <f t="shared" si="201"/>
        <v>0</v>
      </c>
      <c r="Q1138" s="364"/>
      <c r="R1138" s="364"/>
      <c r="S1138" s="365"/>
      <c r="T1138" s="366"/>
      <c r="U1138" s="367"/>
      <c r="V1138" s="364"/>
      <c r="W1138" s="364"/>
      <c r="X1138" s="364"/>
      <c r="Y1138" s="1293">
        <f t="shared" si="202"/>
        <v>0</v>
      </c>
      <c r="Z1138" s="340"/>
      <c r="AA1138" s="370"/>
      <c r="AB1138" s="20"/>
      <c r="AC1138" s="253">
        <f t="shared" si="204"/>
        <v>0</v>
      </c>
    </row>
    <row r="1139" spans="1:29" ht="15.6" hidden="1" customHeight="1" x14ac:dyDescent="0.3">
      <c r="A1139" s="115"/>
      <c r="B1139" s="332"/>
      <c r="C1139" s="332"/>
      <c r="D1139" s="332"/>
      <c r="E1139" s="1169" t="s">
        <v>233</v>
      </c>
      <c r="F1139" s="582">
        <f t="shared" si="192"/>
        <v>0</v>
      </c>
      <c r="G1139" s="333"/>
      <c r="H1139" s="333"/>
      <c r="I1139" s="334"/>
      <c r="J1139" s="335"/>
      <c r="K1139" s="343"/>
      <c r="L1139" s="337"/>
      <c r="M1139" s="337"/>
      <c r="N1139" s="337"/>
      <c r="O1139" s="338">
        <f t="shared" si="206"/>
        <v>0</v>
      </c>
      <c r="P1139" s="339">
        <f t="shared" si="201"/>
        <v>0</v>
      </c>
      <c r="Q1139" s="364"/>
      <c r="R1139" s="364"/>
      <c r="S1139" s="365"/>
      <c r="T1139" s="366"/>
      <c r="U1139" s="367"/>
      <c r="V1139" s="364"/>
      <c r="W1139" s="364"/>
      <c r="X1139" s="364"/>
      <c r="Y1139" s="1293">
        <f t="shared" si="202"/>
        <v>0</v>
      </c>
      <c r="Z1139" s="340"/>
      <c r="AA1139" s="632"/>
      <c r="AB1139" s="20"/>
      <c r="AC1139" s="253">
        <f t="shared" si="204"/>
        <v>0</v>
      </c>
    </row>
    <row r="1140" spans="1:29" x14ac:dyDescent="0.3">
      <c r="A1140" s="115"/>
      <c r="B1140" s="332"/>
      <c r="C1140" s="332"/>
      <c r="D1140" s="332"/>
      <c r="E1140" s="1172"/>
      <c r="F1140" s="582">
        <f t="shared" si="192"/>
        <v>0</v>
      </c>
      <c r="G1140" s="333"/>
      <c r="H1140" s="333"/>
      <c r="I1140" s="334"/>
      <c r="J1140" s="335"/>
      <c r="K1140" s="942"/>
      <c r="L1140" s="337"/>
      <c r="M1140" s="337"/>
      <c r="N1140" s="337"/>
      <c r="O1140" s="338"/>
      <c r="P1140" s="339">
        <f t="shared" si="201"/>
        <v>0</v>
      </c>
      <c r="Q1140" s="364"/>
      <c r="R1140" s="364"/>
      <c r="S1140" s="365"/>
      <c r="T1140" s="366"/>
      <c r="U1140" s="367"/>
      <c r="V1140" s="364"/>
      <c r="W1140" s="364"/>
      <c r="X1140" s="364"/>
      <c r="Y1140" s="1293">
        <f t="shared" si="202"/>
        <v>0</v>
      </c>
      <c r="Z1140" s="340"/>
      <c r="AA1140" s="632"/>
      <c r="AB1140" s="20"/>
      <c r="AC1140" s="253">
        <f t="shared" si="204"/>
        <v>0</v>
      </c>
    </row>
    <row r="1141" spans="1:29" x14ac:dyDescent="0.3">
      <c r="A1141" s="115"/>
      <c r="B1141" s="332"/>
      <c r="C1141" s="332"/>
      <c r="D1141" s="374" t="s">
        <v>1212</v>
      </c>
      <c r="E1141" s="1164"/>
      <c r="F1141" s="582">
        <f t="shared" si="192"/>
        <v>0</v>
      </c>
      <c r="G1141" s="333"/>
      <c r="H1141" s="333"/>
      <c r="I1141" s="334"/>
      <c r="J1141" s="335"/>
      <c r="K1141" s="942"/>
      <c r="L1141" s="337"/>
      <c r="M1141" s="337"/>
      <c r="N1141" s="337"/>
      <c r="O1141" s="338"/>
      <c r="P1141" s="339">
        <f t="shared" si="201"/>
        <v>0</v>
      </c>
      <c r="Q1141" s="364"/>
      <c r="R1141" s="364"/>
      <c r="S1141" s="365"/>
      <c r="T1141" s="366"/>
      <c r="U1141" s="367"/>
      <c r="V1141" s="364"/>
      <c r="W1141" s="364"/>
      <c r="X1141" s="364"/>
      <c r="Y1141" s="1293">
        <f t="shared" si="202"/>
        <v>0</v>
      </c>
      <c r="Z1141" s="340"/>
      <c r="AA1141" s="632"/>
      <c r="AB1141" s="20"/>
      <c r="AC1141" s="253">
        <f t="shared" si="204"/>
        <v>0</v>
      </c>
    </row>
    <row r="1142" spans="1:29" x14ac:dyDescent="0.3">
      <c r="A1142" s="115"/>
      <c r="B1142" s="332"/>
      <c r="C1142" s="332"/>
      <c r="D1142" s="374" t="s">
        <v>1213</v>
      </c>
      <c r="E1142" s="1164"/>
      <c r="F1142" s="582">
        <f t="shared" si="192"/>
        <v>0</v>
      </c>
      <c r="G1142" s="333"/>
      <c r="H1142" s="333"/>
      <c r="I1142" s="334"/>
      <c r="J1142" s="335"/>
      <c r="K1142" s="942"/>
      <c r="L1142" s="337"/>
      <c r="M1142" s="337"/>
      <c r="N1142" s="337"/>
      <c r="O1142" s="338"/>
      <c r="P1142" s="339">
        <f t="shared" si="201"/>
        <v>0</v>
      </c>
      <c r="Q1142" s="364"/>
      <c r="R1142" s="364"/>
      <c r="S1142" s="365"/>
      <c r="T1142" s="366"/>
      <c r="U1142" s="367"/>
      <c r="V1142" s="364"/>
      <c r="W1142" s="364"/>
      <c r="X1142" s="364"/>
      <c r="Y1142" s="1293">
        <f t="shared" si="202"/>
        <v>0</v>
      </c>
      <c r="Z1142" s="340"/>
      <c r="AA1142" s="632"/>
      <c r="AB1142" s="20"/>
      <c r="AC1142" s="253">
        <f t="shared" si="204"/>
        <v>0</v>
      </c>
    </row>
    <row r="1143" spans="1:29" x14ac:dyDescent="0.3">
      <c r="A1143" s="115"/>
      <c r="B1143" s="332"/>
      <c r="C1143" s="332"/>
      <c r="D1143" s="374" t="s">
        <v>1214</v>
      </c>
      <c r="E1143" s="1164"/>
      <c r="F1143" s="582">
        <f t="shared" ref="F1143" si="208">SUM(G1143:J1143)</f>
        <v>0</v>
      </c>
      <c r="G1143" s="333"/>
      <c r="H1143" s="333"/>
      <c r="I1143" s="334"/>
      <c r="J1143" s="335"/>
      <c r="K1143" s="942"/>
      <c r="L1143" s="337"/>
      <c r="M1143" s="337"/>
      <c r="N1143" s="337"/>
      <c r="O1143" s="338"/>
      <c r="P1143" s="339">
        <f t="shared" si="201"/>
        <v>0</v>
      </c>
      <c r="Q1143" s="364"/>
      <c r="R1143" s="364"/>
      <c r="S1143" s="365"/>
      <c r="T1143" s="366"/>
      <c r="U1143" s="367"/>
      <c r="V1143" s="364"/>
      <c r="W1143" s="364"/>
      <c r="X1143" s="364"/>
      <c r="Y1143" s="1293">
        <f t="shared" si="202"/>
        <v>0</v>
      </c>
      <c r="Z1143" s="340"/>
      <c r="AA1143" s="632"/>
      <c r="AB1143" s="20"/>
      <c r="AC1143" s="253">
        <f t="shared" si="204"/>
        <v>0</v>
      </c>
    </row>
    <row r="1144" spans="1:29" x14ac:dyDescent="0.3">
      <c r="A1144" s="115"/>
      <c r="B1144" s="332"/>
      <c r="C1144" s="332"/>
      <c r="D1144" s="332"/>
      <c r="E1144" s="1168" t="s">
        <v>222</v>
      </c>
      <c r="F1144" s="582">
        <f t="shared" si="192"/>
        <v>67</v>
      </c>
      <c r="G1144" s="333"/>
      <c r="H1144" s="333"/>
      <c r="I1144" s="334">
        <v>67</v>
      </c>
      <c r="J1144" s="335" t="s">
        <v>89</v>
      </c>
      <c r="K1144" s="343">
        <v>63</v>
      </c>
      <c r="L1144" s="337">
        <v>66</v>
      </c>
      <c r="M1144" s="337"/>
      <c r="N1144" s="337"/>
      <c r="O1144" s="338">
        <v>66</v>
      </c>
      <c r="P1144" s="339">
        <f t="shared" si="201"/>
        <v>0</v>
      </c>
      <c r="Q1144" s="364"/>
      <c r="R1144" s="364"/>
      <c r="S1144" s="365"/>
      <c r="T1144" s="366"/>
      <c r="U1144" s="367"/>
      <c r="V1144" s="364"/>
      <c r="W1144" s="364"/>
      <c r="X1144" s="364"/>
      <c r="Y1144" s="1293">
        <f t="shared" si="202"/>
        <v>0</v>
      </c>
      <c r="Z1144" s="340"/>
      <c r="AA1144" s="370"/>
      <c r="AB1144" s="20"/>
      <c r="AC1144" s="253">
        <f t="shared" si="204"/>
        <v>0</v>
      </c>
    </row>
    <row r="1145" spans="1:29" ht="15.6" hidden="1" customHeight="1" x14ac:dyDescent="0.3">
      <c r="A1145" s="115"/>
      <c r="B1145" s="332"/>
      <c r="C1145" s="332"/>
      <c r="D1145" s="332"/>
      <c r="E1145" s="1169" t="s">
        <v>231</v>
      </c>
      <c r="F1145" s="582">
        <f t="shared" si="192"/>
        <v>0</v>
      </c>
      <c r="G1145" s="333"/>
      <c r="H1145" s="333"/>
      <c r="I1145" s="334"/>
      <c r="J1145" s="335"/>
      <c r="K1145" s="343"/>
      <c r="L1145" s="337"/>
      <c r="M1145" s="337"/>
      <c r="N1145" s="337"/>
      <c r="O1145" s="338">
        <f t="shared" si="206"/>
        <v>0</v>
      </c>
      <c r="P1145" s="339">
        <f t="shared" si="201"/>
        <v>0</v>
      </c>
      <c r="Q1145" s="364"/>
      <c r="R1145" s="364"/>
      <c r="S1145" s="365"/>
      <c r="T1145" s="366"/>
      <c r="U1145" s="367"/>
      <c r="V1145" s="364"/>
      <c r="W1145" s="364"/>
      <c r="X1145" s="364"/>
      <c r="Y1145" s="1293">
        <f t="shared" si="202"/>
        <v>0</v>
      </c>
      <c r="Z1145" s="340"/>
      <c r="AA1145" s="370"/>
      <c r="AB1145" s="20"/>
      <c r="AC1145" s="253">
        <f t="shared" si="204"/>
        <v>0</v>
      </c>
    </row>
    <row r="1146" spans="1:29" ht="15.6" hidden="1" customHeight="1" x14ac:dyDescent="0.3">
      <c r="A1146" s="115"/>
      <c r="B1146" s="332"/>
      <c r="C1146" s="332"/>
      <c r="D1146" s="332"/>
      <c r="E1146" s="1169" t="s">
        <v>232</v>
      </c>
      <c r="F1146" s="582">
        <f t="shared" si="192"/>
        <v>0</v>
      </c>
      <c r="G1146" s="333"/>
      <c r="H1146" s="333"/>
      <c r="I1146" s="334"/>
      <c r="J1146" s="335"/>
      <c r="K1146" s="343"/>
      <c r="L1146" s="337"/>
      <c r="M1146" s="337"/>
      <c r="N1146" s="337"/>
      <c r="O1146" s="338">
        <f t="shared" si="206"/>
        <v>0</v>
      </c>
      <c r="P1146" s="339">
        <f t="shared" si="201"/>
        <v>0</v>
      </c>
      <c r="Q1146" s="364"/>
      <c r="R1146" s="364"/>
      <c r="S1146" s="365"/>
      <c r="T1146" s="366"/>
      <c r="U1146" s="367"/>
      <c r="V1146" s="364"/>
      <c r="W1146" s="364"/>
      <c r="X1146" s="364"/>
      <c r="Y1146" s="1293">
        <f t="shared" si="202"/>
        <v>0</v>
      </c>
      <c r="Z1146" s="340"/>
      <c r="AA1146" s="370"/>
      <c r="AB1146" s="20"/>
      <c r="AC1146" s="253">
        <f t="shared" si="204"/>
        <v>0</v>
      </c>
    </row>
    <row r="1147" spans="1:29" ht="15.6" hidden="1" customHeight="1" x14ac:dyDescent="0.3">
      <c r="A1147" s="115"/>
      <c r="B1147" s="332"/>
      <c r="C1147" s="332"/>
      <c r="D1147" s="332"/>
      <c r="E1147" s="1169" t="s">
        <v>233</v>
      </c>
      <c r="F1147" s="582">
        <f t="shared" si="192"/>
        <v>0</v>
      </c>
      <c r="G1147" s="333"/>
      <c r="H1147" s="333"/>
      <c r="I1147" s="334"/>
      <c r="J1147" s="335"/>
      <c r="K1147" s="343"/>
      <c r="L1147" s="337"/>
      <c r="M1147" s="337"/>
      <c r="N1147" s="337"/>
      <c r="O1147" s="338">
        <f t="shared" si="206"/>
        <v>0</v>
      </c>
      <c r="P1147" s="339">
        <f t="shared" si="201"/>
        <v>0</v>
      </c>
      <c r="Q1147" s="364"/>
      <c r="R1147" s="364"/>
      <c r="S1147" s="365"/>
      <c r="T1147" s="366"/>
      <c r="U1147" s="367"/>
      <c r="V1147" s="364"/>
      <c r="W1147" s="364"/>
      <c r="X1147" s="364"/>
      <c r="Y1147" s="1293">
        <f t="shared" si="202"/>
        <v>0</v>
      </c>
      <c r="Z1147" s="340"/>
      <c r="AA1147" s="632"/>
      <c r="AB1147" s="20"/>
      <c r="AC1147" s="253">
        <f t="shared" si="204"/>
        <v>0</v>
      </c>
    </row>
    <row r="1148" spans="1:29" x14ac:dyDescent="0.3">
      <c r="A1148" s="115"/>
      <c r="B1148" s="332"/>
      <c r="C1148" s="332"/>
      <c r="D1148" s="332"/>
      <c r="E1148" s="1168"/>
      <c r="F1148" s="582">
        <f t="shared" si="192"/>
        <v>0</v>
      </c>
      <c r="G1148" s="333"/>
      <c r="H1148" s="333"/>
      <c r="I1148" s="334"/>
      <c r="J1148" s="335"/>
      <c r="K1148" s="942"/>
      <c r="L1148" s="337"/>
      <c r="M1148" s="337"/>
      <c r="N1148" s="337"/>
      <c r="O1148" s="338"/>
      <c r="P1148" s="339">
        <f t="shared" si="201"/>
        <v>0</v>
      </c>
      <c r="Q1148" s="364"/>
      <c r="R1148" s="364"/>
      <c r="S1148" s="365"/>
      <c r="T1148" s="366"/>
      <c r="U1148" s="367"/>
      <c r="V1148" s="364"/>
      <c r="W1148" s="364"/>
      <c r="X1148" s="364"/>
      <c r="Y1148" s="1293">
        <f t="shared" si="202"/>
        <v>0</v>
      </c>
      <c r="Z1148" s="340"/>
      <c r="AA1148" s="632"/>
      <c r="AB1148" s="20"/>
      <c r="AC1148" s="253">
        <f t="shared" si="204"/>
        <v>0</v>
      </c>
    </row>
    <row r="1149" spans="1:29" x14ac:dyDescent="0.3">
      <c r="A1149" s="115"/>
      <c r="B1149" s="332"/>
      <c r="C1149" s="332"/>
      <c r="D1149" s="374" t="s">
        <v>1215</v>
      </c>
      <c r="E1149" s="1164"/>
      <c r="F1149" s="582">
        <f t="shared" si="192"/>
        <v>0</v>
      </c>
      <c r="G1149" s="333"/>
      <c r="H1149" s="333"/>
      <c r="I1149" s="334"/>
      <c r="J1149" s="335"/>
      <c r="K1149" s="942"/>
      <c r="L1149" s="337"/>
      <c r="M1149" s="337"/>
      <c r="N1149" s="337"/>
      <c r="O1149" s="338"/>
      <c r="P1149" s="339">
        <f t="shared" si="201"/>
        <v>0</v>
      </c>
      <c r="Q1149" s="364"/>
      <c r="R1149" s="364"/>
      <c r="S1149" s="365"/>
      <c r="T1149" s="366"/>
      <c r="U1149" s="367"/>
      <c r="V1149" s="364"/>
      <c r="W1149" s="364"/>
      <c r="X1149" s="364"/>
      <c r="Y1149" s="1293">
        <f t="shared" si="202"/>
        <v>0</v>
      </c>
      <c r="Z1149" s="340"/>
      <c r="AA1149" s="632"/>
      <c r="AB1149" s="20"/>
      <c r="AC1149" s="253">
        <f t="shared" si="204"/>
        <v>0</v>
      </c>
    </row>
    <row r="1150" spans="1:29" x14ac:dyDescent="0.3">
      <c r="A1150" s="115"/>
      <c r="B1150" s="332"/>
      <c r="C1150" s="332"/>
      <c r="D1150" s="332"/>
      <c r="E1150" s="1199" t="s">
        <v>1216</v>
      </c>
      <c r="F1150" s="582">
        <f t="shared" ref="F1150:F1217" si="209">SUM(G1150:J1150)</f>
        <v>0</v>
      </c>
      <c r="G1150" s="333"/>
      <c r="H1150" s="333"/>
      <c r="I1150" s="334"/>
      <c r="J1150" s="335"/>
      <c r="K1150" s="942"/>
      <c r="L1150" s="337"/>
      <c r="M1150" s="337"/>
      <c r="N1150" s="337"/>
      <c r="O1150" s="338"/>
      <c r="P1150" s="339">
        <f t="shared" si="201"/>
        <v>0</v>
      </c>
      <c r="Q1150" s="364"/>
      <c r="R1150" s="364"/>
      <c r="S1150" s="365"/>
      <c r="T1150" s="366"/>
      <c r="U1150" s="367"/>
      <c r="V1150" s="364"/>
      <c r="W1150" s="364"/>
      <c r="X1150" s="364"/>
      <c r="Y1150" s="1293">
        <f t="shared" si="202"/>
        <v>0</v>
      </c>
      <c r="Z1150" s="340"/>
      <c r="AA1150" s="634"/>
      <c r="AB1150" s="20"/>
      <c r="AC1150" s="253">
        <f t="shared" si="204"/>
        <v>0</v>
      </c>
    </row>
    <row r="1151" spans="1:29" x14ac:dyDescent="0.3">
      <c r="A1151" s="115"/>
      <c r="B1151" s="332"/>
      <c r="C1151" s="332"/>
      <c r="D1151" s="332"/>
      <c r="E1151" s="1199" t="s">
        <v>1217</v>
      </c>
      <c r="F1151" s="582">
        <f t="shared" si="209"/>
        <v>0</v>
      </c>
      <c r="G1151" s="333"/>
      <c r="H1151" s="333"/>
      <c r="I1151" s="334"/>
      <c r="J1151" s="335"/>
      <c r="K1151" s="942"/>
      <c r="L1151" s="337"/>
      <c r="M1151" s="337"/>
      <c r="N1151" s="337"/>
      <c r="O1151" s="338"/>
      <c r="P1151" s="339">
        <f t="shared" ref="P1151" si="210">SUM(Q1151:T1151)</f>
        <v>0</v>
      </c>
      <c r="Q1151" s="364"/>
      <c r="R1151" s="364"/>
      <c r="S1151" s="365"/>
      <c r="T1151" s="366"/>
      <c r="U1151" s="367"/>
      <c r="V1151" s="364"/>
      <c r="W1151" s="364"/>
      <c r="X1151" s="364"/>
      <c r="Y1151" s="1293">
        <f t="shared" si="202"/>
        <v>0</v>
      </c>
      <c r="Z1151" s="340"/>
      <c r="AA1151" s="634"/>
      <c r="AB1151" s="20"/>
      <c r="AC1151" s="253">
        <f t="shared" si="204"/>
        <v>0</v>
      </c>
    </row>
    <row r="1152" spans="1:29" x14ac:dyDescent="0.3">
      <c r="A1152" s="115"/>
      <c r="B1152" s="332"/>
      <c r="C1152" s="332"/>
      <c r="D1152" s="332"/>
      <c r="E1152" s="1193" t="s">
        <v>91</v>
      </c>
      <c r="F1152" s="582">
        <f t="shared" si="209"/>
        <v>0</v>
      </c>
      <c r="G1152" s="333"/>
      <c r="H1152" s="333"/>
      <c r="I1152" s="334"/>
      <c r="J1152" s="335"/>
      <c r="K1152" s="942"/>
      <c r="L1152" s="337"/>
      <c r="M1152" s="337"/>
      <c r="N1152" s="337"/>
      <c r="O1152" s="338"/>
      <c r="P1152" s="339">
        <f t="shared" si="201"/>
        <v>0</v>
      </c>
      <c r="Q1152" s="364"/>
      <c r="R1152" s="364"/>
      <c r="S1152" s="365"/>
      <c r="T1152" s="366"/>
      <c r="U1152" s="367"/>
      <c r="V1152" s="364"/>
      <c r="W1152" s="364"/>
      <c r="X1152" s="364"/>
      <c r="Y1152" s="1293">
        <f t="shared" si="202"/>
        <v>0</v>
      </c>
      <c r="Z1152" s="340"/>
      <c r="AA1152" s="632"/>
      <c r="AB1152" s="20"/>
      <c r="AC1152" s="253">
        <f t="shared" si="204"/>
        <v>0</v>
      </c>
    </row>
    <row r="1153" spans="1:29" x14ac:dyDescent="0.3">
      <c r="A1153" s="115"/>
      <c r="B1153" s="332"/>
      <c r="C1153" s="332"/>
      <c r="D1153" s="332"/>
      <c r="E1153" s="1205" t="s">
        <v>92</v>
      </c>
      <c r="F1153" s="582">
        <f t="shared" si="209"/>
        <v>9</v>
      </c>
      <c r="G1153" s="333"/>
      <c r="H1153" s="333"/>
      <c r="I1153" s="635"/>
      <c r="J1153" s="335">
        <v>9</v>
      </c>
      <c r="K1153" s="942"/>
      <c r="L1153" s="337"/>
      <c r="M1153" s="337"/>
      <c r="N1153" s="337"/>
      <c r="O1153" s="338"/>
      <c r="P1153" s="339">
        <f t="shared" si="201"/>
        <v>510000</v>
      </c>
      <c r="Q1153" s="364"/>
      <c r="R1153" s="364"/>
      <c r="S1153" s="365"/>
      <c r="T1153" s="366">
        <v>510000</v>
      </c>
      <c r="U1153" s="367"/>
      <c r="V1153" s="364"/>
      <c r="W1153" s="364"/>
      <c r="X1153" s="364"/>
      <c r="Y1153" s="1293">
        <f t="shared" si="202"/>
        <v>0</v>
      </c>
      <c r="Z1153" s="340" t="s">
        <v>32</v>
      </c>
      <c r="AA1153" s="632"/>
      <c r="AB1153" s="20"/>
      <c r="AC1153" s="253">
        <f t="shared" si="204"/>
        <v>510000</v>
      </c>
    </row>
    <row r="1154" spans="1:29" x14ac:dyDescent="0.3">
      <c r="A1154" s="115"/>
      <c r="B1154" s="332"/>
      <c r="C1154" s="332"/>
      <c r="D1154" s="332"/>
      <c r="E1154" s="1205" t="s">
        <v>93</v>
      </c>
      <c r="F1154" s="582">
        <f t="shared" si="209"/>
        <v>12</v>
      </c>
      <c r="G1154" s="333"/>
      <c r="H1154" s="333"/>
      <c r="I1154" s="635"/>
      <c r="J1154" s="335">
        <v>12</v>
      </c>
      <c r="K1154" s="942"/>
      <c r="L1154" s="337"/>
      <c r="M1154" s="337"/>
      <c r="N1154" s="337"/>
      <c r="O1154" s="338"/>
      <c r="P1154" s="339">
        <f t="shared" si="201"/>
        <v>660000</v>
      </c>
      <c r="Q1154" s="364"/>
      <c r="R1154" s="364"/>
      <c r="S1154" s="365"/>
      <c r="T1154" s="366">
        <v>660000</v>
      </c>
      <c r="U1154" s="367"/>
      <c r="V1154" s="364"/>
      <c r="W1154" s="364"/>
      <c r="X1154" s="364"/>
      <c r="Y1154" s="1293">
        <f t="shared" si="202"/>
        <v>0</v>
      </c>
      <c r="Z1154" s="340" t="s">
        <v>32</v>
      </c>
      <c r="AA1154" s="632"/>
      <c r="AB1154" s="20"/>
      <c r="AC1154" s="253">
        <f t="shared" si="204"/>
        <v>660000</v>
      </c>
    </row>
    <row r="1155" spans="1:29" x14ac:dyDescent="0.3">
      <c r="A1155" s="115"/>
      <c r="B1155" s="332"/>
      <c r="C1155" s="332"/>
      <c r="D1155" s="332"/>
      <c r="E1155" s="1205" t="s">
        <v>94</v>
      </c>
      <c r="F1155" s="582">
        <f t="shared" si="209"/>
        <v>1</v>
      </c>
      <c r="G1155" s="333"/>
      <c r="H1155" s="333"/>
      <c r="I1155" s="635"/>
      <c r="J1155" s="335">
        <v>1</v>
      </c>
      <c r="K1155" s="942"/>
      <c r="L1155" s="337"/>
      <c r="M1155" s="337"/>
      <c r="N1155" s="337"/>
      <c r="O1155" s="338"/>
      <c r="P1155" s="339">
        <f t="shared" ref="P1155:P1220" si="211">SUM(Q1155:T1155)</f>
        <v>100000</v>
      </c>
      <c r="Q1155" s="364"/>
      <c r="R1155" s="364"/>
      <c r="S1155" s="365"/>
      <c r="T1155" s="366">
        <v>100000</v>
      </c>
      <c r="U1155" s="367"/>
      <c r="V1155" s="364"/>
      <c r="W1155" s="364"/>
      <c r="X1155" s="364"/>
      <c r="Y1155" s="1293">
        <f t="shared" si="202"/>
        <v>0</v>
      </c>
      <c r="Z1155" s="340" t="s">
        <v>32</v>
      </c>
      <c r="AA1155" s="632"/>
      <c r="AB1155" s="20"/>
      <c r="AC1155" s="253">
        <f t="shared" si="204"/>
        <v>100000</v>
      </c>
    </row>
    <row r="1156" spans="1:29" x14ac:dyDescent="0.3">
      <c r="A1156" s="115"/>
      <c r="B1156" s="332"/>
      <c r="C1156" s="332"/>
      <c r="D1156" s="332"/>
      <c r="E1156" s="1172"/>
      <c r="F1156" s="582">
        <f t="shared" si="209"/>
        <v>0</v>
      </c>
      <c r="G1156" s="333"/>
      <c r="H1156" s="333"/>
      <c r="I1156" s="334"/>
      <c r="J1156" s="335"/>
      <c r="K1156" s="942"/>
      <c r="L1156" s="337"/>
      <c r="M1156" s="337"/>
      <c r="N1156" s="337"/>
      <c r="O1156" s="338"/>
      <c r="P1156" s="339">
        <f t="shared" si="211"/>
        <v>0</v>
      </c>
      <c r="Q1156" s="364"/>
      <c r="R1156" s="364"/>
      <c r="S1156" s="365"/>
      <c r="T1156" s="366"/>
      <c r="U1156" s="367"/>
      <c r="V1156" s="364"/>
      <c r="W1156" s="364"/>
      <c r="X1156" s="364"/>
      <c r="Y1156" s="1293">
        <f t="shared" si="202"/>
        <v>0</v>
      </c>
      <c r="Z1156" s="340"/>
      <c r="AA1156" s="632"/>
      <c r="AB1156" s="20"/>
      <c r="AC1156" s="253">
        <f t="shared" si="204"/>
        <v>0</v>
      </c>
    </row>
    <row r="1157" spans="1:29" x14ac:dyDescent="0.3">
      <c r="A1157" s="115"/>
      <c r="B1157" s="332"/>
      <c r="C1157" s="332"/>
      <c r="D1157" s="332"/>
      <c r="E1157" s="1199" t="s">
        <v>1218</v>
      </c>
      <c r="F1157" s="582">
        <f t="shared" si="209"/>
        <v>0</v>
      </c>
      <c r="G1157" s="333"/>
      <c r="H1157" s="333"/>
      <c r="I1157" s="334"/>
      <c r="J1157" s="335"/>
      <c r="K1157" s="942"/>
      <c r="L1157" s="337"/>
      <c r="M1157" s="337"/>
      <c r="N1157" s="337"/>
      <c r="O1157" s="338"/>
      <c r="P1157" s="339">
        <f t="shared" si="211"/>
        <v>0</v>
      </c>
      <c r="Q1157" s="364"/>
      <c r="R1157" s="364"/>
      <c r="S1157" s="365"/>
      <c r="T1157" s="366"/>
      <c r="U1157" s="367"/>
      <c r="V1157" s="364"/>
      <c r="W1157" s="364"/>
      <c r="X1157" s="364"/>
      <c r="Y1157" s="1293">
        <f t="shared" si="202"/>
        <v>0</v>
      </c>
      <c r="Z1157" s="340"/>
      <c r="AA1157" s="634"/>
      <c r="AB1157" s="20"/>
      <c r="AC1157" s="253">
        <f t="shared" si="204"/>
        <v>0</v>
      </c>
    </row>
    <row r="1158" spans="1:29" x14ac:dyDescent="0.3">
      <c r="A1158" s="115"/>
      <c r="B1158" s="332"/>
      <c r="C1158" s="332"/>
      <c r="D1158" s="332"/>
      <c r="E1158" s="1199" t="s">
        <v>1217</v>
      </c>
      <c r="F1158" s="582"/>
      <c r="G1158" s="333"/>
      <c r="H1158" s="333"/>
      <c r="I1158" s="334"/>
      <c r="J1158" s="335"/>
      <c r="K1158" s="942"/>
      <c r="L1158" s="337"/>
      <c r="M1158" s="337"/>
      <c r="N1158" s="337"/>
      <c r="O1158" s="338"/>
      <c r="P1158" s="339"/>
      <c r="Q1158" s="364"/>
      <c r="R1158" s="364"/>
      <c r="S1158" s="365"/>
      <c r="T1158" s="366"/>
      <c r="U1158" s="367"/>
      <c r="V1158" s="364"/>
      <c r="W1158" s="364"/>
      <c r="X1158" s="364"/>
      <c r="Y1158" s="1293"/>
      <c r="Z1158" s="340"/>
      <c r="AA1158" s="634"/>
      <c r="AB1158" s="20"/>
      <c r="AC1158" s="253"/>
    </row>
    <row r="1159" spans="1:29" x14ac:dyDescent="0.3">
      <c r="A1159" s="115"/>
      <c r="B1159" s="332"/>
      <c r="C1159" s="332"/>
      <c r="D1159" s="332"/>
      <c r="E1159" s="1193" t="s">
        <v>91</v>
      </c>
      <c r="F1159" s="582">
        <f t="shared" si="209"/>
        <v>0</v>
      </c>
      <c r="G1159" s="333"/>
      <c r="H1159" s="333"/>
      <c r="I1159" s="334"/>
      <c r="J1159" s="335"/>
      <c r="K1159" s="942"/>
      <c r="L1159" s="337"/>
      <c r="M1159" s="337"/>
      <c r="N1159" s="337"/>
      <c r="O1159" s="338"/>
      <c r="P1159" s="339">
        <f t="shared" si="211"/>
        <v>0</v>
      </c>
      <c r="Q1159" s="364"/>
      <c r="R1159" s="364"/>
      <c r="S1159" s="365"/>
      <c r="T1159" s="366"/>
      <c r="U1159" s="367"/>
      <c r="V1159" s="364"/>
      <c r="W1159" s="364"/>
      <c r="X1159" s="364"/>
      <c r="Y1159" s="1293">
        <f t="shared" si="202"/>
        <v>0</v>
      </c>
      <c r="Z1159" s="340"/>
      <c r="AA1159" s="632"/>
      <c r="AB1159" s="20"/>
      <c r="AC1159" s="253">
        <f t="shared" si="204"/>
        <v>0</v>
      </c>
    </row>
    <row r="1160" spans="1:29" x14ac:dyDescent="0.3">
      <c r="A1160" s="115"/>
      <c r="B1160" s="332"/>
      <c r="C1160" s="332"/>
      <c r="D1160" s="332"/>
      <c r="E1160" s="1205" t="s">
        <v>92</v>
      </c>
      <c r="F1160" s="582">
        <f t="shared" si="209"/>
        <v>1</v>
      </c>
      <c r="G1160" s="333"/>
      <c r="H1160" s="333"/>
      <c r="I1160" s="334"/>
      <c r="J1160" s="636">
        <v>1</v>
      </c>
      <c r="K1160" s="942"/>
      <c r="L1160" s="337"/>
      <c r="M1160" s="337"/>
      <c r="N1160" s="337"/>
      <c r="O1160" s="338"/>
      <c r="P1160" s="339">
        <f t="shared" si="211"/>
        <v>0</v>
      </c>
      <c r="Q1160" s="364"/>
      <c r="R1160" s="364"/>
      <c r="S1160" s="365"/>
      <c r="T1160" s="366"/>
      <c r="U1160" s="367"/>
      <c r="V1160" s="364"/>
      <c r="W1160" s="364"/>
      <c r="X1160" s="364"/>
      <c r="Y1160" s="1293">
        <f t="shared" ref="Y1160:Y1225" si="212">SUM(U1160:X1160)</f>
        <v>0</v>
      </c>
      <c r="Z1160" s="340" t="s">
        <v>32</v>
      </c>
      <c r="AA1160" s="370"/>
      <c r="AB1160" s="20"/>
      <c r="AC1160" s="253">
        <f t="shared" si="204"/>
        <v>0</v>
      </c>
    </row>
    <row r="1161" spans="1:29" x14ac:dyDescent="0.3">
      <c r="A1161" s="115"/>
      <c r="B1161" s="332"/>
      <c r="C1161" s="332"/>
      <c r="D1161" s="332"/>
      <c r="E1161" s="1205" t="s">
        <v>93</v>
      </c>
      <c r="F1161" s="582">
        <f t="shared" si="209"/>
        <v>1</v>
      </c>
      <c r="G1161" s="333"/>
      <c r="H1161" s="333"/>
      <c r="I1161" s="334"/>
      <c r="J1161" s="636">
        <v>1</v>
      </c>
      <c r="K1161" s="942"/>
      <c r="L1161" s="337"/>
      <c r="M1161" s="337"/>
      <c r="N1161" s="337"/>
      <c r="O1161" s="338"/>
      <c r="P1161" s="339">
        <f t="shared" si="211"/>
        <v>0</v>
      </c>
      <c r="Q1161" s="364"/>
      <c r="R1161" s="364"/>
      <c r="S1161" s="365"/>
      <c r="T1161" s="366"/>
      <c r="U1161" s="367"/>
      <c r="V1161" s="364"/>
      <c r="W1161" s="364"/>
      <c r="X1161" s="364"/>
      <c r="Y1161" s="1293">
        <f t="shared" si="212"/>
        <v>0</v>
      </c>
      <c r="Z1161" s="340" t="s">
        <v>32</v>
      </c>
      <c r="AA1161" s="370"/>
      <c r="AB1161" s="20"/>
      <c r="AC1161" s="253">
        <f t="shared" si="204"/>
        <v>0</v>
      </c>
    </row>
    <row r="1162" spans="1:29" x14ac:dyDescent="0.3">
      <c r="A1162" s="115"/>
      <c r="B1162" s="332"/>
      <c r="C1162" s="332"/>
      <c r="D1162" s="332"/>
      <c r="E1162" s="1205"/>
      <c r="F1162" s="582">
        <f t="shared" si="209"/>
        <v>0</v>
      </c>
      <c r="G1162" s="333"/>
      <c r="H1162" s="333"/>
      <c r="I1162" s="334"/>
      <c r="J1162" s="636"/>
      <c r="K1162" s="942"/>
      <c r="L1162" s="337"/>
      <c r="M1162" s="337"/>
      <c r="N1162" s="337"/>
      <c r="O1162" s="338"/>
      <c r="P1162" s="339">
        <f t="shared" si="211"/>
        <v>0</v>
      </c>
      <c r="Q1162" s="364"/>
      <c r="R1162" s="364"/>
      <c r="S1162" s="365"/>
      <c r="T1162" s="366"/>
      <c r="U1162" s="367"/>
      <c r="V1162" s="364"/>
      <c r="W1162" s="364"/>
      <c r="X1162" s="364"/>
      <c r="Y1162" s="1293">
        <f t="shared" si="212"/>
        <v>0</v>
      </c>
      <c r="Z1162" s="340"/>
      <c r="AA1162" s="370"/>
      <c r="AB1162" s="20"/>
      <c r="AC1162" s="253">
        <f t="shared" ref="AC1162:AC1227" si="213">P1162+Y1162</f>
        <v>0</v>
      </c>
    </row>
    <row r="1163" spans="1:29" x14ac:dyDescent="0.3">
      <c r="A1163" s="115"/>
      <c r="B1163" s="332"/>
      <c r="C1163" s="332"/>
      <c r="D1163" s="442" t="s">
        <v>1219</v>
      </c>
      <c r="E1163" s="1184"/>
      <c r="F1163" s="582">
        <f t="shared" si="209"/>
        <v>0</v>
      </c>
      <c r="G1163" s="333"/>
      <c r="H1163" s="333"/>
      <c r="I1163" s="333"/>
      <c r="J1163" s="422"/>
      <c r="K1163" s="942"/>
      <c r="L1163" s="337"/>
      <c r="M1163" s="337"/>
      <c r="N1163" s="337"/>
      <c r="O1163" s="338"/>
      <c r="P1163" s="339">
        <f t="shared" si="211"/>
        <v>0</v>
      </c>
      <c r="Q1163" s="364"/>
      <c r="R1163" s="364"/>
      <c r="S1163" s="365"/>
      <c r="T1163" s="366"/>
      <c r="U1163" s="367"/>
      <c r="V1163" s="364"/>
      <c r="W1163" s="364"/>
      <c r="X1163" s="364"/>
      <c r="Y1163" s="1293">
        <f t="shared" si="212"/>
        <v>0</v>
      </c>
      <c r="Z1163" s="340"/>
      <c r="AA1163" s="370"/>
      <c r="AB1163" s="20"/>
      <c r="AC1163" s="253">
        <f t="shared" si="213"/>
        <v>0</v>
      </c>
    </row>
    <row r="1164" spans="1:29" x14ac:dyDescent="0.3">
      <c r="A1164" s="115"/>
      <c r="B1164" s="332"/>
      <c r="C1164" s="332"/>
      <c r="D1164" s="332"/>
      <c r="E1164" s="1168" t="s">
        <v>529</v>
      </c>
      <c r="F1164" s="582">
        <v>1</v>
      </c>
      <c r="G1164" s="333"/>
      <c r="H1164" s="333"/>
      <c r="I1164" s="334">
        <v>1</v>
      </c>
      <c r="J1164" s="335">
        <v>-1</v>
      </c>
      <c r="K1164" s="633">
        <v>5</v>
      </c>
      <c r="L1164" s="337">
        <v>4</v>
      </c>
      <c r="M1164" s="337"/>
      <c r="N1164" s="337"/>
      <c r="O1164" s="338"/>
      <c r="P1164" s="339">
        <f t="shared" si="211"/>
        <v>0</v>
      </c>
      <c r="Q1164" s="364"/>
      <c r="R1164" s="364"/>
      <c r="S1164" s="365"/>
      <c r="T1164" s="366"/>
      <c r="U1164" s="367"/>
      <c r="V1164" s="364"/>
      <c r="W1164" s="364"/>
      <c r="X1164" s="364"/>
      <c r="Y1164" s="1293">
        <f t="shared" si="212"/>
        <v>0</v>
      </c>
      <c r="Z1164" s="340"/>
      <c r="AA1164" s="370"/>
      <c r="AB1164" s="20"/>
      <c r="AC1164" s="253">
        <f t="shared" si="213"/>
        <v>0</v>
      </c>
    </row>
    <row r="1165" spans="1:29" x14ac:dyDescent="0.3">
      <c r="A1165" s="115"/>
      <c r="B1165" s="332"/>
      <c r="C1165" s="332"/>
      <c r="D1165" s="332"/>
      <c r="E1165" s="1172"/>
      <c r="F1165" s="582">
        <f t="shared" si="209"/>
        <v>0</v>
      </c>
      <c r="G1165" s="333"/>
      <c r="H1165" s="333"/>
      <c r="I1165" s="1508"/>
      <c r="J1165" s="335"/>
      <c r="K1165" s="942"/>
      <c r="L1165" s="337"/>
      <c r="M1165" s="337"/>
      <c r="N1165" s="337"/>
      <c r="O1165" s="338"/>
      <c r="P1165" s="339">
        <f t="shared" si="211"/>
        <v>0</v>
      </c>
      <c r="Q1165" s="364"/>
      <c r="R1165" s="364"/>
      <c r="S1165" s="365"/>
      <c r="T1165" s="366"/>
      <c r="U1165" s="367"/>
      <c r="V1165" s="364"/>
      <c r="W1165" s="364"/>
      <c r="X1165" s="364"/>
      <c r="Y1165" s="1293">
        <f t="shared" si="212"/>
        <v>0</v>
      </c>
      <c r="Z1165" s="340"/>
      <c r="AA1165" s="632"/>
      <c r="AB1165" s="20"/>
      <c r="AC1165" s="253">
        <f t="shared" si="213"/>
        <v>0</v>
      </c>
    </row>
    <row r="1166" spans="1:29" x14ac:dyDescent="0.3">
      <c r="A1166" s="115"/>
      <c r="B1166" s="332"/>
      <c r="C1166" s="368" t="s">
        <v>95</v>
      </c>
      <c r="D1166" s="332"/>
      <c r="E1166" s="1164"/>
      <c r="F1166" s="582">
        <f t="shared" si="209"/>
        <v>0</v>
      </c>
      <c r="G1166" s="333"/>
      <c r="H1166" s="333"/>
      <c r="I1166" s="1508"/>
      <c r="J1166" s="335"/>
      <c r="K1166" s="942"/>
      <c r="L1166" s="337"/>
      <c r="M1166" s="337"/>
      <c r="N1166" s="337"/>
      <c r="O1166" s="338"/>
      <c r="P1166" s="339">
        <f t="shared" si="211"/>
        <v>0</v>
      </c>
      <c r="Q1166" s="364"/>
      <c r="R1166" s="364"/>
      <c r="S1166" s="365"/>
      <c r="T1166" s="366"/>
      <c r="U1166" s="367"/>
      <c r="V1166" s="364"/>
      <c r="W1166" s="364"/>
      <c r="X1166" s="364"/>
      <c r="Y1166" s="1293">
        <f t="shared" si="212"/>
        <v>0</v>
      </c>
      <c r="Z1166" s="340"/>
      <c r="AA1166" s="632"/>
      <c r="AB1166" s="20"/>
      <c r="AC1166" s="253">
        <f t="shared" si="213"/>
        <v>0</v>
      </c>
    </row>
    <row r="1167" spans="1:29" x14ac:dyDescent="0.3">
      <c r="A1167" s="115"/>
      <c r="B1167" s="332"/>
      <c r="C1167" s="332"/>
      <c r="D1167" s="332"/>
      <c r="E1167" s="1168" t="s">
        <v>224</v>
      </c>
      <c r="F1167" s="884">
        <v>67</v>
      </c>
      <c r="G1167" s="334">
        <v>67</v>
      </c>
      <c r="H1167" s="334" t="s">
        <v>89</v>
      </c>
      <c r="I1167" s="1508">
        <v>67</v>
      </c>
      <c r="J1167" s="335" t="s">
        <v>89</v>
      </c>
      <c r="K1167" s="343">
        <v>67</v>
      </c>
      <c r="L1167" s="337">
        <v>65</v>
      </c>
      <c r="M1167" s="337"/>
      <c r="N1167" s="337"/>
      <c r="O1167" s="338">
        <f t="shared" ref="O1167:O1206" si="214">SUM(K1167:N1167)</f>
        <v>132</v>
      </c>
      <c r="P1167" s="339">
        <f t="shared" si="211"/>
        <v>0</v>
      </c>
      <c r="Q1167" s="364"/>
      <c r="R1167" s="364"/>
      <c r="S1167" s="365"/>
      <c r="T1167" s="366"/>
      <c r="U1167" s="367"/>
      <c r="V1167" s="364"/>
      <c r="W1167" s="364"/>
      <c r="X1167" s="364"/>
      <c r="Y1167" s="1293">
        <f t="shared" si="212"/>
        <v>0</v>
      </c>
      <c r="Z1167" s="340"/>
      <c r="AA1167" s="370"/>
      <c r="AB1167" s="20"/>
      <c r="AC1167" s="253">
        <f t="shared" si="213"/>
        <v>0</v>
      </c>
    </row>
    <row r="1168" spans="1:29" ht="15.6" hidden="1" customHeight="1" x14ac:dyDescent="0.3">
      <c r="A1168" s="115"/>
      <c r="B1168" s="332"/>
      <c r="C1168" s="332"/>
      <c r="D1168" s="332"/>
      <c r="E1168" s="1169" t="s">
        <v>231</v>
      </c>
      <c r="F1168" s="582">
        <f t="shared" si="209"/>
        <v>0</v>
      </c>
      <c r="G1168" s="333"/>
      <c r="H1168" s="333"/>
      <c r="I1168" s="1508"/>
      <c r="J1168" s="335"/>
      <c r="K1168" s="343"/>
      <c r="L1168" s="337"/>
      <c r="M1168" s="337"/>
      <c r="N1168" s="337"/>
      <c r="O1168" s="338">
        <f t="shared" si="214"/>
        <v>0</v>
      </c>
      <c r="P1168" s="339">
        <f t="shared" si="211"/>
        <v>0</v>
      </c>
      <c r="Q1168" s="364"/>
      <c r="R1168" s="364"/>
      <c r="S1168" s="365"/>
      <c r="T1168" s="366"/>
      <c r="U1168" s="367"/>
      <c r="V1168" s="364"/>
      <c r="W1168" s="364"/>
      <c r="X1168" s="364"/>
      <c r="Y1168" s="1293">
        <f t="shared" si="212"/>
        <v>0</v>
      </c>
      <c r="Z1168" s="340"/>
      <c r="AA1168" s="370"/>
      <c r="AB1168" s="20"/>
      <c r="AC1168" s="253">
        <f t="shared" si="213"/>
        <v>0</v>
      </c>
    </row>
    <row r="1169" spans="1:29" ht="15.6" hidden="1" customHeight="1" x14ac:dyDescent="0.3">
      <c r="A1169" s="115"/>
      <c r="B1169" s="332"/>
      <c r="C1169" s="332"/>
      <c r="D1169" s="332"/>
      <c r="E1169" s="1169" t="s">
        <v>232</v>
      </c>
      <c r="F1169" s="582">
        <f t="shared" si="209"/>
        <v>0</v>
      </c>
      <c r="G1169" s="333"/>
      <c r="H1169" s="333"/>
      <c r="I1169" s="1508"/>
      <c r="J1169" s="335"/>
      <c r="K1169" s="343"/>
      <c r="L1169" s="337"/>
      <c r="M1169" s="337"/>
      <c r="N1169" s="337"/>
      <c r="O1169" s="338">
        <f t="shared" si="214"/>
        <v>0</v>
      </c>
      <c r="P1169" s="339">
        <f t="shared" si="211"/>
        <v>0</v>
      </c>
      <c r="Q1169" s="364"/>
      <c r="R1169" s="364"/>
      <c r="S1169" s="365"/>
      <c r="T1169" s="366"/>
      <c r="U1169" s="367"/>
      <c r="V1169" s="364"/>
      <c r="W1169" s="364"/>
      <c r="X1169" s="364"/>
      <c r="Y1169" s="1293">
        <f t="shared" si="212"/>
        <v>0</v>
      </c>
      <c r="Z1169" s="340"/>
      <c r="AA1169" s="632"/>
      <c r="AB1169" s="20"/>
      <c r="AC1169" s="253">
        <f t="shared" si="213"/>
        <v>0</v>
      </c>
    </row>
    <row r="1170" spans="1:29" ht="15.6" hidden="1" customHeight="1" x14ac:dyDescent="0.3">
      <c r="A1170" s="115"/>
      <c r="B1170" s="332"/>
      <c r="C1170" s="332"/>
      <c r="D1170" s="332"/>
      <c r="E1170" s="1169" t="s">
        <v>233</v>
      </c>
      <c r="F1170" s="582">
        <f t="shared" si="209"/>
        <v>0</v>
      </c>
      <c r="G1170" s="333"/>
      <c r="H1170" s="333"/>
      <c r="I1170" s="1508"/>
      <c r="J1170" s="335"/>
      <c r="K1170" s="343"/>
      <c r="L1170" s="337"/>
      <c r="M1170" s="337"/>
      <c r="N1170" s="337"/>
      <c r="O1170" s="338">
        <f t="shared" si="214"/>
        <v>0</v>
      </c>
      <c r="P1170" s="339">
        <f t="shared" si="211"/>
        <v>0</v>
      </c>
      <c r="Q1170" s="364"/>
      <c r="R1170" s="364"/>
      <c r="S1170" s="365"/>
      <c r="T1170" s="366"/>
      <c r="U1170" s="367"/>
      <c r="V1170" s="364"/>
      <c r="W1170" s="364"/>
      <c r="X1170" s="364"/>
      <c r="Y1170" s="1293">
        <f t="shared" si="212"/>
        <v>0</v>
      </c>
      <c r="Z1170" s="340"/>
      <c r="AA1170" s="632"/>
      <c r="AB1170" s="20"/>
      <c r="AC1170" s="253">
        <f t="shared" si="213"/>
        <v>0</v>
      </c>
    </row>
    <row r="1171" spans="1:29" x14ac:dyDescent="0.3">
      <c r="A1171" s="115"/>
      <c r="B1171" s="332"/>
      <c r="C1171" s="332"/>
      <c r="D1171" s="332"/>
      <c r="E1171" s="1168"/>
      <c r="F1171" s="582">
        <f t="shared" si="209"/>
        <v>0</v>
      </c>
      <c r="G1171" s="333"/>
      <c r="H1171" s="333"/>
      <c r="I1171" s="1508"/>
      <c r="J1171" s="335"/>
      <c r="K1171" s="942"/>
      <c r="L1171" s="337"/>
      <c r="M1171" s="337"/>
      <c r="N1171" s="337"/>
      <c r="O1171" s="338"/>
      <c r="P1171" s="339">
        <f t="shared" si="211"/>
        <v>0</v>
      </c>
      <c r="Q1171" s="364"/>
      <c r="R1171" s="364"/>
      <c r="S1171" s="365"/>
      <c r="T1171" s="366"/>
      <c r="U1171" s="367"/>
      <c r="V1171" s="364"/>
      <c r="W1171" s="364"/>
      <c r="X1171" s="364"/>
      <c r="Y1171" s="1293">
        <f t="shared" si="212"/>
        <v>0</v>
      </c>
      <c r="Z1171" s="340"/>
      <c r="AA1171" s="632"/>
      <c r="AB1171" s="20"/>
      <c r="AC1171" s="253">
        <f t="shared" si="213"/>
        <v>0</v>
      </c>
    </row>
    <row r="1172" spans="1:29" x14ac:dyDescent="0.3">
      <c r="A1172" s="115"/>
      <c r="B1172" s="332"/>
      <c r="C1172" s="332"/>
      <c r="D1172" s="368" t="s">
        <v>1220</v>
      </c>
      <c r="E1172" s="1164"/>
      <c r="F1172" s="582">
        <f t="shared" si="209"/>
        <v>0</v>
      </c>
      <c r="G1172" s="333"/>
      <c r="H1172" s="333"/>
      <c r="I1172" s="1508"/>
      <c r="J1172" s="335"/>
      <c r="K1172" s="942"/>
      <c r="L1172" s="337"/>
      <c r="M1172" s="337"/>
      <c r="N1172" s="337"/>
      <c r="O1172" s="338"/>
      <c r="P1172" s="339">
        <f t="shared" si="211"/>
        <v>0</v>
      </c>
      <c r="Q1172" s="364"/>
      <c r="R1172" s="364"/>
      <c r="S1172" s="365"/>
      <c r="T1172" s="366"/>
      <c r="U1172" s="367"/>
      <c r="V1172" s="364"/>
      <c r="W1172" s="364"/>
      <c r="X1172" s="364"/>
      <c r="Y1172" s="1293">
        <f t="shared" si="212"/>
        <v>0</v>
      </c>
      <c r="Z1172" s="340"/>
      <c r="AA1172" s="632"/>
      <c r="AB1172" s="20"/>
      <c r="AC1172" s="253">
        <f t="shared" si="213"/>
        <v>0</v>
      </c>
    </row>
    <row r="1173" spans="1:29" s="51" customFormat="1" x14ac:dyDescent="0.3">
      <c r="A1173" s="115"/>
      <c r="B1173" s="332"/>
      <c r="C1173" s="332"/>
      <c r="D1173" s="332"/>
      <c r="E1173" s="1168" t="s">
        <v>889</v>
      </c>
      <c r="F1173" s="582">
        <v>21</v>
      </c>
      <c r="G1173" s="334">
        <v>16</v>
      </c>
      <c r="H1173" s="334" t="s">
        <v>1047</v>
      </c>
      <c r="I1173" s="1509">
        <v>21</v>
      </c>
      <c r="J1173" s="434">
        <v>-21</v>
      </c>
      <c r="K1173" s="942">
        <v>16</v>
      </c>
      <c r="L1173" s="337">
        <v>17</v>
      </c>
      <c r="M1173" s="337"/>
      <c r="N1173" s="337"/>
      <c r="O1173" s="338">
        <v>17</v>
      </c>
      <c r="P1173" s="339">
        <f t="shared" si="211"/>
        <v>0</v>
      </c>
      <c r="Q1173" s="364"/>
      <c r="R1173" s="364"/>
      <c r="S1173" s="365"/>
      <c r="T1173" s="366"/>
      <c r="U1173" s="367"/>
      <c r="V1173" s="364"/>
      <c r="W1173" s="364"/>
      <c r="X1173" s="364"/>
      <c r="Y1173" s="1293">
        <f t="shared" si="212"/>
        <v>0</v>
      </c>
      <c r="Z1173" s="340"/>
      <c r="AA1173" s="431"/>
      <c r="AB1173" s="84"/>
      <c r="AC1173" s="253">
        <f t="shared" si="213"/>
        <v>0</v>
      </c>
    </row>
    <row r="1174" spans="1:29" s="51" customFormat="1" x14ac:dyDescent="0.3">
      <c r="A1174" s="115"/>
      <c r="B1174" s="332"/>
      <c r="C1174" s="332"/>
      <c r="D1174" s="332"/>
      <c r="E1174" s="1168" t="s">
        <v>890</v>
      </c>
      <c r="F1174" s="582"/>
      <c r="G1174" s="333"/>
      <c r="H1174" s="333"/>
      <c r="I1174" s="1509"/>
      <c r="J1174" s="434"/>
      <c r="K1174" s="942"/>
      <c r="L1174" s="337"/>
      <c r="M1174" s="337"/>
      <c r="N1174" s="337"/>
      <c r="O1174" s="338"/>
      <c r="P1174" s="339">
        <f t="shared" si="211"/>
        <v>0</v>
      </c>
      <c r="Q1174" s="364"/>
      <c r="R1174" s="364"/>
      <c r="S1174" s="365"/>
      <c r="T1174" s="366"/>
      <c r="U1174" s="367"/>
      <c r="V1174" s="364"/>
      <c r="W1174" s="364"/>
      <c r="X1174" s="364"/>
      <c r="Y1174" s="1293">
        <f t="shared" si="212"/>
        <v>0</v>
      </c>
      <c r="Z1174" s="340"/>
      <c r="AA1174" s="431"/>
      <c r="AB1174" s="84"/>
      <c r="AC1174" s="253">
        <f t="shared" si="213"/>
        <v>0</v>
      </c>
    </row>
    <row r="1175" spans="1:29" s="51" customFormat="1" x14ac:dyDescent="0.3">
      <c r="A1175" s="115"/>
      <c r="B1175" s="332"/>
      <c r="C1175" s="332"/>
      <c r="D1175" s="332"/>
      <c r="E1175" s="1168" t="s">
        <v>968</v>
      </c>
      <c r="F1175" s="582">
        <f t="shared" si="209"/>
        <v>0</v>
      </c>
      <c r="G1175" s="333"/>
      <c r="H1175" s="333"/>
      <c r="I1175" s="1509"/>
      <c r="J1175" s="434"/>
      <c r="K1175" s="942"/>
      <c r="L1175" s="337"/>
      <c r="M1175" s="337"/>
      <c r="N1175" s="337"/>
      <c r="O1175" s="338">
        <f t="shared" si="214"/>
        <v>0</v>
      </c>
      <c r="P1175" s="339">
        <f t="shared" si="211"/>
        <v>0</v>
      </c>
      <c r="Q1175" s="364"/>
      <c r="R1175" s="364"/>
      <c r="S1175" s="365"/>
      <c r="T1175" s="366"/>
      <c r="U1175" s="367"/>
      <c r="V1175" s="364"/>
      <c r="W1175" s="364"/>
      <c r="X1175" s="364"/>
      <c r="Y1175" s="1293">
        <f t="shared" si="212"/>
        <v>0</v>
      </c>
      <c r="Z1175" s="340"/>
      <c r="AA1175" s="370"/>
      <c r="AB1175" s="84"/>
      <c r="AC1175" s="253">
        <f t="shared" si="213"/>
        <v>0</v>
      </c>
    </row>
    <row r="1176" spans="1:29" s="51" customFormat="1" x14ac:dyDescent="0.3">
      <c r="A1176" s="115"/>
      <c r="B1176" s="332"/>
      <c r="C1176" s="332"/>
      <c r="D1176" s="332"/>
      <c r="E1176" s="1169" t="s">
        <v>969</v>
      </c>
      <c r="F1176" s="582">
        <v>5</v>
      </c>
      <c r="G1176" s="333"/>
      <c r="H1176" s="333"/>
      <c r="I1176" s="1509">
        <v>5</v>
      </c>
      <c r="J1176" s="434">
        <v>-5</v>
      </c>
      <c r="K1176" s="633"/>
      <c r="L1176" s="337"/>
      <c r="M1176" s="337"/>
      <c r="N1176" s="337"/>
      <c r="O1176" s="338">
        <f t="shared" si="214"/>
        <v>0</v>
      </c>
      <c r="P1176" s="339">
        <f t="shared" si="211"/>
        <v>0</v>
      </c>
      <c r="Q1176" s="364"/>
      <c r="R1176" s="364"/>
      <c r="S1176" s="365"/>
      <c r="T1176" s="366"/>
      <c r="U1176" s="367"/>
      <c r="V1176" s="364"/>
      <c r="W1176" s="1122"/>
      <c r="X1176" s="364"/>
      <c r="Y1176" s="1293">
        <f t="shared" si="212"/>
        <v>0</v>
      </c>
      <c r="Z1176" s="340"/>
      <c r="AA1176" s="370" t="s">
        <v>637</v>
      </c>
      <c r="AB1176" s="84"/>
      <c r="AC1176" s="253">
        <f t="shared" si="213"/>
        <v>0</v>
      </c>
    </row>
    <row r="1177" spans="1:29" s="51" customFormat="1" x14ac:dyDescent="0.3">
      <c r="A1177" s="115"/>
      <c r="B1177" s="332"/>
      <c r="C1177" s="332"/>
      <c r="D1177" s="332"/>
      <c r="E1177" s="1169"/>
      <c r="F1177" s="582">
        <f t="shared" si="209"/>
        <v>0</v>
      </c>
      <c r="G1177" s="333"/>
      <c r="H1177" s="333"/>
      <c r="I1177" s="433"/>
      <c r="J1177" s="434"/>
      <c r="K1177" s="633"/>
      <c r="L1177" s="337"/>
      <c r="M1177" s="337"/>
      <c r="N1177" s="337"/>
      <c r="O1177" s="338"/>
      <c r="P1177" s="339">
        <f t="shared" si="211"/>
        <v>0</v>
      </c>
      <c r="Q1177" s="364"/>
      <c r="R1177" s="364"/>
      <c r="S1177" s="365"/>
      <c r="T1177" s="366"/>
      <c r="U1177" s="367"/>
      <c r="V1177" s="364"/>
      <c r="W1177" s="364"/>
      <c r="X1177" s="364"/>
      <c r="Y1177" s="1293">
        <f t="shared" si="212"/>
        <v>0</v>
      </c>
      <c r="Z1177" s="340"/>
      <c r="AA1177" s="370" t="s">
        <v>638</v>
      </c>
      <c r="AB1177" s="84"/>
      <c r="AC1177" s="253">
        <f t="shared" si="213"/>
        <v>0</v>
      </c>
    </row>
    <row r="1178" spans="1:29" s="51" customFormat="1" x14ac:dyDescent="0.3">
      <c r="A1178" s="115"/>
      <c r="B1178" s="332"/>
      <c r="C1178" s="332"/>
      <c r="D1178" s="332"/>
      <c r="E1178" s="1169"/>
      <c r="F1178" s="582">
        <f t="shared" si="209"/>
        <v>0</v>
      </c>
      <c r="G1178" s="333"/>
      <c r="H1178" s="333"/>
      <c r="I1178" s="433"/>
      <c r="J1178" s="434"/>
      <c r="K1178" s="633"/>
      <c r="L1178" s="337"/>
      <c r="M1178" s="337"/>
      <c r="N1178" s="337"/>
      <c r="O1178" s="338"/>
      <c r="P1178" s="339">
        <f t="shared" si="211"/>
        <v>0</v>
      </c>
      <c r="Q1178" s="364"/>
      <c r="R1178" s="364"/>
      <c r="S1178" s="365"/>
      <c r="T1178" s="366"/>
      <c r="U1178" s="367"/>
      <c r="V1178" s="364"/>
      <c r="W1178" s="364"/>
      <c r="X1178" s="364"/>
      <c r="Y1178" s="1293">
        <f t="shared" si="212"/>
        <v>0</v>
      </c>
      <c r="Z1178" s="340"/>
      <c r="AA1178" s="370"/>
      <c r="AB1178" s="84"/>
      <c r="AC1178" s="253">
        <f t="shared" si="213"/>
        <v>0</v>
      </c>
    </row>
    <row r="1179" spans="1:29" s="51" customFormat="1" x14ac:dyDescent="0.3">
      <c r="A1179" s="115"/>
      <c r="B1179" s="332"/>
      <c r="C1179" s="332"/>
      <c r="D1179" s="332"/>
      <c r="E1179" s="1169" t="s">
        <v>970</v>
      </c>
      <c r="F1179" s="582">
        <f t="shared" si="209"/>
        <v>15</v>
      </c>
      <c r="G1179" s="333"/>
      <c r="H1179" s="333"/>
      <c r="I1179" s="433">
        <v>15</v>
      </c>
      <c r="J1179" s="434" t="s">
        <v>858</v>
      </c>
      <c r="K1179" s="633"/>
      <c r="L1179" s="337"/>
      <c r="M1179" s="337"/>
      <c r="N1179" s="337"/>
      <c r="O1179" s="338"/>
      <c r="P1179" s="339">
        <f t="shared" si="211"/>
        <v>0</v>
      </c>
      <c r="Q1179" s="364"/>
      <c r="R1179" s="364"/>
      <c r="S1179" s="365"/>
      <c r="T1179" s="366"/>
      <c r="U1179" s="367"/>
      <c r="V1179" s="364"/>
      <c r="W1179" s="364"/>
      <c r="X1179" s="364"/>
      <c r="Y1179" s="1293">
        <f t="shared" si="212"/>
        <v>0</v>
      </c>
      <c r="Z1179" s="340"/>
      <c r="AA1179" s="370" t="s">
        <v>530</v>
      </c>
      <c r="AB1179" s="84"/>
      <c r="AC1179" s="253">
        <f t="shared" si="213"/>
        <v>0</v>
      </c>
    </row>
    <row r="1180" spans="1:29" s="51" customFormat="1" x14ac:dyDescent="0.3">
      <c r="A1180" s="115"/>
      <c r="B1180" s="332"/>
      <c r="C1180" s="332"/>
      <c r="D1180" s="332"/>
      <c r="E1180" s="1169" t="s">
        <v>971</v>
      </c>
      <c r="F1180" s="582">
        <f t="shared" si="209"/>
        <v>0</v>
      </c>
      <c r="G1180" s="333"/>
      <c r="H1180" s="333"/>
      <c r="I1180" s="433"/>
      <c r="J1180" s="434"/>
      <c r="K1180" s="942"/>
      <c r="L1180" s="337"/>
      <c r="M1180" s="337"/>
      <c r="N1180" s="337"/>
      <c r="O1180" s="338"/>
      <c r="P1180" s="339">
        <f t="shared" si="211"/>
        <v>0</v>
      </c>
      <c r="Q1180" s="364"/>
      <c r="R1180" s="364"/>
      <c r="S1180" s="365"/>
      <c r="T1180" s="366"/>
      <c r="U1180" s="367"/>
      <c r="V1180" s="364"/>
      <c r="W1180" s="364"/>
      <c r="X1180" s="364"/>
      <c r="Y1180" s="1293">
        <f t="shared" si="212"/>
        <v>0</v>
      </c>
      <c r="Z1180" s="340"/>
      <c r="AA1180" s="370"/>
      <c r="AB1180" s="84"/>
      <c r="AC1180" s="253">
        <f t="shared" si="213"/>
        <v>0</v>
      </c>
    </row>
    <row r="1181" spans="1:29" s="51" customFormat="1" x14ac:dyDescent="0.3">
      <c r="A1181" s="115"/>
      <c r="B1181" s="332"/>
      <c r="C1181" s="332"/>
      <c r="D1181" s="332"/>
      <c r="E1181" s="1169" t="s">
        <v>972</v>
      </c>
      <c r="F1181" s="582">
        <f t="shared" si="209"/>
        <v>0</v>
      </c>
      <c r="G1181" s="333"/>
      <c r="H1181" s="333"/>
      <c r="I1181" s="433"/>
      <c r="J1181" s="434"/>
      <c r="K1181" s="942"/>
      <c r="L1181" s="337"/>
      <c r="M1181" s="337"/>
      <c r="N1181" s="337"/>
      <c r="O1181" s="338"/>
      <c r="P1181" s="339">
        <f t="shared" si="211"/>
        <v>0</v>
      </c>
      <c r="Q1181" s="364"/>
      <c r="R1181" s="364"/>
      <c r="S1181" s="365"/>
      <c r="T1181" s="366"/>
      <c r="U1181" s="367"/>
      <c r="V1181" s="364"/>
      <c r="W1181" s="364"/>
      <c r="X1181" s="364"/>
      <c r="Y1181" s="1293">
        <f t="shared" si="212"/>
        <v>0</v>
      </c>
      <c r="Z1181" s="340"/>
      <c r="AA1181" s="370"/>
      <c r="AB1181" s="84"/>
      <c r="AC1181" s="253">
        <f t="shared" si="213"/>
        <v>0</v>
      </c>
    </row>
    <row r="1182" spans="1:29" s="51" customFormat="1" x14ac:dyDescent="0.3">
      <c r="A1182" s="115"/>
      <c r="B1182" s="332"/>
      <c r="C1182" s="332"/>
      <c r="D1182" s="332"/>
      <c r="E1182" s="1169"/>
      <c r="F1182" s="582">
        <f t="shared" si="209"/>
        <v>0</v>
      </c>
      <c r="G1182" s="333"/>
      <c r="H1182" s="333"/>
      <c r="I1182" s="433"/>
      <c r="J1182" s="434"/>
      <c r="K1182" s="942"/>
      <c r="L1182" s="337"/>
      <c r="M1182" s="337"/>
      <c r="N1182" s="337"/>
      <c r="O1182" s="338"/>
      <c r="P1182" s="339">
        <f t="shared" si="211"/>
        <v>0</v>
      </c>
      <c r="Q1182" s="364"/>
      <c r="R1182" s="364"/>
      <c r="S1182" s="365"/>
      <c r="T1182" s="366"/>
      <c r="U1182" s="367"/>
      <c r="V1182" s="364"/>
      <c r="W1182" s="364"/>
      <c r="X1182" s="364"/>
      <c r="Y1182" s="1293">
        <f t="shared" si="212"/>
        <v>0</v>
      </c>
      <c r="Z1182" s="340"/>
      <c r="AA1182" s="370"/>
      <c r="AB1182" s="84"/>
      <c r="AC1182" s="253">
        <f t="shared" si="213"/>
        <v>0</v>
      </c>
    </row>
    <row r="1183" spans="1:29" s="51" customFormat="1" x14ac:dyDescent="0.3">
      <c r="A1183" s="115"/>
      <c r="B1183" s="332"/>
      <c r="C1183" s="332"/>
      <c r="D1183" s="332"/>
      <c r="E1183" s="1169" t="s">
        <v>639</v>
      </c>
      <c r="F1183" s="582">
        <f t="shared" si="209"/>
        <v>1</v>
      </c>
      <c r="G1183" s="333"/>
      <c r="H1183" s="333"/>
      <c r="I1183" s="433">
        <v>1</v>
      </c>
      <c r="J1183" s="434" t="s">
        <v>28</v>
      </c>
      <c r="K1183" s="633"/>
      <c r="L1183" s="337"/>
      <c r="M1183" s="337"/>
      <c r="N1183" s="337"/>
      <c r="O1183" s="338"/>
      <c r="P1183" s="339">
        <f t="shared" si="211"/>
        <v>0</v>
      </c>
      <c r="Q1183" s="364"/>
      <c r="R1183" s="364"/>
      <c r="S1183" s="365"/>
      <c r="T1183" s="366"/>
      <c r="U1183" s="367"/>
      <c r="V1183" s="364"/>
      <c r="W1183" s="364"/>
      <c r="X1183" s="364"/>
      <c r="Y1183" s="1293">
        <f t="shared" si="212"/>
        <v>0</v>
      </c>
      <c r="Z1183" s="340"/>
      <c r="AA1183" s="370" t="s">
        <v>640</v>
      </c>
      <c r="AB1183" s="84"/>
      <c r="AC1183" s="253">
        <f t="shared" si="213"/>
        <v>0</v>
      </c>
    </row>
    <row r="1184" spans="1:29" x14ac:dyDescent="0.3">
      <c r="A1184" s="115"/>
      <c r="B1184" s="332"/>
      <c r="C1184" s="332"/>
      <c r="D1184" s="332"/>
      <c r="E1184" s="1169"/>
      <c r="F1184" s="582">
        <f t="shared" si="209"/>
        <v>0</v>
      </c>
      <c r="G1184" s="333"/>
      <c r="H1184" s="333"/>
      <c r="I1184" s="433"/>
      <c r="J1184" s="434"/>
      <c r="K1184" s="942"/>
      <c r="L1184" s="337"/>
      <c r="M1184" s="337"/>
      <c r="N1184" s="337"/>
      <c r="O1184" s="338"/>
      <c r="P1184" s="339">
        <f t="shared" si="211"/>
        <v>0</v>
      </c>
      <c r="Q1184" s="364"/>
      <c r="R1184" s="364"/>
      <c r="S1184" s="365"/>
      <c r="T1184" s="366"/>
      <c r="U1184" s="367"/>
      <c r="V1184" s="364"/>
      <c r="W1184" s="364"/>
      <c r="X1184" s="364"/>
      <c r="Y1184" s="1293">
        <f t="shared" si="212"/>
        <v>0</v>
      </c>
      <c r="Z1184" s="340"/>
      <c r="AA1184" s="370"/>
      <c r="AB1184" s="20"/>
      <c r="AC1184" s="253">
        <f t="shared" si="213"/>
        <v>0</v>
      </c>
    </row>
    <row r="1185" spans="1:29" x14ac:dyDescent="0.3">
      <c r="A1185" s="115"/>
      <c r="B1185" s="332"/>
      <c r="C1185" s="332"/>
      <c r="D1185" s="332"/>
      <c r="E1185" s="1168" t="s">
        <v>891</v>
      </c>
      <c r="F1185" s="582">
        <v>3</v>
      </c>
      <c r="G1185" s="433">
        <v>3</v>
      </c>
      <c r="H1185" s="434" t="s">
        <v>78</v>
      </c>
      <c r="I1185" s="433">
        <v>3</v>
      </c>
      <c r="J1185" s="434" t="s">
        <v>78</v>
      </c>
      <c r="K1185" s="343">
        <v>3</v>
      </c>
      <c r="L1185" s="337">
        <v>3</v>
      </c>
      <c r="M1185" s="337"/>
      <c r="N1185" s="337"/>
      <c r="O1185" s="338">
        <f t="shared" si="214"/>
        <v>6</v>
      </c>
      <c r="P1185" s="339">
        <f t="shared" si="211"/>
        <v>0</v>
      </c>
      <c r="Q1185" s="364"/>
      <c r="R1185" s="364"/>
      <c r="S1185" s="365"/>
      <c r="T1185" s="366"/>
      <c r="U1185" s="367"/>
      <c r="V1185" s="364"/>
      <c r="W1185" s="364"/>
      <c r="X1185" s="364"/>
      <c r="Y1185" s="1293">
        <f t="shared" si="212"/>
        <v>0</v>
      </c>
      <c r="Z1185" s="340"/>
      <c r="AA1185" s="370" t="s">
        <v>717</v>
      </c>
      <c r="AB1185" s="20"/>
      <c r="AC1185" s="253">
        <f t="shared" si="213"/>
        <v>0</v>
      </c>
    </row>
    <row r="1186" spans="1:29" x14ac:dyDescent="0.3">
      <c r="A1186" s="115"/>
      <c r="B1186" s="332"/>
      <c r="C1186" s="332"/>
      <c r="D1186" s="332"/>
      <c r="E1186" s="1168" t="s">
        <v>892</v>
      </c>
      <c r="F1186" s="582">
        <f t="shared" si="209"/>
        <v>0</v>
      </c>
      <c r="G1186" s="333"/>
      <c r="H1186" s="333"/>
      <c r="I1186" s="433"/>
      <c r="J1186" s="434"/>
      <c r="K1186" s="942"/>
      <c r="L1186" s="337"/>
      <c r="M1186" s="337"/>
      <c r="N1186" s="337"/>
      <c r="O1186" s="338"/>
      <c r="P1186" s="339">
        <f t="shared" si="211"/>
        <v>0</v>
      </c>
      <c r="Q1186" s="364"/>
      <c r="R1186" s="364"/>
      <c r="S1186" s="365"/>
      <c r="T1186" s="366"/>
      <c r="U1186" s="367"/>
      <c r="V1186" s="364"/>
      <c r="W1186" s="364"/>
      <c r="X1186" s="364"/>
      <c r="Y1186" s="1293">
        <f t="shared" si="212"/>
        <v>0</v>
      </c>
      <c r="Z1186" s="340"/>
      <c r="AA1186" s="370" t="s">
        <v>641</v>
      </c>
      <c r="AB1186" s="20"/>
      <c r="AC1186" s="253">
        <f t="shared" si="213"/>
        <v>0</v>
      </c>
    </row>
    <row r="1187" spans="1:29" x14ac:dyDescent="0.3">
      <c r="A1187" s="115"/>
      <c r="B1187" s="332"/>
      <c r="C1187" s="332"/>
      <c r="D1187" s="332"/>
      <c r="E1187" s="1168" t="s">
        <v>153</v>
      </c>
      <c r="F1187" s="582">
        <f t="shared" si="209"/>
        <v>0</v>
      </c>
      <c r="G1187" s="333"/>
      <c r="H1187" s="333"/>
      <c r="I1187" s="433"/>
      <c r="J1187" s="434"/>
      <c r="K1187" s="942"/>
      <c r="L1187" s="337"/>
      <c r="M1187" s="337"/>
      <c r="N1187" s="337"/>
      <c r="O1187" s="338"/>
      <c r="P1187" s="339">
        <f t="shared" si="211"/>
        <v>0</v>
      </c>
      <c r="Q1187" s="364"/>
      <c r="R1187" s="364"/>
      <c r="S1187" s="365"/>
      <c r="T1187" s="366"/>
      <c r="U1187" s="367"/>
      <c r="V1187" s="364"/>
      <c r="W1187" s="364"/>
      <c r="X1187" s="364"/>
      <c r="Y1187" s="1293">
        <f t="shared" si="212"/>
        <v>0</v>
      </c>
      <c r="Z1187" s="340"/>
      <c r="AA1187" s="370" t="s">
        <v>893</v>
      </c>
      <c r="AB1187" s="20"/>
      <c r="AC1187" s="253">
        <f t="shared" si="213"/>
        <v>0</v>
      </c>
    </row>
    <row r="1188" spans="1:29" x14ac:dyDescent="0.3">
      <c r="A1188" s="115"/>
      <c r="B1188" s="332"/>
      <c r="C1188" s="332"/>
      <c r="D1188" s="332"/>
      <c r="E1188" s="1169"/>
      <c r="F1188" s="582">
        <f t="shared" si="209"/>
        <v>0</v>
      </c>
      <c r="G1188" s="333"/>
      <c r="H1188" s="333"/>
      <c r="I1188" s="433"/>
      <c r="J1188" s="434"/>
      <c r="K1188" s="942"/>
      <c r="L1188" s="337"/>
      <c r="M1188" s="337"/>
      <c r="N1188" s="337"/>
      <c r="O1188" s="338"/>
      <c r="P1188" s="339">
        <f t="shared" si="211"/>
        <v>0</v>
      </c>
      <c r="Q1188" s="364"/>
      <c r="R1188" s="364"/>
      <c r="S1188" s="365"/>
      <c r="T1188" s="366"/>
      <c r="U1188" s="367"/>
      <c r="V1188" s="364"/>
      <c r="W1188" s="364"/>
      <c r="X1188" s="364"/>
      <c r="Y1188" s="1293">
        <f t="shared" si="212"/>
        <v>0</v>
      </c>
      <c r="Z1188" s="340"/>
      <c r="AA1188" s="370" t="s">
        <v>642</v>
      </c>
      <c r="AB1188" s="20"/>
      <c r="AC1188" s="253">
        <f t="shared" si="213"/>
        <v>0</v>
      </c>
    </row>
    <row r="1189" spans="1:29" x14ac:dyDescent="0.3">
      <c r="A1189" s="115"/>
      <c r="B1189" s="332"/>
      <c r="C1189" s="332"/>
      <c r="D1189" s="332"/>
      <c r="E1189" s="1169"/>
      <c r="F1189" s="582">
        <f t="shared" si="209"/>
        <v>0</v>
      </c>
      <c r="G1189" s="333"/>
      <c r="H1189" s="333"/>
      <c r="I1189" s="433"/>
      <c r="J1189" s="434"/>
      <c r="K1189" s="942"/>
      <c r="L1189" s="337"/>
      <c r="M1189" s="337"/>
      <c r="N1189" s="337"/>
      <c r="O1189" s="338"/>
      <c r="P1189" s="339">
        <f t="shared" si="211"/>
        <v>0</v>
      </c>
      <c r="Q1189" s="364"/>
      <c r="R1189" s="364"/>
      <c r="S1189" s="637"/>
      <c r="T1189" s="366"/>
      <c r="U1189" s="367"/>
      <c r="V1189" s="364"/>
      <c r="W1189" s="364"/>
      <c r="X1189" s="364"/>
      <c r="Y1189" s="1293">
        <f t="shared" si="212"/>
        <v>0</v>
      </c>
      <c r="Z1189" s="340"/>
      <c r="AA1189" s="370" t="s">
        <v>643</v>
      </c>
      <c r="AB1189" s="20"/>
      <c r="AC1189" s="253">
        <f t="shared" si="213"/>
        <v>0</v>
      </c>
    </row>
    <row r="1190" spans="1:29" x14ac:dyDescent="0.3">
      <c r="A1190" s="115"/>
      <c r="B1190" s="332"/>
      <c r="C1190" s="332"/>
      <c r="D1190" s="332"/>
      <c r="E1190" s="1169"/>
      <c r="F1190" s="582">
        <f t="shared" si="209"/>
        <v>0</v>
      </c>
      <c r="G1190" s="333"/>
      <c r="H1190" s="333"/>
      <c r="I1190" s="433"/>
      <c r="J1190" s="434"/>
      <c r="K1190" s="942"/>
      <c r="L1190" s="337"/>
      <c r="M1190" s="337"/>
      <c r="N1190" s="337"/>
      <c r="O1190" s="338"/>
      <c r="P1190" s="339">
        <f t="shared" si="211"/>
        <v>0</v>
      </c>
      <c r="Q1190" s="364"/>
      <c r="R1190" s="364"/>
      <c r="S1190" s="365"/>
      <c r="T1190" s="366"/>
      <c r="U1190" s="367"/>
      <c r="V1190" s="364"/>
      <c r="W1190" s="364"/>
      <c r="X1190" s="364"/>
      <c r="Y1190" s="1293">
        <f t="shared" si="212"/>
        <v>0</v>
      </c>
      <c r="Z1190" s="340"/>
      <c r="AA1190" s="370" t="s">
        <v>636</v>
      </c>
      <c r="AB1190" s="20"/>
      <c r="AC1190" s="253">
        <f t="shared" si="213"/>
        <v>0</v>
      </c>
    </row>
    <row r="1191" spans="1:29" x14ac:dyDescent="0.3">
      <c r="A1191" s="115"/>
      <c r="B1191" s="332"/>
      <c r="C1191" s="332"/>
      <c r="D1191" s="332"/>
      <c r="E1191" s="1169"/>
      <c r="F1191" s="582">
        <f t="shared" si="209"/>
        <v>0</v>
      </c>
      <c r="G1191" s="333"/>
      <c r="H1191" s="333"/>
      <c r="I1191" s="433"/>
      <c r="J1191" s="434"/>
      <c r="K1191" s="942"/>
      <c r="L1191" s="337"/>
      <c r="M1191" s="337"/>
      <c r="N1191" s="337"/>
      <c r="O1191" s="338"/>
      <c r="P1191" s="339">
        <f t="shared" si="211"/>
        <v>0</v>
      </c>
      <c r="Q1191" s="364"/>
      <c r="R1191" s="364"/>
      <c r="S1191" s="365"/>
      <c r="T1191" s="366"/>
      <c r="U1191" s="367"/>
      <c r="V1191" s="364"/>
      <c r="W1191" s="364"/>
      <c r="X1191" s="364"/>
      <c r="Y1191" s="1293">
        <f t="shared" si="212"/>
        <v>0</v>
      </c>
      <c r="Z1191" s="340"/>
      <c r="AA1191" s="370"/>
      <c r="AB1191" s="20"/>
      <c r="AC1191" s="253">
        <f t="shared" si="213"/>
        <v>0</v>
      </c>
    </row>
    <row r="1192" spans="1:29" x14ac:dyDescent="0.3">
      <c r="A1192" s="115"/>
      <c r="B1192" s="332"/>
      <c r="C1192" s="332"/>
      <c r="D1192" s="368" t="s">
        <v>1206</v>
      </c>
      <c r="E1192" s="1164"/>
      <c r="F1192" s="582">
        <f t="shared" si="209"/>
        <v>0</v>
      </c>
      <c r="G1192" s="333"/>
      <c r="H1192" s="333"/>
      <c r="I1192" s="334"/>
      <c r="J1192" s="335"/>
      <c r="K1192" s="942"/>
      <c r="L1192" s="337"/>
      <c r="M1192" s="337"/>
      <c r="N1192" s="337"/>
      <c r="O1192" s="338"/>
      <c r="P1192" s="339">
        <f t="shared" si="211"/>
        <v>0</v>
      </c>
      <c r="Q1192" s="364"/>
      <c r="R1192" s="364"/>
      <c r="S1192" s="365"/>
      <c r="T1192" s="366"/>
      <c r="U1192" s="367"/>
      <c r="V1192" s="364"/>
      <c r="W1192" s="364"/>
      <c r="X1192" s="364"/>
      <c r="Y1192" s="1293">
        <f t="shared" si="212"/>
        <v>0</v>
      </c>
      <c r="Z1192" s="340"/>
      <c r="AA1192" s="632"/>
      <c r="AB1192" s="20"/>
      <c r="AC1192" s="253">
        <f t="shared" si="213"/>
        <v>0</v>
      </c>
    </row>
    <row r="1193" spans="1:29" x14ac:dyDescent="0.3">
      <c r="A1193" s="115"/>
      <c r="B1193" s="332"/>
      <c r="C1193" s="332"/>
      <c r="D1193" s="368" t="s">
        <v>1207</v>
      </c>
      <c r="E1193" s="1166" t="s">
        <v>1208</v>
      </c>
      <c r="F1193" s="582">
        <f t="shared" si="209"/>
        <v>0</v>
      </c>
      <c r="G1193" s="333"/>
      <c r="H1193" s="333"/>
      <c r="I1193" s="334"/>
      <c r="J1193" s="335"/>
      <c r="K1193" s="942"/>
      <c r="L1193" s="337"/>
      <c r="M1193" s="337"/>
      <c r="N1193" s="337"/>
      <c r="O1193" s="338"/>
      <c r="P1193" s="339">
        <f t="shared" si="211"/>
        <v>0</v>
      </c>
      <c r="Q1193" s="364"/>
      <c r="R1193" s="364"/>
      <c r="S1193" s="365"/>
      <c r="T1193" s="366"/>
      <c r="U1193" s="367"/>
      <c r="V1193" s="364"/>
      <c r="W1193" s="364"/>
      <c r="X1193" s="364"/>
      <c r="Y1193" s="1293">
        <f t="shared" si="212"/>
        <v>0</v>
      </c>
      <c r="Z1193" s="340"/>
      <c r="AA1193" s="632"/>
      <c r="AB1193" s="20"/>
      <c r="AC1193" s="253">
        <f t="shared" si="213"/>
        <v>0</v>
      </c>
    </row>
    <row r="1194" spans="1:29" x14ac:dyDescent="0.3">
      <c r="A1194" s="115"/>
      <c r="B1194" s="332"/>
      <c r="C1194" s="332"/>
      <c r="D1194" s="332"/>
      <c r="E1194" s="1169" t="s">
        <v>393</v>
      </c>
      <c r="F1194" s="582">
        <v>67</v>
      </c>
      <c r="G1194" s="334">
        <v>67</v>
      </c>
      <c r="H1194" s="335" t="s">
        <v>89</v>
      </c>
      <c r="I1194" s="334">
        <v>67</v>
      </c>
      <c r="J1194" s="335" t="s">
        <v>89</v>
      </c>
      <c r="K1194" s="343">
        <v>67</v>
      </c>
      <c r="L1194" s="337">
        <v>67</v>
      </c>
      <c r="M1194" s="337"/>
      <c r="N1194" s="337"/>
      <c r="O1194" s="338">
        <v>67</v>
      </c>
      <c r="P1194" s="339">
        <f t="shared" si="211"/>
        <v>0</v>
      </c>
      <c r="Q1194" s="364"/>
      <c r="R1194" s="364"/>
      <c r="S1194" s="365"/>
      <c r="T1194" s="366"/>
      <c r="U1194" s="367"/>
      <c r="V1194" s="364"/>
      <c r="W1194" s="364"/>
      <c r="X1194" s="364"/>
      <c r="Y1194" s="1293">
        <f t="shared" si="212"/>
        <v>0</v>
      </c>
      <c r="Z1194" s="340"/>
      <c r="AA1194" s="632"/>
      <c r="AB1194" s="20"/>
      <c r="AC1194" s="253">
        <f t="shared" si="213"/>
        <v>0</v>
      </c>
    </row>
    <row r="1195" spans="1:29" ht="15.6" hidden="1" customHeight="1" x14ac:dyDescent="0.3">
      <c r="A1195" s="115"/>
      <c r="B1195" s="332"/>
      <c r="C1195" s="332"/>
      <c r="D1195" s="332"/>
      <c r="E1195" s="1169" t="s">
        <v>231</v>
      </c>
      <c r="F1195" s="582">
        <f t="shared" si="209"/>
        <v>0</v>
      </c>
      <c r="G1195" s="333"/>
      <c r="H1195" s="333"/>
      <c r="I1195" s="334"/>
      <c r="J1195" s="335"/>
      <c r="K1195" s="343"/>
      <c r="L1195" s="337"/>
      <c r="M1195" s="337"/>
      <c r="N1195" s="337"/>
      <c r="O1195" s="338">
        <f t="shared" si="214"/>
        <v>0</v>
      </c>
      <c r="P1195" s="339">
        <f t="shared" si="211"/>
        <v>0</v>
      </c>
      <c r="Q1195" s="364"/>
      <c r="R1195" s="364"/>
      <c r="S1195" s="365"/>
      <c r="T1195" s="366"/>
      <c r="U1195" s="367"/>
      <c r="V1195" s="364"/>
      <c r="W1195" s="364"/>
      <c r="X1195" s="364"/>
      <c r="Y1195" s="1293">
        <f t="shared" si="212"/>
        <v>0</v>
      </c>
      <c r="Z1195" s="340"/>
      <c r="AA1195" s="632"/>
      <c r="AB1195" s="20"/>
      <c r="AC1195" s="253">
        <f t="shared" si="213"/>
        <v>0</v>
      </c>
    </row>
    <row r="1196" spans="1:29" ht="15.6" hidden="1" customHeight="1" x14ac:dyDescent="0.3">
      <c r="A1196" s="115"/>
      <c r="B1196" s="332"/>
      <c r="C1196" s="332"/>
      <c r="D1196" s="332"/>
      <c r="E1196" s="1169" t="s">
        <v>232</v>
      </c>
      <c r="F1196" s="582">
        <f t="shared" si="209"/>
        <v>0</v>
      </c>
      <c r="G1196" s="333"/>
      <c r="H1196" s="333"/>
      <c r="I1196" s="334"/>
      <c r="J1196" s="335"/>
      <c r="K1196" s="343"/>
      <c r="L1196" s="337"/>
      <c r="M1196" s="337"/>
      <c r="N1196" s="337"/>
      <c r="O1196" s="338">
        <f t="shared" si="214"/>
        <v>0</v>
      </c>
      <c r="P1196" s="339">
        <f t="shared" si="211"/>
        <v>0</v>
      </c>
      <c r="Q1196" s="364"/>
      <c r="R1196" s="364"/>
      <c r="S1196" s="365"/>
      <c r="T1196" s="366"/>
      <c r="U1196" s="367"/>
      <c r="V1196" s="364"/>
      <c r="W1196" s="364"/>
      <c r="X1196" s="364"/>
      <c r="Y1196" s="1293">
        <f t="shared" si="212"/>
        <v>0</v>
      </c>
      <c r="Z1196" s="340"/>
      <c r="AA1196" s="632"/>
      <c r="AB1196" s="20"/>
      <c r="AC1196" s="253">
        <f t="shared" si="213"/>
        <v>0</v>
      </c>
    </row>
    <row r="1197" spans="1:29" ht="15.6" hidden="1" customHeight="1" x14ac:dyDescent="0.3">
      <c r="A1197" s="115"/>
      <c r="B1197" s="332"/>
      <c r="C1197" s="332"/>
      <c r="D1197" s="332"/>
      <c r="E1197" s="1169" t="s">
        <v>233</v>
      </c>
      <c r="F1197" s="582">
        <f t="shared" si="209"/>
        <v>0</v>
      </c>
      <c r="G1197" s="333"/>
      <c r="H1197" s="333"/>
      <c r="I1197" s="334"/>
      <c r="J1197" s="335"/>
      <c r="K1197" s="343"/>
      <c r="L1197" s="337"/>
      <c r="M1197" s="337"/>
      <c r="N1197" s="337"/>
      <c r="O1197" s="338">
        <f t="shared" si="214"/>
        <v>0</v>
      </c>
      <c r="P1197" s="339">
        <f t="shared" si="211"/>
        <v>0</v>
      </c>
      <c r="Q1197" s="364"/>
      <c r="R1197" s="364"/>
      <c r="S1197" s="365"/>
      <c r="T1197" s="366"/>
      <c r="U1197" s="367"/>
      <c r="V1197" s="364"/>
      <c r="W1197" s="364"/>
      <c r="X1197" s="364"/>
      <c r="Y1197" s="1293">
        <f t="shared" si="212"/>
        <v>0</v>
      </c>
      <c r="Z1197" s="340"/>
      <c r="AA1197" s="632"/>
      <c r="AB1197" s="20"/>
      <c r="AC1197" s="253">
        <f t="shared" si="213"/>
        <v>0</v>
      </c>
    </row>
    <row r="1198" spans="1:29" x14ac:dyDescent="0.3">
      <c r="A1198" s="115"/>
      <c r="B1198" s="332"/>
      <c r="C1198" s="332"/>
      <c r="D1198" s="332"/>
      <c r="E1198" s="1169"/>
      <c r="F1198" s="582">
        <f t="shared" si="209"/>
        <v>0</v>
      </c>
      <c r="G1198" s="333"/>
      <c r="H1198" s="333"/>
      <c r="I1198" s="334"/>
      <c r="J1198" s="335"/>
      <c r="K1198" s="942"/>
      <c r="L1198" s="337"/>
      <c r="M1198" s="337"/>
      <c r="N1198" s="337"/>
      <c r="O1198" s="338"/>
      <c r="P1198" s="339">
        <f t="shared" si="211"/>
        <v>0</v>
      </c>
      <c r="Q1198" s="364"/>
      <c r="R1198" s="364"/>
      <c r="S1198" s="365"/>
      <c r="T1198" s="366"/>
      <c r="U1198" s="367"/>
      <c r="V1198" s="364"/>
      <c r="W1198" s="364"/>
      <c r="X1198" s="364"/>
      <c r="Y1198" s="1293">
        <f t="shared" si="212"/>
        <v>0</v>
      </c>
      <c r="Z1198" s="340"/>
      <c r="AA1198" s="632"/>
      <c r="AB1198" s="20"/>
      <c r="AC1198" s="253">
        <f t="shared" si="213"/>
        <v>0</v>
      </c>
    </row>
    <row r="1199" spans="1:29" x14ac:dyDescent="0.3">
      <c r="A1199" s="115"/>
      <c r="B1199" s="332"/>
      <c r="C1199" s="332"/>
      <c r="D1199" s="442" t="s">
        <v>531</v>
      </c>
      <c r="E1199" s="1169"/>
      <c r="F1199" s="582">
        <f t="shared" si="209"/>
        <v>0</v>
      </c>
      <c r="G1199" s="333"/>
      <c r="H1199" s="333"/>
      <c r="I1199" s="334"/>
      <c r="J1199" s="335"/>
      <c r="K1199" s="942"/>
      <c r="L1199" s="337"/>
      <c r="M1199" s="337"/>
      <c r="N1199" s="337"/>
      <c r="O1199" s="338"/>
      <c r="P1199" s="339">
        <f t="shared" si="211"/>
        <v>0</v>
      </c>
      <c r="Q1199" s="364"/>
      <c r="R1199" s="364"/>
      <c r="S1199" s="365"/>
      <c r="T1199" s="366"/>
      <c r="U1199" s="367"/>
      <c r="V1199" s="364"/>
      <c r="W1199" s="364"/>
      <c r="X1199" s="364"/>
      <c r="Y1199" s="1293">
        <f t="shared" si="212"/>
        <v>0</v>
      </c>
      <c r="Z1199" s="340"/>
      <c r="AA1199" s="370"/>
      <c r="AB1199" s="20"/>
      <c r="AC1199" s="253">
        <f t="shared" si="213"/>
        <v>0</v>
      </c>
    </row>
    <row r="1200" spans="1:29" x14ac:dyDescent="0.3">
      <c r="A1200" s="115"/>
      <c r="B1200" s="332"/>
      <c r="C1200" s="332"/>
      <c r="D1200" s="332"/>
      <c r="E1200" s="1169" t="s">
        <v>447</v>
      </c>
      <c r="F1200" s="582">
        <v>1</v>
      </c>
      <c r="G1200" s="333"/>
      <c r="H1200" s="333"/>
      <c r="I1200" s="334">
        <v>1</v>
      </c>
      <c r="J1200" s="335">
        <v>-1</v>
      </c>
      <c r="K1200" s="633">
        <v>1</v>
      </c>
      <c r="L1200" s="337">
        <v>3</v>
      </c>
      <c r="M1200" s="337"/>
      <c r="N1200" s="337"/>
      <c r="O1200" s="338">
        <f t="shared" si="214"/>
        <v>4</v>
      </c>
      <c r="P1200" s="339">
        <f t="shared" si="211"/>
        <v>0</v>
      </c>
      <c r="Q1200" s="364"/>
      <c r="R1200" s="364"/>
      <c r="S1200" s="365"/>
      <c r="T1200" s="366"/>
      <c r="U1200" s="367"/>
      <c r="V1200" s="364"/>
      <c r="W1200" s="364"/>
      <c r="X1200" s="364"/>
      <c r="Y1200" s="1293">
        <f t="shared" si="212"/>
        <v>0</v>
      </c>
      <c r="Z1200" s="340"/>
      <c r="AA1200" s="370"/>
      <c r="AB1200" s="20"/>
      <c r="AC1200" s="253">
        <f t="shared" si="213"/>
        <v>0</v>
      </c>
    </row>
    <row r="1201" spans="1:29" x14ac:dyDescent="0.3">
      <c r="A1201" s="115"/>
      <c r="B1201" s="332"/>
      <c r="C1201" s="332"/>
      <c r="D1201" s="332"/>
      <c r="E1201" s="1169"/>
      <c r="F1201" s="582">
        <f t="shared" si="209"/>
        <v>0</v>
      </c>
      <c r="G1201" s="333"/>
      <c r="H1201" s="333"/>
      <c r="I1201" s="334"/>
      <c r="J1201" s="335"/>
      <c r="K1201" s="942"/>
      <c r="L1201" s="337"/>
      <c r="M1201" s="337"/>
      <c r="N1201" s="337"/>
      <c r="O1201" s="338"/>
      <c r="P1201" s="339">
        <f t="shared" si="211"/>
        <v>0</v>
      </c>
      <c r="Q1201" s="364"/>
      <c r="R1201" s="364"/>
      <c r="S1201" s="365"/>
      <c r="T1201" s="366"/>
      <c r="U1201" s="367"/>
      <c r="V1201" s="364"/>
      <c r="W1201" s="364"/>
      <c r="X1201" s="364"/>
      <c r="Y1201" s="1293">
        <f t="shared" si="212"/>
        <v>0</v>
      </c>
      <c r="Z1201" s="340"/>
      <c r="AA1201" s="370"/>
      <c r="AB1201" s="20"/>
      <c r="AC1201" s="253">
        <f t="shared" si="213"/>
        <v>0</v>
      </c>
    </row>
    <row r="1202" spans="1:29" x14ac:dyDescent="0.3">
      <c r="A1202" s="115"/>
      <c r="B1202" s="332"/>
      <c r="C1202" s="368" t="s">
        <v>96</v>
      </c>
      <c r="D1202" s="332"/>
      <c r="E1202" s="1164"/>
      <c r="F1202" s="582">
        <f t="shared" si="209"/>
        <v>0</v>
      </c>
      <c r="G1202" s="333"/>
      <c r="H1202" s="333"/>
      <c r="I1202" s="334"/>
      <c r="J1202" s="335"/>
      <c r="K1202" s="942"/>
      <c r="L1202" s="337"/>
      <c r="M1202" s="337"/>
      <c r="N1202" s="337"/>
      <c r="O1202" s="338"/>
      <c r="P1202" s="339">
        <f t="shared" si="211"/>
        <v>0</v>
      </c>
      <c r="Q1202" s="364"/>
      <c r="R1202" s="364"/>
      <c r="S1202" s="365"/>
      <c r="T1202" s="366"/>
      <c r="U1202" s="367"/>
      <c r="V1202" s="364"/>
      <c r="W1202" s="364"/>
      <c r="X1202" s="364"/>
      <c r="Y1202" s="1293">
        <f t="shared" si="212"/>
        <v>0</v>
      </c>
      <c r="Z1202" s="340"/>
      <c r="AA1202" s="370" t="s">
        <v>532</v>
      </c>
      <c r="AB1202" s="20"/>
      <c r="AC1202" s="253">
        <f t="shared" si="213"/>
        <v>0</v>
      </c>
    </row>
    <row r="1203" spans="1:29" x14ac:dyDescent="0.3">
      <c r="A1203" s="115"/>
      <c r="B1203" s="332"/>
      <c r="C1203" s="332"/>
      <c r="D1203" s="368" t="s">
        <v>1221</v>
      </c>
      <c r="E1203" s="1166"/>
      <c r="F1203" s="582">
        <f t="shared" si="209"/>
        <v>0</v>
      </c>
      <c r="G1203" s="333"/>
      <c r="H1203" s="333"/>
      <c r="I1203" s="334"/>
      <c r="J1203" s="335"/>
      <c r="K1203" s="942"/>
      <c r="L1203" s="337"/>
      <c r="M1203" s="337"/>
      <c r="N1203" s="337"/>
      <c r="O1203" s="338"/>
      <c r="P1203" s="339">
        <f t="shared" si="211"/>
        <v>0</v>
      </c>
      <c r="Q1203" s="364"/>
      <c r="R1203" s="364"/>
      <c r="S1203" s="365"/>
      <c r="T1203" s="366"/>
      <c r="U1203" s="367"/>
      <c r="V1203" s="364"/>
      <c r="W1203" s="364"/>
      <c r="X1203" s="364"/>
      <c r="Y1203" s="1293">
        <f t="shared" si="212"/>
        <v>0</v>
      </c>
      <c r="Z1203" s="340"/>
      <c r="AA1203" s="370" t="s">
        <v>644</v>
      </c>
      <c r="AB1203" s="20"/>
      <c r="AC1203" s="253">
        <f t="shared" si="213"/>
        <v>0</v>
      </c>
    </row>
    <row r="1204" spans="1:29" x14ac:dyDescent="0.3">
      <c r="A1204" s="115"/>
      <c r="B1204" s="332"/>
      <c r="C1204" s="332"/>
      <c r="D1204" s="368"/>
      <c r="E1204" s="1166" t="s">
        <v>1222</v>
      </c>
      <c r="F1204" s="582">
        <f t="shared" si="209"/>
        <v>0</v>
      </c>
      <c r="G1204" s="333"/>
      <c r="H1204" s="333"/>
      <c r="I1204" s="334"/>
      <c r="J1204" s="335"/>
      <c r="K1204" s="942"/>
      <c r="L1204" s="337"/>
      <c r="M1204" s="337"/>
      <c r="N1204" s="337"/>
      <c r="O1204" s="338"/>
      <c r="P1204" s="339">
        <f t="shared" si="211"/>
        <v>0</v>
      </c>
      <c r="Q1204" s="364"/>
      <c r="R1204" s="364"/>
      <c r="S1204" s="365"/>
      <c r="T1204" s="366"/>
      <c r="U1204" s="367"/>
      <c r="V1204" s="364"/>
      <c r="W1204" s="364"/>
      <c r="X1204" s="364"/>
      <c r="Y1204" s="1293">
        <f t="shared" si="212"/>
        <v>0</v>
      </c>
      <c r="Z1204" s="340"/>
      <c r="AA1204" s="370" t="s">
        <v>645</v>
      </c>
      <c r="AB1204" s="20"/>
      <c r="AC1204" s="253">
        <f t="shared" si="213"/>
        <v>0</v>
      </c>
    </row>
    <row r="1205" spans="1:29" x14ac:dyDescent="0.3">
      <c r="A1205" s="115"/>
      <c r="B1205" s="332"/>
      <c r="C1205" s="332"/>
      <c r="D1205" s="368"/>
      <c r="E1205" s="1166" t="s">
        <v>1223</v>
      </c>
      <c r="F1205" s="582">
        <f t="shared" si="209"/>
        <v>0</v>
      </c>
      <c r="G1205" s="333"/>
      <c r="H1205" s="333"/>
      <c r="I1205" s="334"/>
      <c r="J1205" s="335"/>
      <c r="K1205" s="942"/>
      <c r="L1205" s="337"/>
      <c r="M1205" s="337"/>
      <c r="N1205" s="337"/>
      <c r="O1205" s="338"/>
      <c r="P1205" s="339">
        <f t="shared" si="211"/>
        <v>0</v>
      </c>
      <c r="Q1205" s="364"/>
      <c r="R1205" s="364"/>
      <c r="S1205" s="365"/>
      <c r="T1205" s="366"/>
      <c r="U1205" s="367"/>
      <c r="V1205" s="364"/>
      <c r="W1205" s="364"/>
      <c r="X1205" s="364"/>
      <c r="Y1205" s="1293">
        <f t="shared" si="212"/>
        <v>0</v>
      </c>
      <c r="Z1205" s="340"/>
      <c r="AA1205" s="370" t="s">
        <v>646</v>
      </c>
      <c r="AB1205" s="20"/>
      <c r="AC1205" s="253">
        <f t="shared" si="213"/>
        <v>0</v>
      </c>
    </row>
    <row r="1206" spans="1:29" x14ac:dyDescent="0.3">
      <c r="A1206" s="115"/>
      <c r="B1206" s="332"/>
      <c r="C1206" s="332"/>
      <c r="D1206" s="332"/>
      <c r="E1206" s="1168" t="s">
        <v>122</v>
      </c>
      <c r="F1206" s="582">
        <f t="shared" si="209"/>
        <v>134</v>
      </c>
      <c r="G1206" s="334">
        <v>67</v>
      </c>
      <c r="H1206" s="335" t="s">
        <v>89</v>
      </c>
      <c r="I1206" s="334">
        <v>67</v>
      </c>
      <c r="J1206" s="335" t="s">
        <v>89</v>
      </c>
      <c r="K1206" s="343">
        <v>19</v>
      </c>
      <c r="L1206" s="337">
        <v>19</v>
      </c>
      <c r="M1206" s="337"/>
      <c r="N1206" s="337"/>
      <c r="O1206" s="338">
        <f t="shared" si="214"/>
        <v>38</v>
      </c>
      <c r="P1206" s="339">
        <f t="shared" si="211"/>
        <v>0</v>
      </c>
      <c r="Q1206" s="364"/>
      <c r="R1206" s="364"/>
      <c r="S1206" s="365"/>
      <c r="T1206" s="366"/>
      <c r="U1206" s="367"/>
      <c r="V1206" s="364"/>
      <c r="W1206" s="364"/>
      <c r="X1206" s="364"/>
      <c r="Y1206" s="1293">
        <f t="shared" si="212"/>
        <v>0</v>
      </c>
      <c r="Z1206" s="340"/>
      <c r="AA1206" s="370" t="s">
        <v>647</v>
      </c>
      <c r="AB1206" s="20"/>
      <c r="AC1206" s="253">
        <f t="shared" si="213"/>
        <v>0</v>
      </c>
    </row>
    <row r="1207" spans="1:29" x14ac:dyDescent="0.3">
      <c r="A1207" s="115"/>
      <c r="B1207" s="332"/>
      <c r="C1207" s="332"/>
      <c r="D1207" s="332"/>
      <c r="E1207" s="1168" t="s">
        <v>123</v>
      </c>
      <c r="F1207" s="582">
        <f t="shared" si="209"/>
        <v>0</v>
      </c>
      <c r="G1207" s="333"/>
      <c r="H1207" s="333"/>
      <c r="I1207" s="334"/>
      <c r="J1207" s="335"/>
      <c r="K1207" s="942"/>
      <c r="L1207" s="337"/>
      <c r="M1207" s="337"/>
      <c r="N1207" s="337"/>
      <c r="O1207" s="338"/>
      <c r="P1207" s="339">
        <f t="shared" si="211"/>
        <v>0</v>
      </c>
      <c r="Q1207" s="364"/>
      <c r="R1207" s="364"/>
      <c r="S1207" s="365"/>
      <c r="T1207" s="366"/>
      <c r="U1207" s="367"/>
      <c r="V1207" s="364"/>
      <c r="W1207" s="364"/>
      <c r="X1207" s="364"/>
      <c r="Y1207" s="1293">
        <f t="shared" si="212"/>
        <v>0</v>
      </c>
      <c r="Z1207" s="340"/>
      <c r="AA1207" s="370" t="s">
        <v>648</v>
      </c>
      <c r="AB1207" s="20"/>
      <c r="AC1207" s="253">
        <f t="shared" si="213"/>
        <v>0</v>
      </c>
    </row>
    <row r="1208" spans="1:29" x14ac:dyDescent="0.3">
      <c r="A1208" s="115"/>
      <c r="B1208" s="332"/>
      <c r="C1208" s="332"/>
      <c r="D1208" s="332"/>
      <c r="E1208" s="1168"/>
      <c r="F1208" s="582">
        <f t="shared" si="209"/>
        <v>0</v>
      </c>
      <c r="G1208" s="333"/>
      <c r="H1208" s="333"/>
      <c r="I1208" s="334"/>
      <c r="J1208" s="335"/>
      <c r="K1208" s="942"/>
      <c r="L1208" s="337"/>
      <c r="M1208" s="337"/>
      <c r="N1208" s="337"/>
      <c r="O1208" s="338"/>
      <c r="P1208" s="339">
        <f t="shared" si="211"/>
        <v>0</v>
      </c>
      <c r="Q1208" s="364"/>
      <c r="R1208" s="364"/>
      <c r="S1208" s="365"/>
      <c r="T1208" s="366"/>
      <c r="U1208" s="367"/>
      <c r="V1208" s="364"/>
      <c r="W1208" s="364"/>
      <c r="X1208" s="364"/>
      <c r="Y1208" s="1293">
        <f t="shared" si="212"/>
        <v>0</v>
      </c>
      <c r="Z1208" s="340"/>
      <c r="AA1208" s="370" t="s">
        <v>649</v>
      </c>
      <c r="AB1208" s="20"/>
      <c r="AC1208" s="253">
        <f t="shared" si="213"/>
        <v>0</v>
      </c>
    </row>
    <row r="1209" spans="1:29" x14ac:dyDescent="0.3">
      <c r="A1209" s="115"/>
      <c r="B1209" s="332"/>
      <c r="C1209" s="332"/>
      <c r="D1209" s="332"/>
      <c r="E1209" s="1168"/>
      <c r="F1209" s="582">
        <f t="shared" si="209"/>
        <v>0</v>
      </c>
      <c r="G1209" s="333"/>
      <c r="H1209" s="333"/>
      <c r="I1209" s="334"/>
      <c r="J1209" s="335"/>
      <c r="K1209" s="942"/>
      <c r="L1209" s="337"/>
      <c r="M1209" s="337"/>
      <c r="N1209" s="337"/>
      <c r="O1209" s="338"/>
      <c r="P1209" s="339">
        <f t="shared" si="211"/>
        <v>0</v>
      </c>
      <c r="Q1209" s="364"/>
      <c r="R1209" s="364"/>
      <c r="S1209" s="365"/>
      <c r="T1209" s="366"/>
      <c r="U1209" s="367"/>
      <c r="V1209" s="364"/>
      <c r="W1209" s="364"/>
      <c r="X1209" s="364"/>
      <c r="Y1209" s="1293">
        <f t="shared" si="212"/>
        <v>0</v>
      </c>
      <c r="Z1209" s="340"/>
      <c r="AA1209" s="370" t="s">
        <v>650</v>
      </c>
      <c r="AB1209" s="20"/>
      <c r="AC1209" s="253">
        <f t="shared" si="213"/>
        <v>0</v>
      </c>
    </row>
    <row r="1210" spans="1:29" x14ac:dyDescent="0.3">
      <c r="A1210" s="115"/>
      <c r="B1210" s="332"/>
      <c r="C1210" s="332"/>
      <c r="D1210" s="332"/>
      <c r="E1210" s="1168"/>
      <c r="F1210" s="582">
        <f t="shared" si="209"/>
        <v>0</v>
      </c>
      <c r="G1210" s="333"/>
      <c r="H1210" s="333"/>
      <c r="I1210" s="334"/>
      <c r="J1210" s="335"/>
      <c r="K1210" s="942"/>
      <c r="L1210" s="337"/>
      <c r="M1210" s="337"/>
      <c r="N1210" s="337"/>
      <c r="O1210" s="338"/>
      <c r="P1210" s="339">
        <f t="shared" si="211"/>
        <v>0</v>
      </c>
      <c r="Q1210" s="364"/>
      <c r="R1210" s="364"/>
      <c r="S1210" s="365"/>
      <c r="T1210" s="366"/>
      <c r="U1210" s="367"/>
      <c r="V1210" s="364"/>
      <c r="W1210" s="364"/>
      <c r="X1210" s="364"/>
      <c r="Y1210" s="1293">
        <f t="shared" si="212"/>
        <v>0</v>
      </c>
      <c r="Z1210" s="340"/>
      <c r="AA1210" s="370" t="s">
        <v>651</v>
      </c>
      <c r="AB1210" s="20"/>
      <c r="AC1210" s="253">
        <f t="shared" si="213"/>
        <v>0</v>
      </c>
    </row>
    <row r="1211" spans="1:29" x14ac:dyDescent="0.3">
      <c r="A1211" s="115"/>
      <c r="B1211" s="332"/>
      <c r="C1211" s="332"/>
      <c r="D1211" s="332"/>
      <c r="E1211" s="1168"/>
      <c r="F1211" s="582">
        <f t="shared" si="209"/>
        <v>0</v>
      </c>
      <c r="G1211" s="333"/>
      <c r="H1211" s="333"/>
      <c r="I1211" s="334"/>
      <c r="J1211" s="335"/>
      <c r="K1211" s="942"/>
      <c r="L1211" s="337"/>
      <c r="M1211" s="337"/>
      <c r="N1211" s="337"/>
      <c r="O1211" s="338"/>
      <c r="P1211" s="339">
        <f t="shared" si="211"/>
        <v>0</v>
      </c>
      <c r="Q1211" s="364"/>
      <c r="R1211" s="364"/>
      <c r="S1211" s="365"/>
      <c r="T1211" s="366"/>
      <c r="U1211" s="367"/>
      <c r="V1211" s="364"/>
      <c r="W1211" s="364"/>
      <c r="X1211" s="364"/>
      <c r="Y1211" s="1293">
        <f t="shared" si="212"/>
        <v>0</v>
      </c>
      <c r="Z1211" s="340"/>
      <c r="AA1211" s="370" t="s">
        <v>652</v>
      </c>
      <c r="AB1211" s="20"/>
      <c r="AC1211" s="253">
        <f t="shared" si="213"/>
        <v>0</v>
      </c>
    </row>
    <row r="1212" spans="1:29" x14ac:dyDescent="0.3">
      <c r="A1212" s="115"/>
      <c r="B1212" s="332"/>
      <c r="C1212" s="332"/>
      <c r="D1212" s="332"/>
      <c r="E1212" s="1164"/>
      <c r="F1212" s="582">
        <f t="shared" si="209"/>
        <v>0</v>
      </c>
      <c r="G1212" s="333"/>
      <c r="H1212" s="333"/>
      <c r="I1212" s="333"/>
      <c r="J1212" s="422"/>
      <c r="K1212" s="942"/>
      <c r="L1212" s="337"/>
      <c r="M1212" s="337"/>
      <c r="N1212" s="337"/>
      <c r="O1212" s="338"/>
      <c r="P1212" s="339">
        <f t="shared" si="211"/>
        <v>0</v>
      </c>
      <c r="Q1212" s="364"/>
      <c r="R1212" s="364"/>
      <c r="S1212" s="365"/>
      <c r="T1212" s="366"/>
      <c r="U1212" s="367"/>
      <c r="V1212" s="364"/>
      <c r="W1212" s="364"/>
      <c r="X1212" s="364"/>
      <c r="Y1212" s="1293">
        <f t="shared" si="212"/>
        <v>0</v>
      </c>
      <c r="Z1212" s="340"/>
      <c r="AA1212" s="370" t="s">
        <v>653</v>
      </c>
      <c r="AB1212" s="20"/>
      <c r="AC1212" s="253">
        <f t="shared" si="213"/>
        <v>0</v>
      </c>
    </row>
    <row r="1213" spans="1:29" x14ac:dyDescent="0.3">
      <c r="A1213" s="115"/>
      <c r="B1213" s="332"/>
      <c r="C1213" s="332"/>
      <c r="D1213" s="332"/>
      <c r="E1213" s="1169"/>
      <c r="F1213" s="582">
        <f t="shared" si="209"/>
        <v>0</v>
      </c>
      <c r="G1213" s="333"/>
      <c r="H1213" s="333"/>
      <c r="I1213" s="334"/>
      <c r="J1213" s="335"/>
      <c r="K1213" s="942"/>
      <c r="L1213" s="337"/>
      <c r="M1213" s="337"/>
      <c r="N1213" s="337"/>
      <c r="O1213" s="338"/>
      <c r="P1213" s="339">
        <f t="shared" si="211"/>
        <v>0</v>
      </c>
      <c r="Q1213" s="364"/>
      <c r="R1213" s="364"/>
      <c r="S1213" s="365"/>
      <c r="T1213" s="366"/>
      <c r="U1213" s="367"/>
      <c r="V1213" s="364"/>
      <c r="W1213" s="364"/>
      <c r="X1213" s="364"/>
      <c r="Y1213" s="1293">
        <f t="shared" si="212"/>
        <v>0</v>
      </c>
      <c r="Z1213" s="340"/>
      <c r="AA1213" s="370" t="s">
        <v>654</v>
      </c>
      <c r="AB1213" s="20"/>
      <c r="AC1213" s="253">
        <f t="shared" si="213"/>
        <v>0</v>
      </c>
    </row>
    <row r="1214" spans="1:29" x14ac:dyDescent="0.3">
      <c r="A1214" s="115"/>
      <c r="B1214" s="332"/>
      <c r="C1214" s="332"/>
      <c r="D1214" s="332"/>
      <c r="E1214" s="1169"/>
      <c r="F1214" s="582">
        <f t="shared" si="209"/>
        <v>0</v>
      </c>
      <c r="G1214" s="333"/>
      <c r="H1214" s="333"/>
      <c r="I1214" s="334"/>
      <c r="J1214" s="335"/>
      <c r="K1214" s="942"/>
      <c r="L1214" s="337"/>
      <c r="M1214" s="337"/>
      <c r="N1214" s="337"/>
      <c r="O1214" s="338"/>
      <c r="P1214" s="339">
        <f t="shared" si="211"/>
        <v>0</v>
      </c>
      <c r="Q1214" s="364"/>
      <c r="R1214" s="364"/>
      <c r="S1214" s="365"/>
      <c r="T1214" s="366"/>
      <c r="U1214" s="367"/>
      <c r="V1214" s="364"/>
      <c r="W1214" s="364"/>
      <c r="X1214" s="364"/>
      <c r="Y1214" s="1293">
        <f t="shared" si="212"/>
        <v>0</v>
      </c>
      <c r="Z1214" s="340"/>
      <c r="AA1214" s="370" t="s">
        <v>655</v>
      </c>
      <c r="AB1214" s="20"/>
      <c r="AC1214" s="253">
        <f t="shared" si="213"/>
        <v>0</v>
      </c>
    </row>
    <row r="1215" spans="1:29" x14ac:dyDescent="0.3">
      <c r="A1215" s="115"/>
      <c r="B1215" s="332"/>
      <c r="C1215" s="332"/>
      <c r="D1215" s="332"/>
      <c r="E1215" s="1169"/>
      <c r="F1215" s="582">
        <f t="shared" si="209"/>
        <v>0</v>
      </c>
      <c r="G1215" s="333"/>
      <c r="H1215" s="333"/>
      <c r="I1215" s="334"/>
      <c r="J1215" s="335"/>
      <c r="K1215" s="942"/>
      <c r="L1215" s="337"/>
      <c r="M1215" s="337"/>
      <c r="N1215" s="337"/>
      <c r="O1215" s="338"/>
      <c r="P1215" s="339">
        <f t="shared" si="211"/>
        <v>0</v>
      </c>
      <c r="Q1215" s="364"/>
      <c r="R1215" s="364"/>
      <c r="S1215" s="365"/>
      <c r="T1215" s="366"/>
      <c r="U1215" s="367"/>
      <c r="V1215" s="364"/>
      <c r="W1215" s="364"/>
      <c r="X1215" s="364"/>
      <c r="Y1215" s="1293">
        <f t="shared" si="212"/>
        <v>0</v>
      </c>
      <c r="Z1215" s="340"/>
      <c r="AA1215" s="370" t="s">
        <v>656</v>
      </c>
      <c r="AB1215" s="20"/>
      <c r="AC1215" s="253">
        <f t="shared" si="213"/>
        <v>0</v>
      </c>
    </row>
    <row r="1216" spans="1:29" x14ac:dyDescent="0.3">
      <c r="A1216" s="115"/>
      <c r="B1216" s="332"/>
      <c r="C1216" s="332"/>
      <c r="D1216" s="332"/>
      <c r="E1216" s="1169"/>
      <c r="F1216" s="582">
        <f t="shared" si="209"/>
        <v>0</v>
      </c>
      <c r="G1216" s="333"/>
      <c r="H1216" s="333"/>
      <c r="I1216" s="334"/>
      <c r="J1216" s="335"/>
      <c r="K1216" s="942"/>
      <c r="L1216" s="337"/>
      <c r="M1216" s="337"/>
      <c r="N1216" s="337"/>
      <c r="O1216" s="338"/>
      <c r="P1216" s="339">
        <f t="shared" si="211"/>
        <v>0</v>
      </c>
      <c r="Q1216" s="364"/>
      <c r="R1216" s="364"/>
      <c r="S1216" s="365"/>
      <c r="T1216" s="366"/>
      <c r="U1216" s="367"/>
      <c r="V1216" s="364"/>
      <c r="W1216" s="364"/>
      <c r="X1216" s="364"/>
      <c r="Y1216" s="1293">
        <f t="shared" si="212"/>
        <v>0</v>
      </c>
      <c r="Z1216" s="340"/>
      <c r="AA1216" s="370"/>
      <c r="AB1216" s="20"/>
      <c r="AC1216" s="253">
        <f t="shared" si="213"/>
        <v>0</v>
      </c>
    </row>
    <row r="1217" spans="1:29" x14ac:dyDescent="0.3">
      <c r="A1217" s="115"/>
      <c r="B1217" s="332"/>
      <c r="C1217" s="332"/>
      <c r="D1217" s="442" t="s">
        <v>533</v>
      </c>
      <c r="E1217" s="1169"/>
      <c r="F1217" s="582">
        <f t="shared" si="209"/>
        <v>0</v>
      </c>
      <c r="G1217" s="333"/>
      <c r="H1217" s="333"/>
      <c r="I1217" s="334"/>
      <c r="J1217" s="335"/>
      <c r="K1217" s="942"/>
      <c r="L1217" s="337"/>
      <c r="M1217" s="337"/>
      <c r="N1217" s="337"/>
      <c r="O1217" s="338"/>
      <c r="P1217" s="339">
        <f t="shared" si="211"/>
        <v>0</v>
      </c>
      <c r="Q1217" s="364"/>
      <c r="R1217" s="364"/>
      <c r="S1217" s="365"/>
      <c r="T1217" s="366"/>
      <c r="U1217" s="367"/>
      <c r="V1217" s="364"/>
      <c r="W1217" s="364"/>
      <c r="X1217" s="364"/>
      <c r="Y1217" s="1293">
        <f t="shared" si="212"/>
        <v>0</v>
      </c>
      <c r="Z1217" s="340"/>
      <c r="AA1217" s="370"/>
      <c r="AB1217" s="20"/>
      <c r="AC1217" s="253">
        <f t="shared" si="213"/>
        <v>0</v>
      </c>
    </row>
    <row r="1218" spans="1:29" x14ac:dyDescent="0.3">
      <c r="A1218" s="115"/>
      <c r="B1218" s="332"/>
      <c r="C1218" s="332"/>
      <c r="D1218" s="332"/>
      <c r="E1218" s="1169" t="s">
        <v>447</v>
      </c>
      <c r="F1218" s="582">
        <v>1</v>
      </c>
      <c r="G1218" s="333"/>
      <c r="H1218" s="333"/>
      <c r="I1218" s="334">
        <v>1</v>
      </c>
      <c r="J1218" s="335">
        <v>-1</v>
      </c>
      <c r="K1218" s="633">
        <v>1</v>
      </c>
      <c r="L1218" s="337">
        <v>1</v>
      </c>
      <c r="M1218" s="337"/>
      <c r="N1218" s="337"/>
      <c r="O1218" s="338">
        <f t="shared" ref="O1218:O1280" si="215">SUM(K1218:N1218)</f>
        <v>2</v>
      </c>
      <c r="P1218" s="339">
        <f t="shared" si="211"/>
        <v>0</v>
      </c>
      <c r="Q1218" s="364"/>
      <c r="R1218" s="364"/>
      <c r="S1218" s="365"/>
      <c r="T1218" s="366"/>
      <c r="U1218" s="367"/>
      <c r="V1218" s="364"/>
      <c r="W1218" s="364"/>
      <c r="X1218" s="364"/>
      <c r="Y1218" s="1293">
        <f t="shared" si="212"/>
        <v>0</v>
      </c>
      <c r="Z1218" s="340"/>
      <c r="AA1218" s="370"/>
      <c r="AB1218" s="20"/>
      <c r="AC1218" s="253">
        <f t="shared" si="213"/>
        <v>0</v>
      </c>
    </row>
    <row r="1219" spans="1:29" x14ac:dyDescent="0.3">
      <c r="A1219" s="115"/>
      <c r="B1219" s="332"/>
      <c r="C1219" s="332"/>
      <c r="D1219" s="332"/>
      <c r="E1219" s="1164"/>
      <c r="F1219" s="582">
        <f t="shared" ref="F1219:F1283" si="216">SUM(G1219:J1219)</f>
        <v>0</v>
      </c>
      <c r="G1219" s="333"/>
      <c r="H1219" s="333"/>
      <c r="I1219" s="334"/>
      <c r="J1219" s="335"/>
      <c r="K1219" s="942"/>
      <c r="L1219" s="337"/>
      <c r="M1219" s="337"/>
      <c r="N1219" s="337"/>
      <c r="O1219" s="338"/>
      <c r="P1219" s="339">
        <f t="shared" si="211"/>
        <v>0</v>
      </c>
      <c r="Q1219" s="364"/>
      <c r="R1219" s="364"/>
      <c r="S1219" s="365"/>
      <c r="T1219" s="366"/>
      <c r="U1219" s="367"/>
      <c r="V1219" s="364"/>
      <c r="W1219" s="364"/>
      <c r="X1219" s="364"/>
      <c r="Y1219" s="1293">
        <f t="shared" si="212"/>
        <v>0</v>
      </c>
      <c r="Z1219" s="340"/>
      <c r="AA1219" s="348"/>
      <c r="AB1219" s="20"/>
      <c r="AC1219" s="253">
        <f t="shared" si="213"/>
        <v>0</v>
      </c>
    </row>
    <row r="1220" spans="1:29" x14ac:dyDescent="0.3">
      <c r="A1220" s="115"/>
      <c r="B1220" s="332"/>
      <c r="C1220" s="368" t="s">
        <v>895</v>
      </c>
      <c r="D1220" s="332"/>
      <c r="E1220" s="1164"/>
      <c r="F1220" s="582">
        <f t="shared" si="216"/>
        <v>0</v>
      </c>
      <c r="G1220" s="333"/>
      <c r="H1220" s="333"/>
      <c r="I1220" s="334"/>
      <c r="J1220" s="335"/>
      <c r="K1220" s="942"/>
      <c r="L1220" s="337"/>
      <c r="M1220" s="337"/>
      <c r="N1220" s="337"/>
      <c r="O1220" s="338"/>
      <c r="P1220" s="339">
        <f t="shared" si="211"/>
        <v>0</v>
      </c>
      <c r="Q1220" s="364"/>
      <c r="R1220" s="364"/>
      <c r="S1220" s="365"/>
      <c r="T1220" s="366"/>
      <c r="U1220" s="367"/>
      <c r="V1220" s="364"/>
      <c r="W1220" s="364"/>
      <c r="X1220" s="364"/>
      <c r="Y1220" s="1293">
        <f t="shared" si="212"/>
        <v>0</v>
      </c>
      <c r="Z1220" s="340"/>
      <c r="AA1220" s="370"/>
      <c r="AB1220" s="20"/>
      <c r="AC1220" s="253">
        <f t="shared" si="213"/>
        <v>0</v>
      </c>
    </row>
    <row r="1221" spans="1:29" x14ac:dyDescent="0.3">
      <c r="A1221" s="115"/>
      <c r="B1221" s="332"/>
      <c r="C1221" s="368"/>
      <c r="D1221" s="368" t="s">
        <v>896</v>
      </c>
      <c r="E1221" s="1164"/>
      <c r="F1221" s="582"/>
      <c r="G1221" s="333"/>
      <c r="H1221" s="333"/>
      <c r="I1221" s="334"/>
      <c r="J1221" s="335"/>
      <c r="K1221" s="942"/>
      <c r="L1221" s="337"/>
      <c r="M1221" s="337"/>
      <c r="N1221" s="337"/>
      <c r="O1221" s="338"/>
      <c r="P1221" s="339">
        <f t="shared" ref="P1221:P1284" si="217">SUM(Q1221:T1221)</f>
        <v>0</v>
      </c>
      <c r="Q1221" s="364"/>
      <c r="R1221" s="364"/>
      <c r="S1221" s="365"/>
      <c r="T1221" s="366"/>
      <c r="U1221" s="367"/>
      <c r="V1221" s="364"/>
      <c r="W1221" s="364"/>
      <c r="X1221" s="364"/>
      <c r="Y1221" s="1293">
        <f t="shared" si="212"/>
        <v>0</v>
      </c>
      <c r="Z1221" s="340"/>
      <c r="AA1221" s="370"/>
      <c r="AB1221" s="20"/>
      <c r="AC1221" s="253">
        <f t="shared" si="213"/>
        <v>0</v>
      </c>
    </row>
    <row r="1222" spans="1:29" x14ac:dyDescent="0.3">
      <c r="A1222" s="115"/>
      <c r="B1222" s="332"/>
      <c r="C1222" s="332"/>
      <c r="D1222" s="368" t="s">
        <v>1224</v>
      </c>
      <c r="E1222" s="1164"/>
      <c r="F1222" s="582">
        <f t="shared" si="216"/>
        <v>0</v>
      </c>
      <c r="G1222" s="333"/>
      <c r="H1222" s="333"/>
      <c r="I1222" s="334"/>
      <c r="J1222" s="335"/>
      <c r="K1222" s="942"/>
      <c r="L1222" s="337"/>
      <c r="M1222" s="337"/>
      <c r="N1222" s="337"/>
      <c r="O1222" s="338"/>
      <c r="P1222" s="339">
        <f t="shared" si="217"/>
        <v>56000</v>
      </c>
      <c r="Q1222" s="367">
        <v>18000</v>
      </c>
      <c r="R1222" s="367">
        <v>18000</v>
      </c>
      <c r="S1222" s="578">
        <v>20000</v>
      </c>
      <c r="T1222" s="366"/>
      <c r="U1222" s="367">
        <v>18000</v>
      </c>
      <c r="V1222" s="367">
        <v>18000</v>
      </c>
      <c r="W1222" s="364"/>
      <c r="X1222" s="364"/>
      <c r="Y1222" s="1293">
        <f t="shared" si="212"/>
        <v>36000</v>
      </c>
      <c r="Z1222" s="340"/>
      <c r="AA1222" s="370" t="s">
        <v>894</v>
      </c>
      <c r="AB1222" s="20"/>
      <c r="AC1222" s="253">
        <f t="shared" si="213"/>
        <v>92000</v>
      </c>
    </row>
    <row r="1223" spans="1:29" x14ac:dyDescent="0.3">
      <c r="A1223" s="115"/>
      <c r="B1223" s="332"/>
      <c r="C1223" s="332"/>
      <c r="D1223" s="368" t="s">
        <v>1225</v>
      </c>
      <c r="E1223" s="1164"/>
      <c r="F1223" s="582">
        <f t="shared" si="216"/>
        <v>0</v>
      </c>
      <c r="G1223" s="333"/>
      <c r="H1223" s="333"/>
      <c r="I1223" s="334"/>
      <c r="J1223" s="335"/>
      <c r="K1223" s="942"/>
      <c r="L1223" s="337"/>
      <c r="M1223" s="337"/>
      <c r="N1223" s="337"/>
      <c r="O1223" s="338"/>
      <c r="P1223" s="339">
        <f t="shared" si="217"/>
        <v>0</v>
      </c>
      <c r="Q1223" s="364"/>
      <c r="R1223" s="364"/>
      <c r="S1223" s="365"/>
      <c r="T1223" s="366"/>
      <c r="U1223" s="367"/>
      <c r="V1223" s="364"/>
      <c r="W1223" s="364"/>
      <c r="X1223" s="364"/>
      <c r="Y1223" s="1293">
        <f t="shared" si="212"/>
        <v>0</v>
      </c>
      <c r="Z1223" s="340"/>
      <c r="AA1223" s="370"/>
      <c r="AB1223" s="20"/>
      <c r="AC1223" s="253">
        <f t="shared" si="213"/>
        <v>0</v>
      </c>
    </row>
    <row r="1224" spans="1:29" x14ac:dyDescent="0.3">
      <c r="A1224" s="115"/>
      <c r="B1224" s="332"/>
      <c r="C1224" s="332"/>
      <c r="D1224" s="368" t="s">
        <v>1226</v>
      </c>
      <c r="E1224" s="1164"/>
      <c r="F1224" s="582">
        <f t="shared" si="216"/>
        <v>0</v>
      </c>
      <c r="G1224" s="333"/>
      <c r="H1224" s="333"/>
      <c r="I1224" s="334"/>
      <c r="J1224" s="335"/>
      <c r="K1224" s="942"/>
      <c r="L1224" s="337"/>
      <c r="M1224" s="337"/>
      <c r="N1224" s="337"/>
      <c r="O1224" s="338"/>
      <c r="P1224" s="339">
        <f t="shared" si="217"/>
        <v>0</v>
      </c>
      <c r="Q1224" s="364"/>
      <c r="R1224" s="364"/>
      <c r="S1224" s="365"/>
      <c r="T1224" s="366"/>
      <c r="U1224" s="367"/>
      <c r="V1224" s="364"/>
      <c r="W1224" s="364"/>
      <c r="X1224" s="364"/>
      <c r="Y1224" s="1293">
        <f t="shared" si="212"/>
        <v>0</v>
      </c>
      <c r="Z1224" s="340"/>
      <c r="AA1224" s="370"/>
      <c r="AB1224" s="20"/>
      <c r="AC1224" s="253">
        <f t="shared" si="213"/>
        <v>0</v>
      </c>
    </row>
    <row r="1225" spans="1:29" x14ac:dyDescent="0.3">
      <c r="A1225" s="115"/>
      <c r="B1225" s="332"/>
      <c r="C1225" s="332"/>
      <c r="D1225" s="332"/>
      <c r="E1225" s="1168" t="s">
        <v>21</v>
      </c>
      <c r="F1225" s="582">
        <f t="shared" si="216"/>
        <v>6</v>
      </c>
      <c r="G1225" s="635">
        <v>2</v>
      </c>
      <c r="H1225" s="635">
        <v>2</v>
      </c>
      <c r="I1225" s="635">
        <v>2</v>
      </c>
      <c r="J1225" s="335"/>
      <c r="K1225" s="1275">
        <v>2</v>
      </c>
      <c r="L1225" s="337">
        <v>3</v>
      </c>
      <c r="M1225" s="337"/>
      <c r="N1225" s="337"/>
      <c r="O1225" s="338">
        <v>5</v>
      </c>
      <c r="P1225" s="339">
        <f t="shared" si="217"/>
        <v>0</v>
      </c>
      <c r="Q1225" s="364"/>
      <c r="R1225" s="364"/>
      <c r="S1225" s="365"/>
      <c r="T1225" s="366"/>
      <c r="U1225" s="367"/>
      <c r="V1225" s="364"/>
      <c r="W1225" s="364"/>
      <c r="X1225" s="364"/>
      <c r="Y1225" s="1293">
        <f t="shared" si="212"/>
        <v>0</v>
      </c>
      <c r="Z1225" s="340"/>
      <c r="AA1225" s="370"/>
      <c r="AB1225" s="20"/>
      <c r="AC1225" s="253">
        <f t="shared" si="213"/>
        <v>0</v>
      </c>
    </row>
    <row r="1226" spans="1:29" x14ac:dyDescent="0.3">
      <c r="A1226" s="115"/>
      <c r="B1226" s="332"/>
      <c r="C1226" s="332"/>
      <c r="D1226" s="332"/>
      <c r="E1226" s="1168" t="s">
        <v>97</v>
      </c>
      <c r="F1226" s="582">
        <f t="shared" si="216"/>
        <v>6</v>
      </c>
      <c r="G1226" s="635">
        <v>2</v>
      </c>
      <c r="H1226" s="635">
        <v>2</v>
      </c>
      <c r="I1226" s="635">
        <v>2</v>
      </c>
      <c r="J1226" s="335"/>
      <c r="K1226" s="1275">
        <v>2</v>
      </c>
      <c r="L1226" s="337">
        <v>3</v>
      </c>
      <c r="M1226" s="337"/>
      <c r="N1226" s="337"/>
      <c r="O1226" s="338">
        <f t="shared" si="215"/>
        <v>5</v>
      </c>
      <c r="P1226" s="339">
        <f t="shared" si="217"/>
        <v>0</v>
      </c>
      <c r="Q1226" s="364"/>
      <c r="R1226" s="364"/>
      <c r="S1226" s="365"/>
      <c r="T1226" s="366"/>
      <c r="U1226" s="367"/>
      <c r="V1226" s="364"/>
      <c r="W1226" s="364"/>
      <c r="X1226" s="364"/>
      <c r="Y1226" s="1293">
        <f t="shared" ref="Y1226:Y1284" si="218">SUM(U1226:X1226)</f>
        <v>0</v>
      </c>
      <c r="Z1226" s="340"/>
      <c r="AA1226" s="370"/>
      <c r="AB1226" s="20"/>
      <c r="AC1226" s="253">
        <f t="shared" si="213"/>
        <v>0</v>
      </c>
    </row>
    <row r="1227" spans="1:29" x14ac:dyDescent="0.3">
      <c r="A1227" s="115"/>
      <c r="B1227" s="332"/>
      <c r="C1227" s="332"/>
      <c r="D1227" s="332"/>
      <c r="E1227" s="1164"/>
      <c r="F1227" s="582">
        <f t="shared" si="216"/>
        <v>0</v>
      </c>
      <c r="G1227" s="333"/>
      <c r="H1227" s="333"/>
      <c r="I1227" s="334"/>
      <c r="J1227" s="335"/>
      <c r="K1227" s="942"/>
      <c r="L1227" s="337"/>
      <c r="M1227" s="337"/>
      <c r="N1227" s="337"/>
      <c r="O1227" s="338"/>
      <c r="P1227" s="339">
        <f t="shared" si="217"/>
        <v>0</v>
      </c>
      <c r="Q1227" s="364"/>
      <c r="R1227" s="364"/>
      <c r="S1227" s="365"/>
      <c r="T1227" s="366"/>
      <c r="U1227" s="367"/>
      <c r="V1227" s="364"/>
      <c r="W1227" s="364"/>
      <c r="X1227" s="364"/>
      <c r="Y1227" s="1293">
        <f t="shared" si="218"/>
        <v>0</v>
      </c>
      <c r="Z1227" s="340"/>
      <c r="AA1227" s="348"/>
      <c r="AB1227" s="20"/>
      <c r="AC1227" s="253">
        <f t="shared" si="213"/>
        <v>0</v>
      </c>
    </row>
    <row r="1228" spans="1:29" x14ac:dyDescent="0.3">
      <c r="A1228" s="115"/>
      <c r="B1228" s="332"/>
      <c r="C1228" s="332"/>
      <c r="D1228" s="368" t="s">
        <v>1227</v>
      </c>
      <c r="E1228" s="1164"/>
      <c r="F1228" s="582">
        <f t="shared" si="216"/>
        <v>0</v>
      </c>
      <c r="G1228" s="333"/>
      <c r="H1228" s="333"/>
      <c r="I1228" s="334"/>
      <c r="J1228" s="335"/>
      <c r="K1228" s="942"/>
      <c r="L1228" s="337"/>
      <c r="M1228" s="337"/>
      <c r="N1228" s="337"/>
      <c r="O1228" s="338"/>
      <c r="P1228" s="339">
        <f t="shared" si="217"/>
        <v>0</v>
      </c>
      <c r="Q1228" s="364"/>
      <c r="R1228" s="364"/>
      <c r="S1228" s="365"/>
      <c r="T1228" s="366"/>
      <c r="U1228" s="367"/>
      <c r="V1228" s="364"/>
      <c r="W1228" s="364"/>
      <c r="X1228" s="364"/>
      <c r="Y1228" s="1293">
        <f t="shared" si="218"/>
        <v>0</v>
      </c>
      <c r="Z1228" s="340"/>
      <c r="AA1228" s="348"/>
      <c r="AB1228" s="20"/>
      <c r="AC1228" s="253">
        <f t="shared" ref="AC1228:AC1293" si="219">P1228+Y1228</f>
        <v>0</v>
      </c>
    </row>
    <row r="1229" spans="1:29" x14ac:dyDescent="0.3">
      <c r="A1229" s="115"/>
      <c r="B1229" s="332"/>
      <c r="C1229" s="332"/>
      <c r="D1229" s="368" t="s">
        <v>1207</v>
      </c>
      <c r="E1229" s="1166" t="s">
        <v>1209</v>
      </c>
      <c r="F1229" s="582">
        <f t="shared" si="216"/>
        <v>0</v>
      </c>
      <c r="G1229" s="333"/>
      <c r="H1229" s="333"/>
      <c r="I1229" s="334"/>
      <c r="J1229" s="335"/>
      <c r="K1229" s="942"/>
      <c r="L1229" s="337"/>
      <c r="M1229" s="337"/>
      <c r="N1229" s="337"/>
      <c r="O1229" s="338">
        <f t="shared" ref="O1229" si="220">SUM(K1229:N1229)</f>
        <v>0</v>
      </c>
      <c r="P1229" s="339">
        <f t="shared" si="217"/>
        <v>0</v>
      </c>
      <c r="Q1229" s="364"/>
      <c r="R1229" s="364"/>
      <c r="S1229" s="365"/>
      <c r="T1229" s="366"/>
      <c r="U1229" s="367"/>
      <c r="V1229" s="364"/>
      <c r="W1229" s="364"/>
      <c r="X1229" s="364"/>
      <c r="Y1229" s="1293">
        <f t="shared" si="218"/>
        <v>0</v>
      </c>
      <c r="Z1229" s="340"/>
      <c r="AA1229" s="348"/>
      <c r="AB1229" s="20"/>
      <c r="AC1229" s="253">
        <f t="shared" si="219"/>
        <v>0</v>
      </c>
    </row>
    <row r="1230" spans="1:29" x14ac:dyDescent="0.3">
      <c r="A1230" s="115"/>
      <c r="B1230" s="332"/>
      <c r="C1230" s="332"/>
      <c r="D1230" s="332"/>
      <c r="E1230" s="1168" t="s">
        <v>154</v>
      </c>
      <c r="F1230" s="884">
        <v>67</v>
      </c>
      <c r="G1230" s="334">
        <v>67</v>
      </c>
      <c r="H1230" s="335" t="s">
        <v>98</v>
      </c>
      <c r="I1230" s="334">
        <v>67</v>
      </c>
      <c r="J1230" s="335" t="s">
        <v>98</v>
      </c>
      <c r="K1230" s="343">
        <v>67</v>
      </c>
      <c r="L1230" s="337">
        <v>67</v>
      </c>
      <c r="M1230" s="337"/>
      <c r="N1230" s="337"/>
      <c r="O1230" s="912">
        <v>67</v>
      </c>
      <c r="P1230" s="339">
        <f t="shared" si="217"/>
        <v>0</v>
      </c>
      <c r="Q1230" s="364"/>
      <c r="R1230" s="364"/>
      <c r="S1230" s="365"/>
      <c r="T1230" s="366"/>
      <c r="U1230" s="367"/>
      <c r="V1230" s="364"/>
      <c r="W1230" s="364"/>
      <c r="X1230" s="364"/>
      <c r="Y1230" s="1293">
        <f t="shared" si="218"/>
        <v>0</v>
      </c>
      <c r="Z1230" s="340"/>
      <c r="AA1230" s="348"/>
      <c r="AB1230" s="20"/>
      <c r="AC1230" s="253">
        <f t="shared" si="219"/>
        <v>0</v>
      </c>
    </row>
    <row r="1231" spans="1:29" x14ac:dyDescent="0.3">
      <c r="A1231" s="115"/>
      <c r="B1231" s="332"/>
      <c r="C1231" s="332"/>
      <c r="D1231" s="332"/>
      <c r="E1231" s="1168" t="s">
        <v>155</v>
      </c>
      <c r="F1231" s="582">
        <f t="shared" si="216"/>
        <v>0</v>
      </c>
      <c r="G1231" s="333"/>
      <c r="H1231" s="333"/>
      <c r="I1231" s="334"/>
      <c r="J1231" s="335"/>
      <c r="K1231" s="942"/>
      <c r="L1231" s="337"/>
      <c r="M1231" s="337"/>
      <c r="N1231" s="337"/>
      <c r="O1231" s="338"/>
      <c r="P1231" s="339">
        <f t="shared" si="217"/>
        <v>0</v>
      </c>
      <c r="Q1231" s="364"/>
      <c r="R1231" s="364"/>
      <c r="S1231" s="365"/>
      <c r="T1231" s="366"/>
      <c r="U1231" s="367"/>
      <c r="V1231" s="364"/>
      <c r="W1231" s="364"/>
      <c r="X1231" s="364"/>
      <c r="Y1231" s="1293">
        <f t="shared" si="218"/>
        <v>0</v>
      </c>
      <c r="Z1231" s="340"/>
      <c r="AA1231" s="348"/>
      <c r="AB1231" s="20"/>
      <c r="AC1231" s="253">
        <f t="shared" si="219"/>
        <v>0</v>
      </c>
    </row>
    <row r="1232" spans="1:29" ht="15.6" hidden="1" customHeight="1" x14ac:dyDescent="0.3">
      <c r="A1232" s="115"/>
      <c r="B1232" s="332"/>
      <c r="C1232" s="332"/>
      <c r="D1232" s="332"/>
      <c r="E1232" s="1169" t="s">
        <v>231</v>
      </c>
      <c r="F1232" s="582">
        <f t="shared" si="216"/>
        <v>0</v>
      </c>
      <c r="G1232" s="333"/>
      <c r="H1232" s="333"/>
      <c r="I1232" s="334"/>
      <c r="J1232" s="335"/>
      <c r="K1232" s="633"/>
      <c r="L1232" s="337"/>
      <c r="M1232" s="337"/>
      <c r="N1232" s="337"/>
      <c r="O1232" s="338"/>
      <c r="P1232" s="339">
        <f t="shared" si="217"/>
        <v>0</v>
      </c>
      <c r="Q1232" s="364"/>
      <c r="R1232" s="364"/>
      <c r="S1232" s="365"/>
      <c r="T1232" s="366"/>
      <c r="U1232" s="367"/>
      <c r="V1232" s="364"/>
      <c r="W1232" s="364"/>
      <c r="X1232" s="364"/>
      <c r="Y1232" s="1293">
        <f t="shared" si="218"/>
        <v>0</v>
      </c>
      <c r="Z1232" s="340"/>
      <c r="AA1232" s="348"/>
      <c r="AB1232" s="20"/>
      <c r="AC1232" s="253">
        <f t="shared" si="219"/>
        <v>0</v>
      </c>
    </row>
    <row r="1233" spans="1:29" ht="15.6" hidden="1" customHeight="1" x14ac:dyDescent="0.3">
      <c r="A1233" s="115"/>
      <c r="B1233" s="332"/>
      <c r="C1233" s="332"/>
      <c r="D1233" s="332"/>
      <c r="E1233" s="1169" t="s">
        <v>232</v>
      </c>
      <c r="F1233" s="582">
        <f t="shared" si="216"/>
        <v>0</v>
      </c>
      <c r="G1233" s="333"/>
      <c r="H1233" s="333"/>
      <c r="I1233" s="334"/>
      <c r="J1233" s="335"/>
      <c r="K1233" s="633"/>
      <c r="L1233" s="337"/>
      <c r="M1233" s="337"/>
      <c r="N1233" s="337"/>
      <c r="O1233" s="338"/>
      <c r="P1233" s="339">
        <f t="shared" si="217"/>
        <v>0</v>
      </c>
      <c r="Q1233" s="364"/>
      <c r="R1233" s="364"/>
      <c r="S1233" s="365"/>
      <c r="T1233" s="366"/>
      <c r="U1233" s="367"/>
      <c r="V1233" s="364"/>
      <c r="W1233" s="364"/>
      <c r="X1233" s="364"/>
      <c r="Y1233" s="1293">
        <f t="shared" si="218"/>
        <v>0</v>
      </c>
      <c r="Z1233" s="340"/>
      <c r="AA1233" s="348"/>
      <c r="AB1233" s="20"/>
      <c r="AC1233" s="253">
        <f t="shared" si="219"/>
        <v>0</v>
      </c>
    </row>
    <row r="1234" spans="1:29" ht="15.6" hidden="1" customHeight="1" x14ac:dyDescent="0.3">
      <c r="A1234" s="115"/>
      <c r="B1234" s="332"/>
      <c r="C1234" s="332"/>
      <c r="D1234" s="332"/>
      <c r="E1234" s="1169" t="s">
        <v>233</v>
      </c>
      <c r="F1234" s="582">
        <f t="shared" si="216"/>
        <v>0</v>
      </c>
      <c r="G1234" s="333"/>
      <c r="H1234" s="333"/>
      <c r="I1234" s="334"/>
      <c r="J1234" s="335"/>
      <c r="K1234" s="633"/>
      <c r="L1234" s="337"/>
      <c r="M1234" s="337"/>
      <c r="N1234" s="337"/>
      <c r="O1234" s="338"/>
      <c r="P1234" s="339">
        <f t="shared" si="217"/>
        <v>0</v>
      </c>
      <c r="Q1234" s="364"/>
      <c r="R1234" s="364"/>
      <c r="S1234" s="365"/>
      <c r="T1234" s="366"/>
      <c r="U1234" s="367"/>
      <c r="V1234" s="364"/>
      <c r="W1234" s="364"/>
      <c r="X1234" s="364"/>
      <c r="Y1234" s="1293">
        <f t="shared" si="218"/>
        <v>0</v>
      </c>
      <c r="Z1234" s="340"/>
      <c r="AA1234" s="348"/>
      <c r="AB1234" s="20"/>
      <c r="AC1234" s="253">
        <f t="shared" si="219"/>
        <v>0</v>
      </c>
    </row>
    <row r="1235" spans="1:29" x14ac:dyDescent="0.3">
      <c r="A1235" s="115"/>
      <c r="B1235" s="332"/>
      <c r="C1235" s="332"/>
      <c r="D1235" s="332"/>
      <c r="E1235" s="1164"/>
      <c r="F1235" s="582">
        <f t="shared" si="216"/>
        <v>0</v>
      </c>
      <c r="G1235" s="333"/>
      <c r="H1235" s="333"/>
      <c r="I1235" s="334"/>
      <c r="J1235" s="335"/>
      <c r="K1235" s="942"/>
      <c r="L1235" s="337"/>
      <c r="M1235" s="337"/>
      <c r="N1235" s="337"/>
      <c r="O1235" s="338"/>
      <c r="P1235" s="339">
        <f t="shared" si="217"/>
        <v>0</v>
      </c>
      <c r="Q1235" s="364"/>
      <c r="R1235" s="364"/>
      <c r="S1235" s="365"/>
      <c r="T1235" s="366"/>
      <c r="U1235" s="367"/>
      <c r="V1235" s="364"/>
      <c r="W1235" s="364"/>
      <c r="X1235" s="364"/>
      <c r="Y1235" s="1293">
        <f t="shared" si="218"/>
        <v>0</v>
      </c>
      <c r="Z1235" s="340"/>
      <c r="AA1235" s="348"/>
      <c r="AB1235" s="20"/>
      <c r="AC1235" s="253">
        <f t="shared" si="219"/>
        <v>0</v>
      </c>
    </row>
    <row r="1236" spans="1:29" x14ac:dyDescent="0.3">
      <c r="A1236" s="115"/>
      <c r="B1236" s="332"/>
      <c r="C1236" s="368" t="s">
        <v>99</v>
      </c>
      <c r="D1236" s="332"/>
      <c r="E1236" s="1164"/>
      <c r="F1236" s="582">
        <f t="shared" si="216"/>
        <v>0</v>
      </c>
      <c r="G1236" s="333"/>
      <c r="H1236" s="333"/>
      <c r="I1236" s="334"/>
      <c r="J1236" s="335"/>
      <c r="K1236" s="942"/>
      <c r="L1236" s="337"/>
      <c r="M1236" s="337"/>
      <c r="N1236" s="337"/>
      <c r="O1236" s="338"/>
      <c r="P1236" s="339">
        <f t="shared" si="217"/>
        <v>0</v>
      </c>
      <c r="Q1236" s="364"/>
      <c r="R1236" s="364"/>
      <c r="S1236" s="365"/>
      <c r="T1236" s="366"/>
      <c r="U1236" s="367"/>
      <c r="V1236" s="364"/>
      <c r="W1236" s="364"/>
      <c r="X1236" s="364"/>
      <c r="Y1236" s="1293">
        <f t="shared" si="218"/>
        <v>0</v>
      </c>
      <c r="Z1236" s="340"/>
      <c r="AA1236" s="348"/>
      <c r="AB1236" s="20"/>
      <c r="AC1236" s="253">
        <f t="shared" si="219"/>
        <v>0</v>
      </c>
    </row>
    <row r="1237" spans="1:29" x14ac:dyDescent="0.3">
      <c r="A1237" s="115"/>
      <c r="B1237" s="332"/>
      <c r="C1237" s="332"/>
      <c r="D1237" s="368" t="s">
        <v>1228</v>
      </c>
      <c r="E1237" s="1164"/>
      <c r="F1237" s="582">
        <f t="shared" si="216"/>
        <v>0</v>
      </c>
      <c r="G1237" s="333"/>
      <c r="H1237" s="333"/>
      <c r="I1237" s="333"/>
      <c r="J1237" s="422"/>
      <c r="K1237" s="942"/>
      <c r="L1237" s="337"/>
      <c r="M1237" s="337"/>
      <c r="N1237" s="337"/>
      <c r="O1237" s="338"/>
      <c r="P1237" s="339">
        <f t="shared" si="217"/>
        <v>0</v>
      </c>
      <c r="Q1237" s="364"/>
      <c r="R1237" s="364"/>
      <c r="S1237" s="365"/>
      <c r="T1237" s="366"/>
      <c r="U1237" s="367"/>
      <c r="V1237" s="364"/>
      <c r="W1237" s="364"/>
      <c r="X1237" s="364"/>
      <c r="Y1237" s="1293">
        <f t="shared" si="218"/>
        <v>0</v>
      </c>
      <c r="Z1237" s="423"/>
      <c r="AA1237" s="348"/>
      <c r="AB1237" s="20"/>
      <c r="AC1237" s="253">
        <f t="shared" si="219"/>
        <v>0</v>
      </c>
    </row>
    <row r="1238" spans="1:29" x14ac:dyDescent="0.3">
      <c r="A1238" s="115"/>
      <c r="B1238" s="332"/>
      <c r="C1238" s="332"/>
      <c r="D1238" s="368"/>
      <c r="E1238" s="1168" t="s">
        <v>191</v>
      </c>
      <c r="F1238" s="582">
        <f t="shared" si="216"/>
        <v>1</v>
      </c>
      <c r="G1238" s="333"/>
      <c r="H1238" s="333"/>
      <c r="I1238" s="334"/>
      <c r="J1238" s="335">
        <v>1</v>
      </c>
      <c r="K1238" s="942"/>
      <c r="L1238" s="337"/>
      <c r="M1238" s="337"/>
      <c r="N1238" s="337"/>
      <c r="O1238" s="338"/>
      <c r="P1238" s="339">
        <f t="shared" si="217"/>
        <v>800000</v>
      </c>
      <c r="Q1238" s="364"/>
      <c r="R1238" s="364"/>
      <c r="S1238" s="365"/>
      <c r="T1238" s="366">
        <v>800000</v>
      </c>
      <c r="U1238" s="367"/>
      <c r="V1238" s="364"/>
      <c r="W1238" s="364"/>
      <c r="X1238" s="364"/>
      <c r="Y1238" s="1293">
        <f t="shared" si="218"/>
        <v>0</v>
      </c>
      <c r="Z1238" s="340" t="s">
        <v>32</v>
      </c>
      <c r="AA1238" s="348"/>
      <c r="AB1238" s="20"/>
      <c r="AC1238" s="253">
        <f t="shared" si="219"/>
        <v>800000</v>
      </c>
    </row>
    <row r="1239" spans="1:29" x14ac:dyDescent="0.3">
      <c r="A1239" s="115"/>
      <c r="B1239" s="332"/>
      <c r="C1239" s="332"/>
      <c r="D1239" s="332"/>
      <c r="E1239" s="1168"/>
      <c r="F1239" s="582">
        <f t="shared" si="216"/>
        <v>0</v>
      </c>
      <c r="G1239" s="333"/>
      <c r="H1239" s="333"/>
      <c r="I1239" s="334"/>
      <c r="J1239" s="335"/>
      <c r="K1239" s="942"/>
      <c r="L1239" s="337"/>
      <c r="M1239" s="337"/>
      <c r="N1239" s="337"/>
      <c r="O1239" s="338"/>
      <c r="P1239" s="339">
        <f t="shared" si="217"/>
        <v>0</v>
      </c>
      <c r="Q1239" s="364"/>
      <c r="R1239" s="364"/>
      <c r="S1239" s="365"/>
      <c r="T1239" s="366"/>
      <c r="U1239" s="367"/>
      <c r="V1239" s="364"/>
      <c r="W1239" s="364"/>
      <c r="X1239" s="364"/>
      <c r="Y1239" s="1293">
        <f t="shared" si="218"/>
        <v>0</v>
      </c>
      <c r="Z1239" s="340"/>
      <c r="AA1239" s="348"/>
      <c r="AB1239" s="20"/>
      <c r="AC1239" s="253">
        <f t="shared" si="219"/>
        <v>0</v>
      </c>
    </row>
    <row r="1240" spans="1:29" x14ac:dyDescent="0.3">
      <c r="A1240" s="115"/>
      <c r="B1240" s="332"/>
      <c r="C1240" s="332"/>
      <c r="D1240" s="368" t="s">
        <v>1229</v>
      </c>
      <c r="E1240" s="1164"/>
      <c r="F1240" s="582">
        <f t="shared" si="216"/>
        <v>0</v>
      </c>
      <c r="G1240" s="333"/>
      <c r="H1240" s="333"/>
      <c r="I1240" s="334"/>
      <c r="J1240" s="335"/>
      <c r="K1240" s="942"/>
      <c r="L1240" s="337"/>
      <c r="M1240" s="337"/>
      <c r="N1240" s="337"/>
      <c r="O1240" s="338"/>
      <c r="P1240" s="339">
        <f t="shared" si="217"/>
        <v>0</v>
      </c>
      <c r="Q1240" s="364"/>
      <c r="R1240" s="364"/>
      <c r="S1240" s="365"/>
      <c r="T1240" s="366"/>
      <c r="U1240" s="367"/>
      <c r="V1240" s="364"/>
      <c r="W1240" s="364"/>
      <c r="X1240" s="364"/>
      <c r="Y1240" s="1293">
        <f t="shared" si="218"/>
        <v>0</v>
      </c>
      <c r="Z1240" s="340"/>
      <c r="AA1240" s="370"/>
      <c r="AB1240" s="20"/>
      <c r="AC1240" s="253">
        <f t="shared" si="219"/>
        <v>0</v>
      </c>
    </row>
    <row r="1241" spans="1:29" x14ac:dyDescent="0.3">
      <c r="A1241" s="115"/>
      <c r="B1241" s="332"/>
      <c r="C1241" s="332"/>
      <c r="D1241" s="332"/>
      <c r="E1241" s="1168" t="s">
        <v>17</v>
      </c>
      <c r="F1241" s="582">
        <f t="shared" si="216"/>
        <v>4</v>
      </c>
      <c r="G1241" s="334">
        <v>1</v>
      </c>
      <c r="H1241" s="334">
        <v>1</v>
      </c>
      <c r="I1241" s="334">
        <v>1</v>
      </c>
      <c r="J1241" s="335">
        <v>1</v>
      </c>
      <c r="K1241" s="343">
        <v>1</v>
      </c>
      <c r="L1241" s="337">
        <v>1</v>
      </c>
      <c r="M1241" s="337"/>
      <c r="N1241" s="337"/>
      <c r="O1241" s="338">
        <f t="shared" si="215"/>
        <v>2</v>
      </c>
      <c r="P1241" s="339">
        <f t="shared" si="217"/>
        <v>76500</v>
      </c>
      <c r="Q1241" s="367">
        <v>6500</v>
      </c>
      <c r="R1241" s="364">
        <v>10000</v>
      </c>
      <c r="S1241" s="365">
        <v>30000</v>
      </c>
      <c r="T1241" s="366">
        <v>30000</v>
      </c>
      <c r="U1241" s="367">
        <v>6500</v>
      </c>
      <c r="V1241" s="364">
        <v>10000</v>
      </c>
      <c r="W1241" s="364"/>
      <c r="X1241" s="364"/>
      <c r="Y1241" s="1293">
        <f t="shared" si="218"/>
        <v>16500</v>
      </c>
      <c r="Z1241" s="340" t="s">
        <v>32</v>
      </c>
      <c r="AA1241" s="370"/>
      <c r="AB1241" s="20"/>
      <c r="AC1241" s="253">
        <f t="shared" si="219"/>
        <v>93000</v>
      </c>
    </row>
    <row r="1242" spans="1:29" x14ac:dyDescent="0.3">
      <c r="A1242" s="115"/>
      <c r="B1242" s="332"/>
      <c r="C1242" s="332"/>
      <c r="D1242" s="332"/>
      <c r="E1242" s="1168"/>
      <c r="F1242" s="582">
        <f t="shared" si="216"/>
        <v>0</v>
      </c>
      <c r="G1242" s="333"/>
      <c r="H1242" s="333"/>
      <c r="I1242" s="334"/>
      <c r="J1242" s="335"/>
      <c r="K1242" s="942"/>
      <c r="L1242" s="337"/>
      <c r="M1242" s="337"/>
      <c r="N1242" s="337"/>
      <c r="O1242" s="338"/>
      <c r="P1242" s="339">
        <f t="shared" si="217"/>
        <v>0</v>
      </c>
      <c r="Q1242" s="364"/>
      <c r="R1242" s="364"/>
      <c r="S1242" s="365"/>
      <c r="T1242" s="366"/>
      <c r="U1242" s="367"/>
      <c r="V1242" s="364"/>
      <c r="W1242" s="364"/>
      <c r="X1242" s="364"/>
      <c r="Y1242" s="1293">
        <f t="shared" si="218"/>
        <v>0</v>
      </c>
      <c r="Z1242" s="340"/>
      <c r="AA1242" s="370"/>
      <c r="AB1242" s="20"/>
      <c r="AC1242" s="253">
        <f t="shared" si="219"/>
        <v>0</v>
      </c>
    </row>
    <row r="1243" spans="1:29" x14ac:dyDescent="0.3">
      <c r="A1243" s="115"/>
      <c r="B1243" s="332"/>
      <c r="C1243" s="332"/>
      <c r="D1243" s="368" t="s">
        <v>1230</v>
      </c>
      <c r="E1243" s="1164"/>
      <c r="F1243" s="582">
        <f t="shared" si="216"/>
        <v>0</v>
      </c>
      <c r="G1243" s="333"/>
      <c r="H1243" s="333"/>
      <c r="I1243" s="635"/>
      <c r="J1243" s="335"/>
      <c r="K1243" s="942"/>
      <c r="L1243" s="337"/>
      <c r="M1243" s="337"/>
      <c r="N1243" s="337"/>
      <c r="O1243" s="338"/>
      <c r="P1243" s="339">
        <f t="shared" si="217"/>
        <v>0</v>
      </c>
      <c r="Q1243" s="364"/>
      <c r="R1243" s="364"/>
      <c r="S1243" s="365"/>
      <c r="T1243" s="366"/>
      <c r="U1243" s="367"/>
      <c r="V1243" s="364"/>
      <c r="W1243" s="364"/>
      <c r="X1243" s="364"/>
      <c r="Y1243" s="1293">
        <f t="shared" si="218"/>
        <v>0</v>
      </c>
      <c r="Z1243" s="340" t="s">
        <v>32</v>
      </c>
      <c r="AA1243" s="348"/>
      <c r="AB1243" s="20"/>
      <c r="AC1243" s="253">
        <f t="shared" si="219"/>
        <v>0</v>
      </c>
    </row>
    <row r="1244" spans="1:29" x14ac:dyDescent="0.3">
      <c r="A1244" s="115"/>
      <c r="B1244" s="332"/>
      <c r="C1244" s="332"/>
      <c r="D1244" s="368"/>
      <c r="E1244" s="1166" t="s">
        <v>1231</v>
      </c>
      <c r="F1244" s="582">
        <f t="shared" si="216"/>
        <v>0</v>
      </c>
      <c r="G1244" s="333"/>
      <c r="H1244" s="333"/>
      <c r="I1244" s="635"/>
      <c r="J1244" s="335"/>
      <c r="K1244" s="942"/>
      <c r="L1244" s="337"/>
      <c r="M1244" s="337"/>
      <c r="N1244" s="337"/>
      <c r="O1244" s="338"/>
      <c r="P1244" s="339">
        <f t="shared" si="217"/>
        <v>0</v>
      </c>
      <c r="Q1244" s="364"/>
      <c r="R1244" s="364"/>
      <c r="S1244" s="365"/>
      <c r="T1244" s="366"/>
      <c r="U1244" s="367"/>
      <c r="V1244" s="364"/>
      <c r="W1244" s="364"/>
      <c r="X1244" s="364"/>
      <c r="Y1244" s="1293">
        <f t="shared" si="218"/>
        <v>0</v>
      </c>
      <c r="Z1244" s="340"/>
      <c r="AA1244" s="348"/>
      <c r="AB1244" s="21"/>
      <c r="AC1244" s="253">
        <f t="shared" si="219"/>
        <v>0</v>
      </c>
    </row>
    <row r="1245" spans="1:29" s="52" customFormat="1" ht="15.75" customHeight="1" x14ac:dyDescent="0.3">
      <c r="A1245" s="115"/>
      <c r="B1245" s="332"/>
      <c r="C1245" s="332"/>
      <c r="D1245" s="332"/>
      <c r="E1245" s="1168" t="s">
        <v>718</v>
      </c>
      <c r="F1245" s="582">
        <f t="shared" si="216"/>
        <v>1</v>
      </c>
      <c r="G1245" s="333"/>
      <c r="H1245" s="333"/>
      <c r="I1245" s="333">
        <v>1</v>
      </c>
      <c r="J1245" s="422"/>
      <c r="K1245" s="343"/>
      <c r="L1245" s="344"/>
      <c r="M1245" s="344"/>
      <c r="N1245" s="344"/>
      <c r="O1245" s="338"/>
      <c r="P1245" s="339">
        <f t="shared" si="217"/>
        <v>0</v>
      </c>
      <c r="Q1245" s="364"/>
      <c r="R1245" s="364"/>
      <c r="S1245" s="992"/>
      <c r="T1245" s="579"/>
      <c r="U1245" s="367"/>
      <c r="V1245" s="364"/>
      <c r="W1245" s="364"/>
      <c r="X1245" s="364"/>
      <c r="Y1245" s="1293">
        <f t="shared" si="218"/>
        <v>0</v>
      </c>
      <c r="Z1245" s="594"/>
      <c r="AA1245" s="431"/>
      <c r="AC1245" s="253">
        <f t="shared" si="219"/>
        <v>0</v>
      </c>
    </row>
    <row r="1246" spans="1:29" x14ac:dyDescent="0.3">
      <c r="A1246" s="115"/>
      <c r="B1246" s="332"/>
      <c r="C1246" s="332"/>
      <c r="D1246" s="332"/>
      <c r="E1246" s="1193" t="s">
        <v>100</v>
      </c>
      <c r="F1246" s="582">
        <f t="shared" si="216"/>
        <v>67</v>
      </c>
      <c r="G1246" s="333"/>
      <c r="H1246" s="333"/>
      <c r="I1246" s="635">
        <v>67</v>
      </c>
      <c r="J1246" s="636"/>
      <c r="K1246" s="942"/>
      <c r="L1246" s="337"/>
      <c r="M1246" s="337"/>
      <c r="N1246" s="337"/>
      <c r="O1246" s="338"/>
      <c r="P1246" s="339">
        <f t="shared" si="217"/>
        <v>300000</v>
      </c>
      <c r="Q1246" s="364"/>
      <c r="R1246" s="364">
        <v>300000</v>
      </c>
      <c r="S1246" s="365"/>
      <c r="T1246" s="366"/>
      <c r="U1246" s="367"/>
      <c r="V1246" s="364">
        <v>300000</v>
      </c>
      <c r="W1246" s="364"/>
      <c r="X1246" s="364"/>
      <c r="Y1246" s="1293">
        <f t="shared" si="218"/>
        <v>300000</v>
      </c>
      <c r="Z1246" s="340"/>
      <c r="AA1246" s="370"/>
      <c r="AB1246" s="20"/>
      <c r="AC1246" s="253">
        <f t="shared" si="219"/>
        <v>600000</v>
      </c>
    </row>
    <row r="1247" spans="1:29" x14ac:dyDescent="0.3">
      <c r="A1247" s="115"/>
      <c r="B1247" s="332"/>
      <c r="C1247" s="332"/>
      <c r="D1247" s="332"/>
      <c r="E1247" s="1193" t="s">
        <v>101</v>
      </c>
      <c r="F1247" s="582">
        <f t="shared" si="216"/>
        <v>2</v>
      </c>
      <c r="G1247" s="333"/>
      <c r="H1247" s="333"/>
      <c r="I1247" s="635">
        <v>1</v>
      </c>
      <c r="J1247" s="636">
        <v>1</v>
      </c>
      <c r="K1247" s="942"/>
      <c r="L1247" s="337"/>
      <c r="M1247" s="337"/>
      <c r="N1247" s="337"/>
      <c r="O1247" s="338"/>
      <c r="P1247" s="339">
        <f t="shared" si="217"/>
        <v>0</v>
      </c>
      <c r="Q1247" s="364"/>
      <c r="R1247" s="364"/>
      <c r="S1247" s="365"/>
      <c r="T1247" s="366"/>
      <c r="U1247" s="367"/>
      <c r="V1247" s="364"/>
      <c r="W1247" s="364"/>
      <c r="X1247" s="364"/>
      <c r="Y1247" s="1293">
        <f t="shared" si="218"/>
        <v>0</v>
      </c>
      <c r="Z1247" s="340"/>
      <c r="AA1247" s="348"/>
      <c r="AB1247" s="20"/>
      <c r="AC1247" s="253">
        <f t="shared" si="219"/>
        <v>0</v>
      </c>
    </row>
    <row r="1248" spans="1:29" x14ac:dyDescent="0.3">
      <c r="A1248" s="115"/>
      <c r="B1248" s="332"/>
      <c r="C1248" s="332"/>
      <c r="D1248" s="332"/>
      <c r="E1248" s="1193" t="s">
        <v>102</v>
      </c>
      <c r="F1248" s="582">
        <f t="shared" si="216"/>
        <v>3</v>
      </c>
      <c r="G1248" s="333"/>
      <c r="H1248" s="333"/>
      <c r="I1248" s="635">
        <v>3</v>
      </c>
      <c r="J1248" s="636"/>
      <c r="K1248" s="942">
        <v>2</v>
      </c>
      <c r="L1248" s="337">
        <v>1</v>
      </c>
      <c r="M1248" s="337"/>
      <c r="N1248" s="337"/>
      <c r="O1248" s="338">
        <f t="shared" si="215"/>
        <v>3</v>
      </c>
      <c r="P1248" s="339">
        <f t="shared" si="217"/>
        <v>0</v>
      </c>
      <c r="Q1248" s="364"/>
      <c r="R1248" s="364"/>
      <c r="S1248" s="365"/>
      <c r="T1248" s="366"/>
      <c r="U1248" s="367"/>
      <c r="V1248" s="364"/>
      <c r="W1248" s="364"/>
      <c r="X1248" s="364"/>
      <c r="Y1248" s="1293">
        <f t="shared" si="218"/>
        <v>0</v>
      </c>
      <c r="Z1248" s="340"/>
      <c r="AA1248" s="348"/>
      <c r="AB1248" s="21"/>
      <c r="AC1248" s="253">
        <f t="shared" si="219"/>
        <v>0</v>
      </c>
    </row>
    <row r="1249" spans="1:29" x14ac:dyDescent="0.3">
      <c r="A1249" s="115"/>
      <c r="B1249" s="332"/>
      <c r="C1249" s="332"/>
      <c r="D1249" s="332"/>
      <c r="E1249" s="1168" t="s">
        <v>534</v>
      </c>
      <c r="F1249" s="582">
        <f t="shared" si="216"/>
        <v>0</v>
      </c>
      <c r="G1249" s="333"/>
      <c r="H1249" s="333"/>
      <c r="I1249" s="334"/>
      <c r="J1249" s="335"/>
      <c r="K1249" s="633"/>
      <c r="L1249" s="337"/>
      <c r="M1249" s="337"/>
      <c r="N1249" s="337"/>
      <c r="O1249" s="338"/>
      <c r="P1249" s="339">
        <f t="shared" si="217"/>
        <v>21500</v>
      </c>
      <c r="Q1249" s="364"/>
      <c r="R1249" s="364">
        <v>21500</v>
      </c>
      <c r="S1249" s="365"/>
      <c r="T1249" s="366"/>
      <c r="U1249" s="367"/>
      <c r="V1249" s="364">
        <v>21145</v>
      </c>
      <c r="W1249" s="364"/>
      <c r="X1249" s="364"/>
      <c r="Y1249" s="1293">
        <f t="shared" si="218"/>
        <v>21145</v>
      </c>
      <c r="Z1249" s="340"/>
      <c r="AA1249" s="370"/>
      <c r="AB1249" s="20"/>
      <c r="AC1249" s="253">
        <f t="shared" si="219"/>
        <v>42645</v>
      </c>
    </row>
    <row r="1250" spans="1:29" x14ac:dyDescent="0.3">
      <c r="A1250" s="115"/>
      <c r="B1250" s="332"/>
      <c r="C1250" s="332"/>
      <c r="D1250" s="332"/>
      <c r="E1250" s="1168"/>
      <c r="F1250" s="582">
        <f t="shared" si="216"/>
        <v>0</v>
      </c>
      <c r="G1250" s="333"/>
      <c r="H1250" s="333"/>
      <c r="I1250" s="334"/>
      <c r="J1250" s="335"/>
      <c r="K1250" s="942"/>
      <c r="L1250" s="337"/>
      <c r="M1250" s="337"/>
      <c r="N1250" s="337"/>
      <c r="O1250" s="338"/>
      <c r="P1250" s="339">
        <f t="shared" si="217"/>
        <v>0</v>
      </c>
      <c r="Q1250" s="364"/>
      <c r="R1250" s="364"/>
      <c r="S1250" s="365"/>
      <c r="T1250" s="366"/>
      <c r="U1250" s="367"/>
      <c r="V1250" s="413"/>
      <c r="W1250" s="364"/>
      <c r="X1250" s="364"/>
      <c r="Y1250" s="1293">
        <f t="shared" si="218"/>
        <v>0</v>
      </c>
      <c r="Z1250" s="340"/>
      <c r="AA1250" s="370"/>
      <c r="AB1250" s="20"/>
      <c r="AC1250" s="253">
        <f t="shared" si="219"/>
        <v>0</v>
      </c>
    </row>
    <row r="1251" spans="1:29" x14ac:dyDescent="0.3">
      <c r="A1251" s="115"/>
      <c r="B1251" s="332"/>
      <c r="C1251" s="332"/>
      <c r="D1251" s="368" t="s">
        <v>1232</v>
      </c>
      <c r="E1251" s="1164"/>
      <c r="F1251" s="582">
        <f t="shared" si="216"/>
        <v>0</v>
      </c>
      <c r="G1251" s="333"/>
      <c r="H1251" s="333"/>
      <c r="I1251" s="334"/>
      <c r="J1251" s="335"/>
      <c r="K1251" s="942"/>
      <c r="L1251" s="337"/>
      <c r="M1251" s="337"/>
      <c r="N1251" s="337"/>
      <c r="O1251" s="338"/>
      <c r="P1251" s="339">
        <f t="shared" si="217"/>
        <v>0</v>
      </c>
      <c r="Q1251" s="364"/>
      <c r="R1251" s="364"/>
      <c r="S1251" s="365"/>
      <c r="T1251" s="366"/>
      <c r="U1251" s="367"/>
      <c r="V1251" s="364"/>
      <c r="W1251" s="364"/>
      <c r="X1251" s="364"/>
      <c r="Y1251" s="1293">
        <f t="shared" si="218"/>
        <v>0</v>
      </c>
      <c r="Z1251" s="340"/>
      <c r="AA1251" s="348"/>
      <c r="AB1251" s="20"/>
      <c r="AC1251" s="253">
        <f t="shared" si="219"/>
        <v>0</v>
      </c>
    </row>
    <row r="1252" spans="1:29" x14ac:dyDescent="0.3">
      <c r="A1252" s="115"/>
      <c r="B1252" s="332"/>
      <c r="C1252" s="332"/>
      <c r="D1252" s="368"/>
      <c r="E1252" s="1166" t="s">
        <v>1233</v>
      </c>
      <c r="F1252" s="582"/>
      <c r="G1252" s="333"/>
      <c r="H1252" s="333"/>
      <c r="I1252" s="334"/>
      <c r="J1252" s="335"/>
      <c r="K1252" s="942"/>
      <c r="L1252" s="337"/>
      <c r="M1252" s="337"/>
      <c r="N1252" s="337"/>
      <c r="O1252" s="338"/>
      <c r="P1252" s="339">
        <f t="shared" si="217"/>
        <v>0</v>
      </c>
      <c r="Q1252" s="364"/>
      <c r="R1252" s="364"/>
      <c r="S1252" s="365"/>
      <c r="T1252" s="366"/>
      <c r="U1252" s="367"/>
      <c r="V1252" s="364"/>
      <c r="W1252" s="364"/>
      <c r="X1252" s="364"/>
      <c r="Y1252" s="1293">
        <f t="shared" si="218"/>
        <v>0</v>
      </c>
      <c r="Z1252" s="340"/>
      <c r="AA1252" s="348"/>
      <c r="AB1252" s="20"/>
      <c r="AC1252" s="253">
        <f t="shared" si="219"/>
        <v>0</v>
      </c>
    </row>
    <row r="1253" spans="1:29" s="9" customFormat="1" x14ac:dyDescent="0.3">
      <c r="A1253" s="115"/>
      <c r="B1253" s="332"/>
      <c r="C1253" s="332"/>
      <c r="D1253" s="332"/>
      <c r="E1253" s="1193" t="s">
        <v>230</v>
      </c>
      <c r="F1253" s="582">
        <f t="shared" si="216"/>
        <v>0</v>
      </c>
      <c r="G1253" s="333"/>
      <c r="H1253" s="333"/>
      <c r="I1253" s="334"/>
      <c r="J1253" s="335"/>
      <c r="K1253" s="942"/>
      <c r="L1253" s="344"/>
      <c r="M1253" s="344"/>
      <c r="N1253" s="344"/>
      <c r="O1253" s="338"/>
      <c r="P1253" s="339">
        <f t="shared" si="217"/>
        <v>0</v>
      </c>
      <c r="Q1253" s="364"/>
      <c r="R1253" s="364"/>
      <c r="S1253" s="365"/>
      <c r="T1253" s="366"/>
      <c r="U1253" s="367"/>
      <c r="V1253" s="364"/>
      <c r="W1253" s="364"/>
      <c r="X1253" s="364"/>
      <c r="Y1253" s="1293">
        <f t="shared" si="218"/>
        <v>0</v>
      </c>
      <c r="Z1253" s="340"/>
      <c r="AA1253" s="348"/>
      <c r="AB1253" s="20"/>
      <c r="AC1253" s="253">
        <f t="shared" si="219"/>
        <v>0</v>
      </c>
    </row>
    <row r="1254" spans="1:29" x14ac:dyDescent="0.3">
      <c r="A1254" s="115"/>
      <c r="B1254" s="332"/>
      <c r="C1254" s="332"/>
      <c r="D1254" s="332"/>
      <c r="E1254" s="1168" t="s">
        <v>231</v>
      </c>
      <c r="F1254" s="884">
        <v>23</v>
      </c>
      <c r="G1254" s="334">
        <v>23</v>
      </c>
      <c r="H1254" s="335" t="s">
        <v>234</v>
      </c>
      <c r="I1254" s="334">
        <v>23</v>
      </c>
      <c r="J1254" s="335" t="s">
        <v>234</v>
      </c>
      <c r="K1254" s="343">
        <v>23</v>
      </c>
      <c r="L1254" s="337">
        <v>23</v>
      </c>
      <c r="M1254" s="337"/>
      <c r="N1254" s="337"/>
      <c r="O1254" s="912">
        <v>23</v>
      </c>
      <c r="P1254" s="339">
        <f t="shared" si="217"/>
        <v>0</v>
      </c>
      <c r="Q1254" s="364"/>
      <c r="R1254" s="364"/>
      <c r="S1254" s="365"/>
      <c r="T1254" s="366"/>
      <c r="U1254" s="367"/>
      <c r="V1254" s="364"/>
      <c r="W1254" s="364"/>
      <c r="X1254" s="364"/>
      <c r="Y1254" s="1293">
        <f t="shared" si="218"/>
        <v>0</v>
      </c>
      <c r="Z1254" s="340"/>
      <c r="AA1254" s="348"/>
      <c r="AB1254" s="20"/>
      <c r="AC1254" s="253">
        <f t="shared" si="219"/>
        <v>0</v>
      </c>
    </row>
    <row r="1255" spans="1:29" x14ac:dyDescent="0.3">
      <c r="A1255" s="115"/>
      <c r="B1255" s="332"/>
      <c r="C1255" s="332"/>
      <c r="D1255" s="332"/>
      <c r="E1255" s="1168" t="s">
        <v>232</v>
      </c>
      <c r="F1255" s="884">
        <v>30</v>
      </c>
      <c r="G1255" s="334">
        <v>30</v>
      </c>
      <c r="H1255" s="335" t="s">
        <v>235</v>
      </c>
      <c r="I1255" s="334">
        <v>30</v>
      </c>
      <c r="J1255" s="335" t="s">
        <v>235</v>
      </c>
      <c r="K1255" s="343">
        <v>30</v>
      </c>
      <c r="L1255" s="337">
        <v>30</v>
      </c>
      <c r="M1255" s="337"/>
      <c r="N1255" s="337"/>
      <c r="O1255" s="912">
        <v>30</v>
      </c>
      <c r="P1255" s="339">
        <f t="shared" si="217"/>
        <v>0</v>
      </c>
      <c r="Q1255" s="364"/>
      <c r="R1255" s="364"/>
      <c r="S1255" s="365"/>
      <c r="T1255" s="366"/>
      <c r="U1255" s="367"/>
      <c r="V1255" s="364"/>
      <c r="W1255" s="364"/>
      <c r="X1255" s="364"/>
      <c r="Y1255" s="1293">
        <f t="shared" si="218"/>
        <v>0</v>
      </c>
      <c r="Z1255" s="340"/>
      <c r="AA1255" s="348"/>
      <c r="AB1255" s="20"/>
      <c r="AC1255" s="253">
        <f t="shared" si="219"/>
        <v>0</v>
      </c>
    </row>
    <row r="1256" spans="1:29" x14ac:dyDescent="0.3">
      <c r="A1256" s="115"/>
      <c r="B1256" s="332"/>
      <c r="C1256" s="332"/>
      <c r="D1256" s="332"/>
      <c r="E1256" s="1168" t="s">
        <v>233</v>
      </c>
      <c r="F1256" s="884">
        <v>14</v>
      </c>
      <c r="G1256" s="334">
        <v>14</v>
      </c>
      <c r="H1256" s="335" t="s">
        <v>236</v>
      </c>
      <c r="I1256" s="334">
        <v>14</v>
      </c>
      <c r="J1256" s="335" t="s">
        <v>236</v>
      </c>
      <c r="K1256" s="343">
        <v>14</v>
      </c>
      <c r="L1256" s="337">
        <v>14</v>
      </c>
      <c r="M1256" s="337"/>
      <c r="N1256" s="337"/>
      <c r="O1256" s="912">
        <v>14</v>
      </c>
      <c r="P1256" s="339">
        <f t="shared" si="217"/>
        <v>0</v>
      </c>
      <c r="Q1256" s="364"/>
      <c r="R1256" s="364"/>
      <c r="S1256" s="365"/>
      <c r="T1256" s="366"/>
      <c r="U1256" s="367"/>
      <c r="V1256" s="364"/>
      <c r="W1256" s="364"/>
      <c r="X1256" s="364"/>
      <c r="Y1256" s="1293">
        <f t="shared" si="218"/>
        <v>0</v>
      </c>
      <c r="Z1256" s="340"/>
      <c r="AA1256" s="348"/>
      <c r="AB1256" s="20"/>
      <c r="AC1256" s="253">
        <f t="shared" si="219"/>
        <v>0</v>
      </c>
    </row>
    <row r="1257" spans="1:29" x14ac:dyDescent="0.3">
      <c r="A1257" s="115"/>
      <c r="B1257" s="332"/>
      <c r="C1257" s="332"/>
      <c r="D1257" s="332"/>
      <c r="E1257" s="1168"/>
      <c r="F1257" s="582">
        <f t="shared" si="216"/>
        <v>0</v>
      </c>
      <c r="G1257" s="333"/>
      <c r="H1257" s="333"/>
      <c r="I1257" s="334"/>
      <c r="J1257" s="335"/>
      <c r="K1257" s="942"/>
      <c r="L1257" s="337"/>
      <c r="M1257" s="337"/>
      <c r="N1257" s="337"/>
      <c r="O1257" s="338"/>
      <c r="P1257" s="339">
        <f t="shared" si="217"/>
        <v>0</v>
      </c>
      <c r="Q1257" s="364"/>
      <c r="R1257" s="364"/>
      <c r="S1257" s="365"/>
      <c r="T1257" s="366"/>
      <c r="U1257" s="367"/>
      <c r="V1257" s="364"/>
      <c r="W1257" s="364"/>
      <c r="X1257" s="364"/>
      <c r="Y1257" s="1293">
        <f t="shared" si="218"/>
        <v>0</v>
      </c>
      <c r="Z1257" s="340"/>
      <c r="AA1257" s="348"/>
      <c r="AB1257" s="20"/>
      <c r="AC1257" s="253">
        <f t="shared" si="219"/>
        <v>0</v>
      </c>
    </row>
    <row r="1258" spans="1:29" x14ac:dyDescent="0.3">
      <c r="A1258" s="115"/>
      <c r="B1258" s="332"/>
      <c r="C1258" s="374" t="s">
        <v>103</v>
      </c>
      <c r="D1258" s="30"/>
      <c r="E1258" s="1164"/>
      <c r="F1258" s="582">
        <f t="shared" si="216"/>
        <v>0</v>
      </c>
      <c r="G1258" s="333"/>
      <c r="H1258" s="333"/>
      <c r="I1258" s="334"/>
      <c r="J1258" s="335"/>
      <c r="K1258" s="942"/>
      <c r="L1258" s="337"/>
      <c r="M1258" s="337"/>
      <c r="N1258" s="337"/>
      <c r="O1258" s="338"/>
      <c r="P1258" s="339">
        <f t="shared" si="217"/>
        <v>0</v>
      </c>
      <c r="Q1258" s="364"/>
      <c r="R1258" s="364"/>
      <c r="S1258" s="365"/>
      <c r="T1258" s="366"/>
      <c r="U1258" s="367"/>
      <c r="V1258" s="364"/>
      <c r="W1258" s="364"/>
      <c r="X1258" s="364"/>
      <c r="Y1258" s="1293">
        <f t="shared" si="218"/>
        <v>0</v>
      </c>
      <c r="Z1258" s="340"/>
      <c r="AA1258" s="348"/>
      <c r="AB1258" s="20"/>
      <c r="AC1258" s="253">
        <f t="shared" si="219"/>
        <v>0</v>
      </c>
    </row>
    <row r="1259" spans="1:29" x14ac:dyDescent="0.3">
      <c r="A1259" s="115"/>
      <c r="B1259" s="332"/>
      <c r="C1259" s="332"/>
      <c r="D1259" s="332"/>
      <c r="E1259" s="1168" t="s">
        <v>104</v>
      </c>
      <c r="F1259" s="582">
        <f t="shared" si="216"/>
        <v>0</v>
      </c>
      <c r="G1259" s="333"/>
      <c r="H1259" s="333"/>
      <c r="I1259" s="334"/>
      <c r="J1259" s="335"/>
      <c r="K1259" s="942"/>
      <c r="L1259" s="337"/>
      <c r="M1259" s="337"/>
      <c r="N1259" s="337"/>
      <c r="O1259" s="338"/>
      <c r="P1259" s="339">
        <f t="shared" si="217"/>
        <v>0</v>
      </c>
      <c r="Q1259" s="364"/>
      <c r="R1259" s="364"/>
      <c r="S1259" s="365"/>
      <c r="T1259" s="366"/>
      <c r="U1259" s="367"/>
      <c r="V1259" s="364"/>
      <c r="W1259" s="364"/>
      <c r="X1259" s="364"/>
      <c r="Y1259" s="1293">
        <f t="shared" si="218"/>
        <v>0</v>
      </c>
      <c r="Z1259" s="340" t="s">
        <v>32</v>
      </c>
      <c r="AA1259" s="348"/>
      <c r="AB1259" s="20"/>
      <c r="AC1259" s="253">
        <f t="shared" si="219"/>
        <v>0</v>
      </c>
    </row>
    <row r="1260" spans="1:29" x14ac:dyDescent="0.3">
      <c r="A1260" s="115"/>
      <c r="B1260" s="332"/>
      <c r="C1260" s="332"/>
      <c r="D1260" s="332"/>
      <c r="E1260" s="1202" t="s">
        <v>69</v>
      </c>
      <c r="F1260" s="884">
        <v>1</v>
      </c>
      <c r="G1260" s="334">
        <v>1</v>
      </c>
      <c r="H1260" s="335" t="s">
        <v>200</v>
      </c>
      <c r="I1260" s="334">
        <v>1</v>
      </c>
      <c r="J1260" s="335" t="s">
        <v>200</v>
      </c>
      <c r="K1260" s="343">
        <v>1</v>
      </c>
      <c r="L1260" s="337">
        <v>1</v>
      </c>
      <c r="M1260" s="337"/>
      <c r="N1260" s="337"/>
      <c r="O1260" s="912">
        <v>1</v>
      </c>
      <c r="P1260" s="339">
        <f t="shared" si="217"/>
        <v>220100.66999999998</v>
      </c>
      <c r="Q1260" s="297">
        <v>64800</v>
      </c>
      <c r="R1260" s="290">
        <v>65000</v>
      </c>
      <c r="S1260" s="365">
        <f>(21387*1)+4752.67</f>
        <v>26139.67</v>
      </c>
      <c r="T1260" s="366">
        <f t="shared" ref="T1260:T1266" si="221">21387*3</f>
        <v>64161</v>
      </c>
      <c r="U1260" s="530">
        <v>64778.5</v>
      </c>
      <c r="V1260" s="301">
        <v>64911.78</v>
      </c>
      <c r="W1260" s="301"/>
      <c r="X1260" s="301"/>
      <c r="Y1260" s="1293">
        <f t="shared" si="218"/>
        <v>129690.28</v>
      </c>
      <c r="Z1260" s="340"/>
      <c r="AA1260" s="348"/>
      <c r="AB1260" s="20"/>
      <c r="AC1260" s="253">
        <f t="shared" si="219"/>
        <v>349790.94999999995</v>
      </c>
    </row>
    <row r="1261" spans="1:29" x14ac:dyDescent="0.3">
      <c r="A1261" s="115"/>
      <c r="B1261" s="332"/>
      <c r="C1261" s="332"/>
      <c r="D1261" s="332"/>
      <c r="E1261" s="1202" t="s">
        <v>69</v>
      </c>
      <c r="F1261" s="884">
        <v>1</v>
      </c>
      <c r="G1261" s="334">
        <v>1</v>
      </c>
      <c r="H1261" s="335" t="s">
        <v>200</v>
      </c>
      <c r="I1261" s="334">
        <v>1</v>
      </c>
      <c r="J1261" s="335" t="s">
        <v>200</v>
      </c>
      <c r="K1261" s="343">
        <v>1</v>
      </c>
      <c r="L1261" s="337">
        <v>1</v>
      </c>
      <c r="M1261" s="337"/>
      <c r="N1261" s="337"/>
      <c r="O1261" s="912">
        <v>1</v>
      </c>
      <c r="P1261" s="339">
        <f t="shared" si="217"/>
        <v>256074.66999999998</v>
      </c>
      <c r="Q1261" s="297">
        <v>60000</v>
      </c>
      <c r="R1261" s="290">
        <v>63000</v>
      </c>
      <c r="S1261" s="365">
        <f t="shared" ref="S1261:S1263" si="222">(21387*3)+4752.67</f>
        <v>68913.67</v>
      </c>
      <c r="T1261" s="366">
        <f t="shared" si="221"/>
        <v>64161</v>
      </c>
      <c r="U1261" s="530">
        <v>59018.6</v>
      </c>
      <c r="V1261" s="301">
        <v>62616.38</v>
      </c>
      <c r="W1261" s="301"/>
      <c r="X1261" s="301"/>
      <c r="Y1261" s="1293">
        <f t="shared" si="218"/>
        <v>121634.98</v>
      </c>
      <c r="Z1261" s="340"/>
      <c r="AA1261" s="348"/>
      <c r="AB1261" s="20"/>
      <c r="AC1261" s="253">
        <f t="shared" si="219"/>
        <v>377709.64999999997</v>
      </c>
    </row>
    <row r="1262" spans="1:29" x14ac:dyDescent="0.3">
      <c r="A1262" s="115"/>
      <c r="B1262" s="332"/>
      <c r="C1262" s="332"/>
      <c r="D1262" s="332"/>
      <c r="E1262" s="1202" t="s">
        <v>69</v>
      </c>
      <c r="F1262" s="884">
        <v>1</v>
      </c>
      <c r="G1262" s="334">
        <v>1</v>
      </c>
      <c r="H1262" s="335" t="s">
        <v>200</v>
      </c>
      <c r="I1262" s="334">
        <v>1</v>
      </c>
      <c r="J1262" s="335" t="s">
        <v>200</v>
      </c>
      <c r="K1262" s="343">
        <v>1</v>
      </c>
      <c r="L1262" s="337">
        <v>1</v>
      </c>
      <c r="M1262" s="337"/>
      <c r="N1262" s="337"/>
      <c r="O1262" s="912">
        <v>1</v>
      </c>
      <c r="P1262" s="339">
        <f t="shared" si="217"/>
        <v>253074.66999999998</v>
      </c>
      <c r="Q1262" s="297">
        <v>60000</v>
      </c>
      <c r="R1262" s="297">
        <v>60000</v>
      </c>
      <c r="S1262" s="365">
        <f t="shared" si="222"/>
        <v>68913.67</v>
      </c>
      <c r="T1262" s="366">
        <f t="shared" si="221"/>
        <v>64161</v>
      </c>
      <c r="U1262" s="530">
        <v>57824.959999999999</v>
      </c>
      <c r="V1262" s="301">
        <v>57226.75</v>
      </c>
      <c r="W1262" s="301"/>
      <c r="X1262" s="301"/>
      <c r="Y1262" s="1293">
        <f t="shared" si="218"/>
        <v>115051.70999999999</v>
      </c>
      <c r="Z1262" s="340"/>
      <c r="AA1262" s="348"/>
      <c r="AB1262" s="20"/>
      <c r="AC1262" s="253">
        <f t="shared" si="219"/>
        <v>368126.38</v>
      </c>
    </row>
    <row r="1263" spans="1:29" x14ac:dyDescent="0.3">
      <c r="A1263" s="115"/>
      <c r="B1263" s="332"/>
      <c r="C1263" s="332"/>
      <c r="D1263" s="332"/>
      <c r="E1263" s="1202" t="s">
        <v>69</v>
      </c>
      <c r="F1263" s="884">
        <v>1</v>
      </c>
      <c r="G1263" s="334">
        <v>1</v>
      </c>
      <c r="H1263" s="335" t="s">
        <v>200</v>
      </c>
      <c r="I1263" s="334">
        <v>1</v>
      </c>
      <c r="J1263" s="335" t="s">
        <v>200</v>
      </c>
      <c r="K1263" s="343">
        <v>1</v>
      </c>
      <c r="L1263" s="337">
        <v>1</v>
      </c>
      <c r="M1263" s="337"/>
      <c r="N1263" s="337"/>
      <c r="O1263" s="912">
        <v>1</v>
      </c>
      <c r="P1263" s="339">
        <f t="shared" si="217"/>
        <v>255574.66999999998</v>
      </c>
      <c r="Q1263" s="297">
        <v>60000</v>
      </c>
      <c r="R1263" s="290">
        <v>62500</v>
      </c>
      <c r="S1263" s="365">
        <f t="shared" si="222"/>
        <v>68913.67</v>
      </c>
      <c r="T1263" s="366">
        <f t="shared" si="221"/>
        <v>64161</v>
      </c>
      <c r="U1263" s="530">
        <v>59799.839999999997</v>
      </c>
      <c r="V1263" s="301">
        <v>62484.31</v>
      </c>
      <c r="W1263" s="301"/>
      <c r="X1263" s="301"/>
      <c r="Y1263" s="1293">
        <f t="shared" si="218"/>
        <v>122284.15</v>
      </c>
      <c r="Z1263" s="340"/>
      <c r="AA1263" s="348"/>
      <c r="AB1263" s="20"/>
      <c r="AC1263" s="253">
        <f t="shared" si="219"/>
        <v>377858.81999999995</v>
      </c>
    </row>
    <row r="1264" spans="1:29" x14ac:dyDescent="0.3">
      <c r="A1264" s="115"/>
      <c r="B1264" s="332"/>
      <c r="C1264" s="332"/>
      <c r="D1264" s="332"/>
      <c r="E1264" s="1202" t="s">
        <v>70</v>
      </c>
      <c r="F1264" s="884">
        <v>1</v>
      </c>
      <c r="G1264" s="334">
        <v>1</v>
      </c>
      <c r="H1264" s="335" t="s">
        <v>200</v>
      </c>
      <c r="I1264" s="334">
        <v>1</v>
      </c>
      <c r="J1264" s="335" t="s">
        <v>200</v>
      </c>
      <c r="K1264" s="343">
        <v>1</v>
      </c>
      <c r="L1264" s="337">
        <v>1</v>
      </c>
      <c r="M1264" s="337"/>
      <c r="N1264" s="337"/>
      <c r="O1264" s="912">
        <v>1</v>
      </c>
      <c r="P1264" s="339">
        <f t="shared" si="217"/>
        <v>213048</v>
      </c>
      <c r="Q1264" s="297">
        <v>67500</v>
      </c>
      <c r="R1264" s="290">
        <v>60000</v>
      </c>
      <c r="S1264" s="638">
        <f>21387*1</f>
        <v>21387</v>
      </c>
      <c r="T1264" s="639">
        <f t="shared" si="221"/>
        <v>64161</v>
      </c>
      <c r="U1264" s="530">
        <v>67455.09</v>
      </c>
      <c r="V1264" s="301">
        <v>59955.17</v>
      </c>
      <c r="W1264" s="301"/>
      <c r="X1264" s="301"/>
      <c r="Y1264" s="1293">
        <f t="shared" si="218"/>
        <v>127410.26</v>
      </c>
      <c r="Z1264" s="340"/>
      <c r="AA1264" s="348"/>
      <c r="AB1264" s="20"/>
      <c r="AC1264" s="253">
        <f t="shared" si="219"/>
        <v>340458.26</v>
      </c>
    </row>
    <row r="1265" spans="1:29" x14ac:dyDescent="0.3">
      <c r="A1265" s="115"/>
      <c r="B1265" s="332"/>
      <c r="C1265" s="332"/>
      <c r="D1265" s="332"/>
      <c r="E1265" s="1202" t="s">
        <v>69</v>
      </c>
      <c r="F1265" s="884">
        <v>1</v>
      </c>
      <c r="G1265" s="334">
        <v>1</v>
      </c>
      <c r="H1265" s="335" t="s">
        <v>200</v>
      </c>
      <c r="I1265" s="334">
        <v>1</v>
      </c>
      <c r="J1265" s="335" t="s">
        <v>200</v>
      </c>
      <c r="K1265" s="343">
        <v>1</v>
      </c>
      <c r="L1265" s="337">
        <v>1</v>
      </c>
      <c r="M1265" s="337"/>
      <c r="N1265" s="337"/>
      <c r="O1265" s="912">
        <v>1</v>
      </c>
      <c r="P1265" s="339">
        <f t="shared" si="217"/>
        <v>248574.66999999998</v>
      </c>
      <c r="Q1265" s="297">
        <v>55000</v>
      </c>
      <c r="R1265" s="290">
        <v>60500</v>
      </c>
      <c r="S1265" s="365">
        <f t="shared" ref="S1265:S1266" si="223">(21387*3)+4752.67</f>
        <v>68913.67</v>
      </c>
      <c r="T1265" s="366">
        <f t="shared" si="221"/>
        <v>64161</v>
      </c>
      <c r="U1265" s="530">
        <v>54896.54</v>
      </c>
      <c r="V1265" s="301">
        <v>60251.08</v>
      </c>
      <c r="W1265" s="301"/>
      <c r="X1265" s="301"/>
      <c r="Y1265" s="1293">
        <f t="shared" si="218"/>
        <v>115147.62</v>
      </c>
      <c r="Z1265" s="340"/>
      <c r="AA1265" s="348"/>
      <c r="AB1265" s="20"/>
      <c r="AC1265" s="253">
        <f t="shared" si="219"/>
        <v>363722.29</v>
      </c>
    </row>
    <row r="1266" spans="1:29" x14ac:dyDescent="0.3">
      <c r="A1266" s="115"/>
      <c r="B1266" s="332"/>
      <c r="C1266" s="332"/>
      <c r="D1266" s="332"/>
      <c r="E1266" s="1202" t="s">
        <v>69</v>
      </c>
      <c r="F1266" s="884">
        <v>1</v>
      </c>
      <c r="G1266" s="334">
        <v>1</v>
      </c>
      <c r="H1266" s="335" t="s">
        <v>200</v>
      </c>
      <c r="I1266" s="334">
        <v>1</v>
      </c>
      <c r="J1266" s="335" t="s">
        <v>200</v>
      </c>
      <c r="K1266" s="343">
        <v>1</v>
      </c>
      <c r="L1266" s="337">
        <v>1</v>
      </c>
      <c r="M1266" s="337"/>
      <c r="N1266" s="337"/>
      <c r="O1266" s="912">
        <v>1</v>
      </c>
      <c r="P1266" s="339">
        <f t="shared" si="217"/>
        <v>253074.66999999998</v>
      </c>
      <c r="Q1266" s="297">
        <v>57500</v>
      </c>
      <c r="R1266" s="290">
        <v>62500</v>
      </c>
      <c r="S1266" s="365">
        <f t="shared" si="223"/>
        <v>68913.67</v>
      </c>
      <c r="T1266" s="366">
        <f t="shared" si="221"/>
        <v>64161</v>
      </c>
      <c r="U1266" s="530">
        <v>57054.67</v>
      </c>
      <c r="V1266" s="301">
        <v>62419.37</v>
      </c>
      <c r="W1266" s="301"/>
      <c r="X1266" s="301"/>
      <c r="Y1266" s="1293">
        <f t="shared" si="218"/>
        <v>119474.04000000001</v>
      </c>
      <c r="Z1266" s="340"/>
      <c r="AA1266" s="348"/>
      <c r="AB1266" s="20"/>
      <c r="AC1266" s="253">
        <f t="shared" si="219"/>
        <v>372548.70999999996</v>
      </c>
    </row>
    <row r="1267" spans="1:29" x14ac:dyDescent="0.3">
      <c r="A1267" s="115"/>
      <c r="B1267" s="332"/>
      <c r="C1267" s="332"/>
      <c r="D1267" s="332"/>
      <c r="E1267" s="1164"/>
      <c r="F1267" s="582">
        <f t="shared" si="216"/>
        <v>0</v>
      </c>
      <c r="G1267" s="333"/>
      <c r="H1267" s="333"/>
      <c r="I1267" s="334"/>
      <c r="J1267" s="335"/>
      <c r="K1267" s="942"/>
      <c r="L1267" s="337"/>
      <c r="M1267" s="337"/>
      <c r="N1267" s="337"/>
      <c r="O1267" s="338"/>
      <c r="P1267" s="339">
        <f t="shared" si="217"/>
        <v>0</v>
      </c>
      <c r="Q1267" s="297"/>
      <c r="R1267" s="290"/>
      <c r="S1267" s="365"/>
      <c r="T1267" s="366"/>
      <c r="U1267" s="530"/>
      <c r="V1267" s="301"/>
      <c r="W1267" s="301"/>
      <c r="X1267" s="301"/>
      <c r="Y1267" s="1293">
        <f t="shared" si="218"/>
        <v>0</v>
      </c>
      <c r="Z1267" s="340"/>
      <c r="AA1267" s="348"/>
      <c r="AB1267" s="20"/>
      <c r="AC1267" s="253">
        <f t="shared" si="219"/>
        <v>0</v>
      </c>
    </row>
    <row r="1268" spans="1:29" x14ac:dyDescent="0.3">
      <c r="A1268" s="115"/>
      <c r="B1268" s="332"/>
      <c r="C1268" s="332"/>
      <c r="D1268" s="332"/>
      <c r="E1268" s="1168" t="s">
        <v>106</v>
      </c>
      <c r="F1268" s="582">
        <f t="shared" si="216"/>
        <v>0</v>
      </c>
      <c r="G1268" s="333"/>
      <c r="H1268" s="333"/>
      <c r="I1268" s="334"/>
      <c r="J1268" s="335"/>
      <c r="K1268" s="942"/>
      <c r="L1268" s="337"/>
      <c r="M1268" s="337"/>
      <c r="N1268" s="337"/>
      <c r="O1268" s="338"/>
      <c r="P1268" s="339">
        <f t="shared" si="217"/>
        <v>97700</v>
      </c>
      <c r="Q1268" s="297">
        <v>14700</v>
      </c>
      <c r="R1268" s="290">
        <v>33000</v>
      </c>
      <c r="S1268" s="365">
        <v>25000</v>
      </c>
      <c r="T1268" s="366">
        <v>25000</v>
      </c>
      <c r="U1268" s="530">
        <v>14662</v>
      </c>
      <c r="V1268" s="301">
        <v>32504.5</v>
      </c>
      <c r="W1268" s="301"/>
      <c r="X1268" s="301"/>
      <c r="Y1268" s="1293">
        <f t="shared" si="218"/>
        <v>47166.5</v>
      </c>
      <c r="Z1268" s="340" t="s">
        <v>32</v>
      </c>
      <c r="AA1268" s="348"/>
      <c r="AB1268" s="20"/>
      <c r="AC1268" s="253">
        <f t="shared" si="219"/>
        <v>144866.5</v>
      </c>
    </row>
    <row r="1269" spans="1:29" x14ac:dyDescent="0.3">
      <c r="A1269" s="115"/>
      <c r="B1269" s="332"/>
      <c r="C1269" s="332"/>
      <c r="D1269" s="332"/>
      <c r="E1269" s="1168" t="s">
        <v>107</v>
      </c>
      <c r="F1269" s="582">
        <f t="shared" si="216"/>
        <v>0</v>
      </c>
      <c r="G1269" s="333"/>
      <c r="H1269" s="333"/>
      <c r="I1269" s="334"/>
      <c r="J1269" s="335"/>
      <c r="K1269" s="942"/>
      <c r="L1269" s="337"/>
      <c r="M1269" s="337"/>
      <c r="N1269" s="337"/>
      <c r="O1269" s="338"/>
      <c r="P1269" s="339">
        <f t="shared" si="217"/>
        <v>54000</v>
      </c>
      <c r="Q1269" s="297"/>
      <c r="R1269" s="290">
        <v>4000</v>
      </c>
      <c r="S1269" s="365">
        <v>25000</v>
      </c>
      <c r="T1269" s="366">
        <v>25000</v>
      </c>
      <c r="U1269" s="530"/>
      <c r="V1269" s="301">
        <v>3826</v>
      </c>
      <c r="W1269" s="301"/>
      <c r="X1269" s="301"/>
      <c r="Y1269" s="1293">
        <f t="shared" si="218"/>
        <v>3826</v>
      </c>
      <c r="Z1269" s="340" t="s">
        <v>32</v>
      </c>
      <c r="AA1269" s="348"/>
      <c r="AB1269" s="20"/>
      <c r="AC1269" s="253">
        <f t="shared" si="219"/>
        <v>57826</v>
      </c>
    </row>
    <row r="1270" spans="1:29" x14ac:dyDescent="0.3">
      <c r="A1270" s="115"/>
      <c r="B1270" s="332"/>
      <c r="C1270" s="332"/>
      <c r="D1270" s="332"/>
      <c r="E1270" s="1168"/>
      <c r="F1270" s="582">
        <f t="shared" si="216"/>
        <v>0</v>
      </c>
      <c r="G1270" s="333"/>
      <c r="H1270" s="333"/>
      <c r="I1270" s="334"/>
      <c r="J1270" s="335"/>
      <c r="K1270" s="942"/>
      <c r="L1270" s="337"/>
      <c r="M1270" s="337"/>
      <c r="N1270" s="337"/>
      <c r="O1270" s="338"/>
      <c r="P1270" s="339">
        <f t="shared" si="217"/>
        <v>0</v>
      </c>
      <c r="Q1270" s="364"/>
      <c r="R1270" s="364"/>
      <c r="S1270" s="365"/>
      <c r="T1270" s="366"/>
      <c r="U1270" s="367"/>
      <c r="V1270" s="364"/>
      <c r="W1270" s="364"/>
      <c r="X1270" s="364"/>
      <c r="Y1270" s="1293">
        <f t="shared" si="218"/>
        <v>0</v>
      </c>
      <c r="Z1270" s="340"/>
      <c r="AA1270" s="348"/>
      <c r="AB1270" s="20"/>
      <c r="AC1270" s="253">
        <f t="shared" si="219"/>
        <v>0</v>
      </c>
    </row>
    <row r="1271" spans="1:29" x14ac:dyDescent="0.3">
      <c r="A1271" s="115"/>
      <c r="B1271" s="332"/>
      <c r="C1271" s="442" t="s">
        <v>408</v>
      </c>
      <c r="D1271" s="30"/>
      <c r="E1271" s="1181"/>
      <c r="F1271" s="582">
        <f t="shared" si="216"/>
        <v>0</v>
      </c>
      <c r="G1271" s="333"/>
      <c r="H1271" s="333"/>
      <c r="I1271" s="334"/>
      <c r="J1271" s="335"/>
      <c r="K1271" s="942"/>
      <c r="L1271" s="337"/>
      <c r="M1271" s="337"/>
      <c r="N1271" s="337"/>
      <c r="O1271" s="338"/>
      <c r="P1271" s="339"/>
      <c r="Q1271" s="364"/>
      <c r="R1271" s="364"/>
      <c r="S1271" s="365">
        <f>4632140-P1111</f>
        <v>0</v>
      </c>
      <c r="T1271" s="366"/>
      <c r="U1271" s="367"/>
      <c r="V1271" s="364"/>
      <c r="W1271" s="364"/>
      <c r="X1271" s="364"/>
      <c r="Y1271" s="1293">
        <f t="shared" si="218"/>
        <v>0</v>
      </c>
      <c r="Z1271" s="340"/>
      <c r="AA1271" s="370"/>
      <c r="AB1271" s="20"/>
      <c r="AC1271" s="253">
        <f t="shared" si="219"/>
        <v>0</v>
      </c>
    </row>
    <row r="1272" spans="1:29" x14ac:dyDescent="0.3">
      <c r="A1272" s="115"/>
      <c r="B1272" s="332"/>
      <c r="C1272" s="332"/>
      <c r="D1272" s="442"/>
      <c r="E1272" s="1168" t="s">
        <v>534</v>
      </c>
      <c r="F1272" s="582">
        <f t="shared" si="216"/>
        <v>0</v>
      </c>
      <c r="G1272" s="333"/>
      <c r="H1272" s="333"/>
      <c r="I1272" s="334">
        <v>1</v>
      </c>
      <c r="J1272" s="335">
        <v>-1</v>
      </c>
      <c r="K1272" s="633"/>
      <c r="L1272" s="337">
        <v>6</v>
      </c>
      <c r="M1272" s="337"/>
      <c r="N1272" s="337"/>
      <c r="O1272" s="338">
        <f t="shared" si="215"/>
        <v>6</v>
      </c>
      <c r="P1272" s="339">
        <f t="shared" si="217"/>
        <v>256917.98</v>
      </c>
      <c r="Q1272" s="364"/>
      <c r="R1272" s="364">
        <v>231225</v>
      </c>
      <c r="S1272" s="365">
        <v>25692.98</v>
      </c>
      <c r="T1272" s="366"/>
      <c r="U1272" s="367"/>
      <c r="V1272" s="364">
        <v>231225</v>
      </c>
      <c r="W1272" s="364"/>
      <c r="X1272" s="364"/>
      <c r="Y1272" s="1293">
        <f t="shared" si="218"/>
        <v>231225</v>
      </c>
      <c r="Z1272" s="340" t="s">
        <v>32</v>
      </c>
      <c r="AA1272" s="370"/>
      <c r="AB1272" s="20"/>
      <c r="AC1272" s="253">
        <f t="shared" si="219"/>
        <v>488142.98</v>
      </c>
    </row>
    <row r="1273" spans="1:29" ht="15.6" customHeight="1" thickBot="1" x14ac:dyDescent="0.35">
      <c r="A1273" s="121"/>
      <c r="B1273" s="377"/>
      <c r="C1273" s="377"/>
      <c r="D1273" s="377"/>
      <c r="E1273" s="1366"/>
      <c r="F1273" s="885">
        <v>1</v>
      </c>
      <c r="G1273" s="378"/>
      <c r="H1273" s="378"/>
      <c r="I1273" s="379"/>
      <c r="J1273" s="380"/>
      <c r="K1273" s="944"/>
      <c r="L1273" s="425"/>
      <c r="M1273" s="425"/>
      <c r="N1273" s="425"/>
      <c r="O1273" s="382"/>
      <c r="P1273" s="481">
        <f t="shared" si="217"/>
        <v>0</v>
      </c>
      <c r="Q1273" s="383"/>
      <c r="R1273" s="383"/>
      <c r="S1273" s="384"/>
      <c r="T1273" s="385"/>
      <c r="U1273" s="386"/>
      <c r="V1273" s="383"/>
      <c r="W1273" s="383"/>
      <c r="X1273" s="383"/>
      <c r="Y1273" s="1305">
        <f t="shared" si="218"/>
        <v>0</v>
      </c>
      <c r="Z1273" s="387"/>
      <c r="AA1273" s="477"/>
      <c r="AB1273" s="20"/>
      <c r="AC1273" s="253">
        <f t="shared" si="219"/>
        <v>0</v>
      </c>
    </row>
    <row r="1274" spans="1:29" x14ac:dyDescent="0.3">
      <c r="A1274" s="122"/>
      <c r="B1274" s="388" t="s">
        <v>83</v>
      </c>
      <c r="C1274" s="388"/>
      <c r="D1274" s="388"/>
      <c r="E1274" s="1361"/>
      <c r="F1274" s="886">
        <f t="shared" si="216"/>
        <v>0</v>
      </c>
      <c r="G1274" s="389"/>
      <c r="H1274" s="389"/>
      <c r="I1274" s="390"/>
      <c r="J1274" s="391"/>
      <c r="K1274" s="945"/>
      <c r="L1274" s="447"/>
      <c r="M1274" s="447"/>
      <c r="N1274" s="447"/>
      <c r="O1274" s="394"/>
      <c r="P1274" s="483">
        <f t="shared" si="217"/>
        <v>0</v>
      </c>
      <c r="Q1274" s="395"/>
      <c r="R1274" s="395"/>
      <c r="S1274" s="478"/>
      <c r="T1274" s="479"/>
      <c r="U1274" s="398"/>
      <c r="V1274" s="395"/>
      <c r="W1274" s="395"/>
      <c r="X1274" s="395"/>
      <c r="Y1274" s="1306">
        <f t="shared" si="218"/>
        <v>0</v>
      </c>
      <c r="Z1274" s="399"/>
      <c r="AA1274" s="400" t="s">
        <v>114</v>
      </c>
      <c r="AB1274" s="20"/>
      <c r="AC1274" s="253">
        <f t="shared" si="219"/>
        <v>0</v>
      </c>
    </row>
    <row r="1275" spans="1:29" s="34" customFormat="1" x14ac:dyDescent="0.3">
      <c r="A1275" s="118"/>
      <c r="B1275" s="368"/>
      <c r="C1275" s="331" t="s">
        <v>264</v>
      </c>
      <c r="D1275" s="368"/>
      <c r="E1275" s="1166"/>
      <c r="F1275" s="582">
        <f t="shared" si="216"/>
        <v>0</v>
      </c>
      <c r="G1275" s="583"/>
      <c r="H1275" s="583"/>
      <c r="I1275" s="584"/>
      <c r="J1275" s="585"/>
      <c r="K1275" s="336"/>
      <c r="L1275" s="429"/>
      <c r="M1275" s="429"/>
      <c r="N1275" s="429"/>
      <c r="O1275" s="338"/>
      <c r="P1275" s="1359">
        <f>P1289+P1306</f>
        <v>160000</v>
      </c>
      <c r="Q1275" s="401">
        <f t="shared" ref="Q1275:Y1275" si="224">Q1289+Q1306</f>
        <v>0</v>
      </c>
      <c r="R1275" s="401">
        <f t="shared" si="224"/>
        <v>0</v>
      </c>
      <c r="S1275" s="401">
        <f t="shared" si="224"/>
        <v>80000</v>
      </c>
      <c r="T1275" s="1262">
        <f t="shared" si="224"/>
        <v>80000</v>
      </c>
      <c r="U1275" s="1359">
        <f t="shared" si="224"/>
        <v>0</v>
      </c>
      <c r="V1275" s="401">
        <f t="shared" si="224"/>
        <v>0</v>
      </c>
      <c r="W1275" s="1260">
        <f t="shared" si="224"/>
        <v>0</v>
      </c>
      <c r="X1275" s="339">
        <f t="shared" si="224"/>
        <v>0</v>
      </c>
      <c r="Y1275" s="1286">
        <f t="shared" si="224"/>
        <v>0</v>
      </c>
      <c r="Z1275" s="339"/>
      <c r="AA1275" s="601"/>
      <c r="AB1275" s="20"/>
      <c r="AC1275" s="260">
        <f t="shared" si="219"/>
        <v>160000</v>
      </c>
    </row>
    <row r="1276" spans="1:29" s="34" customFormat="1" x14ac:dyDescent="0.3">
      <c r="A1276" s="118"/>
      <c r="B1276" s="368"/>
      <c r="C1276" s="331" t="s">
        <v>265</v>
      </c>
      <c r="D1276" s="368"/>
      <c r="E1276" s="1166"/>
      <c r="F1276" s="582">
        <f t="shared" si="216"/>
        <v>0</v>
      </c>
      <c r="G1276" s="583"/>
      <c r="H1276" s="583"/>
      <c r="I1276" s="584"/>
      <c r="J1276" s="585"/>
      <c r="K1276" s="336"/>
      <c r="L1276" s="429"/>
      <c r="M1276" s="429"/>
      <c r="N1276" s="429"/>
      <c r="O1276" s="338"/>
      <c r="P1276" s="1359">
        <f>P1280</f>
        <v>100000</v>
      </c>
      <c r="Q1276" s="401">
        <f t="shared" ref="Q1276:Y1276" si="225">Q1280</f>
        <v>0</v>
      </c>
      <c r="R1276" s="401">
        <f t="shared" si="225"/>
        <v>0</v>
      </c>
      <c r="S1276" s="401">
        <f t="shared" si="225"/>
        <v>50000</v>
      </c>
      <c r="T1276" s="1262">
        <f t="shared" si="225"/>
        <v>50000</v>
      </c>
      <c r="U1276" s="1359">
        <f t="shared" si="225"/>
        <v>0</v>
      </c>
      <c r="V1276" s="401">
        <f t="shared" si="225"/>
        <v>0</v>
      </c>
      <c r="W1276" s="1260">
        <f t="shared" si="225"/>
        <v>0</v>
      </c>
      <c r="X1276" s="339">
        <f t="shared" si="225"/>
        <v>0</v>
      </c>
      <c r="Y1276" s="1286">
        <f t="shared" si="225"/>
        <v>0</v>
      </c>
      <c r="Z1276" s="339"/>
      <c r="AA1276" s="601"/>
      <c r="AB1276" s="20"/>
      <c r="AC1276" s="260">
        <f t="shared" si="219"/>
        <v>100000</v>
      </c>
    </row>
    <row r="1277" spans="1:29" s="34" customFormat="1" ht="15.6" customHeight="1" x14ac:dyDescent="0.3">
      <c r="A1277" s="118"/>
      <c r="B1277" s="368"/>
      <c r="C1277" s="331" t="s">
        <v>189</v>
      </c>
      <c r="D1277" s="368"/>
      <c r="E1277" s="1166"/>
      <c r="F1277" s="582">
        <f t="shared" si="216"/>
        <v>0</v>
      </c>
      <c r="G1277" s="583"/>
      <c r="H1277" s="583"/>
      <c r="I1277" s="584"/>
      <c r="J1277" s="585"/>
      <c r="K1277" s="336"/>
      <c r="L1277" s="586"/>
      <c r="M1277" s="586"/>
      <c r="N1277" s="586"/>
      <c r="O1277" s="338"/>
      <c r="P1277" s="1512">
        <f>P1281+P1286+P1290+P1291+P1293+P1294+P1295</f>
        <v>123103.53</v>
      </c>
      <c r="Q1277" s="1510">
        <f t="shared" ref="Q1277:Y1277" si="226">Q1281+Q1286+Q1290+Q1291+Q1293+Q1294+Q1295</f>
        <v>61845.53</v>
      </c>
      <c r="R1277" s="1510">
        <f t="shared" si="226"/>
        <v>61258</v>
      </c>
      <c r="S1277" s="1510">
        <f t="shared" si="226"/>
        <v>0</v>
      </c>
      <c r="T1277" s="1513">
        <f t="shared" si="226"/>
        <v>0</v>
      </c>
      <c r="U1277" s="1512">
        <f t="shared" si="226"/>
        <v>61845.53</v>
      </c>
      <c r="V1277" s="1510">
        <f t="shared" si="226"/>
        <v>61258</v>
      </c>
      <c r="W1277" s="1264">
        <f t="shared" si="226"/>
        <v>0</v>
      </c>
      <c r="X1277" s="631">
        <f t="shared" si="226"/>
        <v>0</v>
      </c>
      <c r="Y1277" s="1294">
        <f t="shared" si="226"/>
        <v>123103.53</v>
      </c>
      <c r="Z1277" s="345"/>
      <c r="AA1277" s="601"/>
      <c r="AB1277" s="20"/>
      <c r="AC1277" s="260">
        <f t="shared" si="219"/>
        <v>246207.06</v>
      </c>
    </row>
    <row r="1278" spans="1:29" x14ac:dyDescent="0.3">
      <c r="A1278" s="118"/>
      <c r="B1278" s="368"/>
      <c r="C1278" s="331"/>
      <c r="D1278" s="368"/>
      <c r="E1278" s="1166"/>
      <c r="F1278" s="582">
        <f t="shared" si="216"/>
        <v>0</v>
      </c>
      <c r="G1278" s="333"/>
      <c r="H1278" s="333"/>
      <c r="I1278" s="334"/>
      <c r="J1278" s="335"/>
      <c r="K1278" s="942"/>
      <c r="L1278" s="337"/>
      <c r="M1278" s="337"/>
      <c r="N1278" s="337"/>
      <c r="O1278" s="338"/>
      <c r="P1278" s="339">
        <f t="shared" si="217"/>
        <v>0</v>
      </c>
      <c r="Q1278" s="364"/>
      <c r="R1278" s="364"/>
      <c r="S1278" s="365"/>
      <c r="T1278" s="366"/>
      <c r="U1278" s="1514"/>
      <c r="V1278" s="364"/>
      <c r="W1278" s="660"/>
      <c r="X1278" s="364"/>
      <c r="Y1278" s="1293">
        <f t="shared" si="218"/>
        <v>0</v>
      </c>
      <c r="Z1278" s="438"/>
      <c r="AA1278" s="627"/>
      <c r="AB1278" s="20"/>
      <c r="AC1278" s="253">
        <f t="shared" si="219"/>
        <v>0</v>
      </c>
    </row>
    <row r="1279" spans="1:29" x14ac:dyDescent="0.3">
      <c r="A1279" s="115"/>
      <c r="B1279" s="332"/>
      <c r="C1279" s="368" t="s">
        <v>285</v>
      </c>
      <c r="D1279" s="332"/>
      <c r="E1279" s="1164"/>
      <c r="F1279" s="582">
        <f t="shared" si="216"/>
        <v>0</v>
      </c>
      <c r="G1279" s="333"/>
      <c r="H1279" s="333"/>
      <c r="I1279" s="334"/>
      <c r="J1279" s="335"/>
      <c r="K1279" s="942"/>
      <c r="L1279" s="337"/>
      <c r="M1279" s="337"/>
      <c r="N1279" s="337"/>
      <c r="O1279" s="338"/>
      <c r="P1279" s="339">
        <f t="shared" si="217"/>
        <v>0</v>
      </c>
      <c r="Q1279" s="364"/>
      <c r="R1279" s="364"/>
      <c r="S1279" s="365"/>
      <c r="T1279" s="366"/>
      <c r="U1279" s="1514"/>
      <c r="V1279" s="364"/>
      <c r="W1279" s="660"/>
      <c r="X1279" s="364"/>
      <c r="Y1279" s="1293">
        <f t="shared" si="218"/>
        <v>0</v>
      </c>
      <c r="Z1279" s="340"/>
      <c r="AA1279" s="373"/>
      <c r="AB1279" s="20"/>
      <c r="AC1279" s="253">
        <f t="shared" si="219"/>
        <v>0</v>
      </c>
    </row>
    <row r="1280" spans="1:29" x14ac:dyDescent="0.3">
      <c r="A1280" s="115"/>
      <c r="B1280" s="332"/>
      <c r="C1280" s="332"/>
      <c r="D1280" s="332"/>
      <c r="E1280" s="1168" t="s">
        <v>29</v>
      </c>
      <c r="F1280" s="582">
        <f t="shared" si="216"/>
        <v>7</v>
      </c>
      <c r="G1280" s="333">
        <v>1</v>
      </c>
      <c r="H1280" s="333">
        <v>2</v>
      </c>
      <c r="I1280" s="334">
        <v>2</v>
      </c>
      <c r="J1280" s="335">
        <v>2</v>
      </c>
      <c r="K1280" s="633">
        <v>9</v>
      </c>
      <c r="L1280" s="337">
        <v>5</v>
      </c>
      <c r="M1280" s="337"/>
      <c r="N1280" s="337"/>
      <c r="O1280" s="338">
        <f t="shared" si="215"/>
        <v>14</v>
      </c>
      <c r="P1280" s="339">
        <f t="shared" si="217"/>
        <v>100000</v>
      </c>
      <c r="Q1280" s="364"/>
      <c r="R1280" s="364"/>
      <c r="S1280" s="365">
        <v>50000</v>
      </c>
      <c r="T1280" s="366">
        <v>50000</v>
      </c>
      <c r="U1280" s="1514"/>
      <c r="V1280" s="364"/>
      <c r="W1280" s="660"/>
      <c r="X1280" s="364"/>
      <c r="Y1280" s="1293">
        <f t="shared" si="218"/>
        <v>0</v>
      </c>
      <c r="Z1280" s="340" t="s">
        <v>54</v>
      </c>
      <c r="AA1280" s="370" t="s">
        <v>657</v>
      </c>
      <c r="AB1280" s="20"/>
      <c r="AC1280" s="253">
        <f t="shared" si="219"/>
        <v>100000</v>
      </c>
    </row>
    <row r="1281" spans="1:29" s="51" customFormat="1" ht="15.6" customHeight="1" x14ac:dyDescent="0.3">
      <c r="A1281" s="115"/>
      <c r="B1281" s="332"/>
      <c r="C1281" s="332"/>
      <c r="D1281" s="332"/>
      <c r="E1281" s="1166"/>
      <c r="F1281" s="582"/>
      <c r="G1281" s="333"/>
      <c r="H1281" s="333"/>
      <c r="I1281" s="334"/>
      <c r="J1281" s="335"/>
      <c r="K1281" s="942"/>
      <c r="L1281" s="344"/>
      <c r="M1281" s="344"/>
      <c r="N1281" s="344"/>
      <c r="O1281" s="338"/>
      <c r="P1281" s="339">
        <f t="shared" si="217"/>
        <v>16732</v>
      </c>
      <c r="Q1281" s="364"/>
      <c r="R1281" s="364">
        <v>16732</v>
      </c>
      <c r="S1281" s="365"/>
      <c r="T1281" s="366"/>
      <c r="U1281" s="1514"/>
      <c r="V1281" s="364">
        <v>16732</v>
      </c>
      <c r="W1281" s="660"/>
      <c r="X1281" s="364"/>
      <c r="Y1281" s="1293">
        <f t="shared" si="218"/>
        <v>16732</v>
      </c>
      <c r="Z1281" s="340" t="s">
        <v>189</v>
      </c>
      <c r="AA1281" s="370"/>
      <c r="AB1281" s="84"/>
      <c r="AC1281" s="253">
        <f t="shared" si="219"/>
        <v>33464</v>
      </c>
    </row>
    <row r="1282" spans="1:29" x14ac:dyDescent="0.3">
      <c r="A1282" s="115"/>
      <c r="B1282" s="332"/>
      <c r="C1282" s="332"/>
      <c r="D1282" s="332"/>
      <c r="E1282" s="1166"/>
      <c r="F1282" s="582">
        <f t="shared" si="216"/>
        <v>0</v>
      </c>
      <c r="G1282" s="333"/>
      <c r="H1282" s="333"/>
      <c r="I1282" s="334"/>
      <c r="J1282" s="335"/>
      <c r="K1282" s="942"/>
      <c r="L1282" s="337"/>
      <c r="M1282" s="337"/>
      <c r="N1282" s="337"/>
      <c r="O1282" s="338"/>
      <c r="P1282" s="339">
        <f t="shared" si="217"/>
        <v>0</v>
      </c>
      <c r="Q1282" s="364"/>
      <c r="R1282" s="364"/>
      <c r="S1282" s="365"/>
      <c r="T1282" s="366"/>
      <c r="U1282" s="367"/>
      <c r="V1282" s="364"/>
      <c r="W1282" s="364"/>
      <c r="X1282" s="364"/>
      <c r="Y1282" s="1293">
        <f t="shared" si="218"/>
        <v>0</v>
      </c>
      <c r="Z1282" s="340"/>
      <c r="AA1282" s="370"/>
      <c r="AB1282" s="20"/>
      <c r="AC1282" s="253">
        <f t="shared" si="219"/>
        <v>0</v>
      </c>
    </row>
    <row r="1283" spans="1:29" x14ac:dyDescent="0.3">
      <c r="A1283" s="115"/>
      <c r="B1283" s="332"/>
      <c r="C1283" s="368" t="s">
        <v>138</v>
      </c>
      <c r="D1283" s="332"/>
      <c r="E1283" s="1164"/>
      <c r="F1283" s="582">
        <f t="shared" si="216"/>
        <v>0</v>
      </c>
      <c r="G1283" s="333"/>
      <c r="H1283" s="333"/>
      <c r="I1283" s="334"/>
      <c r="J1283" s="335"/>
      <c r="K1283" s="942"/>
      <c r="L1283" s="337"/>
      <c r="M1283" s="337"/>
      <c r="N1283" s="337"/>
      <c r="O1283" s="338"/>
      <c r="P1283" s="339">
        <f t="shared" si="217"/>
        <v>0</v>
      </c>
      <c r="Q1283" s="364"/>
      <c r="R1283" s="364"/>
      <c r="S1283" s="365"/>
      <c r="T1283" s="366"/>
      <c r="U1283" s="367"/>
      <c r="V1283" s="364"/>
      <c r="W1283" s="364"/>
      <c r="X1283" s="364"/>
      <c r="Y1283" s="1293">
        <f t="shared" si="218"/>
        <v>0</v>
      </c>
      <c r="Z1283" s="340"/>
      <c r="AA1283" s="348"/>
      <c r="AB1283" s="20"/>
      <c r="AC1283" s="253">
        <f t="shared" si="219"/>
        <v>0</v>
      </c>
    </row>
    <row r="1284" spans="1:29" x14ac:dyDescent="0.3">
      <c r="A1284" s="115"/>
      <c r="B1284" s="332"/>
      <c r="C1284" s="332"/>
      <c r="D1284" s="332"/>
      <c r="E1284" s="1168" t="s">
        <v>17</v>
      </c>
      <c r="F1284" s="582">
        <f t="shared" ref="F1284:F1356" si="227">SUM(G1284:J1284)</f>
        <v>4</v>
      </c>
      <c r="G1284" s="333">
        <v>1</v>
      </c>
      <c r="H1284" s="333">
        <v>1</v>
      </c>
      <c r="I1284" s="334">
        <v>1</v>
      </c>
      <c r="J1284" s="335">
        <v>1</v>
      </c>
      <c r="K1284" s="942">
        <v>1</v>
      </c>
      <c r="L1284" s="344">
        <v>1</v>
      </c>
      <c r="M1284" s="337"/>
      <c r="N1284" s="337"/>
      <c r="O1284" s="338">
        <f t="shared" ref="O1284:O1343" si="228">SUM(K1284:N1284)</f>
        <v>2</v>
      </c>
      <c r="P1284" s="339">
        <f t="shared" si="217"/>
        <v>175500</v>
      </c>
      <c r="Q1284" s="364">
        <v>45000</v>
      </c>
      <c r="R1284" s="364">
        <v>30500</v>
      </c>
      <c r="S1284" s="365">
        <v>50000</v>
      </c>
      <c r="T1284" s="366">
        <v>50000</v>
      </c>
      <c r="U1284" s="367">
        <v>44800</v>
      </c>
      <c r="V1284" s="364">
        <v>30450</v>
      </c>
      <c r="W1284" s="365"/>
      <c r="X1284" s="366"/>
      <c r="Y1284" s="1293">
        <f t="shared" si="218"/>
        <v>75250</v>
      </c>
      <c r="Z1284" s="340" t="s">
        <v>31</v>
      </c>
      <c r="AA1284" s="439" t="s">
        <v>735</v>
      </c>
      <c r="AB1284" s="20"/>
      <c r="AC1284" s="253">
        <f t="shared" si="219"/>
        <v>250750</v>
      </c>
    </row>
    <row r="1285" spans="1:29" ht="15.6" customHeight="1" x14ac:dyDescent="0.3">
      <c r="A1285" s="115"/>
      <c r="B1285" s="332"/>
      <c r="C1285" s="332"/>
      <c r="D1285" s="332"/>
      <c r="E1285" s="1168"/>
      <c r="F1285" s="582">
        <f t="shared" si="227"/>
        <v>0</v>
      </c>
      <c r="G1285" s="333"/>
      <c r="H1285" s="333"/>
      <c r="I1285" s="334"/>
      <c r="J1285" s="335"/>
      <c r="K1285" s="942"/>
      <c r="L1285" s="337"/>
      <c r="M1285" s="337"/>
      <c r="N1285" s="337"/>
      <c r="O1285" s="338"/>
      <c r="P1285" s="339">
        <f t="shared" ref="P1285:P1354" si="229">SUM(Q1285:T1285)</f>
        <v>0</v>
      </c>
      <c r="Q1285" s="364"/>
      <c r="R1285" s="364"/>
      <c r="S1285" s="365"/>
      <c r="T1285" s="366"/>
      <c r="U1285" s="367"/>
      <c r="V1285" s="364"/>
      <c r="W1285" s="364"/>
      <c r="X1285" s="364"/>
      <c r="Y1285" s="1293">
        <f t="shared" ref="Y1285:Y1354" si="230">SUM(U1285:X1285)</f>
        <v>0</v>
      </c>
      <c r="Z1285" s="340"/>
      <c r="AA1285" s="370" t="s">
        <v>734</v>
      </c>
      <c r="AB1285" s="20"/>
      <c r="AC1285" s="253">
        <f t="shared" si="219"/>
        <v>0</v>
      </c>
    </row>
    <row r="1286" spans="1:29" s="51" customFormat="1" ht="15.6" customHeight="1" x14ac:dyDescent="0.3">
      <c r="A1286" s="115"/>
      <c r="B1286" s="332"/>
      <c r="C1286" s="332"/>
      <c r="D1286" s="332"/>
      <c r="E1286" s="1166"/>
      <c r="F1286" s="582"/>
      <c r="G1286" s="333"/>
      <c r="H1286" s="333"/>
      <c r="I1286" s="334"/>
      <c r="J1286" s="335"/>
      <c r="K1286" s="942"/>
      <c r="L1286" s="344"/>
      <c r="M1286" s="344"/>
      <c r="N1286" s="344"/>
      <c r="O1286" s="338"/>
      <c r="P1286" s="339">
        <f t="shared" si="229"/>
        <v>8910</v>
      </c>
      <c r="Q1286" s="364"/>
      <c r="R1286" s="364">
        <v>8910</v>
      </c>
      <c r="S1286" s="365"/>
      <c r="T1286" s="366"/>
      <c r="U1286" s="367"/>
      <c r="V1286" s="364">
        <v>8910</v>
      </c>
      <c r="W1286" s="364"/>
      <c r="X1286" s="364"/>
      <c r="Y1286" s="1293">
        <f t="shared" si="230"/>
        <v>8910</v>
      </c>
      <c r="Z1286" s="340" t="s">
        <v>189</v>
      </c>
      <c r="AA1286" s="370"/>
      <c r="AB1286" s="84"/>
      <c r="AC1286" s="253">
        <f t="shared" si="219"/>
        <v>17820</v>
      </c>
    </row>
    <row r="1287" spans="1:29" x14ac:dyDescent="0.3">
      <c r="A1287" s="115"/>
      <c r="B1287" s="332"/>
      <c r="C1287" s="332"/>
      <c r="D1287" s="332"/>
      <c r="E1287" s="1168"/>
      <c r="F1287" s="582">
        <f t="shared" si="227"/>
        <v>0</v>
      </c>
      <c r="G1287" s="333"/>
      <c r="H1287" s="333"/>
      <c r="I1287" s="334"/>
      <c r="J1287" s="335"/>
      <c r="K1287" s="942"/>
      <c r="L1287" s="337"/>
      <c r="M1287" s="337"/>
      <c r="N1287" s="337"/>
      <c r="O1287" s="338"/>
      <c r="P1287" s="339">
        <f t="shared" si="229"/>
        <v>0</v>
      </c>
      <c r="Q1287" s="364"/>
      <c r="R1287" s="364"/>
      <c r="S1287" s="365"/>
      <c r="T1287" s="366"/>
      <c r="U1287" s="367"/>
      <c r="V1287" s="364"/>
      <c r="W1287" s="364"/>
      <c r="X1287" s="364"/>
      <c r="Y1287" s="1293">
        <f t="shared" si="230"/>
        <v>0</v>
      </c>
      <c r="Z1287" s="340"/>
      <c r="AA1287" s="348"/>
      <c r="AB1287" s="20"/>
      <c r="AC1287" s="253">
        <f t="shared" si="219"/>
        <v>0</v>
      </c>
    </row>
    <row r="1288" spans="1:29" x14ac:dyDescent="0.3">
      <c r="A1288" s="115"/>
      <c r="B1288" s="332"/>
      <c r="C1288" s="368" t="s">
        <v>139</v>
      </c>
      <c r="D1288" s="332"/>
      <c r="E1288" s="1164"/>
      <c r="F1288" s="582">
        <f t="shared" si="227"/>
        <v>0</v>
      </c>
      <c r="G1288" s="333"/>
      <c r="H1288" s="333"/>
      <c r="I1288" s="334"/>
      <c r="J1288" s="335"/>
      <c r="K1288" s="942"/>
      <c r="L1288" s="337"/>
      <c r="M1288" s="337"/>
      <c r="N1288" s="337"/>
      <c r="O1288" s="338"/>
      <c r="P1288" s="339">
        <f t="shared" si="229"/>
        <v>0</v>
      </c>
      <c r="Q1288" s="364"/>
      <c r="R1288" s="364"/>
      <c r="S1288" s="365"/>
      <c r="T1288" s="366"/>
      <c r="U1288" s="367"/>
      <c r="V1288" s="364"/>
      <c r="W1288" s="364"/>
      <c r="X1288" s="364"/>
      <c r="Y1288" s="1293">
        <f t="shared" si="230"/>
        <v>0</v>
      </c>
      <c r="Z1288" s="340"/>
      <c r="AA1288" s="370"/>
      <c r="AB1288" s="20"/>
      <c r="AC1288" s="253">
        <f t="shared" si="219"/>
        <v>0</v>
      </c>
    </row>
    <row r="1289" spans="1:29" x14ac:dyDescent="0.3">
      <c r="A1289" s="115"/>
      <c r="B1289" s="332"/>
      <c r="C1289" s="332"/>
      <c r="D1289" s="332"/>
      <c r="E1289" s="1168" t="s">
        <v>79</v>
      </c>
      <c r="F1289" s="582">
        <v>3</v>
      </c>
      <c r="G1289" s="433">
        <v>3</v>
      </c>
      <c r="H1289" s="434" t="s">
        <v>78</v>
      </c>
      <c r="I1289" s="433">
        <v>3</v>
      </c>
      <c r="J1289" s="434" t="s">
        <v>78</v>
      </c>
      <c r="K1289" s="633">
        <v>1</v>
      </c>
      <c r="L1289" s="337">
        <v>1</v>
      </c>
      <c r="M1289" s="337"/>
      <c r="N1289" s="337"/>
      <c r="O1289" s="338">
        <f t="shared" si="228"/>
        <v>2</v>
      </c>
      <c r="P1289" s="339">
        <f t="shared" si="229"/>
        <v>60000</v>
      </c>
      <c r="Q1289" s="364"/>
      <c r="R1289" s="364"/>
      <c r="S1289" s="365">
        <v>30000</v>
      </c>
      <c r="T1289" s="366">
        <v>30000</v>
      </c>
      <c r="U1289" s="367"/>
      <c r="V1289" s="364"/>
      <c r="W1289" s="364"/>
      <c r="X1289" s="364"/>
      <c r="Y1289" s="1293">
        <f t="shared" si="230"/>
        <v>0</v>
      </c>
      <c r="Z1289" s="340" t="s">
        <v>31</v>
      </c>
      <c r="AA1289" s="525"/>
      <c r="AB1289" s="20"/>
      <c r="AC1289" s="253">
        <f t="shared" si="219"/>
        <v>60000</v>
      </c>
    </row>
    <row r="1290" spans="1:29" s="51" customFormat="1" ht="15.6" customHeight="1" x14ac:dyDescent="0.3">
      <c r="A1290" s="115"/>
      <c r="B1290" s="332"/>
      <c r="C1290" s="332"/>
      <c r="D1290" s="332"/>
      <c r="E1290" s="1166"/>
      <c r="F1290" s="582"/>
      <c r="G1290" s="333"/>
      <c r="H1290" s="333"/>
      <c r="I1290" s="334"/>
      <c r="J1290" s="335"/>
      <c r="K1290" s="942"/>
      <c r="L1290" s="344"/>
      <c r="M1290" s="344"/>
      <c r="N1290" s="344"/>
      <c r="O1290" s="338"/>
      <c r="P1290" s="339">
        <f t="shared" si="229"/>
        <v>30000</v>
      </c>
      <c r="Q1290" s="367">
        <v>30000</v>
      </c>
      <c r="R1290" s="364"/>
      <c r="S1290" s="365"/>
      <c r="T1290" s="366"/>
      <c r="U1290" s="367">
        <v>30000</v>
      </c>
      <c r="V1290" s="364"/>
      <c r="W1290" s="364"/>
      <c r="X1290" s="364"/>
      <c r="Y1290" s="1293">
        <f t="shared" si="230"/>
        <v>30000</v>
      </c>
      <c r="Z1290" s="340" t="s">
        <v>189</v>
      </c>
      <c r="AA1290" s="370"/>
      <c r="AB1290" s="84"/>
      <c r="AC1290" s="253">
        <f t="shared" si="219"/>
        <v>60000</v>
      </c>
    </row>
    <row r="1291" spans="1:29" s="51" customFormat="1" ht="15.6" customHeight="1" x14ac:dyDescent="0.3">
      <c r="A1291" s="115"/>
      <c r="B1291" s="332"/>
      <c r="C1291" s="332"/>
      <c r="D1291" s="332"/>
      <c r="E1291" s="1166"/>
      <c r="F1291" s="582"/>
      <c r="G1291" s="333"/>
      <c r="H1291" s="333"/>
      <c r="I1291" s="334"/>
      <c r="J1291" s="335"/>
      <c r="K1291" s="942"/>
      <c r="L1291" s="344"/>
      <c r="M1291" s="344"/>
      <c r="N1291" s="344"/>
      <c r="O1291" s="338"/>
      <c r="P1291" s="339">
        <f t="shared" si="229"/>
        <v>9390</v>
      </c>
      <c r="Q1291" s="364"/>
      <c r="R1291" s="364">
        <v>9390</v>
      </c>
      <c r="S1291" s="365"/>
      <c r="T1291" s="366"/>
      <c r="U1291" s="367"/>
      <c r="V1291" s="364">
        <v>9390</v>
      </c>
      <c r="W1291" s="364"/>
      <c r="X1291" s="364"/>
      <c r="Y1291" s="1293">
        <f t="shared" si="230"/>
        <v>9390</v>
      </c>
      <c r="Z1291" s="340" t="s">
        <v>189</v>
      </c>
      <c r="AA1291" s="370"/>
      <c r="AB1291" s="84"/>
      <c r="AC1291" s="253">
        <f t="shared" si="219"/>
        <v>18780</v>
      </c>
    </row>
    <row r="1292" spans="1:29" s="51" customFormat="1" ht="15.6" customHeight="1" x14ac:dyDescent="0.3">
      <c r="A1292" s="115"/>
      <c r="B1292" s="332"/>
      <c r="C1292" s="332"/>
      <c r="D1292" s="332"/>
      <c r="E1292" s="1166"/>
      <c r="F1292" s="582"/>
      <c r="G1292" s="333"/>
      <c r="H1292" s="333"/>
      <c r="I1292" s="334"/>
      <c r="J1292" s="335"/>
      <c r="K1292" s="942"/>
      <c r="L1292" s="344"/>
      <c r="M1292" s="344"/>
      <c r="N1292" s="344"/>
      <c r="O1292" s="338"/>
      <c r="P1292" s="339">
        <f t="shared" si="229"/>
        <v>0</v>
      </c>
      <c r="Q1292" s="364"/>
      <c r="R1292" s="364"/>
      <c r="S1292" s="365"/>
      <c r="T1292" s="366"/>
      <c r="U1292" s="367"/>
      <c r="V1292" s="364"/>
      <c r="W1292" s="364"/>
      <c r="X1292" s="364"/>
      <c r="Y1292" s="1293">
        <f t="shared" si="230"/>
        <v>0</v>
      </c>
      <c r="Z1292" s="340"/>
      <c r="AA1292" s="370"/>
      <c r="AB1292" s="84"/>
      <c r="AC1292" s="253">
        <f t="shared" si="219"/>
        <v>0</v>
      </c>
    </row>
    <row r="1293" spans="1:29" x14ac:dyDescent="0.3">
      <c r="A1293" s="115"/>
      <c r="B1293" s="332"/>
      <c r="C1293" s="332"/>
      <c r="D1293" s="332"/>
      <c r="E1293" s="1168" t="s">
        <v>272</v>
      </c>
      <c r="F1293" s="582">
        <v>1</v>
      </c>
      <c r="G1293" s="433">
        <v>1</v>
      </c>
      <c r="H1293" s="434" t="s">
        <v>28</v>
      </c>
      <c r="I1293" s="433">
        <v>1</v>
      </c>
      <c r="J1293" s="434" t="s">
        <v>28</v>
      </c>
      <c r="K1293" s="942">
        <v>1</v>
      </c>
      <c r="L1293" s="337">
        <v>1</v>
      </c>
      <c r="M1293" s="337"/>
      <c r="N1293" s="337"/>
      <c r="O1293" s="338">
        <f t="shared" si="228"/>
        <v>2</v>
      </c>
      <c r="P1293" s="339">
        <f t="shared" si="229"/>
        <v>31845.53</v>
      </c>
      <c r="Q1293" s="367">
        <v>31845.53</v>
      </c>
      <c r="R1293" s="364"/>
      <c r="S1293" s="365"/>
      <c r="T1293" s="366"/>
      <c r="U1293" s="367">
        <v>31845.53</v>
      </c>
      <c r="V1293" s="364"/>
      <c r="W1293" s="364"/>
      <c r="X1293" s="364"/>
      <c r="Y1293" s="1293">
        <f t="shared" si="230"/>
        <v>31845.53</v>
      </c>
      <c r="Z1293" s="340" t="s">
        <v>1054</v>
      </c>
      <c r="AA1293" s="348"/>
      <c r="AB1293" s="20"/>
      <c r="AC1293" s="253">
        <f t="shared" si="219"/>
        <v>63691.06</v>
      </c>
    </row>
    <row r="1294" spans="1:29" x14ac:dyDescent="0.3">
      <c r="A1294" s="115"/>
      <c r="B1294" s="332"/>
      <c r="C1294" s="332"/>
      <c r="D1294" s="332"/>
      <c r="E1294" s="1168" t="s">
        <v>553</v>
      </c>
      <c r="F1294" s="582">
        <f t="shared" si="227"/>
        <v>0</v>
      </c>
      <c r="G1294" s="333"/>
      <c r="H1294" s="333"/>
      <c r="I1294" s="433"/>
      <c r="J1294" s="434"/>
      <c r="K1294" s="942"/>
      <c r="L1294" s="337"/>
      <c r="M1294" s="337"/>
      <c r="N1294" s="337"/>
      <c r="O1294" s="338"/>
      <c r="P1294" s="339">
        <f t="shared" si="229"/>
        <v>15041</v>
      </c>
      <c r="Q1294" s="364"/>
      <c r="R1294" s="364">
        <v>15041</v>
      </c>
      <c r="S1294" s="365"/>
      <c r="T1294" s="366"/>
      <c r="U1294" s="367"/>
      <c r="V1294" s="364">
        <v>15041</v>
      </c>
      <c r="W1294" s="364"/>
      <c r="X1294" s="364"/>
      <c r="Y1294" s="1293">
        <f t="shared" si="230"/>
        <v>15041</v>
      </c>
      <c r="Z1294" s="340" t="s">
        <v>189</v>
      </c>
      <c r="AA1294" s="370"/>
      <c r="AB1294" s="20"/>
      <c r="AC1294" s="253">
        <f t="shared" ref="AC1294:AC1358" si="231">P1294+Y1294</f>
        <v>30082</v>
      </c>
    </row>
    <row r="1295" spans="1:29" x14ac:dyDescent="0.3">
      <c r="A1295" s="115"/>
      <c r="B1295" s="332"/>
      <c r="C1295" s="332"/>
      <c r="D1295" s="332"/>
      <c r="E1295" s="1168" t="s">
        <v>554</v>
      </c>
      <c r="F1295" s="582">
        <f t="shared" si="227"/>
        <v>0</v>
      </c>
      <c r="G1295" s="333"/>
      <c r="H1295" s="333"/>
      <c r="I1295" s="433"/>
      <c r="J1295" s="434"/>
      <c r="K1295" s="942"/>
      <c r="L1295" s="337"/>
      <c r="M1295" s="337"/>
      <c r="N1295" s="337"/>
      <c r="O1295" s="338"/>
      <c r="P1295" s="339">
        <f t="shared" si="229"/>
        <v>11185</v>
      </c>
      <c r="Q1295" s="364"/>
      <c r="R1295" s="364">
        <v>11185</v>
      </c>
      <c r="S1295" s="365"/>
      <c r="T1295" s="366"/>
      <c r="U1295" s="367"/>
      <c r="V1295" s="364">
        <v>11185</v>
      </c>
      <c r="W1295" s="364"/>
      <c r="X1295" s="364"/>
      <c r="Y1295" s="1293">
        <f t="shared" si="230"/>
        <v>11185</v>
      </c>
      <c r="Z1295" s="340" t="s">
        <v>189</v>
      </c>
      <c r="AA1295" s="370"/>
      <c r="AB1295" s="20"/>
      <c r="AC1295" s="253">
        <f t="shared" si="231"/>
        <v>22370</v>
      </c>
    </row>
    <row r="1296" spans="1:29" ht="16.2" customHeight="1" thickBot="1" x14ac:dyDescent="0.35">
      <c r="A1296" s="115"/>
      <c r="B1296" s="332"/>
      <c r="C1296" s="332"/>
      <c r="D1296" s="332"/>
      <c r="E1296" s="1168"/>
      <c r="F1296" s="582">
        <f t="shared" si="227"/>
        <v>0</v>
      </c>
      <c r="G1296" s="333"/>
      <c r="H1296" s="333"/>
      <c r="I1296" s="433"/>
      <c r="J1296" s="434"/>
      <c r="K1296" s="942"/>
      <c r="L1296" s="337"/>
      <c r="M1296" s="337"/>
      <c r="N1296" s="337"/>
      <c r="O1296" s="338"/>
      <c r="P1296" s="339">
        <f t="shared" si="229"/>
        <v>0</v>
      </c>
      <c r="Q1296" s="364"/>
      <c r="R1296" s="364"/>
      <c r="S1296" s="365"/>
      <c r="T1296" s="366"/>
      <c r="U1296" s="367"/>
      <c r="V1296" s="364"/>
      <c r="W1296" s="364"/>
      <c r="X1296" s="364"/>
      <c r="Y1296" s="1293">
        <f t="shared" si="230"/>
        <v>0</v>
      </c>
      <c r="Z1296" s="340"/>
      <c r="AA1296" s="348"/>
      <c r="AB1296" s="24"/>
      <c r="AC1296" s="253">
        <f t="shared" si="231"/>
        <v>0</v>
      </c>
    </row>
    <row r="1297" spans="1:29" ht="15.6" customHeight="1" x14ac:dyDescent="0.3">
      <c r="A1297" s="115"/>
      <c r="B1297" s="332"/>
      <c r="C1297" s="374" t="s">
        <v>897</v>
      </c>
      <c r="D1297" s="332"/>
      <c r="E1297" s="1164"/>
      <c r="F1297" s="582">
        <f t="shared" si="227"/>
        <v>0</v>
      </c>
      <c r="G1297" s="333"/>
      <c r="H1297" s="333"/>
      <c r="I1297" s="433"/>
      <c r="J1297" s="434"/>
      <c r="K1297" s="942"/>
      <c r="L1297" s="337"/>
      <c r="M1297" s="337"/>
      <c r="N1297" s="337"/>
      <c r="O1297" s="338"/>
      <c r="P1297" s="339">
        <f t="shared" si="229"/>
        <v>0</v>
      </c>
      <c r="Q1297" s="364"/>
      <c r="R1297" s="364"/>
      <c r="S1297" s="365"/>
      <c r="T1297" s="366"/>
      <c r="U1297" s="367"/>
      <c r="V1297" s="364"/>
      <c r="W1297" s="364"/>
      <c r="X1297" s="364"/>
      <c r="Y1297" s="1293">
        <f t="shared" si="230"/>
        <v>0</v>
      </c>
      <c r="Z1297" s="340"/>
      <c r="AA1297" s="348"/>
      <c r="AB1297" s="20"/>
      <c r="AC1297" s="253">
        <f t="shared" si="231"/>
        <v>0</v>
      </c>
    </row>
    <row r="1298" spans="1:29" ht="15.6" customHeight="1" x14ac:dyDescent="0.3">
      <c r="A1298" s="115"/>
      <c r="B1298" s="332"/>
      <c r="C1298" s="374"/>
      <c r="D1298" s="368" t="s">
        <v>898</v>
      </c>
      <c r="E1298" s="1164"/>
      <c r="F1298" s="582"/>
      <c r="G1298" s="333"/>
      <c r="H1298" s="333"/>
      <c r="I1298" s="433"/>
      <c r="J1298" s="434"/>
      <c r="K1298" s="942"/>
      <c r="L1298" s="337"/>
      <c r="M1298" s="337"/>
      <c r="N1298" s="337"/>
      <c r="O1298" s="338"/>
      <c r="P1298" s="339">
        <f t="shared" si="229"/>
        <v>0</v>
      </c>
      <c r="Q1298" s="364"/>
      <c r="R1298" s="364"/>
      <c r="S1298" s="365"/>
      <c r="T1298" s="366"/>
      <c r="U1298" s="367"/>
      <c r="V1298" s="364"/>
      <c r="W1298" s="364"/>
      <c r="X1298" s="364"/>
      <c r="Y1298" s="1293">
        <f t="shared" si="230"/>
        <v>0</v>
      </c>
      <c r="Z1298" s="340"/>
      <c r="AA1298" s="348"/>
      <c r="AB1298" s="20"/>
      <c r="AC1298" s="253">
        <f t="shared" si="231"/>
        <v>0</v>
      </c>
    </row>
    <row r="1299" spans="1:29" ht="15.6" customHeight="1" x14ac:dyDescent="0.3">
      <c r="A1299" s="115"/>
      <c r="B1299" s="332"/>
      <c r="C1299" s="332"/>
      <c r="D1299" s="332"/>
      <c r="E1299" s="1168" t="s">
        <v>315</v>
      </c>
      <c r="F1299" s="582">
        <f t="shared" si="227"/>
        <v>142</v>
      </c>
      <c r="G1299" s="333"/>
      <c r="H1299" s="333"/>
      <c r="I1299" s="433">
        <v>142</v>
      </c>
      <c r="J1299" s="434" t="s">
        <v>113</v>
      </c>
      <c r="K1299" s="942"/>
      <c r="L1299" s="337"/>
      <c r="M1299" s="337"/>
      <c r="N1299" s="337"/>
      <c r="O1299" s="338"/>
      <c r="P1299" s="339">
        <f t="shared" si="229"/>
        <v>0</v>
      </c>
      <c r="Q1299" s="364"/>
      <c r="R1299" s="364"/>
      <c r="S1299" s="365"/>
      <c r="T1299" s="366"/>
      <c r="U1299" s="367"/>
      <c r="V1299" s="364"/>
      <c r="W1299" s="364"/>
      <c r="X1299" s="364"/>
      <c r="Y1299" s="1293">
        <f t="shared" si="230"/>
        <v>0</v>
      </c>
      <c r="Z1299" s="340"/>
      <c r="AA1299" s="370"/>
      <c r="AB1299" s="20"/>
      <c r="AC1299" s="253">
        <f t="shared" si="231"/>
        <v>0</v>
      </c>
    </row>
    <row r="1300" spans="1:29" ht="15.6" customHeight="1" x14ac:dyDescent="0.3">
      <c r="A1300" s="115"/>
      <c r="B1300" s="332"/>
      <c r="C1300" s="332"/>
      <c r="D1300" s="332"/>
      <c r="E1300" s="1168" t="s">
        <v>316</v>
      </c>
      <c r="F1300" s="582">
        <f t="shared" si="227"/>
        <v>0</v>
      </c>
      <c r="G1300" s="333"/>
      <c r="H1300" s="333"/>
      <c r="I1300" s="433"/>
      <c r="J1300" s="434"/>
      <c r="K1300" s="942"/>
      <c r="L1300" s="337"/>
      <c r="M1300" s="337"/>
      <c r="N1300" s="337"/>
      <c r="O1300" s="338"/>
      <c r="P1300" s="339">
        <f t="shared" si="229"/>
        <v>0</v>
      </c>
      <c r="Q1300" s="364"/>
      <c r="R1300" s="364"/>
      <c r="S1300" s="365"/>
      <c r="T1300" s="366"/>
      <c r="U1300" s="367"/>
      <c r="V1300" s="364"/>
      <c r="W1300" s="364"/>
      <c r="X1300" s="364"/>
      <c r="Y1300" s="1293">
        <f t="shared" si="230"/>
        <v>0</v>
      </c>
      <c r="Z1300" s="340"/>
      <c r="AA1300" s="370"/>
      <c r="AB1300" s="20"/>
      <c r="AC1300" s="253">
        <f t="shared" si="231"/>
        <v>0</v>
      </c>
    </row>
    <row r="1301" spans="1:29" ht="15.6" customHeight="1" x14ac:dyDescent="0.3">
      <c r="A1301" s="115"/>
      <c r="B1301" s="332"/>
      <c r="C1301" s="332"/>
      <c r="D1301" s="332"/>
      <c r="E1301" s="1168"/>
      <c r="F1301" s="582">
        <f t="shared" si="227"/>
        <v>0</v>
      </c>
      <c r="G1301" s="333"/>
      <c r="H1301" s="333"/>
      <c r="I1301" s="433"/>
      <c r="J1301" s="434"/>
      <c r="K1301" s="942"/>
      <c r="L1301" s="337"/>
      <c r="M1301" s="337"/>
      <c r="N1301" s="337"/>
      <c r="O1301" s="338"/>
      <c r="P1301" s="339">
        <f t="shared" si="229"/>
        <v>0</v>
      </c>
      <c r="Q1301" s="364"/>
      <c r="R1301" s="364"/>
      <c r="S1301" s="365"/>
      <c r="T1301" s="366"/>
      <c r="U1301" s="367"/>
      <c r="V1301" s="364"/>
      <c r="W1301" s="364"/>
      <c r="X1301" s="364"/>
      <c r="Y1301" s="1293">
        <f t="shared" si="230"/>
        <v>0</v>
      </c>
      <c r="Z1301" s="340"/>
      <c r="AA1301" s="370"/>
      <c r="AB1301" s="20"/>
      <c r="AC1301" s="253">
        <f t="shared" si="231"/>
        <v>0</v>
      </c>
    </row>
    <row r="1302" spans="1:29" ht="15.6" customHeight="1" x14ac:dyDescent="0.3">
      <c r="A1302" s="115"/>
      <c r="B1302" s="332"/>
      <c r="C1302" s="332"/>
      <c r="D1302" s="332"/>
      <c r="E1302" s="1168" t="s">
        <v>317</v>
      </c>
      <c r="F1302" s="582">
        <f t="shared" si="227"/>
        <v>142</v>
      </c>
      <c r="G1302" s="333"/>
      <c r="H1302" s="333"/>
      <c r="I1302" s="433">
        <v>142</v>
      </c>
      <c r="J1302" s="434" t="s">
        <v>113</v>
      </c>
      <c r="K1302" s="942"/>
      <c r="L1302" s="337"/>
      <c r="M1302" s="337"/>
      <c r="N1302" s="337"/>
      <c r="O1302" s="338"/>
      <c r="P1302" s="339">
        <f t="shared" si="229"/>
        <v>0</v>
      </c>
      <c r="Q1302" s="364"/>
      <c r="R1302" s="364"/>
      <c r="S1302" s="365"/>
      <c r="T1302" s="366"/>
      <c r="U1302" s="367"/>
      <c r="V1302" s="364"/>
      <c r="W1302" s="364"/>
      <c r="X1302" s="364"/>
      <c r="Y1302" s="1293">
        <f t="shared" si="230"/>
        <v>0</v>
      </c>
      <c r="Z1302" s="340"/>
      <c r="AA1302" s="462" t="s">
        <v>156</v>
      </c>
      <c r="AB1302" s="20"/>
      <c r="AC1302" s="253">
        <f t="shared" si="231"/>
        <v>0</v>
      </c>
    </row>
    <row r="1303" spans="1:29" ht="15.6" customHeight="1" x14ac:dyDescent="0.3">
      <c r="A1303" s="115"/>
      <c r="B1303" s="332"/>
      <c r="C1303" s="332"/>
      <c r="D1303" s="332"/>
      <c r="E1303" s="1168" t="s">
        <v>318</v>
      </c>
      <c r="F1303" s="582">
        <f t="shared" si="227"/>
        <v>0</v>
      </c>
      <c r="G1303" s="333"/>
      <c r="H1303" s="333"/>
      <c r="I1303" s="433"/>
      <c r="J1303" s="434"/>
      <c r="K1303" s="942"/>
      <c r="L1303" s="337"/>
      <c r="M1303" s="337"/>
      <c r="N1303" s="337"/>
      <c r="O1303" s="338"/>
      <c r="P1303" s="339">
        <f t="shared" si="229"/>
        <v>0</v>
      </c>
      <c r="Q1303" s="364"/>
      <c r="R1303" s="364"/>
      <c r="S1303" s="365"/>
      <c r="T1303" s="366"/>
      <c r="U1303" s="367"/>
      <c r="V1303" s="364"/>
      <c r="W1303" s="364"/>
      <c r="X1303" s="364"/>
      <c r="Y1303" s="1293">
        <f t="shared" si="230"/>
        <v>0</v>
      </c>
      <c r="Z1303" s="340"/>
      <c r="AA1303" s="370"/>
      <c r="AB1303" s="20"/>
      <c r="AC1303" s="253">
        <f t="shared" si="231"/>
        <v>0</v>
      </c>
    </row>
    <row r="1304" spans="1:29" ht="15.6" customHeight="1" x14ac:dyDescent="0.3">
      <c r="A1304" s="115"/>
      <c r="B1304" s="332"/>
      <c r="C1304" s="332"/>
      <c r="D1304" s="332"/>
      <c r="E1304" s="1168"/>
      <c r="F1304" s="582">
        <f t="shared" si="227"/>
        <v>0</v>
      </c>
      <c r="G1304" s="333"/>
      <c r="H1304" s="333"/>
      <c r="I1304" s="433"/>
      <c r="J1304" s="434"/>
      <c r="K1304" s="942"/>
      <c r="L1304" s="337"/>
      <c r="M1304" s="337"/>
      <c r="N1304" s="337"/>
      <c r="O1304" s="338"/>
      <c r="P1304" s="339">
        <f t="shared" si="229"/>
        <v>0</v>
      </c>
      <c r="Q1304" s="364"/>
      <c r="R1304" s="364"/>
      <c r="S1304" s="365"/>
      <c r="T1304" s="366"/>
      <c r="U1304" s="367"/>
      <c r="V1304" s="364"/>
      <c r="W1304" s="364"/>
      <c r="X1304" s="364"/>
      <c r="Y1304" s="1293">
        <f t="shared" si="230"/>
        <v>0</v>
      </c>
      <c r="Z1304" s="340"/>
      <c r="AA1304" s="370"/>
      <c r="AB1304" s="20"/>
      <c r="AC1304" s="253">
        <f t="shared" si="231"/>
        <v>0</v>
      </c>
    </row>
    <row r="1305" spans="1:29" ht="15.6" customHeight="1" x14ac:dyDescent="0.3">
      <c r="A1305" s="115"/>
      <c r="B1305" s="332"/>
      <c r="C1305" s="442" t="s">
        <v>409</v>
      </c>
      <c r="D1305" s="332"/>
      <c r="E1305" s="1168"/>
      <c r="F1305" s="582">
        <f t="shared" si="227"/>
        <v>0</v>
      </c>
      <c r="G1305" s="333"/>
      <c r="H1305" s="333"/>
      <c r="I1305" s="433"/>
      <c r="J1305" s="434"/>
      <c r="K1305" s="942"/>
      <c r="L1305" s="337"/>
      <c r="M1305" s="337"/>
      <c r="N1305" s="337"/>
      <c r="O1305" s="338"/>
      <c r="P1305" s="339">
        <f t="shared" si="229"/>
        <v>0</v>
      </c>
      <c r="Q1305" s="364"/>
      <c r="R1305" s="364"/>
      <c r="S1305" s="365"/>
      <c r="T1305" s="366"/>
      <c r="U1305" s="367"/>
      <c r="V1305" s="364"/>
      <c r="W1305" s="364"/>
      <c r="X1305" s="364"/>
      <c r="Y1305" s="1293">
        <f t="shared" si="230"/>
        <v>0</v>
      </c>
      <c r="Z1305" s="340"/>
      <c r="AA1305" s="439"/>
      <c r="AB1305" s="20"/>
      <c r="AC1305" s="253">
        <f t="shared" si="231"/>
        <v>0</v>
      </c>
    </row>
    <row r="1306" spans="1:29" ht="15.6" customHeight="1" x14ac:dyDescent="0.3">
      <c r="A1306" s="115"/>
      <c r="B1306" s="332"/>
      <c r="C1306" s="332"/>
      <c r="D1306" s="332" t="s">
        <v>431</v>
      </c>
      <c r="E1306" s="1168"/>
      <c r="F1306" s="582">
        <f t="shared" si="227"/>
        <v>1</v>
      </c>
      <c r="G1306" s="333"/>
      <c r="H1306" s="333"/>
      <c r="I1306" s="433">
        <v>1</v>
      </c>
      <c r="J1306" s="434" t="s">
        <v>28</v>
      </c>
      <c r="K1306" s="633">
        <v>13</v>
      </c>
      <c r="L1306" s="337">
        <v>1</v>
      </c>
      <c r="M1306" s="337"/>
      <c r="N1306" s="337"/>
      <c r="O1306" s="338">
        <f t="shared" si="228"/>
        <v>14</v>
      </c>
      <c r="P1306" s="339">
        <f t="shared" si="229"/>
        <v>100000</v>
      </c>
      <c r="Q1306" s="364"/>
      <c r="R1306" s="364"/>
      <c r="S1306" s="365">
        <v>50000</v>
      </c>
      <c r="T1306" s="366">
        <v>50000</v>
      </c>
      <c r="U1306" s="367"/>
      <c r="V1306" s="364"/>
      <c r="W1306" s="364"/>
      <c r="X1306" s="364"/>
      <c r="Y1306" s="1293">
        <f t="shared" si="230"/>
        <v>0</v>
      </c>
      <c r="Z1306" s="476"/>
      <c r="AA1306" s="525" t="s">
        <v>31</v>
      </c>
      <c r="AB1306" s="20"/>
      <c r="AC1306" s="253">
        <f t="shared" si="231"/>
        <v>100000</v>
      </c>
    </row>
    <row r="1307" spans="1:29" ht="16.2" thickBot="1" x14ac:dyDescent="0.35">
      <c r="A1307" s="119"/>
      <c r="B1307" s="306"/>
      <c r="C1307" s="306"/>
      <c r="D1307" s="306"/>
      <c r="E1307" s="1364"/>
      <c r="F1307" s="881">
        <f t="shared" si="227"/>
        <v>0</v>
      </c>
      <c r="G1307" s="307"/>
      <c r="H1307" s="307"/>
      <c r="I1307" s="640"/>
      <c r="J1307" s="641"/>
      <c r="K1307" s="941"/>
      <c r="L1307" s="310"/>
      <c r="M1307" s="310"/>
      <c r="N1307" s="310"/>
      <c r="O1307" s="311"/>
      <c r="P1307" s="484">
        <f t="shared" si="229"/>
        <v>0</v>
      </c>
      <c r="Q1307" s="349"/>
      <c r="R1307" s="349"/>
      <c r="S1307" s="314"/>
      <c r="T1307" s="315"/>
      <c r="U1307" s="350"/>
      <c r="V1307" s="349"/>
      <c r="W1307" s="349"/>
      <c r="X1307" s="349"/>
      <c r="Y1307" s="1307">
        <f t="shared" si="230"/>
        <v>0</v>
      </c>
      <c r="Z1307" s="317"/>
      <c r="AA1307" s="570"/>
      <c r="AB1307" s="20"/>
      <c r="AC1307" s="253">
        <f t="shared" si="231"/>
        <v>0</v>
      </c>
    </row>
    <row r="1308" spans="1:29" s="34" customFormat="1" x14ac:dyDescent="0.3">
      <c r="A1308" s="127"/>
      <c r="B1308" s="351" t="s">
        <v>84</v>
      </c>
      <c r="C1308" s="351"/>
      <c r="D1308" s="351"/>
      <c r="E1308" s="1351"/>
      <c r="F1308" s="883">
        <f t="shared" si="227"/>
        <v>0</v>
      </c>
      <c r="G1308" s="920"/>
      <c r="H1308" s="920"/>
      <c r="I1308" s="921"/>
      <c r="J1308" s="922"/>
      <c r="K1308" s="356"/>
      <c r="L1308" s="923"/>
      <c r="M1308" s="923"/>
      <c r="N1308" s="923"/>
      <c r="O1308" s="358"/>
      <c r="P1308" s="488">
        <f t="shared" si="229"/>
        <v>0</v>
      </c>
      <c r="Q1308" s="976"/>
      <c r="R1308" s="976"/>
      <c r="S1308" s="464"/>
      <c r="T1308" s="465"/>
      <c r="U1308" s="998"/>
      <c r="V1308" s="976"/>
      <c r="W1308" s="976"/>
      <c r="X1308" s="976"/>
      <c r="Y1308" s="1308">
        <f t="shared" si="230"/>
        <v>0</v>
      </c>
      <c r="Z1308" s="466" t="s">
        <v>114</v>
      </c>
      <c r="AA1308" s="692"/>
      <c r="AB1308" s="87" t="s">
        <v>725</v>
      </c>
      <c r="AC1308" s="260">
        <f t="shared" si="231"/>
        <v>0</v>
      </c>
    </row>
    <row r="1309" spans="1:29" s="34" customFormat="1" x14ac:dyDescent="0.3">
      <c r="A1309" s="118"/>
      <c r="B1309" s="368"/>
      <c r="C1309" s="331" t="s">
        <v>264</v>
      </c>
      <c r="D1309" s="368"/>
      <c r="E1309" s="1166"/>
      <c r="F1309" s="582">
        <f t="shared" ref="F1309" si="232">SUM(G1309:J1309)</f>
        <v>0</v>
      </c>
      <c r="G1309" s="583"/>
      <c r="H1309" s="583"/>
      <c r="I1309" s="584"/>
      <c r="J1309" s="585"/>
      <c r="K1309" s="336"/>
      <c r="L1309" s="429"/>
      <c r="M1309" s="429"/>
      <c r="N1309" s="429"/>
      <c r="O1309" s="338"/>
      <c r="P1309" s="1359">
        <f>P1346</f>
        <v>100000</v>
      </c>
      <c r="Q1309" s="401">
        <f t="shared" ref="Q1309:Y1309" si="233">Q1346</f>
        <v>0</v>
      </c>
      <c r="R1309" s="401">
        <f t="shared" si="233"/>
        <v>0</v>
      </c>
      <c r="S1309" s="401">
        <f t="shared" si="233"/>
        <v>50000</v>
      </c>
      <c r="T1309" s="1262">
        <f t="shared" si="233"/>
        <v>50000</v>
      </c>
      <c r="U1309" s="1359">
        <f t="shared" si="233"/>
        <v>0</v>
      </c>
      <c r="V1309" s="401">
        <f t="shared" si="233"/>
        <v>0</v>
      </c>
      <c r="W1309" s="1260">
        <f t="shared" si="233"/>
        <v>0</v>
      </c>
      <c r="X1309" s="339">
        <f t="shared" si="233"/>
        <v>0</v>
      </c>
      <c r="Y1309" s="1286">
        <f t="shared" si="233"/>
        <v>0</v>
      </c>
      <c r="Z1309" s="339"/>
      <c r="AA1309" s="601"/>
      <c r="AB1309" s="20"/>
      <c r="AC1309" s="260">
        <f t="shared" si="231"/>
        <v>100000</v>
      </c>
    </row>
    <row r="1310" spans="1:29" s="34" customFormat="1" x14ac:dyDescent="0.3">
      <c r="A1310" s="118"/>
      <c r="B1310" s="368"/>
      <c r="C1310" s="331" t="s">
        <v>189</v>
      </c>
      <c r="D1310" s="368"/>
      <c r="E1310" s="1166"/>
      <c r="F1310" s="582">
        <f t="shared" si="227"/>
        <v>0</v>
      </c>
      <c r="G1310" s="583"/>
      <c r="H1310" s="583"/>
      <c r="I1310" s="584"/>
      <c r="J1310" s="585"/>
      <c r="K1310" s="336"/>
      <c r="L1310" s="429"/>
      <c r="M1310" s="429"/>
      <c r="N1310" s="429"/>
      <c r="O1310" s="338"/>
      <c r="P1310" s="1515">
        <f t="shared" ref="P1310:T1310" si="234">SUM(P1311:P1343)</f>
        <v>1919700</v>
      </c>
      <c r="Q1310" s="436">
        <f t="shared" si="234"/>
        <v>150400</v>
      </c>
      <c r="R1310" s="436">
        <f t="shared" si="234"/>
        <v>969300</v>
      </c>
      <c r="S1310" s="436">
        <f t="shared" si="234"/>
        <v>800000</v>
      </c>
      <c r="T1310" s="1516">
        <f t="shared" si="234"/>
        <v>0</v>
      </c>
      <c r="U1310" s="1515">
        <f>SUM(U1311:U1343)</f>
        <v>150400</v>
      </c>
      <c r="V1310" s="436">
        <f t="shared" ref="V1310:Y1310" si="235">SUM(V1311:V1343)</f>
        <v>969300</v>
      </c>
      <c r="W1310" s="1265">
        <f t="shared" si="235"/>
        <v>0</v>
      </c>
      <c r="X1310" s="437">
        <f t="shared" si="235"/>
        <v>0</v>
      </c>
      <c r="Y1310" s="1295">
        <f t="shared" si="235"/>
        <v>1119700</v>
      </c>
      <c r="Z1310" s="438">
        <f>SUM(Z1311:Z1343)</f>
        <v>0</v>
      </c>
      <c r="AA1310" s="601"/>
      <c r="AB1310" s="87" t="s">
        <v>726</v>
      </c>
      <c r="AC1310" s="260">
        <f t="shared" si="231"/>
        <v>3039400</v>
      </c>
    </row>
    <row r="1311" spans="1:29" x14ac:dyDescent="0.3">
      <c r="A1311" s="115"/>
      <c r="B1311" s="332"/>
      <c r="C1311" s="332"/>
      <c r="D1311" s="332"/>
      <c r="E1311" s="1168"/>
      <c r="F1311" s="582">
        <f t="shared" si="227"/>
        <v>0</v>
      </c>
      <c r="G1311" s="333"/>
      <c r="H1311" s="333"/>
      <c r="I1311" s="433"/>
      <c r="J1311" s="434"/>
      <c r="K1311" s="942"/>
      <c r="L1311" s="337"/>
      <c r="M1311" s="337"/>
      <c r="N1311" s="337"/>
      <c r="O1311" s="338"/>
      <c r="P1311" s="1359">
        <f t="shared" si="229"/>
        <v>0</v>
      </c>
      <c r="Q1311" s="364"/>
      <c r="R1311" s="364"/>
      <c r="S1311" s="365"/>
      <c r="T1311" s="1453"/>
      <c r="U1311" s="1514"/>
      <c r="V1311" s="364"/>
      <c r="W1311" s="660"/>
      <c r="X1311" s="364"/>
      <c r="Y1311" s="1293">
        <f t="shared" si="230"/>
        <v>0</v>
      </c>
      <c r="Z1311" s="340"/>
      <c r="AA1311" s="370"/>
      <c r="AB1311" s="86" t="s">
        <v>727</v>
      </c>
      <c r="AC1311" s="253">
        <f t="shared" si="231"/>
        <v>0</v>
      </c>
    </row>
    <row r="1312" spans="1:29" x14ac:dyDescent="0.3">
      <c r="A1312" s="115"/>
      <c r="B1312" s="332"/>
      <c r="C1312" s="374" t="s">
        <v>1234</v>
      </c>
      <c r="D1312" s="332"/>
      <c r="E1312" s="1164"/>
      <c r="F1312" s="582">
        <f t="shared" si="227"/>
        <v>0</v>
      </c>
      <c r="G1312" s="333"/>
      <c r="H1312" s="333"/>
      <c r="I1312" s="433"/>
      <c r="J1312" s="434"/>
      <c r="K1312" s="942"/>
      <c r="L1312" s="337"/>
      <c r="M1312" s="337"/>
      <c r="N1312" s="337"/>
      <c r="O1312" s="338"/>
      <c r="P1312" s="1359">
        <f t="shared" si="229"/>
        <v>0</v>
      </c>
      <c r="Q1312" s="364"/>
      <c r="R1312" s="364"/>
      <c r="S1312" s="365"/>
      <c r="T1312" s="1453"/>
      <c r="U1312" s="1514"/>
      <c r="V1312" s="364"/>
      <c r="W1312" s="660"/>
      <c r="X1312" s="364"/>
      <c r="Y1312" s="1293">
        <f t="shared" si="230"/>
        <v>0</v>
      </c>
      <c r="Z1312" s="340"/>
      <c r="AA1312" s="431"/>
      <c r="AB1312" s="86" t="s">
        <v>728</v>
      </c>
      <c r="AC1312" s="253">
        <f t="shared" si="231"/>
        <v>0</v>
      </c>
    </row>
    <row r="1313" spans="1:29" x14ac:dyDescent="0.3">
      <c r="A1313" s="115"/>
      <c r="B1313" s="332"/>
      <c r="C1313" s="374"/>
      <c r="D1313" s="368" t="s">
        <v>1235</v>
      </c>
      <c r="E1313" s="1164"/>
      <c r="F1313" s="582">
        <f t="shared" ref="F1313" si="236">SUM(G1313:J1313)</f>
        <v>0</v>
      </c>
      <c r="G1313" s="333"/>
      <c r="H1313" s="333"/>
      <c r="I1313" s="433"/>
      <c r="J1313" s="434"/>
      <c r="K1313" s="942"/>
      <c r="L1313" s="337"/>
      <c r="M1313" s="337"/>
      <c r="N1313" s="337"/>
      <c r="O1313" s="338"/>
      <c r="P1313" s="1359">
        <f t="shared" si="229"/>
        <v>0</v>
      </c>
      <c r="Q1313" s="364"/>
      <c r="R1313" s="364"/>
      <c r="S1313" s="365"/>
      <c r="T1313" s="1453"/>
      <c r="U1313" s="1514"/>
      <c r="V1313" s="364"/>
      <c r="W1313" s="660"/>
      <c r="X1313" s="364"/>
      <c r="Y1313" s="1293">
        <f t="shared" si="230"/>
        <v>0</v>
      </c>
      <c r="Z1313" s="340"/>
      <c r="AA1313" s="431"/>
      <c r="AB1313" s="86" t="s">
        <v>728</v>
      </c>
      <c r="AC1313" s="253">
        <f t="shared" si="231"/>
        <v>0</v>
      </c>
    </row>
    <row r="1314" spans="1:29" x14ac:dyDescent="0.3">
      <c r="A1314" s="115"/>
      <c r="B1314" s="332"/>
      <c r="C1314" s="332"/>
      <c r="D1314" s="332"/>
      <c r="E1314" s="1168" t="s">
        <v>217</v>
      </c>
      <c r="F1314" s="582">
        <v>128</v>
      </c>
      <c r="G1314" s="333">
        <v>128</v>
      </c>
      <c r="H1314" s="434" t="s">
        <v>1057</v>
      </c>
      <c r="I1314" s="433">
        <v>6</v>
      </c>
      <c r="J1314" s="434">
        <v>-6</v>
      </c>
      <c r="K1314" s="633"/>
      <c r="L1314" s="337">
        <v>4</v>
      </c>
      <c r="M1314" s="337"/>
      <c r="N1314" s="337"/>
      <c r="O1314" s="338">
        <f t="shared" si="228"/>
        <v>4</v>
      </c>
      <c r="P1314" s="1359">
        <f t="shared" si="229"/>
        <v>0</v>
      </c>
      <c r="Q1314" s="364"/>
      <c r="R1314" s="364"/>
      <c r="S1314" s="365"/>
      <c r="T1314" s="1453"/>
      <c r="U1314" s="1514"/>
      <c r="V1314" s="364"/>
      <c r="W1314" s="660"/>
      <c r="X1314" s="364"/>
      <c r="Y1314" s="1293">
        <f t="shared" si="230"/>
        <v>0</v>
      </c>
      <c r="Z1314" s="340"/>
      <c r="AA1314" s="431" t="s">
        <v>1058</v>
      </c>
      <c r="AB1314" s="28"/>
      <c r="AC1314" s="253">
        <f t="shared" si="231"/>
        <v>0</v>
      </c>
    </row>
    <row r="1315" spans="1:29" x14ac:dyDescent="0.3">
      <c r="A1315" s="115"/>
      <c r="B1315" s="332"/>
      <c r="C1315" s="332"/>
      <c r="D1315" s="332"/>
      <c r="E1315" s="1168"/>
      <c r="F1315" s="582">
        <f t="shared" si="227"/>
        <v>0</v>
      </c>
      <c r="G1315" s="333"/>
      <c r="H1315" s="333"/>
      <c r="I1315" s="433"/>
      <c r="J1315" s="434"/>
      <c r="K1315" s="942"/>
      <c r="L1315" s="337"/>
      <c r="M1315" s="337"/>
      <c r="N1315" s="337"/>
      <c r="O1315" s="338"/>
      <c r="P1315" s="1359">
        <f t="shared" si="229"/>
        <v>0</v>
      </c>
      <c r="Q1315" s="364"/>
      <c r="R1315" s="364"/>
      <c r="S1315" s="365"/>
      <c r="T1315" s="1453"/>
      <c r="U1315" s="1514"/>
      <c r="V1315" s="364"/>
      <c r="W1315" s="660"/>
      <c r="X1315" s="364"/>
      <c r="Y1315" s="1293">
        <f t="shared" si="230"/>
        <v>0</v>
      </c>
      <c r="Z1315" s="340"/>
      <c r="AA1315" s="370"/>
      <c r="AB1315" s="23"/>
      <c r="AC1315" s="253">
        <f t="shared" si="231"/>
        <v>0</v>
      </c>
    </row>
    <row r="1316" spans="1:29" x14ac:dyDescent="0.3">
      <c r="A1316" s="207"/>
      <c r="B1316" s="409"/>
      <c r="C1316" s="282" t="s">
        <v>1236</v>
      </c>
      <c r="D1316" s="409"/>
      <c r="E1316" s="523"/>
      <c r="F1316" s="582">
        <f t="shared" si="227"/>
        <v>0</v>
      </c>
      <c r="G1316" s="333"/>
      <c r="H1316" s="333"/>
      <c r="I1316" s="433"/>
      <c r="J1316" s="434"/>
      <c r="K1316" s="942"/>
      <c r="L1316" s="337"/>
      <c r="M1316" s="337"/>
      <c r="N1316" s="337"/>
      <c r="O1316" s="338"/>
      <c r="P1316" s="1359">
        <f t="shared" si="229"/>
        <v>0</v>
      </c>
      <c r="Q1316" s="364"/>
      <c r="R1316" s="364"/>
      <c r="S1316" s="365"/>
      <c r="T1316" s="1453"/>
      <c r="U1316" s="1514"/>
      <c r="V1316" s="364"/>
      <c r="W1316" s="660"/>
      <c r="X1316" s="364"/>
      <c r="Y1316" s="1293">
        <f t="shared" si="230"/>
        <v>0</v>
      </c>
      <c r="Z1316" s="340"/>
      <c r="AA1316" s="431" t="s">
        <v>1058</v>
      </c>
      <c r="AB1316" s="23"/>
      <c r="AC1316" s="253">
        <f t="shared" si="231"/>
        <v>0</v>
      </c>
    </row>
    <row r="1317" spans="1:29" x14ac:dyDescent="0.3">
      <c r="A1317" s="207"/>
      <c r="B1317" s="409"/>
      <c r="C1317" s="282" t="s">
        <v>1237</v>
      </c>
      <c r="D1317" s="409"/>
      <c r="E1317" s="523"/>
      <c r="F1317" s="582"/>
      <c r="G1317" s="333"/>
      <c r="H1317" s="333"/>
      <c r="I1317" s="433"/>
      <c r="J1317" s="434"/>
      <c r="K1317" s="942"/>
      <c r="L1317" s="337"/>
      <c r="M1317" s="337"/>
      <c r="N1317" s="337"/>
      <c r="O1317" s="338"/>
      <c r="P1317" s="1359">
        <f t="shared" si="229"/>
        <v>0</v>
      </c>
      <c r="Q1317" s="364"/>
      <c r="R1317" s="364"/>
      <c r="S1317" s="365"/>
      <c r="T1317" s="1453"/>
      <c r="U1317" s="1514"/>
      <c r="V1317" s="364"/>
      <c r="W1317" s="660"/>
      <c r="X1317" s="364"/>
      <c r="Y1317" s="1293">
        <f t="shared" si="230"/>
        <v>0</v>
      </c>
      <c r="Z1317" s="340"/>
      <c r="AA1317" s="370"/>
      <c r="AB1317" s="23"/>
      <c r="AC1317" s="253">
        <f t="shared" si="231"/>
        <v>0</v>
      </c>
    </row>
    <row r="1318" spans="1:29" x14ac:dyDescent="0.3">
      <c r="A1318" s="207"/>
      <c r="B1318" s="409"/>
      <c r="C1318" s="282" t="s">
        <v>1238</v>
      </c>
      <c r="D1318" s="409"/>
      <c r="E1318" s="523"/>
      <c r="F1318" s="582"/>
      <c r="G1318" s="333"/>
      <c r="H1318" s="333"/>
      <c r="I1318" s="433"/>
      <c r="J1318" s="434"/>
      <c r="K1318" s="942"/>
      <c r="L1318" s="337"/>
      <c r="M1318" s="337"/>
      <c r="N1318" s="337"/>
      <c r="O1318" s="338"/>
      <c r="P1318" s="1359">
        <f t="shared" si="229"/>
        <v>0</v>
      </c>
      <c r="Q1318" s="364"/>
      <c r="R1318" s="364"/>
      <c r="S1318" s="365"/>
      <c r="T1318" s="1453"/>
      <c r="U1318" s="1514"/>
      <c r="V1318" s="364"/>
      <c r="W1318" s="660"/>
      <c r="X1318" s="364"/>
      <c r="Y1318" s="1293">
        <f t="shared" si="230"/>
        <v>0</v>
      </c>
      <c r="Z1318" s="340"/>
      <c r="AA1318" s="370"/>
      <c r="AB1318" s="23"/>
      <c r="AC1318" s="253">
        <f t="shared" si="231"/>
        <v>0</v>
      </c>
    </row>
    <row r="1319" spans="1:29" x14ac:dyDescent="0.3">
      <c r="A1319" s="207"/>
      <c r="B1319" s="409"/>
      <c r="C1319" s="409"/>
      <c r="D1319" s="409"/>
      <c r="E1319" s="522" t="s">
        <v>217</v>
      </c>
      <c r="F1319" s="582">
        <f t="shared" si="227"/>
        <v>142</v>
      </c>
      <c r="G1319" s="333">
        <v>142</v>
      </c>
      <c r="H1319" s="434" t="s">
        <v>113</v>
      </c>
      <c r="I1319" s="433"/>
      <c r="J1319" s="434"/>
      <c r="K1319" s="942"/>
      <c r="L1319" s="337"/>
      <c r="M1319" s="337"/>
      <c r="N1319" s="337"/>
      <c r="O1319" s="338"/>
      <c r="P1319" s="1359">
        <f t="shared" si="229"/>
        <v>0</v>
      </c>
      <c r="Q1319" s="364"/>
      <c r="R1319" s="364"/>
      <c r="S1319" s="365"/>
      <c r="T1319" s="1453"/>
      <c r="U1319" s="1514"/>
      <c r="V1319" s="364"/>
      <c r="W1319" s="660"/>
      <c r="X1319" s="364"/>
      <c r="Y1319" s="1293">
        <f t="shared" si="230"/>
        <v>0</v>
      </c>
      <c r="Z1319" s="340"/>
      <c r="AA1319" s="348"/>
      <c r="AB1319" s="23"/>
      <c r="AC1319" s="253">
        <f t="shared" si="231"/>
        <v>0</v>
      </c>
    </row>
    <row r="1320" spans="1:29" x14ac:dyDescent="0.3">
      <c r="A1320" s="207"/>
      <c r="B1320" s="409"/>
      <c r="C1320" s="409"/>
      <c r="D1320" s="409"/>
      <c r="E1320" s="522"/>
      <c r="F1320" s="582"/>
      <c r="G1320" s="333"/>
      <c r="H1320" s="333"/>
      <c r="I1320" s="433"/>
      <c r="J1320" s="434"/>
      <c r="K1320" s="942"/>
      <c r="L1320" s="337"/>
      <c r="M1320" s="337"/>
      <c r="N1320" s="337"/>
      <c r="O1320" s="338"/>
      <c r="P1320" s="1359">
        <f t="shared" si="229"/>
        <v>0</v>
      </c>
      <c r="Q1320" s="364"/>
      <c r="R1320" s="364"/>
      <c r="S1320" s="365"/>
      <c r="T1320" s="1453"/>
      <c r="U1320" s="1514"/>
      <c r="V1320" s="364"/>
      <c r="W1320" s="660"/>
      <c r="X1320" s="364"/>
      <c r="Y1320" s="1293">
        <f t="shared" si="230"/>
        <v>0</v>
      </c>
      <c r="Z1320" s="340"/>
      <c r="AA1320" s="348"/>
      <c r="AB1320" s="23"/>
      <c r="AC1320" s="253">
        <f t="shared" si="231"/>
        <v>0</v>
      </c>
    </row>
    <row r="1321" spans="1:29" x14ac:dyDescent="0.3">
      <c r="A1321" s="115"/>
      <c r="B1321" s="332"/>
      <c r="C1321" s="642" t="s">
        <v>1239</v>
      </c>
      <c r="D1321" s="332"/>
      <c r="E1321" s="1164"/>
      <c r="F1321" s="582">
        <f t="shared" si="227"/>
        <v>0</v>
      </c>
      <c r="G1321" s="333"/>
      <c r="H1321" s="333"/>
      <c r="I1321" s="433"/>
      <c r="J1321" s="434"/>
      <c r="K1321" s="942"/>
      <c r="L1321" s="337"/>
      <c r="M1321" s="337"/>
      <c r="N1321" s="337"/>
      <c r="O1321" s="338"/>
      <c r="P1321" s="1359">
        <f t="shared" si="229"/>
        <v>0</v>
      </c>
      <c r="Q1321" s="364"/>
      <c r="R1321" s="364"/>
      <c r="S1321" s="365"/>
      <c r="T1321" s="1453"/>
      <c r="U1321" s="1514"/>
      <c r="V1321" s="364"/>
      <c r="W1321" s="660"/>
      <c r="X1321" s="364"/>
      <c r="Y1321" s="1293">
        <f t="shared" si="230"/>
        <v>0</v>
      </c>
      <c r="Z1321" s="340"/>
      <c r="AA1321" s="370" t="s">
        <v>729</v>
      </c>
      <c r="AB1321" s="25">
        <f>T1323</f>
        <v>0</v>
      </c>
      <c r="AC1321" s="253">
        <f t="shared" si="231"/>
        <v>0</v>
      </c>
    </row>
    <row r="1322" spans="1:29" x14ac:dyDescent="0.3">
      <c r="A1322" s="115"/>
      <c r="B1322" s="332"/>
      <c r="C1322" s="332"/>
      <c r="D1322" s="642" t="s">
        <v>1240</v>
      </c>
      <c r="E1322" s="1164"/>
      <c r="F1322" s="582">
        <f t="shared" si="227"/>
        <v>0</v>
      </c>
      <c r="G1322" s="333"/>
      <c r="H1322" s="333"/>
      <c r="I1322" s="433"/>
      <c r="J1322" s="434"/>
      <c r="K1322" s="942"/>
      <c r="L1322" s="337"/>
      <c r="M1322" s="337"/>
      <c r="N1322" s="337"/>
      <c r="O1322" s="338"/>
      <c r="P1322" s="1359">
        <f t="shared" si="229"/>
        <v>0</v>
      </c>
      <c r="Q1322" s="364"/>
      <c r="R1322" s="364"/>
      <c r="S1322" s="365"/>
      <c r="T1322" s="1453"/>
      <c r="U1322" s="1514"/>
      <c r="V1322" s="364"/>
      <c r="W1322" s="660"/>
      <c r="X1322" s="364"/>
      <c r="Y1322" s="1293">
        <f t="shared" si="230"/>
        <v>0</v>
      </c>
      <c r="Z1322" s="340"/>
      <c r="AA1322" s="370"/>
      <c r="AB1322" s="23"/>
      <c r="AC1322" s="253">
        <f t="shared" si="231"/>
        <v>0</v>
      </c>
    </row>
    <row r="1323" spans="1:29" x14ac:dyDescent="0.3">
      <c r="A1323" s="115"/>
      <c r="B1323" s="332"/>
      <c r="C1323" s="332"/>
      <c r="D1323" s="332"/>
      <c r="E1323" s="1168" t="s">
        <v>218</v>
      </c>
      <c r="F1323" s="582">
        <v>5</v>
      </c>
      <c r="G1323" s="433">
        <v>5</v>
      </c>
      <c r="H1323" s="434" t="s">
        <v>108</v>
      </c>
      <c r="I1323" s="433">
        <v>5</v>
      </c>
      <c r="J1323" s="434" t="s">
        <v>108</v>
      </c>
      <c r="K1323" s="633">
        <v>1</v>
      </c>
      <c r="L1323" s="337">
        <v>7</v>
      </c>
      <c r="M1323" s="337"/>
      <c r="N1323" s="337"/>
      <c r="O1323" s="338">
        <f t="shared" si="228"/>
        <v>8</v>
      </c>
      <c r="P1323" s="339">
        <f t="shared" si="229"/>
        <v>0</v>
      </c>
      <c r="Q1323" s="364"/>
      <c r="R1323" s="364"/>
      <c r="S1323" s="365"/>
      <c r="T1323" s="366"/>
      <c r="U1323" s="1514"/>
      <c r="V1323" s="364"/>
      <c r="W1323" s="660"/>
      <c r="X1323" s="364"/>
      <c r="Y1323" s="1293">
        <f t="shared" si="230"/>
        <v>0</v>
      </c>
      <c r="Z1323" s="340"/>
      <c r="AA1323" s="370"/>
      <c r="AB1323" s="23"/>
      <c r="AC1323" s="253">
        <f t="shared" si="231"/>
        <v>0</v>
      </c>
    </row>
    <row r="1324" spans="1:29" x14ac:dyDescent="0.3">
      <c r="A1324" s="115"/>
      <c r="B1324" s="332"/>
      <c r="C1324" s="332"/>
      <c r="D1324" s="332"/>
      <c r="E1324" s="1168" t="s">
        <v>194</v>
      </c>
      <c r="F1324" s="582">
        <f t="shared" si="227"/>
        <v>0</v>
      </c>
      <c r="G1324" s="333"/>
      <c r="H1324" s="333"/>
      <c r="I1324" s="433"/>
      <c r="J1324" s="434"/>
      <c r="K1324" s="942"/>
      <c r="L1324" s="337"/>
      <c r="M1324" s="337"/>
      <c r="N1324" s="337"/>
      <c r="O1324" s="338"/>
      <c r="P1324" s="339">
        <f t="shared" si="229"/>
        <v>0</v>
      </c>
      <c r="Q1324" s="364"/>
      <c r="R1324" s="364"/>
      <c r="S1324" s="365"/>
      <c r="T1324" s="366"/>
      <c r="U1324" s="1514"/>
      <c r="V1324" s="364"/>
      <c r="W1324" s="660"/>
      <c r="X1324" s="364"/>
      <c r="Y1324" s="1293">
        <f t="shared" si="230"/>
        <v>0</v>
      </c>
      <c r="Z1324" s="340"/>
      <c r="AA1324" s="370"/>
      <c r="AB1324" s="23"/>
      <c r="AC1324" s="253">
        <f t="shared" si="231"/>
        <v>0</v>
      </c>
    </row>
    <row r="1325" spans="1:29" x14ac:dyDescent="0.3">
      <c r="A1325" s="115"/>
      <c r="B1325" s="332"/>
      <c r="C1325" s="332"/>
      <c r="D1325" s="332"/>
      <c r="E1325" s="1168"/>
      <c r="F1325" s="582">
        <f t="shared" si="227"/>
        <v>0</v>
      </c>
      <c r="G1325" s="333"/>
      <c r="H1325" s="333"/>
      <c r="I1325" s="433"/>
      <c r="J1325" s="434"/>
      <c r="K1325" s="942"/>
      <c r="L1325" s="337"/>
      <c r="M1325" s="337"/>
      <c r="N1325" s="337"/>
      <c r="O1325" s="338"/>
      <c r="P1325" s="339">
        <f t="shared" si="229"/>
        <v>0</v>
      </c>
      <c r="Q1325" s="364"/>
      <c r="R1325" s="364"/>
      <c r="S1325" s="365"/>
      <c r="T1325" s="366"/>
      <c r="U1325" s="1514"/>
      <c r="V1325" s="364"/>
      <c r="W1325" s="660"/>
      <c r="X1325" s="364"/>
      <c r="Y1325" s="1293">
        <f t="shared" si="230"/>
        <v>0</v>
      </c>
      <c r="Z1325" s="340"/>
      <c r="AA1325" s="370"/>
      <c r="AB1325" s="23"/>
      <c r="AC1325" s="253">
        <f t="shared" si="231"/>
        <v>0</v>
      </c>
    </row>
    <row r="1326" spans="1:29" x14ac:dyDescent="0.3">
      <c r="A1326" s="115"/>
      <c r="B1326" s="332"/>
      <c r="C1326" s="332"/>
      <c r="D1326" s="332"/>
      <c r="E1326" s="1181" t="s">
        <v>1241</v>
      </c>
      <c r="F1326" s="582">
        <f t="shared" si="227"/>
        <v>0</v>
      </c>
      <c r="G1326" s="333"/>
      <c r="H1326" s="333"/>
      <c r="I1326" s="433"/>
      <c r="J1326" s="434"/>
      <c r="K1326" s="942"/>
      <c r="L1326" s="337"/>
      <c r="M1326" s="337"/>
      <c r="N1326" s="337"/>
      <c r="O1326" s="338"/>
      <c r="P1326" s="339">
        <f t="shared" si="229"/>
        <v>0</v>
      </c>
      <c r="Q1326" s="364"/>
      <c r="R1326" s="364"/>
      <c r="S1326" s="365"/>
      <c r="T1326" s="366"/>
      <c r="U1326" s="1514"/>
      <c r="V1326" s="364"/>
      <c r="W1326" s="660"/>
      <c r="X1326" s="364"/>
      <c r="Y1326" s="1293">
        <f t="shared" si="230"/>
        <v>0</v>
      </c>
      <c r="Z1326" s="340"/>
      <c r="AA1326" s="370"/>
      <c r="AB1326" s="23"/>
      <c r="AC1326" s="253">
        <f t="shared" si="231"/>
        <v>0</v>
      </c>
    </row>
    <row r="1327" spans="1:29" x14ac:dyDescent="0.3">
      <c r="A1327" s="115"/>
      <c r="B1327" s="332"/>
      <c r="C1327" s="332"/>
      <c r="D1327" s="332"/>
      <c r="E1327" s="1181" t="s">
        <v>899</v>
      </c>
      <c r="F1327" s="582">
        <f t="shared" si="227"/>
        <v>0</v>
      </c>
      <c r="G1327" s="333"/>
      <c r="H1327" s="333"/>
      <c r="I1327" s="433"/>
      <c r="J1327" s="434"/>
      <c r="K1327" s="942"/>
      <c r="L1327" s="337"/>
      <c r="M1327" s="337"/>
      <c r="N1327" s="337"/>
      <c r="O1327" s="338"/>
      <c r="P1327" s="339">
        <f t="shared" si="229"/>
        <v>0</v>
      </c>
      <c r="Q1327" s="364"/>
      <c r="R1327" s="364"/>
      <c r="S1327" s="365"/>
      <c r="T1327" s="366"/>
      <c r="U1327" s="1514"/>
      <c r="V1327" s="364"/>
      <c r="W1327" s="660"/>
      <c r="X1327" s="364"/>
      <c r="Y1327" s="1293">
        <f t="shared" si="230"/>
        <v>0</v>
      </c>
      <c r="Z1327" s="340"/>
      <c r="AA1327" s="370"/>
      <c r="AB1327" s="23"/>
      <c r="AC1327" s="253">
        <f t="shared" si="231"/>
        <v>0</v>
      </c>
    </row>
    <row r="1328" spans="1:29" x14ac:dyDescent="0.3">
      <c r="A1328" s="115"/>
      <c r="B1328" s="332"/>
      <c r="C1328" s="332"/>
      <c r="D1328" s="332"/>
      <c r="E1328" s="1181" t="s">
        <v>900</v>
      </c>
      <c r="F1328" s="582">
        <f t="shared" ref="F1328" si="237">SUM(G1328:J1328)</f>
        <v>0</v>
      </c>
      <c r="G1328" s="333"/>
      <c r="H1328" s="333"/>
      <c r="I1328" s="433"/>
      <c r="J1328" s="434"/>
      <c r="K1328" s="942"/>
      <c r="L1328" s="337"/>
      <c r="M1328" s="337"/>
      <c r="N1328" s="337"/>
      <c r="O1328" s="338"/>
      <c r="P1328" s="339">
        <f t="shared" si="229"/>
        <v>0</v>
      </c>
      <c r="Q1328" s="364"/>
      <c r="R1328" s="364"/>
      <c r="S1328" s="365"/>
      <c r="T1328" s="366"/>
      <c r="U1328" s="367"/>
      <c r="V1328" s="364"/>
      <c r="W1328" s="364"/>
      <c r="X1328" s="364"/>
      <c r="Y1328" s="1293">
        <f t="shared" si="230"/>
        <v>0</v>
      </c>
      <c r="Z1328" s="340"/>
      <c r="AA1328" s="370"/>
      <c r="AB1328" s="23"/>
      <c r="AC1328" s="253">
        <f t="shared" si="231"/>
        <v>0</v>
      </c>
    </row>
    <row r="1329" spans="1:29" x14ac:dyDescent="0.3">
      <c r="A1329" s="115"/>
      <c r="B1329" s="332"/>
      <c r="C1329" s="332"/>
      <c r="D1329" s="332"/>
      <c r="E1329" s="1168" t="s">
        <v>730</v>
      </c>
      <c r="F1329" s="582">
        <f t="shared" si="227"/>
        <v>2</v>
      </c>
      <c r="G1329" s="333"/>
      <c r="H1329" s="333"/>
      <c r="I1329" s="433">
        <v>1</v>
      </c>
      <c r="J1329" s="434">
        <v>1</v>
      </c>
      <c r="K1329" s="942"/>
      <c r="L1329" s="337"/>
      <c r="M1329" s="337"/>
      <c r="N1329" s="337"/>
      <c r="O1329" s="338"/>
      <c r="P1329" s="339">
        <f t="shared" si="229"/>
        <v>800000</v>
      </c>
      <c r="Q1329" s="364"/>
      <c r="R1329" s="364"/>
      <c r="S1329" s="365">
        <v>800000</v>
      </c>
      <c r="T1329" s="366"/>
      <c r="U1329" s="367"/>
      <c r="V1329" s="364"/>
      <c r="W1329" s="364"/>
      <c r="X1329" s="364"/>
      <c r="Y1329" s="1293">
        <f t="shared" si="230"/>
        <v>0</v>
      </c>
      <c r="Z1329" s="340"/>
      <c r="AA1329" s="370" t="s">
        <v>733</v>
      </c>
      <c r="AB1329" s="23"/>
      <c r="AC1329" s="253">
        <f t="shared" si="231"/>
        <v>800000</v>
      </c>
    </row>
    <row r="1330" spans="1:29" x14ac:dyDescent="0.3">
      <c r="A1330" s="115"/>
      <c r="B1330" s="332"/>
      <c r="C1330" s="332"/>
      <c r="D1330" s="332"/>
      <c r="E1330" s="1168" t="s">
        <v>731</v>
      </c>
      <c r="F1330" s="582">
        <f t="shared" si="227"/>
        <v>2</v>
      </c>
      <c r="G1330" s="333"/>
      <c r="H1330" s="333"/>
      <c r="I1330" s="643">
        <v>2</v>
      </c>
      <c r="J1330" s="644" t="s">
        <v>732</v>
      </c>
      <c r="K1330" s="942"/>
      <c r="L1330" s="337"/>
      <c r="M1330" s="337"/>
      <c r="N1330" s="337"/>
      <c r="O1330" s="338"/>
      <c r="P1330" s="339">
        <f t="shared" si="229"/>
        <v>0</v>
      </c>
      <c r="Q1330" s="364"/>
      <c r="R1330" s="364"/>
      <c r="S1330" s="365"/>
      <c r="T1330" s="366"/>
      <c r="U1330" s="367"/>
      <c r="V1330" s="364"/>
      <c r="W1330" s="364"/>
      <c r="X1330" s="364"/>
      <c r="Y1330" s="1293">
        <f t="shared" si="230"/>
        <v>0</v>
      </c>
      <c r="Z1330" s="340"/>
      <c r="AA1330" s="439"/>
      <c r="AB1330" s="23"/>
      <c r="AC1330" s="253">
        <f t="shared" si="231"/>
        <v>0</v>
      </c>
    </row>
    <row r="1331" spans="1:29" x14ac:dyDescent="0.3">
      <c r="A1331" s="115"/>
      <c r="B1331" s="332"/>
      <c r="C1331" s="332"/>
      <c r="D1331" s="332"/>
      <c r="E1331" s="1168"/>
      <c r="F1331" s="582">
        <f t="shared" si="227"/>
        <v>0</v>
      </c>
      <c r="G1331" s="333"/>
      <c r="H1331" s="333"/>
      <c r="I1331" s="433"/>
      <c r="J1331" s="434"/>
      <c r="K1331" s="942"/>
      <c r="L1331" s="337"/>
      <c r="M1331" s="337"/>
      <c r="N1331" s="337"/>
      <c r="O1331" s="338"/>
      <c r="P1331" s="339">
        <f t="shared" si="229"/>
        <v>0</v>
      </c>
      <c r="Q1331" s="364"/>
      <c r="R1331" s="364"/>
      <c r="S1331" s="365"/>
      <c r="T1331" s="366"/>
      <c r="U1331" s="367"/>
      <c r="V1331" s="364"/>
      <c r="W1331" s="364"/>
      <c r="X1331" s="364"/>
      <c r="Y1331" s="1293">
        <f t="shared" si="230"/>
        <v>0</v>
      </c>
      <c r="Z1331" s="340"/>
      <c r="AA1331" s="439"/>
      <c r="AB1331" s="23"/>
      <c r="AC1331" s="253">
        <f t="shared" si="231"/>
        <v>0</v>
      </c>
    </row>
    <row r="1332" spans="1:29" x14ac:dyDescent="0.3">
      <c r="A1332" s="115"/>
      <c r="B1332" s="332"/>
      <c r="C1332" s="332"/>
      <c r="D1332" s="642" t="s">
        <v>1242</v>
      </c>
      <c r="E1332" s="1164"/>
      <c r="F1332" s="582">
        <f t="shared" si="227"/>
        <v>0</v>
      </c>
      <c r="G1332" s="333"/>
      <c r="H1332" s="333"/>
      <c r="I1332" s="433"/>
      <c r="J1332" s="434"/>
      <c r="K1332" s="942"/>
      <c r="L1332" s="337"/>
      <c r="M1332" s="337"/>
      <c r="N1332" s="337"/>
      <c r="O1332" s="338"/>
      <c r="P1332" s="339">
        <f t="shared" si="229"/>
        <v>0</v>
      </c>
      <c r="Q1332" s="364"/>
      <c r="R1332" s="364"/>
      <c r="S1332" s="365"/>
      <c r="T1332" s="366"/>
      <c r="U1332" s="367"/>
      <c r="V1332" s="364"/>
      <c r="W1332" s="364"/>
      <c r="X1332" s="364"/>
      <c r="Y1332" s="1293">
        <f t="shared" si="230"/>
        <v>0</v>
      </c>
      <c r="Z1332" s="340"/>
      <c r="AA1332" s="373"/>
      <c r="AB1332" s="23"/>
      <c r="AC1332" s="253">
        <f t="shared" si="231"/>
        <v>0</v>
      </c>
    </row>
    <row r="1333" spans="1:29" x14ac:dyDescent="0.3">
      <c r="A1333" s="115"/>
      <c r="B1333" s="332"/>
      <c r="C1333" s="332"/>
      <c r="D1333" s="332"/>
      <c r="E1333" s="1168" t="s">
        <v>219</v>
      </c>
      <c r="F1333" s="582">
        <v>5</v>
      </c>
      <c r="G1333" s="433">
        <v>5</v>
      </c>
      <c r="H1333" s="434" t="s">
        <v>108</v>
      </c>
      <c r="I1333" s="433">
        <v>5</v>
      </c>
      <c r="J1333" s="434" t="s">
        <v>108</v>
      </c>
      <c r="K1333" s="633">
        <v>8</v>
      </c>
      <c r="L1333" s="337">
        <v>3</v>
      </c>
      <c r="M1333" s="337"/>
      <c r="N1333" s="337"/>
      <c r="O1333" s="338">
        <f t="shared" si="228"/>
        <v>11</v>
      </c>
      <c r="P1333" s="339">
        <f t="shared" si="229"/>
        <v>969300</v>
      </c>
      <c r="Q1333" s="364"/>
      <c r="R1333" s="364">
        <v>969300</v>
      </c>
      <c r="S1333" s="365"/>
      <c r="T1333" s="366"/>
      <c r="U1333" s="367"/>
      <c r="V1333" s="364">
        <v>969300</v>
      </c>
      <c r="W1333" s="364"/>
      <c r="X1333" s="364"/>
      <c r="Y1333" s="1293">
        <f t="shared" si="230"/>
        <v>969300</v>
      </c>
      <c r="Z1333" s="340"/>
      <c r="AA1333" s="439" t="s">
        <v>189</v>
      </c>
      <c r="AB1333" s="23"/>
      <c r="AC1333" s="253">
        <f t="shared" si="231"/>
        <v>1938600</v>
      </c>
    </row>
    <row r="1334" spans="1:29" x14ac:dyDescent="0.3">
      <c r="A1334" s="115"/>
      <c r="B1334" s="332"/>
      <c r="C1334" s="332"/>
      <c r="D1334" s="332"/>
      <c r="E1334" s="1168"/>
      <c r="F1334" s="582">
        <f t="shared" si="227"/>
        <v>0</v>
      </c>
      <c r="G1334" s="333"/>
      <c r="H1334" s="333"/>
      <c r="I1334" s="333"/>
      <c r="J1334" s="422"/>
      <c r="K1334" s="942"/>
      <c r="L1334" s="337"/>
      <c r="M1334" s="337"/>
      <c r="N1334" s="337"/>
      <c r="O1334" s="338"/>
      <c r="P1334" s="339">
        <f t="shared" si="229"/>
        <v>0</v>
      </c>
      <c r="Q1334" s="364"/>
      <c r="R1334" s="364"/>
      <c r="S1334" s="365"/>
      <c r="T1334" s="366"/>
      <c r="U1334" s="367"/>
      <c r="V1334" s="364"/>
      <c r="W1334" s="364"/>
      <c r="X1334" s="364"/>
      <c r="Y1334" s="1293">
        <f t="shared" si="230"/>
        <v>0</v>
      </c>
      <c r="Z1334" s="340"/>
      <c r="AA1334" s="431"/>
      <c r="AB1334" s="20"/>
      <c r="AC1334" s="253">
        <f t="shared" si="231"/>
        <v>0</v>
      </c>
    </row>
    <row r="1335" spans="1:29" x14ac:dyDescent="0.3">
      <c r="A1335" s="115"/>
      <c r="B1335" s="332"/>
      <c r="C1335" s="332"/>
      <c r="D1335" s="642" t="s">
        <v>1243</v>
      </c>
      <c r="E1335" s="1164"/>
      <c r="F1335" s="582">
        <f t="shared" si="227"/>
        <v>0</v>
      </c>
      <c r="G1335" s="333"/>
      <c r="H1335" s="333"/>
      <c r="I1335" s="433"/>
      <c r="J1335" s="434"/>
      <c r="K1335" s="942"/>
      <c r="L1335" s="337"/>
      <c r="M1335" s="337"/>
      <c r="N1335" s="337"/>
      <c r="O1335" s="338"/>
      <c r="P1335" s="339">
        <f t="shared" si="229"/>
        <v>0</v>
      </c>
      <c r="Q1335" s="364"/>
      <c r="R1335" s="364"/>
      <c r="S1335" s="365"/>
      <c r="T1335" s="366"/>
      <c r="U1335" s="367"/>
      <c r="V1335" s="364"/>
      <c r="W1335" s="364"/>
      <c r="X1335" s="364"/>
      <c r="Y1335" s="1293">
        <f t="shared" si="230"/>
        <v>0</v>
      </c>
      <c r="Z1335" s="340"/>
      <c r="AA1335" s="370"/>
      <c r="AB1335" s="20"/>
      <c r="AC1335" s="253">
        <f t="shared" si="231"/>
        <v>0</v>
      </c>
    </row>
    <row r="1336" spans="1:29" x14ac:dyDescent="0.3">
      <c r="A1336" s="115"/>
      <c r="B1336" s="332"/>
      <c r="C1336" s="332"/>
      <c r="D1336" s="332"/>
      <c r="E1336" s="1168" t="s">
        <v>220</v>
      </c>
      <c r="F1336" s="582">
        <v>5</v>
      </c>
      <c r="G1336" s="433">
        <v>5</v>
      </c>
      <c r="H1336" s="434" t="s">
        <v>108</v>
      </c>
      <c r="I1336" s="433">
        <v>5</v>
      </c>
      <c r="J1336" s="434" t="s">
        <v>108</v>
      </c>
      <c r="K1336" s="942">
        <v>5</v>
      </c>
      <c r="L1336" s="337"/>
      <c r="M1336" s="337"/>
      <c r="N1336" s="337"/>
      <c r="O1336" s="338">
        <f t="shared" si="228"/>
        <v>5</v>
      </c>
      <c r="P1336" s="339">
        <f t="shared" si="229"/>
        <v>150400</v>
      </c>
      <c r="Q1336" s="367">
        <v>150400</v>
      </c>
      <c r="R1336" s="364"/>
      <c r="S1336" s="365"/>
      <c r="T1336" s="366"/>
      <c r="U1336" s="367">
        <v>150400</v>
      </c>
      <c r="V1336" s="364"/>
      <c r="W1336" s="364"/>
      <c r="X1336" s="364"/>
      <c r="Y1336" s="1293">
        <f t="shared" si="230"/>
        <v>150400</v>
      </c>
      <c r="Z1336" s="340"/>
      <c r="AA1336" s="439" t="s">
        <v>189</v>
      </c>
      <c r="AB1336" s="20"/>
      <c r="AC1336" s="253">
        <f t="shared" si="231"/>
        <v>300800</v>
      </c>
    </row>
    <row r="1337" spans="1:29" x14ac:dyDescent="0.3">
      <c r="A1337" s="115"/>
      <c r="B1337" s="332"/>
      <c r="C1337" s="332"/>
      <c r="D1337" s="332"/>
      <c r="E1337" s="1206"/>
      <c r="F1337" s="582">
        <f t="shared" si="227"/>
        <v>0</v>
      </c>
      <c r="G1337" s="333"/>
      <c r="H1337" s="333"/>
      <c r="I1337" s="433"/>
      <c r="J1337" s="434"/>
      <c r="K1337" s="942"/>
      <c r="L1337" s="337"/>
      <c r="M1337" s="337"/>
      <c r="N1337" s="337"/>
      <c r="O1337" s="338"/>
      <c r="P1337" s="339">
        <f t="shared" si="229"/>
        <v>0</v>
      </c>
      <c r="Q1337" s="364"/>
      <c r="R1337" s="364"/>
      <c r="S1337" s="365"/>
      <c r="T1337" s="366"/>
      <c r="U1337" s="367"/>
      <c r="V1337" s="364"/>
      <c r="W1337" s="364"/>
      <c r="X1337" s="364"/>
      <c r="Y1337" s="1293">
        <f t="shared" si="230"/>
        <v>0</v>
      </c>
      <c r="Z1337" s="340"/>
      <c r="AA1337" s="370"/>
      <c r="AB1337" s="20"/>
      <c r="AC1337" s="253">
        <f t="shared" si="231"/>
        <v>0</v>
      </c>
    </row>
    <row r="1338" spans="1:29" x14ac:dyDescent="0.3">
      <c r="A1338" s="115"/>
      <c r="B1338" s="332"/>
      <c r="C1338" s="529" t="s">
        <v>1244</v>
      </c>
      <c r="D1338" s="332"/>
      <c r="E1338" s="1207"/>
      <c r="F1338" s="582">
        <f t="shared" si="227"/>
        <v>0</v>
      </c>
      <c r="G1338" s="333"/>
      <c r="H1338" s="333"/>
      <c r="I1338" s="433"/>
      <c r="J1338" s="434"/>
      <c r="K1338" s="942"/>
      <c r="L1338" s="337"/>
      <c r="M1338" s="337"/>
      <c r="N1338" s="337"/>
      <c r="O1338" s="338"/>
      <c r="P1338" s="339">
        <f t="shared" si="229"/>
        <v>0</v>
      </c>
      <c r="Q1338" s="364"/>
      <c r="R1338" s="364"/>
      <c r="S1338" s="365"/>
      <c r="T1338" s="366"/>
      <c r="U1338" s="367"/>
      <c r="V1338" s="364"/>
      <c r="W1338" s="364"/>
      <c r="X1338" s="364"/>
      <c r="Y1338" s="1293">
        <f t="shared" si="230"/>
        <v>0</v>
      </c>
      <c r="Z1338" s="340"/>
      <c r="AA1338" s="370"/>
      <c r="AB1338" s="20"/>
      <c r="AC1338" s="253">
        <f t="shared" si="231"/>
        <v>0</v>
      </c>
    </row>
    <row r="1339" spans="1:29" x14ac:dyDescent="0.3">
      <c r="A1339" s="115"/>
      <c r="B1339" s="332"/>
      <c r="C1339" s="332"/>
      <c r="D1339" s="332"/>
      <c r="E1339" s="1208" t="s">
        <v>221</v>
      </c>
      <c r="F1339" s="582">
        <v>1</v>
      </c>
      <c r="G1339" s="433">
        <v>1</v>
      </c>
      <c r="H1339" s="434" t="s">
        <v>28</v>
      </c>
      <c r="I1339" s="433">
        <v>1</v>
      </c>
      <c r="J1339" s="434" t="s">
        <v>28</v>
      </c>
      <c r="K1339" s="633">
        <v>2</v>
      </c>
      <c r="L1339" s="337">
        <v>2</v>
      </c>
      <c r="M1339" s="337"/>
      <c r="N1339" s="337"/>
      <c r="O1339" s="338">
        <f t="shared" si="228"/>
        <v>4</v>
      </c>
      <c r="P1339" s="339">
        <f t="shared" si="229"/>
        <v>0</v>
      </c>
      <c r="Q1339" s="364"/>
      <c r="R1339" s="364"/>
      <c r="S1339" s="365"/>
      <c r="T1339" s="366"/>
      <c r="U1339" s="367"/>
      <c r="V1339" s="364"/>
      <c r="W1339" s="364"/>
      <c r="X1339" s="364"/>
      <c r="Y1339" s="1293">
        <f t="shared" si="230"/>
        <v>0</v>
      </c>
      <c r="Z1339" s="340"/>
      <c r="AA1339" s="370"/>
      <c r="AB1339" s="20"/>
      <c r="AC1339" s="253">
        <f t="shared" si="231"/>
        <v>0</v>
      </c>
    </row>
    <row r="1340" spans="1:29" x14ac:dyDescent="0.3">
      <c r="A1340" s="115"/>
      <c r="B1340" s="332"/>
      <c r="C1340" s="332"/>
      <c r="D1340" s="332"/>
      <c r="E1340" s="1206"/>
      <c r="F1340" s="582">
        <f t="shared" si="227"/>
        <v>0</v>
      </c>
      <c r="G1340" s="333"/>
      <c r="H1340" s="333"/>
      <c r="I1340" s="433"/>
      <c r="J1340" s="434"/>
      <c r="K1340" s="942"/>
      <c r="L1340" s="337"/>
      <c r="M1340" s="337"/>
      <c r="N1340" s="337"/>
      <c r="O1340" s="338"/>
      <c r="P1340" s="339">
        <f t="shared" si="229"/>
        <v>0</v>
      </c>
      <c r="Q1340" s="364"/>
      <c r="R1340" s="364"/>
      <c r="S1340" s="365"/>
      <c r="T1340" s="366"/>
      <c r="U1340" s="367"/>
      <c r="V1340" s="364"/>
      <c r="W1340" s="364"/>
      <c r="X1340" s="364"/>
      <c r="Y1340" s="1293">
        <f t="shared" si="230"/>
        <v>0</v>
      </c>
      <c r="Z1340" s="340"/>
      <c r="AA1340" s="370"/>
      <c r="AB1340" s="50" t="e">
        <f>SUM(#REF!)</f>
        <v>#REF!</v>
      </c>
      <c r="AC1340" s="253">
        <f t="shared" si="231"/>
        <v>0</v>
      </c>
    </row>
    <row r="1341" spans="1:29" x14ac:dyDescent="0.3">
      <c r="A1341" s="115"/>
      <c r="B1341" s="332"/>
      <c r="C1341" s="529" t="s">
        <v>1245</v>
      </c>
      <c r="D1341" s="332"/>
      <c r="E1341" s="1164"/>
      <c r="F1341" s="582">
        <f t="shared" si="227"/>
        <v>0</v>
      </c>
      <c r="G1341" s="333"/>
      <c r="H1341" s="333"/>
      <c r="I1341" s="433"/>
      <c r="J1341" s="434"/>
      <c r="K1341" s="942"/>
      <c r="L1341" s="337"/>
      <c r="M1341" s="337"/>
      <c r="N1341" s="337"/>
      <c r="O1341" s="338"/>
      <c r="P1341" s="339">
        <f t="shared" si="229"/>
        <v>0</v>
      </c>
      <c r="Q1341" s="364"/>
      <c r="R1341" s="364"/>
      <c r="S1341" s="365"/>
      <c r="T1341" s="366"/>
      <c r="U1341" s="367"/>
      <c r="V1341" s="364"/>
      <c r="W1341" s="364"/>
      <c r="X1341" s="364"/>
      <c r="Y1341" s="1293">
        <f t="shared" si="230"/>
        <v>0</v>
      </c>
      <c r="Z1341" s="340"/>
      <c r="AA1341" s="431"/>
      <c r="AB1341" s="50">
        <f>SUM(AA1338:AB1338)</f>
        <v>0</v>
      </c>
      <c r="AC1341" s="253">
        <f t="shared" si="231"/>
        <v>0</v>
      </c>
    </row>
    <row r="1342" spans="1:29" x14ac:dyDescent="0.3">
      <c r="A1342" s="115"/>
      <c r="B1342" s="332"/>
      <c r="C1342" s="442" t="s">
        <v>319</v>
      </c>
      <c r="D1342" s="332"/>
      <c r="E1342" s="1164"/>
      <c r="F1342" s="582">
        <f t="shared" si="227"/>
        <v>0</v>
      </c>
      <c r="G1342" s="333"/>
      <c r="H1342" s="333"/>
      <c r="I1342" s="433"/>
      <c r="J1342" s="434"/>
      <c r="K1342" s="942"/>
      <c r="L1342" s="337"/>
      <c r="M1342" s="337"/>
      <c r="N1342" s="337"/>
      <c r="O1342" s="338"/>
      <c r="P1342" s="339">
        <f t="shared" si="229"/>
        <v>0</v>
      </c>
      <c r="Q1342" s="364"/>
      <c r="R1342" s="364"/>
      <c r="S1342" s="365"/>
      <c r="T1342" s="366"/>
      <c r="U1342" s="367"/>
      <c r="V1342" s="364"/>
      <c r="W1342" s="364"/>
      <c r="X1342" s="364"/>
      <c r="Y1342" s="1293">
        <f t="shared" si="230"/>
        <v>0</v>
      </c>
      <c r="Z1342" s="340"/>
      <c r="AA1342" s="370"/>
      <c r="AB1342" s="22">
        <f>95000-T1341</f>
        <v>95000</v>
      </c>
      <c r="AC1342" s="253">
        <f t="shared" si="231"/>
        <v>0</v>
      </c>
    </row>
    <row r="1343" spans="1:29" x14ac:dyDescent="0.3">
      <c r="A1343" s="115"/>
      <c r="B1343" s="332"/>
      <c r="C1343" s="442"/>
      <c r="D1343" s="332"/>
      <c r="E1343" s="1168" t="s">
        <v>213</v>
      </c>
      <c r="F1343" s="582">
        <v>1</v>
      </c>
      <c r="G1343" s="433">
        <v>1</v>
      </c>
      <c r="H1343" s="434" t="s">
        <v>28</v>
      </c>
      <c r="I1343" s="433">
        <v>1</v>
      </c>
      <c r="J1343" s="434" t="s">
        <v>28</v>
      </c>
      <c r="K1343" s="633">
        <v>2</v>
      </c>
      <c r="L1343" s="337">
        <v>1</v>
      </c>
      <c r="M1343" s="337"/>
      <c r="N1343" s="337"/>
      <c r="O1343" s="338">
        <f t="shared" si="228"/>
        <v>3</v>
      </c>
      <c r="P1343" s="339">
        <f t="shared" si="229"/>
        <v>0</v>
      </c>
      <c r="Q1343" s="364"/>
      <c r="R1343" s="364"/>
      <c r="S1343" s="365"/>
      <c r="T1343" s="366"/>
      <c r="U1343" s="367"/>
      <c r="V1343" s="364"/>
      <c r="W1343" s="364"/>
      <c r="X1343" s="364"/>
      <c r="Y1343" s="1293">
        <f t="shared" si="230"/>
        <v>0</v>
      </c>
      <c r="Z1343" s="340"/>
      <c r="AA1343" s="439" t="s">
        <v>189</v>
      </c>
      <c r="AB1343" s="20"/>
      <c r="AC1343" s="253">
        <f t="shared" si="231"/>
        <v>0</v>
      </c>
    </row>
    <row r="1344" spans="1:29" x14ac:dyDescent="0.3">
      <c r="A1344" s="115"/>
      <c r="B1344" s="332"/>
      <c r="C1344" s="442"/>
      <c r="D1344" s="332"/>
      <c r="E1344" s="1168"/>
      <c r="F1344" s="582"/>
      <c r="G1344" s="433"/>
      <c r="H1344" s="645"/>
      <c r="I1344" s="433"/>
      <c r="J1344" s="434"/>
      <c r="K1344" s="633"/>
      <c r="L1344" s="337"/>
      <c r="M1344" s="337"/>
      <c r="N1344" s="337"/>
      <c r="O1344" s="338"/>
      <c r="P1344" s="339"/>
      <c r="Q1344" s="364"/>
      <c r="R1344" s="364"/>
      <c r="S1344" s="365"/>
      <c r="T1344" s="366"/>
      <c r="U1344" s="367"/>
      <c r="V1344" s="364"/>
      <c r="W1344" s="364"/>
      <c r="X1344" s="364"/>
      <c r="Y1344" s="1293"/>
      <c r="Z1344" s="340"/>
      <c r="AA1344" s="439"/>
      <c r="AB1344" s="20"/>
      <c r="AC1344" s="253"/>
    </row>
    <row r="1345" spans="1:36" ht="15.6" customHeight="1" x14ac:dyDescent="0.3">
      <c r="A1345" s="115"/>
      <c r="B1345" s="332"/>
      <c r="C1345" s="442" t="s">
        <v>1246</v>
      </c>
      <c r="D1345" s="332"/>
      <c r="E1345" s="1168"/>
      <c r="F1345" s="582">
        <f t="shared" ref="F1345:F1346" si="238">SUM(G1345:J1345)</f>
        <v>0</v>
      </c>
      <c r="G1345" s="333"/>
      <c r="H1345" s="333"/>
      <c r="I1345" s="433"/>
      <c r="J1345" s="434"/>
      <c r="K1345" s="942"/>
      <c r="L1345" s="337"/>
      <c r="M1345" s="337"/>
      <c r="N1345" s="337"/>
      <c r="O1345" s="338"/>
      <c r="P1345" s="339">
        <f t="shared" ref="P1345:P1346" si="239">SUM(Q1345:T1345)</f>
        <v>0</v>
      </c>
      <c r="Q1345" s="364"/>
      <c r="R1345" s="364"/>
      <c r="S1345" s="365"/>
      <c r="T1345" s="366"/>
      <c r="U1345" s="367"/>
      <c r="V1345" s="364"/>
      <c r="W1345" s="364"/>
      <c r="X1345" s="364"/>
      <c r="Y1345" s="1293">
        <f t="shared" ref="Y1345:Y1346" si="240">SUM(U1345:X1345)</f>
        <v>0</v>
      </c>
      <c r="Z1345" s="340"/>
      <c r="AA1345" s="439"/>
      <c r="AB1345" s="20"/>
      <c r="AC1345" s="253">
        <f t="shared" si="231"/>
        <v>0</v>
      </c>
    </row>
    <row r="1346" spans="1:36" ht="15.6" customHeight="1" x14ac:dyDescent="0.3">
      <c r="A1346" s="115"/>
      <c r="B1346" s="332"/>
      <c r="C1346" s="332"/>
      <c r="D1346" s="332" t="s">
        <v>431</v>
      </c>
      <c r="E1346" s="1168"/>
      <c r="F1346" s="582">
        <f t="shared" si="238"/>
        <v>1</v>
      </c>
      <c r="G1346" s="333"/>
      <c r="H1346" s="333"/>
      <c r="I1346" s="433">
        <v>1</v>
      </c>
      <c r="J1346" s="434" t="s">
        <v>28</v>
      </c>
      <c r="K1346" s="633">
        <v>13</v>
      </c>
      <c r="L1346" s="337">
        <v>1</v>
      </c>
      <c r="M1346" s="337"/>
      <c r="N1346" s="337"/>
      <c r="O1346" s="338">
        <f t="shared" ref="O1346" si="241">SUM(K1346:N1346)</f>
        <v>14</v>
      </c>
      <c r="P1346" s="339">
        <f t="shared" si="239"/>
        <v>100000</v>
      </c>
      <c r="Q1346" s="364"/>
      <c r="R1346" s="364"/>
      <c r="S1346" s="365">
        <v>50000</v>
      </c>
      <c r="T1346" s="366">
        <v>50000</v>
      </c>
      <c r="U1346" s="367"/>
      <c r="V1346" s="364"/>
      <c r="W1346" s="364"/>
      <c r="X1346" s="364"/>
      <c r="Y1346" s="1293">
        <f t="shared" si="240"/>
        <v>0</v>
      </c>
      <c r="Z1346" s="476"/>
      <c r="AA1346" s="525" t="s">
        <v>31</v>
      </c>
      <c r="AB1346" s="20"/>
      <c r="AC1346" s="253">
        <f t="shared" si="231"/>
        <v>100000</v>
      </c>
    </row>
    <row r="1347" spans="1:36" s="31" customFormat="1" ht="16.2" thickBot="1" x14ac:dyDescent="0.35">
      <c r="A1347" s="121"/>
      <c r="B1347" s="377"/>
      <c r="C1347" s="377"/>
      <c r="D1347" s="377"/>
      <c r="E1347" s="1492"/>
      <c r="F1347" s="885">
        <f t="shared" si="227"/>
        <v>0</v>
      </c>
      <c r="G1347" s="378"/>
      <c r="H1347" s="378"/>
      <c r="I1347" s="379"/>
      <c r="J1347" s="380"/>
      <c r="K1347" s="944"/>
      <c r="L1347" s="381"/>
      <c r="M1347" s="381"/>
      <c r="N1347" s="381"/>
      <c r="O1347" s="382"/>
      <c r="P1347" s="481">
        <f t="shared" si="229"/>
        <v>0</v>
      </c>
      <c r="Q1347" s="383"/>
      <c r="R1347" s="383"/>
      <c r="S1347" s="384"/>
      <c r="T1347" s="385"/>
      <c r="U1347" s="386"/>
      <c r="V1347" s="383"/>
      <c r="W1347" s="383"/>
      <c r="X1347" s="383"/>
      <c r="Y1347" s="1305">
        <f t="shared" si="230"/>
        <v>0</v>
      </c>
      <c r="Z1347" s="387"/>
      <c r="AA1347" s="482"/>
      <c r="AB1347" s="20"/>
      <c r="AC1347" s="253">
        <f t="shared" si="231"/>
        <v>0</v>
      </c>
    </row>
    <row r="1348" spans="1:36" s="95" customFormat="1" x14ac:dyDescent="0.3">
      <c r="A1348" s="113" t="s">
        <v>85</v>
      </c>
      <c r="B1348" s="646"/>
      <c r="C1348" s="646"/>
      <c r="D1348" s="646"/>
      <c r="E1348" s="1518"/>
      <c r="F1348" s="897">
        <f t="shared" si="227"/>
        <v>0</v>
      </c>
      <c r="G1348" s="647"/>
      <c r="H1348" s="647"/>
      <c r="I1348" s="648"/>
      <c r="J1348" s="649"/>
      <c r="K1348" s="650"/>
      <c r="L1348" s="651"/>
      <c r="M1348" s="651"/>
      <c r="N1348" s="651"/>
      <c r="O1348" s="652"/>
      <c r="P1348" s="1519">
        <f t="shared" si="229"/>
        <v>0</v>
      </c>
      <c r="Q1348" s="653"/>
      <c r="R1348" s="653"/>
      <c r="S1348" s="654"/>
      <c r="T1348" s="993"/>
      <c r="U1348" s="656"/>
      <c r="V1348" s="654"/>
      <c r="W1348" s="654"/>
      <c r="X1348" s="657"/>
      <c r="Y1348" s="1520">
        <f t="shared" si="230"/>
        <v>0</v>
      </c>
      <c r="Z1348" s="656"/>
      <c r="AA1348" s="655"/>
      <c r="AB1348" s="96" t="e">
        <f>#REF!+AA1348</f>
        <v>#REF!</v>
      </c>
      <c r="AC1348" s="1124">
        <f t="shared" si="231"/>
        <v>0</v>
      </c>
      <c r="AD1348" s="89"/>
      <c r="AE1348" s="89"/>
      <c r="AF1348" s="90">
        <f>+AE1348+AD1348+AC1348+Y1348</f>
        <v>0</v>
      </c>
      <c r="AG1348" s="91"/>
      <c r="AH1348" s="92"/>
      <c r="AI1348" s="93"/>
      <c r="AJ1348" s="94" t="e">
        <f>#REF!</f>
        <v>#REF!</v>
      </c>
    </row>
    <row r="1349" spans="1:36" s="34" customFormat="1" ht="15.6" customHeight="1" x14ac:dyDescent="0.3">
      <c r="A1349" s="130"/>
      <c r="B1349" s="331" t="s">
        <v>264</v>
      </c>
      <c r="C1349" s="368"/>
      <c r="D1349" s="368"/>
      <c r="E1349" s="1166"/>
      <c r="F1349" s="582">
        <f t="shared" si="227"/>
        <v>0</v>
      </c>
      <c r="G1349" s="583"/>
      <c r="H1349" s="583"/>
      <c r="I1349" s="584"/>
      <c r="J1349" s="585"/>
      <c r="K1349" s="336"/>
      <c r="L1349" s="586"/>
      <c r="M1349" s="586"/>
      <c r="N1349" s="586"/>
      <c r="O1349" s="338"/>
      <c r="P1349" s="1359">
        <f>P1350+P1351</f>
        <v>35000</v>
      </c>
      <c r="Q1349" s="401">
        <f t="shared" ref="Q1349:X1349" si="242">Q1350+Q1351</f>
        <v>0</v>
      </c>
      <c r="R1349" s="401">
        <f t="shared" si="242"/>
        <v>0</v>
      </c>
      <c r="S1349" s="401">
        <f t="shared" si="242"/>
        <v>35000</v>
      </c>
      <c r="T1349" s="1262">
        <f t="shared" si="242"/>
        <v>0</v>
      </c>
      <c r="U1349" s="1359">
        <f t="shared" si="242"/>
        <v>0</v>
      </c>
      <c r="V1349" s="401">
        <f t="shared" si="242"/>
        <v>0</v>
      </c>
      <c r="W1349" s="1260">
        <f t="shared" si="242"/>
        <v>0</v>
      </c>
      <c r="X1349" s="339">
        <f t="shared" si="242"/>
        <v>0</v>
      </c>
      <c r="Y1349" s="1293">
        <f t="shared" si="230"/>
        <v>0</v>
      </c>
      <c r="Z1349" s="438"/>
      <c r="AA1349" s="480"/>
      <c r="AB1349" s="46">
        <f>T1355</f>
        <v>0</v>
      </c>
      <c r="AC1349" s="260">
        <f t="shared" si="231"/>
        <v>35000</v>
      </c>
    </row>
    <row r="1350" spans="1:36" s="1008" customFormat="1" ht="15.6" hidden="1" customHeight="1" x14ac:dyDescent="0.3">
      <c r="A1350" s="118"/>
      <c r="B1350" s="331"/>
      <c r="C1350" s="331" t="s">
        <v>117</v>
      </c>
      <c r="D1350" s="331"/>
      <c r="E1350" s="1166"/>
      <c r="F1350" s="582">
        <f t="shared" si="227"/>
        <v>0</v>
      </c>
      <c r="G1350" s="583"/>
      <c r="H1350" s="583"/>
      <c r="I1350" s="584"/>
      <c r="J1350" s="919"/>
      <c r="K1350" s="376"/>
      <c r="L1350" s="429"/>
      <c r="M1350" s="429"/>
      <c r="N1350" s="429"/>
      <c r="O1350" s="338"/>
      <c r="P1350" s="1359">
        <f>P1361</f>
        <v>35000</v>
      </c>
      <c r="Q1350" s="401">
        <f t="shared" ref="Q1350:Y1350" si="243">Q1361</f>
        <v>0</v>
      </c>
      <c r="R1350" s="401">
        <f t="shared" si="243"/>
        <v>0</v>
      </c>
      <c r="S1350" s="401">
        <f t="shared" si="243"/>
        <v>35000</v>
      </c>
      <c r="T1350" s="1262">
        <f t="shared" si="243"/>
        <v>0</v>
      </c>
      <c r="U1350" s="1359">
        <f t="shared" si="243"/>
        <v>0</v>
      </c>
      <c r="V1350" s="401">
        <f t="shared" si="243"/>
        <v>0</v>
      </c>
      <c r="W1350" s="1260">
        <f t="shared" si="243"/>
        <v>0</v>
      </c>
      <c r="X1350" s="339">
        <f t="shared" si="243"/>
        <v>0</v>
      </c>
      <c r="Y1350" s="1286">
        <f t="shared" si="243"/>
        <v>0</v>
      </c>
      <c r="Z1350" s="339"/>
      <c r="AA1350" s="346"/>
      <c r="AB1350" s="1007"/>
      <c r="AC1350" s="260">
        <f t="shared" si="231"/>
        <v>35000</v>
      </c>
    </row>
    <row r="1351" spans="1:36" s="1008" customFormat="1" ht="15.6" hidden="1" customHeight="1" x14ac:dyDescent="0.3">
      <c r="A1351" s="118"/>
      <c r="B1351" s="331"/>
      <c r="C1351" s="331" t="s">
        <v>118</v>
      </c>
      <c r="D1351" s="331"/>
      <c r="E1351" s="1166"/>
      <c r="F1351" s="582">
        <f t="shared" ref="F1351" si="244">SUM(G1351:J1351)</f>
        <v>0</v>
      </c>
      <c r="G1351" s="583"/>
      <c r="H1351" s="583"/>
      <c r="I1351" s="584"/>
      <c r="J1351" s="919"/>
      <c r="K1351" s="376"/>
      <c r="L1351" s="429"/>
      <c r="M1351" s="429"/>
      <c r="N1351" s="429"/>
      <c r="O1351" s="338"/>
      <c r="P1351" s="1359">
        <f t="shared" ref="P1351" si="245">SUM(Q1351:T1351)</f>
        <v>0</v>
      </c>
      <c r="Q1351" s="401">
        <f t="shared" ref="Q1351:X1351" si="246">Q1521</f>
        <v>0</v>
      </c>
      <c r="R1351" s="401">
        <f t="shared" si="246"/>
        <v>0</v>
      </c>
      <c r="S1351" s="401">
        <f t="shared" si="246"/>
        <v>0</v>
      </c>
      <c r="T1351" s="1262">
        <f t="shared" si="246"/>
        <v>0</v>
      </c>
      <c r="U1351" s="1359">
        <f t="shared" si="246"/>
        <v>0</v>
      </c>
      <c r="V1351" s="401">
        <f t="shared" si="246"/>
        <v>0</v>
      </c>
      <c r="W1351" s="1260">
        <f t="shared" si="246"/>
        <v>0</v>
      </c>
      <c r="X1351" s="339">
        <f t="shared" si="246"/>
        <v>0</v>
      </c>
      <c r="Y1351" s="1293">
        <f t="shared" ref="Y1351" si="247">SUM(U1351:X1351)</f>
        <v>0</v>
      </c>
      <c r="Z1351" s="339"/>
      <c r="AA1351" s="346"/>
      <c r="AB1351" s="1007"/>
      <c r="AC1351" s="260">
        <f t="shared" si="231"/>
        <v>0</v>
      </c>
    </row>
    <row r="1352" spans="1:36" s="34" customFormat="1" x14ac:dyDescent="0.3">
      <c r="A1352" s="130"/>
      <c r="B1352" s="331" t="s">
        <v>271</v>
      </c>
      <c r="C1352" s="368"/>
      <c r="D1352" s="368"/>
      <c r="E1352" s="1166"/>
      <c r="F1352" s="582">
        <f t="shared" si="227"/>
        <v>0</v>
      </c>
      <c r="G1352" s="583"/>
      <c r="H1352" s="583"/>
      <c r="I1352" s="584"/>
      <c r="J1352" s="585"/>
      <c r="K1352" s="336"/>
      <c r="L1352" s="586"/>
      <c r="M1352" s="586"/>
      <c r="N1352" s="586"/>
      <c r="O1352" s="338"/>
      <c r="P1352" s="1359">
        <f t="shared" si="229"/>
        <v>3048331</v>
      </c>
      <c r="Q1352" s="401">
        <f t="shared" ref="Q1352:X1352" si="248">Q1353+Q1354</f>
        <v>0</v>
      </c>
      <c r="R1352" s="401">
        <f t="shared" si="248"/>
        <v>1302709</v>
      </c>
      <c r="S1352" s="401">
        <f t="shared" si="248"/>
        <v>1188622</v>
      </c>
      <c r="T1352" s="1262">
        <f t="shared" si="248"/>
        <v>557000</v>
      </c>
      <c r="U1352" s="1359">
        <f t="shared" si="248"/>
        <v>0</v>
      </c>
      <c r="V1352" s="401">
        <f t="shared" si="248"/>
        <v>516459</v>
      </c>
      <c r="W1352" s="1260">
        <f t="shared" si="248"/>
        <v>0</v>
      </c>
      <c r="X1352" s="339">
        <f t="shared" si="248"/>
        <v>0</v>
      </c>
      <c r="Y1352" s="1293">
        <f t="shared" si="230"/>
        <v>516459</v>
      </c>
      <c r="Z1352" s="438"/>
      <c r="AA1352" s="430"/>
      <c r="AB1352" s="46">
        <f>T1358</f>
        <v>0</v>
      </c>
      <c r="AC1352" s="260">
        <f t="shared" si="231"/>
        <v>3564790</v>
      </c>
    </row>
    <row r="1353" spans="1:36" s="1008" customFormat="1" ht="15.6" hidden="1" customHeight="1" x14ac:dyDescent="0.3">
      <c r="A1353" s="118"/>
      <c r="B1353" s="331"/>
      <c r="C1353" s="331" t="s">
        <v>117</v>
      </c>
      <c r="D1353" s="331"/>
      <c r="E1353" s="1166"/>
      <c r="F1353" s="582">
        <f t="shared" si="227"/>
        <v>0</v>
      </c>
      <c r="G1353" s="583"/>
      <c r="H1353" s="583"/>
      <c r="I1353" s="584"/>
      <c r="J1353" s="919"/>
      <c r="K1353" s="376"/>
      <c r="L1353" s="429"/>
      <c r="M1353" s="429"/>
      <c r="N1353" s="429"/>
      <c r="O1353" s="338"/>
      <c r="P1353" s="1359">
        <f t="shared" si="229"/>
        <v>1836331</v>
      </c>
      <c r="Q1353" s="401">
        <f t="shared" ref="Q1353:X1353" si="249">Q1399+Q1432</f>
        <v>0</v>
      </c>
      <c r="R1353" s="401">
        <f t="shared" si="249"/>
        <v>1052709</v>
      </c>
      <c r="S1353" s="401">
        <f t="shared" si="249"/>
        <v>708622</v>
      </c>
      <c r="T1353" s="1262">
        <f t="shared" si="249"/>
        <v>75000</v>
      </c>
      <c r="U1353" s="1359">
        <f t="shared" si="249"/>
        <v>0</v>
      </c>
      <c r="V1353" s="401">
        <f t="shared" si="249"/>
        <v>266459</v>
      </c>
      <c r="W1353" s="1260">
        <f t="shared" si="249"/>
        <v>0</v>
      </c>
      <c r="X1353" s="339">
        <f t="shared" si="249"/>
        <v>0</v>
      </c>
      <c r="Y1353" s="1293">
        <f t="shared" si="230"/>
        <v>266459</v>
      </c>
      <c r="Z1353" s="339"/>
      <c r="AA1353" s="346"/>
      <c r="AB1353" s="1007"/>
      <c r="AC1353" s="260">
        <f t="shared" si="231"/>
        <v>2102790</v>
      </c>
    </row>
    <row r="1354" spans="1:36" s="1008" customFormat="1" ht="15.6" hidden="1" customHeight="1" x14ac:dyDescent="0.3">
      <c r="A1354" s="118"/>
      <c r="B1354" s="331"/>
      <c r="C1354" s="331" t="s">
        <v>118</v>
      </c>
      <c r="D1354" s="331"/>
      <c r="E1354" s="1166"/>
      <c r="F1354" s="582">
        <f t="shared" si="227"/>
        <v>0</v>
      </c>
      <c r="G1354" s="583"/>
      <c r="H1354" s="583"/>
      <c r="I1354" s="584"/>
      <c r="J1354" s="919"/>
      <c r="K1354" s="376"/>
      <c r="L1354" s="429"/>
      <c r="M1354" s="429"/>
      <c r="N1354" s="429"/>
      <c r="O1354" s="338"/>
      <c r="P1354" s="1359">
        <f t="shared" si="229"/>
        <v>1212000</v>
      </c>
      <c r="Q1354" s="401">
        <f t="shared" ref="Q1354:X1354" si="250">Q1524</f>
        <v>0</v>
      </c>
      <c r="R1354" s="401">
        <f t="shared" si="250"/>
        <v>250000</v>
      </c>
      <c r="S1354" s="401">
        <f t="shared" si="250"/>
        <v>480000</v>
      </c>
      <c r="T1354" s="1262">
        <f t="shared" si="250"/>
        <v>482000</v>
      </c>
      <c r="U1354" s="1359">
        <f t="shared" si="250"/>
        <v>0</v>
      </c>
      <c r="V1354" s="401">
        <f t="shared" si="250"/>
        <v>250000</v>
      </c>
      <c r="W1354" s="1260">
        <f t="shared" si="250"/>
        <v>0</v>
      </c>
      <c r="X1354" s="339">
        <f t="shared" si="250"/>
        <v>0</v>
      </c>
      <c r="Y1354" s="1293">
        <f t="shared" si="230"/>
        <v>250000</v>
      </c>
      <c r="Z1354" s="339"/>
      <c r="AA1354" s="346"/>
      <c r="AB1354" s="1007"/>
      <c r="AC1354" s="260">
        <f t="shared" si="231"/>
        <v>1462000</v>
      </c>
    </row>
    <row r="1355" spans="1:36" s="34" customFormat="1" x14ac:dyDescent="0.3">
      <c r="A1355" s="130"/>
      <c r="B1355" s="331" t="s">
        <v>189</v>
      </c>
      <c r="C1355" s="368"/>
      <c r="D1355" s="368"/>
      <c r="E1355" s="1166"/>
      <c r="F1355" s="582">
        <f t="shared" si="227"/>
        <v>0</v>
      </c>
      <c r="G1355" s="583"/>
      <c r="H1355" s="583"/>
      <c r="I1355" s="584"/>
      <c r="J1355" s="585"/>
      <c r="K1355" s="336"/>
      <c r="L1355" s="586"/>
      <c r="M1355" s="586"/>
      <c r="N1355" s="586"/>
      <c r="O1355" s="338"/>
      <c r="P1355" s="1359">
        <f t="shared" ref="P1355:P1425" si="251">SUM(Q1355:T1355)</f>
        <v>1087000</v>
      </c>
      <c r="Q1355" s="401">
        <f t="shared" ref="Q1355:X1355" si="252">Q1501</f>
        <v>0</v>
      </c>
      <c r="R1355" s="401">
        <f t="shared" si="252"/>
        <v>713000</v>
      </c>
      <c r="S1355" s="401">
        <f t="shared" si="252"/>
        <v>374000</v>
      </c>
      <c r="T1355" s="1262">
        <f t="shared" si="252"/>
        <v>0</v>
      </c>
      <c r="U1355" s="1359">
        <f t="shared" si="252"/>
        <v>0</v>
      </c>
      <c r="V1355" s="401">
        <f t="shared" si="252"/>
        <v>0</v>
      </c>
      <c r="W1355" s="1260">
        <f t="shared" si="252"/>
        <v>0</v>
      </c>
      <c r="X1355" s="339">
        <f t="shared" si="252"/>
        <v>0</v>
      </c>
      <c r="Y1355" s="1293">
        <f t="shared" ref="Y1355:Y1425" si="253">SUM(U1355:X1355)</f>
        <v>0</v>
      </c>
      <c r="Z1355" s="438"/>
      <c r="AA1355" s="601"/>
      <c r="AB1355" s="46">
        <f>T1359</f>
        <v>0</v>
      </c>
      <c r="AC1355" s="260">
        <f t="shared" si="231"/>
        <v>1087000</v>
      </c>
    </row>
    <row r="1356" spans="1:36" s="41" customFormat="1" ht="15.6" hidden="1" customHeight="1" x14ac:dyDescent="0.3">
      <c r="A1356" s="118"/>
      <c r="B1356" s="331"/>
      <c r="C1356" s="331" t="s">
        <v>117</v>
      </c>
      <c r="D1356" s="331"/>
      <c r="E1356" s="1166"/>
      <c r="F1356" s="582">
        <f t="shared" si="227"/>
        <v>0</v>
      </c>
      <c r="G1356" s="333"/>
      <c r="H1356" s="333"/>
      <c r="I1356" s="334"/>
      <c r="J1356" s="342"/>
      <c r="K1356" s="343"/>
      <c r="L1356" s="344"/>
      <c r="M1356" s="344"/>
      <c r="N1356" s="344"/>
      <c r="O1356" s="338"/>
      <c r="P1356" s="339">
        <f t="shared" si="251"/>
        <v>1318500</v>
      </c>
      <c r="Q1356" s="986">
        <f t="shared" ref="Q1356:X1356" si="254">Q1362+Q1501</f>
        <v>231500</v>
      </c>
      <c r="R1356" s="986">
        <f t="shared" si="254"/>
        <v>713000</v>
      </c>
      <c r="S1356" s="986">
        <f t="shared" si="254"/>
        <v>374000</v>
      </c>
      <c r="T1356" s="1288">
        <f t="shared" si="254"/>
        <v>0</v>
      </c>
      <c r="U1356" s="986">
        <f t="shared" si="254"/>
        <v>231500</v>
      </c>
      <c r="V1356" s="986">
        <f t="shared" si="254"/>
        <v>20000</v>
      </c>
      <c r="W1356" s="345">
        <f t="shared" si="254"/>
        <v>0</v>
      </c>
      <c r="X1356" s="345">
        <f t="shared" si="254"/>
        <v>0</v>
      </c>
      <c r="Y1356" s="1293">
        <f t="shared" si="253"/>
        <v>251500</v>
      </c>
      <c r="Z1356" s="339"/>
      <c r="AA1356" s="346"/>
      <c r="AB1356" s="82"/>
      <c r="AC1356" s="253">
        <f t="shared" si="231"/>
        <v>1570000</v>
      </c>
    </row>
    <row r="1357" spans="1:36" s="41" customFormat="1" ht="15.6" hidden="1" customHeight="1" x14ac:dyDescent="0.3">
      <c r="A1357" s="118"/>
      <c r="B1357" s="331"/>
      <c r="C1357" s="331" t="s">
        <v>118</v>
      </c>
      <c r="D1357" s="331"/>
      <c r="E1357" s="1166"/>
      <c r="F1357" s="582">
        <f t="shared" ref="F1357:F1420" si="255">SUM(G1357:J1357)</f>
        <v>0</v>
      </c>
      <c r="G1357" s="333"/>
      <c r="H1357" s="333"/>
      <c r="I1357" s="334"/>
      <c r="J1357" s="342"/>
      <c r="K1357" s="343"/>
      <c r="L1357" s="344"/>
      <c r="M1357" s="344"/>
      <c r="N1357" s="344"/>
      <c r="O1357" s="338"/>
      <c r="P1357" s="339">
        <f t="shared" si="251"/>
        <v>0</v>
      </c>
      <c r="Q1357" s="986"/>
      <c r="R1357" s="986"/>
      <c r="S1357" s="986"/>
      <c r="T1357" s="1288"/>
      <c r="U1357" s="986"/>
      <c r="V1357" s="986"/>
      <c r="W1357" s="345"/>
      <c r="X1357" s="345"/>
      <c r="Y1357" s="1293">
        <f t="shared" si="253"/>
        <v>0</v>
      </c>
      <c r="Z1357" s="339"/>
      <c r="AA1357" s="346"/>
      <c r="AB1357" s="82"/>
      <c r="AC1357" s="253">
        <f t="shared" si="231"/>
        <v>0</v>
      </c>
    </row>
    <row r="1358" spans="1:36" s="35" customFormat="1" ht="16.2" thickBot="1" x14ac:dyDescent="0.35">
      <c r="A1358" s="119"/>
      <c r="B1358" s="306"/>
      <c r="C1358" s="306"/>
      <c r="D1358" s="306"/>
      <c r="E1358" s="1349"/>
      <c r="F1358" s="881">
        <f t="shared" si="255"/>
        <v>0</v>
      </c>
      <c r="G1358" s="307"/>
      <c r="H1358" s="307"/>
      <c r="I1358" s="308"/>
      <c r="J1358" s="309"/>
      <c r="K1358" s="941"/>
      <c r="L1358" s="553"/>
      <c r="M1358" s="553"/>
      <c r="N1358" s="553"/>
      <c r="O1358" s="311"/>
      <c r="P1358" s="484">
        <f t="shared" si="251"/>
        <v>0</v>
      </c>
      <c r="Q1358" s="349"/>
      <c r="R1358" s="349"/>
      <c r="S1358" s="314"/>
      <c r="T1358" s="315"/>
      <c r="U1358" s="350"/>
      <c r="V1358" s="349"/>
      <c r="W1358" s="349"/>
      <c r="X1358" s="349"/>
      <c r="Y1358" s="1307">
        <f t="shared" si="253"/>
        <v>0</v>
      </c>
      <c r="Z1358" s="317"/>
      <c r="AA1358" s="658"/>
      <c r="AB1358" s="47">
        <f>T1360</f>
        <v>0</v>
      </c>
      <c r="AC1358" s="253">
        <f t="shared" si="231"/>
        <v>0</v>
      </c>
    </row>
    <row r="1359" spans="1:36" s="19" customFormat="1" x14ac:dyDescent="0.3">
      <c r="A1359" s="120"/>
      <c r="B1359" s="1517" t="s">
        <v>320</v>
      </c>
      <c r="C1359" s="352"/>
      <c r="D1359" s="352"/>
      <c r="E1359" s="1367"/>
      <c r="F1359" s="883">
        <f t="shared" si="255"/>
        <v>0</v>
      </c>
      <c r="G1359" s="353"/>
      <c r="H1359" s="353"/>
      <c r="I1359" s="354"/>
      <c r="J1359" s="355"/>
      <c r="K1359" s="943"/>
      <c r="L1359" s="531"/>
      <c r="M1359" s="531"/>
      <c r="N1359" s="531"/>
      <c r="O1359" s="358"/>
      <c r="P1359" s="488">
        <f t="shared" si="251"/>
        <v>0</v>
      </c>
      <c r="Q1359" s="359"/>
      <c r="R1359" s="359"/>
      <c r="S1359" s="360"/>
      <c r="T1359" s="361"/>
      <c r="U1359" s="362"/>
      <c r="V1359" s="359"/>
      <c r="W1359" s="359"/>
      <c r="X1359" s="359"/>
      <c r="Y1359" s="1308">
        <f t="shared" si="253"/>
        <v>0</v>
      </c>
      <c r="Z1359" s="363"/>
      <c r="AA1359" s="428" t="s">
        <v>116</v>
      </c>
      <c r="AB1359" s="61">
        <f>T1361</f>
        <v>0</v>
      </c>
      <c r="AC1359" s="253">
        <f t="shared" ref="AC1359:AC1430" si="256">P1359+Y1359</f>
        <v>0</v>
      </c>
    </row>
    <row r="1360" spans="1:36" x14ac:dyDescent="0.3">
      <c r="A1360" s="115"/>
      <c r="B1360" s="659"/>
      <c r="C1360" s="368" t="s">
        <v>321</v>
      </c>
      <c r="D1360" s="332"/>
      <c r="E1360" s="1164"/>
      <c r="F1360" s="582">
        <f t="shared" si="255"/>
        <v>0</v>
      </c>
      <c r="G1360" s="333"/>
      <c r="H1360" s="333"/>
      <c r="I1360" s="334"/>
      <c r="J1360" s="335"/>
      <c r="K1360" s="942"/>
      <c r="L1360" s="337"/>
      <c r="M1360" s="337"/>
      <c r="N1360" s="337"/>
      <c r="O1360" s="338"/>
      <c r="P1360" s="339">
        <f t="shared" si="251"/>
        <v>0</v>
      </c>
      <c r="Q1360" s="364"/>
      <c r="R1360" s="364"/>
      <c r="S1360" s="365"/>
      <c r="T1360" s="366"/>
      <c r="U1360" s="367"/>
      <c r="V1360" s="364"/>
      <c r="W1360" s="364"/>
      <c r="X1360" s="364"/>
      <c r="Y1360" s="1293">
        <f t="shared" si="253"/>
        <v>0</v>
      </c>
      <c r="Z1360" s="340"/>
      <c r="AA1360" s="370"/>
      <c r="AB1360" s="25">
        <f>T1362</f>
        <v>0</v>
      </c>
      <c r="AC1360" s="253">
        <f t="shared" si="256"/>
        <v>0</v>
      </c>
    </row>
    <row r="1361" spans="1:29" s="34" customFormat="1" ht="15.6" customHeight="1" x14ac:dyDescent="0.3">
      <c r="A1361" s="118"/>
      <c r="B1361" s="368"/>
      <c r="C1361" s="331" t="s">
        <v>264</v>
      </c>
      <c r="D1361" s="368"/>
      <c r="E1361" s="1166"/>
      <c r="F1361" s="582">
        <f t="shared" si="255"/>
        <v>0</v>
      </c>
      <c r="G1361" s="583"/>
      <c r="H1361" s="583"/>
      <c r="I1361" s="584"/>
      <c r="J1361" s="585"/>
      <c r="K1361" s="336"/>
      <c r="L1361" s="429"/>
      <c r="M1361" s="429"/>
      <c r="N1361" s="429"/>
      <c r="O1361" s="338"/>
      <c r="P1361" s="1359">
        <f>P1385</f>
        <v>35000</v>
      </c>
      <c r="Q1361" s="401">
        <f t="shared" ref="Q1361:Y1361" si="257">Q1385</f>
        <v>0</v>
      </c>
      <c r="R1361" s="401">
        <f t="shared" si="257"/>
        <v>0</v>
      </c>
      <c r="S1361" s="401">
        <f t="shared" si="257"/>
        <v>35000</v>
      </c>
      <c r="T1361" s="1262">
        <f t="shared" si="257"/>
        <v>0</v>
      </c>
      <c r="U1361" s="1359">
        <f t="shared" si="257"/>
        <v>0</v>
      </c>
      <c r="V1361" s="401">
        <f t="shared" si="257"/>
        <v>0</v>
      </c>
      <c r="W1361" s="1260">
        <f t="shared" si="257"/>
        <v>0</v>
      </c>
      <c r="X1361" s="339">
        <f t="shared" si="257"/>
        <v>0</v>
      </c>
      <c r="Y1361" s="1286">
        <f t="shared" si="257"/>
        <v>0</v>
      </c>
      <c r="Z1361" s="438"/>
      <c r="AA1361" s="480"/>
      <c r="AB1361" s="61" t="e">
        <f>#REF!</f>
        <v>#REF!</v>
      </c>
      <c r="AC1361" s="260">
        <f t="shared" si="256"/>
        <v>35000</v>
      </c>
    </row>
    <row r="1362" spans="1:29" s="34" customFormat="1" ht="15.6" customHeight="1" x14ac:dyDescent="0.3">
      <c r="A1362" s="118"/>
      <c r="B1362" s="368"/>
      <c r="C1362" s="331" t="s">
        <v>189</v>
      </c>
      <c r="D1362" s="368"/>
      <c r="E1362" s="1166"/>
      <c r="F1362" s="582">
        <f t="shared" si="255"/>
        <v>0</v>
      </c>
      <c r="G1362" s="583"/>
      <c r="H1362" s="583"/>
      <c r="I1362" s="584"/>
      <c r="J1362" s="585"/>
      <c r="K1362" s="336"/>
      <c r="L1362" s="586"/>
      <c r="M1362" s="586"/>
      <c r="N1362" s="586"/>
      <c r="O1362" s="338"/>
      <c r="P1362" s="339">
        <f t="shared" si="251"/>
        <v>231500</v>
      </c>
      <c r="Q1362" s="436">
        <f>Q1390+Q1391</f>
        <v>231500</v>
      </c>
      <c r="R1362" s="436">
        <f t="shared" ref="R1362:X1362" si="258">R1390+R1391</f>
        <v>0</v>
      </c>
      <c r="S1362" s="436">
        <f t="shared" si="258"/>
        <v>0</v>
      </c>
      <c r="T1362" s="1293">
        <f t="shared" si="258"/>
        <v>0</v>
      </c>
      <c r="U1362" s="437">
        <f t="shared" si="258"/>
        <v>231500</v>
      </c>
      <c r="V1362" s="436">
        <f t="shared" si="258"/>
        <v>20000</v>
      </c>
      <c r="W1362" s="436">
        <f t="shared" si="258"/>
        <v>0</v>
      </c>
      <c r="X1362" s="436">
        <f t="shared" si="258"/>
        <v>0</v>
      </c>
      <c r="Y1362" s="1293">
        <f t="shared" si="253"/>
        <v>251500</v>
      </c>
      <c r="Z1362" s="438"/>
      <c r="AA1362" s="430"/>
      <c r="AB1362" s="61">
        <f>T1364</f>
        <v>0</v>
      </c>
      <c r="AC1362" s="260">
        <f t="shared" si="256"/>
        <v>483000</v>
      </c>
    </row>
    <row r="1363" spans="1:29" ht="15.6" customHeight="1" x14ac:dyDescent="0.3">
      <c r="A1363" s="115"/>
      <c r="B1363" s="332"/>
      <c r="C1363" s="331"/>
      <c r="D1363" s="332"/>
      <c r="E1363" s="1164"/>
      <c r="F1363" s="582"/>
      <c r="G1363" s="333"/>
      <c r="H1363" s="333"/>
      <c r="I1363" s="334"/>
      <c r="J1363" s="335"/>
      <c r="K1363" s="942"/>
      <c r="L1363" s="337"/>
      <c r="M1363" s="337"/>
      <c r="N1363" s="337"/>
      <c r="O1363" s="338"/>
      <c r="P1363" s="339"/>
      <c r="Q1363" s="364"/>
      <c r="R1363" s="364"/>
      <c r="S1363" s="364"/>
      <c r="T1363" s="475"/>
      <c r="U1363" s="367"/>
      <c r="V1363" s="364"/>
      <c r="W1363" s="364"/>
      <c r="X1363" s="364"/>
      <c r="Y1363" s="1293"/>
      <c r="Z1363" s="438"/>
      <c r="AA1363" s="348"/>
      <c r="AB1363" s="25"/>
      <c r="AC1363" s="253"/>
    </row>
    <row r="1364" spans="1:29" ht="15.6" customHeight="1" x14ac:dyDescent="0.3">
      <c r="A1364" s="115"/>
      <c r="B1364" s="368"/>
      <c r="C1364" s="659" t="s">
        <v>322</v>
      </c>
      <c r="D1364" s="368"/>
      <c r="E1364" s="1164"/>
      <c r="F1364" s="582">
        <f t="shared" si="255"/>
        <v>0</v>
      </c>
      <c r="G1364" s="333"/>
      <c r="H1364" s="333"/>
      <c r="I1364" s="334"/>
      <c r="J1364" s="335"/>
      <c r="K1364" s="942"/>
      <c r="L1364" s="337"/>
      <c r="M1364" s="337"/>
      <c r="N1364" s="337"/>
      <c r="O1364" s="338"/>
      <c r="P1364" s="339">
        <f t="shared" si="251"/>
        <v>0</v>
      </c>
      <c r="Q1364" s="364"/>
      <c r="R1364" s="364"/>
      <c r="S1364" s="365"/>
      <c r="T1364" s="366"/>
      <c r="U1364" s="367"/>
      <c r="V1364" s="364"/>
      <c r="W1364" s="364"/>
      <c r="X1364" s="364"/>
      <c r="Y1364" s="1293">
        <f t="shared" si="253"/>
        <v>0</v>
      </c>
      <c r="Z1364" s="340"/>
      <c r="AA1364" s="589"/>
      <c r="AB1364" s="25">
        <f>T1366</f>
        <v>0</v>
      </c>
      <c r="AC1364" s="253">
        <f t="shared" si="256"/>
        <v>0</v>
      </c>
    </row>
    <row r="1365" spans="1:29" ht="15.6" customHeight="1" x14ac:dyDescent="0.3">
      <c r="A1365" s="115"/>
      <c r="B1365" s="368"/>
      <c r="C1365" s="659"/>
      <c r="D1365" s="368" t="s">
        <v>323</v>
      </c>
      <c r="E1365" s="1164"/>
      <c r="F1365" s="582">
        <f t="shared" si="255"/>
        <v>0</v>
      </c>
      <c r="G1365" s="333"/>
      <c r="H1365" s="333"/>
      <c r="I1365" s="334"/>
      <c r="J1365" s="335"/>
      <c r="K1365" s="942"/>
      <c r="L1365" s="337"/>
      <c r="M1365" s="337"/>
      <c r="N1365" s="337"/>
      <c r="O1365" s="338"/>
      <c r="P1365" s="339">
        <f t="shared" si="251"/>
        <v>0</v>
      </c>
      <c r="Q1365" s="364"/>
      <c r="R1365" s="364"/>
      <c r="S1365" s="365"/>
      <c r="T1365" s="366"/>
      <c r="U1365" s="367"/>
      <c r="V1365" s="364"/>
      <c r="W1365" s="364"/>
      <c r="X1365" s="364"/>
      <c r="Y1365" s="1293">
        <f t="shared" si="253"/>
        <v>0</v>
      </c>
      <c r="Z1365" s="340"/>
      <c r="AA1365" s="589"/>
      <c r="AB1365" s="25" t="e">
        <f>#REF!</f>
        <v>#REF!</v>
      </c>
      <c r="AC1365" s="253">
        <f t="shared" si="256"/>
        <v>0</v>
      </c>
    </row>
    <row r="1366" spans="1:29" s="68" customFormat="1" ht="15.6" customHeight="1" x14ac:dyDescent="0.3">
      <c r="A1366" s="115"/>
      <c r="B1366" s="332"/>
      <c r="C1366" s="332"/>
      <c r="D1366" s="332"/>
      <c r="E1366" s="1168" t="s">
        <v>17</v>
      </c>
      <c r="F1366" s="582">
        <f t="shared" si="255"/>
        <v>1</v>
      </c>
      <c r="G1366" s="333">
        <v>1</v>
      </c>
      <c r="H1366" s="333"/>
      <c r="I1366" s="334"/>
      <c r="J1366" s="335"/>
      <c r="K1366" s="633">
        <v>12</v>
      </c>
      <c r="L1366" s="344"/>
      <c r="M1366" s="344"/>
      <c r="N1366" s="344"/>
      <c r="O1366" s="338">
        <f t="shared" ref="O1366:O1407" si="259">SUM(K1366:N1366)</f>
        <v>12</v>
      </c>
      <c r="P1366" s="339">
        <f t="shared" si="251"/>
        <v>30000</v>
      </c>
      <c r="Q1366" s="367">
        <v>30000</v>
      </c>
      <c r="R1366" s="364"/>
      <c r="S1366" s="365"/>
      <c r="T1366" s="366"/>
      <c r="U1366" s="367">
        <v>30000</v>
      </c>
      <c r="V1366" s="364"/>
      <c r="W1366" s="364"/>
      <c r="X1366" s="364"/>
      <c r="Y1366" s="1293">
        <f t="shared" si="253"/>
        <v>30000</v>
      </c>
      <c r="Z1366" s="340" t="s">
        <v>31</v>
      </c>
      <c r="AA1366" s="589"/>
      <c r="AB1366" s="67">
        <f>T1368</f>
        <v>0</v>
      </c>
      <c r="AC1366" s="253">
        <f t="shared" si="256"/>
        <v>60000</v>
      </c>
    </row>
    <row r="1367" spans="1:29" ht="15.6" customHeight="1" x14ac:dyDescent="0.3">
      <c r="A1367" s="115"/>
      <c r="B1367" s="332"/>
      <c r="C1367" s="332"/>
      <c r="D1367" s="332"/>
      <c r="E1367" s="1168"/>
      <c r="F1367" s="582">
        <f t="shared" si="255"/>
        <v>0</v>
      </c>
      <c r="G1367" s="333"/>
      <c r="H1367" s="333"/>
      <c r="I1367" s="334"/>
      <c r="J1367" s="335"/>
      <c r="K1367" s="633"/>
      <c r="L1367" s="337"/>
      <c r="M1367" s="337"/>
      <c r="N1367" s="337"/>
      <c r="O1367" s="338"/>
      <c r="P1367" s="339">
        <f t="shared" si="251"/>
        <v>0</v>
      </c>
      <c r="Q1367" s="364"/>
      <c r="R1367" s="364"/>
      <c r="S1367" s="365"/>
      <c r="T1367" s="366"/>
      <c r="U1367" s="367"/>
      <c r="V1367" s="364"/>
      <c r="W1367" s="364"/>
      <c r="X1367" s="364"/>
      <c r="Y1367" s="1293">
        <f t="shared" si="253"/>
        <v>0</v>
      </c>
      <c r="Z1367" s="340"/>
      <c r="AA1367" s="348"/>
      <c r="AB1367" s="25"/>
      <c r="AC1367" s="253">
        <f t="shared" si="256"/>
        <v>0</v>
      </c>
    </row>
    <row r="1368" spans="1:29" x14ac:dyDescent="0.3">
      <c r="A1368" s="115"/>
      <c r="B1368" s="368"/>
      <c r="C1368" s="661" t="s">
        <v>1247</v>
      </c>
      <c r="D1368" s="368"/>
      <c r="E1368" s="1166"/>
      <c r="F1368" s="582">
        <f t="shared" si="255"/>
        <v>0</v>
      </c>
      <c r="G1368" s="333"/>
      <c r="H1368" s="333"/>
      <c r="I1368" s="334"/>
      <c r="J1368" s="335"/>
      <c r="K1368" s="942"/>
      <c r="L1368" s="337"/>
      <c r="M1368" s="337"/>
      <c r="N1368" s="337"/>
      <c r="O1368" s="338"/>
      <c r="P1368" s="339">
        <f t="shared" si="251"/>
        <v>0</v>
      </c>
      <c r="Q1368" s="364"/>
      <c r="R1368" s="364"/>
      <c r="S1368" s="365"/>
      <c r="T1368" s="366"/>
      <c r="U1368" s="367"/>
      <c r="V1368" s="364"/>
      <c r="W1368" s="364"/>
      <c r="X1368" s="364"/>
      <c r="Y1368" s="1293">
        <f t="shared" si="253"/>
        <v>0</v>
      </c>
      <c r="Z1368" s="340"/>
      <c r="AA1368" s="348"/>
      <c r="AB1368" s="23"/>
      <c r="AC1368" s="253">
        <f t="shared" si="256"/>
        <v>0</v>
      </c>
    </row>
    <row r="1369" spans="1:29" x14ac:dyDescent="0.3">
      <c r="A1369" s="115"/>
      <c r="B1369" s="368"/>
      <c r="C1369" s="587"/>
      <c r="D1369" s="368"/>
      <c r="E1369" s="1166" t="s">
        <v>324</v>
      </c>
      <c r="F1369" s="582">
        <f t="shared" si="255"/>
        <v>0</v>
      </c>
      <c r="G1369" s="333"/>
      <c r="H1369" s="333"/>
      <c r="I1369" s="334"/>
      <c r="J1369" s="335"/>
      <c r="K1369" s="942"/>
      <c r="L1369" s="337"/>
      <c r="M1369" s="337"/>
      <c r="N1369" s="337"/>
      <c r="O1369" s="338"/>
      <c r="P1369" s="339">
        <f t="shared" si="251"/>
        <v>0</v>
      </c>
      <c r="Q1369" s="364"/>
      <c r="R1369" s="364"/>
      <c r="S1369" s="365"/>
      <c r="T1369" s="366"/>
      <c r="U1369" s="367"/>
      <c r="V1369" s="364"/>
      <c r="W1369" s="364"/>
      <c r="X1369" s="364"/>
      <c r="Y1369" s="1293">
        <f t="shared" si="253"/>
        <v>0</v>
      </c>
      <c r="Z1369" s="340"/>
      <c r="AA1369" s="348" t="s">
        <v>1059</v>
      </c>
      <c r="AB1369" s="20"/>
      <c r="AC1369" s="253">
        <f t="shared" si="256"/>
        <v>0</v>
      </c>
    </row>
    <row r="1370" spans="1:29" x14ac:dyDescent="0.3">
      <c r="A1370" s="115"/>
      <c r="B1370" s="332"/>
      <c r="C1370" s="332"/>
      <c r="D1370" s="332"/>
      <c r="E1370" s="1168" t="s">
        <v>215</v>
      </c>
      <c r="F1370" s="884">
        <v>10</v>
      </c>
      <c r="G1370" s="334">
        <v>10</v>
      </c>
      <c r="H1370" s="335" t="s">
        <v>216</v>
      </c>
      <c r="I1370" s="334">
        <v>10</v>
      </c>
      <c r="J1370" s="335" t="s">
        <v>216</v>
      </c>
      <c r="K1370" s="942"/>
      <c r="L1370" s="337"/>
      <c r="M1370" s="337"/>
      <c r="N1370" s="337"/>
      <c r="O1370" s="338"/>
      <c r="P1370" s="339">
        <f t="shared" si="251"/>
        <v>0</v>
      </c>
      <c r="Q1370" s="364"/>
      <c r="R1370" s="364"/>
      <c r="S1370" s="365"/>
      <c r="T1370" s="366"/>
      <c r="U1370" s="367"/>
      <c r="V1370" s="364"/>
      <c r="W1370" s="364"/>
      <c r="X1370" s="364"/>
      <c r="Y1370" s="1293">
        <f t="shared" si="253"/>
        <v>0</v>
      </c>
      <c r="Z1370" s="340"/>
      <c r="AA1370" s="348" t="s">
        <v>828</v>
      </c>
      <c r="AB1370" s="20"/>
      <c r="AC1370" s="253">
        <f t="shared" si="256"/>
        <v>0</v>
      </c>
    </row>
    <row r="1371" spans="1:29" x14ac:dyDescent="0.3">
      <c r="A1371" s="115"/>
      <c r="B1371" s="332"/>
      <c r="C1371" s="332"/>
      <c r="D1371" s="332"/>
      <c r="E1371" s="1168"/>
      <c r="F1371" s="893"/>
      <c r="G1371" s="333"/>
      <c r="H1371" s="333"/>
      <c r="I1371" s="334"/>
      <c r="J1371" s="335"/>
      <c r="K1371" s="942"/>
      <c r="L1371" s="337"/>
      <c r="M1371" s="337"/>
      <c r="N1371" s="337"/>
      <c r="O1371" s="338"/>
      <c r="P1371" s="339">
        <f t="shared" si="251"/>
        <v>0</v>
      </c>
      <c r="Q1371" s="364"/>
      <c r="R1371" s="364"/>
      <c r="S1371" s="365"/>
      <c r="T1371" s="366"/>
      <c r="U1371" s="367"/>
      <c r="V1371" s="364"/>
      <c r="W1371" s="364"/>
      <c r="X1371" s="364"/>
      <c r="Y1371" s="1293">
        <f t="shared" si="253"/>
        <v>0</v>
      </c>
      <c r="Z1371" s="340"/>
      <c r="AA1371" s="579"/>
      <c r="AB1371" s="20"/>
      <c r="AC1371" s="253">
        <f t="shared" si="256"/>
        <v>0</v>
      </c>
    </row>
    <row r="1372" spans="1:29" x14ac:dyDescent="0.3">
      <c r="A1372" s="115"/>
      <c r="B1372" s="332"/>
      <c r="C1372" s="661" t="s">
        <v>1248</v>
      </c>
      <c r="D1372" s="332"/>
      <c r="E1372" s="1164"/>
      <c r="F1372" s="893"/>
      <c r="G1372" s="333"/>
      <c r="H1372" s="333"/>
      <c r="I1372" s="334"/>
      <c r="J1372" s="335"/>
      <c r="K1372" s="942"/>
      <c r="L1372" s="337"/>
      <c r="M1372" s="337"/>
      <c r="N1372" s="337"/>
      <c r="O1372" s="338"/>
      <c r="P1372" s="339">
        <f t="shared" si="251"/>
        <v>0</v>
      </c>
      <c r="Q1372" s="364"/>
      <c r="R1372" s="364"/>
      <c r="S1372" s="365"/>
      <c r="T1372" s="366"/>
      <c r="U1372" s="367"/>
      <c r="V1372" s="364"/>
      <c r="W1372" s="364"/>
      <c r="X1372" s="364"/>
      <c r="Y1372" s="1293">
        <f t="shared" si="253"/>
        <v>0</v>
      </c>
      <c r="Z1372" s="340"/>
      <c r="AA1372" s="348"/>
      <c r="AB1372" s="20"/>
      <c r="AC1372" s="253">
        <f t="shared" si="256"/>
        <v>0</v>
      </c>
    </row>
    <row r="1373" spans="1:29" x14ac:dyDescent="0.3">
      <c r="A1373" s="115"/>
      <c r="B1373" s="332"/>
      <c r="C1373" s="642" t="s">
        <v>325</v>
      </c>
      <c r="D1373" s="332"/>
      <c r="E1373" s="1164"/>
      <c r="F1373" s="893"/>
      <c r="G1373" s="333"/>
      <c r="H1373" s="333"/>
      <c r="I1373" s="334"/>
      <c r="J1373" s="335"/>
      <c r="K1373" s="942"/>
      <c r="L1373" s="337"/>
      <c r="M1373" s="337"/>
      <c r="N1373" s="337"/>
      <c r="O1373" s="338"/>
      <c r="P1373" s="339">
        <f t="shared" si="251"/>
        <v>0</v>
      </c>
      <c r="Q1373" s="364"/>
      <c r="R1373" s="364"/>
      <c r="S1373" s="365"/>
      <c r="T1373" s="366"/>
      <c r="U1373" s="367"/>
      <c r="V1373" s="364"/>
      <c r="W1373" s="364"/>
      <c r="X1373" s="364"/>
      <c r="Y1373" s="1293">
        <f t="shared" si="253"/>
        <v>0</v>
      </c>
      <c r="Z1373" s="340"/>
      <c r="AA1373" s="348" t="s">
        <v>1059</v>
      </c>
      <c r="AB1373" s="20"/>
      <c r="AC1373" s="253">
        <f t="shared" si="256"/>
        <v>0</v>
      </c>
    </row>
    <row r="1374" spans="1:29" x14ac:dyDescent="0.3">
      <c r="A1374" s="115"/>
      <c r="B1374" s="332"/>
      <c r="C1374" s="332"/>
      <c r="D1374" s="332"/>
      <c r="E1374" s="1168" t="s">
        <v>215</v>
      </c>
      <c r="F1374" s="884">
        <v>10</v>
      </c>
      <c r="G1374" s="334">
        <v>10</v>
      </c>
      <c r="H1374" s="335" t="s">
        <v>216</v>
      </c>
      <c r="I1374" s="334">
        <v>10</v>
      </c>
      <c r="J1374" s="335" t="s">
        <v>216</v>
      </c>
      <c r="K1374" s="942"/>
      <c r="L1374" s="337"/>
      <c r="M1374" s="337"/>
      <c r="N1374" s="337"/>
      <c r="O1374" s="338"/>
      <c r="P1374" s="339">
        <f t="shared" si="251"/>
        <v>0</v>
      </c>
      <c r="Q1374" s="364"/>
      <c r="R1374" s="364"/>
      <c r="S1374" s="365"/>
      <c r="T1374" s="366"/>
      <c r="U1374" s="367"/>
      <c r="V1374" s="364"/>
      <c r="W1374" s="364"/>
      <c r="X1374" s="364"/>
      <c r="Y1374" s="1293">
        <f t="shared" si="253"/>
        <v>0</v>
      </c>
      <c r="Z1374" s="476"/>
      <c r="AA1374" s="525" t="s">
        <v>140</v>
      </c>
      <c r="AB1374" s="20"/>
      <c r="AC1374" s="253">
        <f t="shared" si="256"/>
        <v>0</v>
      </c>
    </row>
    <row r="1375" spans="1:29" x14ac:dyDescent="0.3">
      <c r="A1375" s="115"/>
      <c r="B1375" s="332"/>
      <c r="C1375" s="332"/>
      <c r="D1375" s="332"/>
      <c r="E1375" s="1209"/>
      <c r="F1375" s="893"/>
      <c r="G1375" s="333"/>
      <c r="H1375" s="333"/>
      <c r="I1375" s="334"/>
      <c r="J1375" s="335"/>
      <c r="K1375" s="942"/>
      <c r="L1375" s="337"/>
      <c r="M1375" s="337"/>
      <c r="N1375" s="337"/>
      <c r="O1375" s="338"/>
      <c r="P1375" s="339">
        <f t="shared" si="251"/>
        <v>0</v>
      </c>
      <c r="Q1375" s="364"/>
      <c r="R1375" s="364"/>
      <c r="S1375" s="365"/>
      <c r="T1375" s="366"/>
      <c r="U1375" s="367"/>
      <c r="V1375" s="364"/>
      <c r="W1375" s="364"/>
      <c r="X1375" s="364"/>
      <c r="Y1375" s="1293">
        <f t="shared" si="253"/>
        <v>0</v>
      </c>
      <c r="Z1375" s="476"/>
      <c r="AA1375" s="525"/>
      <c r="AB1375" s="20"/>
      <c r="AC1375" s="253">
        <f t="shared" si="256"/>
        <v>0</v>
      </c>
    </row>
    <row r="1376" spans="1:29" x14ac:dyDescent="0.3">
      <c r="A1376" s="115"/>
      <c r="B1376" s="332"/>
      <c r="C1376" s="661" t="s">
        <v>1249</v>
      </c>
      <c r="D1376" s="332"/>
      <c r="E1376" s="1164"/>
      <c r="F1376" s="893"/>
      <c r="G1376" s="333"/>
      <c r="H1376" s="333"/>
      <c r="I1376" s="334"/>
      <c r="J1376" s="335"/>
      <c r="K1376" s="942"/>
      <c r="L1376" s="337"/>
      <c r="M1376" s="337"/>
      <c r="N1376" s="337"/>
      <c r="O1376" s="338"/>
      <c r="P1376" s="339">
        <f t="shared" si="251"/>
        <v>0</v>
      </c>
      <c r="Q1376" s="364"/>
      <c r="R1376" s="364"/>
      <c r="S1376" s="365"/>
      <c r="T1376" s="366"/>
      <c r="U1376" s="367"/>
      <c r="V1376" s="364"/>
      <c r="W1376" s="364"/>
      <c r="X1376" s="364"/>
      <c r="Y1376" s="1293">
        <f t="shared" si="253"/>
        <v>0</v>
      </c>
      <c r="Z1376" s="476"/>
      <c r="AA1376" s="525"/>
      <c r="AB1376" s="20"/>
      <c r="AC1376" s="253">
        <f t="shared" si="256"/>
        <v>0</v>
      </c>
    </row>
    <row r="1377" spans="1:29" ht="16.95" customHeight="1" x14ac:dyDescent="0.3">
      <c r="A1377" s="115"/>
      <c r="B1377" s="332"/>
      <c r="C1377" s="642" t="s">
        <v>214</v>
      </c>
      <c r="D1377" s="332"/>
      <c r="E1377" s="1164"/>
      <c r="F1377" s="893"/>
      <c r="G1377" s="333"/>
      <c r="H1377" s="333"/>
      <c r="I1377" s="334"/>
      <c r="J1377" s="335"/>
      <c r="K1377" s="942"/>
      <c r="L1377" s="337"/>
      <c r="M1377" s="337"/>
      <c r="N1377" s="337"/>
      <c r="O1377" s="338"/>
      <c r="P1377" s="339">
        <f t="shared" si="251"/>
        <v>0</v>
      </c>
      <c r="Q1377" s="364"/>
      <c r="R1377" s="364"/>
      <c r="S1377" s="365"/>
      <c r="T1377" s="366"/>
      <c r="U1377" s="367"/>
      <c r="V1377" s="364"/>
      <c r="W1377" s="364"/>
      <c r="X1377" s="364"/>
      <c r="Y1377" s="1293">
        <f t="shared" si="253"/>
        <v>0</v>
      </c>
      <c r="Z1377" s="476"/>
      <c r="AA1377" s="348" t="s">
        <v>1059</v>
      </c>
      <c r="AB1377" s="20"/>
      <c r="AC1377" s="253">
        <f t="shared" si="256"/>
        <v>0</v>
      </c>
    </row>
    <row r="1378" spans="1:29" x14ac:dyDescent="0.3">
      <c r="A1378" s="115"/>
      <c r="B1378" s="332"/>
      <c r="C1378" s="332"/>
      <c r="D1378" s="332"/>
      <c r="E1378" s="1168" t="s">
        <v>215</v>
      </c>
      <c r="F1378" s="884">
        <v>10</v>
      </c>
      <c r="G1378" s="334">
        <v>10</v>
      </c>
      <c r="H1378" s="335" t="s">
        <v>216</v>
      </c>
      <c r="I1378" s="334">
        <v>10</v>
      </c>
      <c r="J1378" s="335" t="s">
        <v>216</v>
      </c>
      <c r="K1378" s="942"/>
      <c r="L1378" s="337"/>
      <c r="M1378" s="337"/>
      <c r="N1378" s="337"/>
      <c r="O1378" s="338"/>
      <c r="P1378" s="339">
        <f t="shared" si="251"/>
        <v>0</v>
      </c>
      <c r="Q1378" s="364"/>
      <c r="R1378" s="364"/>
      <c r="S1378" s="365"/>
      <c r="T1378" s="366"/>
      <c r="U1378" s="367"/>
      <c r="V1378" s="364"/>
      <c r="W1378" s="364"/>
      <c r="X1378" s="364"/>
      <c r="Y1378" s="1293">
        <f t="shared" si="253"/>
        <v>0</v>
      </c>
      <c r="Z1378" s="476"/>
      <c r="AA1378" s="525" t="s">
        <v>140</v>
      </c>
      <c r="AB1378" s="20"/>
      <c r="AC1378" s="253">
        <f t="shared" si="256"/>
        <v>0</v>
      </c>
    </row>
    <row r="1379" spans="1:29" x14ac:dyDescent="0.3">
      <c r="A1379" s="115"/>
      <c r="B1379" s="332"/>
      <c r="C1379" s="332"/>
      <c r="D1379" s="332"/>
      <c r="E1379" s="1209"/>
      <c r="F1379" s="893"/>
      <c r="G1379" s="333"/>
      <c r="H1379" s="333"/>
      <c r="I1379" s="334"/>
      <c r="J1379" s="335"/>
      <c r="K1379" s="942"/>
      <c r="L1379" s="337"/>
      <c r="M1379" s="337"/>
      <c r="N1379" s="337"/>
      <c r="O1379" s="338"/>
      <c r="P1379" s="339">
        <f t="shared" si="251"/>
        <v>0</v>
      </c>
      <c r="Q1379" s="364"/>
      <c r="R1379" s="364"/>
      <c r="S1379" s="365"/>
      <c r="T1379" s="366"/>
      <c r="U1379" s="367"/>
      <c r="V1379" s="364"/>
      <c r="W1379" s="364"/>
      <c r="X1379" s="364"/>
      <c r="Y1379" s="1293">
        <f t="shared" si="253"/>
        <v>0</v>
      </c>
      <c r="Z1379" s="476"/>
      <c r="AA1379" s="525"/>
      <c r="AB1379" s="20"/>
      <c r="AC1379" s="253">
        <f t="shared" si="256"/>
        <v>0</v>
      </c>
    </row>
    <row r="1380" spans="1:29" x14ac:dyDescent="0.3">
      <c r="A1380" s="115"/>
      <c r="B1380" s="332"/>
      <c r="C1380" s="661" t="s">
        <v>1250</v>
      </c>
      <c r="D1380" s="332"/>
      <c r="E1380" s="1164"/>
      <c r="F1380" s="893"/>
      <c r="G1380" s="333"/>
      <c r="H1380" s="333"/>
      <c r="I1380" s="334"/>
      <c r="J1380" s="335"/>
      <c r="K1380" s="942"/>
      <c r="L1380" s="337"/>
      <c r="M1380" s="337"/>
      <c r="N1380" s="337"/>
      <c r="O1380" s="338"/>
      <c r="P1380" s="339">
        <f t="shared" si="251"/>
        <v>0</v>
      </c>
      <c r="Q1380" s="364"/>
      <c r="R1380" s="364"/>
      <c r="S1380" s="365"/>
      <c r="T1380" s="366"/>
      <c r="U1380" s="367"/>
      <c r="V1380" s="364"/>
      <c r="W1380" s="364"/>
      <c r="X1380" s="364"/>
      <c r="Y1380" s="1293">
        <f t="shared" si="253"/>
        <v>0</v>
      </c>
      <c r="Z1380" s="476"/>
      <c r="AA1380" s="525"/>
      <c r="AB1380" s="20"/>
      <c r="AC1380" s="253">
        <f t="shared" si="256"/>
        <v>0</v>
      </c>
    </row>
    <row r="1381" spans="1:29" s="63" customFormat="1" x14ac:dyDescent="0.3">
      <c r="A1381" s="131"/>
      <c r="B1381" s="662"/>
      <c r="C1381" s="663"/>
      <c r="D1381" s="662"/>
      <c r="E1381" s="1210" t="s">
        <v>326</v>
      </c>
      <c r="F1381" s="1255"/>
      <c r="G1381" s="664"/>
      <c r="H1381" s="664"/>
      <c r="I1381" s="665"/>
      <c r="J1381" s="666"/>
      <c r="K1381" s="955"/>
      <c r="L1381" s="667"/>
      <c r="M1381" s="667"/>
      <c r="N1381" s="667"/>
      <c r="O1381" s="338"/>
      <c r="P1381" s="339">
        <f t="shared" si="251"/>
        <v>0</v>
      </c>
      <c r="Q1381" s="668"/>
      <c r="R1381" s="668"/>
      <c r="S1381" s="669"/>
      <c r="T1381" s="670"/>
      <c r="U1381" s="671"/>
      <c r="V1381" s="668"/>
      <c r="W1381" s="668"/>
      <c r="X1381" s="668"/>
      <c r="Y1381" s="1293">
        <f t="shared" si="253"/>
        <v>0</v>
      </c>
      <c r="Z1381" s="672"/>
      <c r="AA1381" s="348" t="s">
        <v>1059</v>
      </c>
      <c r="AB1381" s="62"/>
      <c r="AC1381" s="253">
        <f t="shared" si="256"/>
        <v>0</v>
      </c>
    </row>
    <row r="1382" spans="1:29" x14ac:dyDescent="0.3">
      <c r="A1382" s="115"/>
      <c r="B1382" s="332"/>
      <c r="C1382" s="332"/>
      <c r="D1382" s="332"/>
      <c r="E1382" s="1168" t="s">
        <v>215</v>
      </c>
      <c r="F1382" s="884">
        <v>10</v>
      </c>
      <c r="G1382" s="334">
        <v>10</v>
      </c>
      <c r="H1382" s="335" t="s">
        <v>216</v>
      </c>
      <c r="I1382" s="334">
        <v>10</v>
      </c>
      <c r="J1382" s="335" t="s">
        <v>216</v>
      </c>
      <c r="K1382" s="942"/>
      <c r="L1382" s="337"/>
      <c r="M1382" s="337"/>
      <c r="N1382" s="337"/>
      <c r="O1382" s="338"/>
      <c r="P1382" s="339">
        <f t="shared" si="251"/>
        <v>0</v>
      </c>
      <c r="Q1382" s="364"/>
      <c r="R1382" s="364"/>
      <c r="S1382" s="365"/>
      <c r="T1382" s="366"/>
      <c r="U1382" s="367"/>
      <c r="V1382" s="364"/>
      <c r="W1382" s="364"/>
      <c r="X1382" s="364"/>
      <c r="Y1382" s="1293">
        <f t="shared" si="253"/>
        <v>0</v>
      </c>
      <c r="Z1382" s="476"/>
      <c r="AA1382" s="525" t="s">
        <v>140</v>
      </c>
      <c r="AB1382" s="20"/>
      <c r="AC1382" s="253">
        <f t="shared" si="256"/>
        <v>0</v>
      </c>
    </row>
    <row r="1383" spans="1:29" x14ac:dyDescent="0.3">
      <c r="A1383" s="115"/>
      <c r="B1383" s="332"/>
      <c r="C1383" s="332"/>
      <c r="D1383" s="332"/>
      <c r="E1383" s="1209"/>
      <c r="F1383" s="582">
        <f t="shared" ref="F1383:F1385" si="260">SUM(G1383:J1383)</f>
        <v>0</v>
      </c>
      <c r="G1383" s="333"/>
      <c r="H1383" s="333"/>
      <c r="I1383" s="334"/>
      <c r="J1383" s="335"/>
      <c r="K1383" s="942"/>
      <c r="L1383" s="337"/>
      <c r="M1383" s="337"/>
      <c r="N1383" s="337"/>
      <c r="O1383" s="338"/>
      <c r="P1383" s="339">
        <f t="shared" si="251"/>
        <v>0</v>
      </c>
      <c r="Q1383" s="364"/>
      <c r="R1383" s="364"/>
      <c r="S1383" s="365"/>
      <c r="T1383" s="366"/>
      <c r="U1383" s="367"/>
      <c r="V1383" s="364"/>
      <c r="W1383" s="364"/>
      <c r="X1383" s="364"/>
      <c r="Y1383" s="1293">
        <f t="shared" si="253"/>
        <v>0</v>
      </c>
      <c r="Z1383" s="476"/>
      <c r="AA1383" s="525"/>
      <c r="AB1383" s="20"/>
      <c r="AC1383" s="253">
        <f t="shared" si="256"/>
        <v>0</v>
      </c>
    </row>
    <row r="1384" spans="1:29" x14ac:dyDescent="0.3">
      <c r="A1384" s="115"/>
      <c r="B1384" s="332"/>
      <c r="C1384" s="661" t="s">
        <v>1251</v>
      </c>
      <c r="D1384" s="332"/>
      <c r="E1384" s="1164"/>
      <c r="F1384" s="582">
        <f t="shared" si="260"/>
        <v>0</v>
      </c>
      <c r="G1384" s="333"/>
      <c r="H1384" s="333"/>
      <c r="I1384" s="334"/>
      <c r="J1384" s="335"/>
      <c r="K1384" s="942"/>
      <c r="L1384" s="337"/>
      <c r="M1384" s="337"/>
      <c r="N1384" s="337"/>
      <c r="O1384" s="338"/>
      <c r="P1384" s="339">
        <f t="shared" si="251"/>
        <v>0</v>
      </c>
      <c r="Q1384" s="364"/>
      <c r="R1384" s="364"/>
      <c r="S1384" s="365"/>
      <c r="T1384" s="366"/>
      <c r="U1384" s="367"/>
      <c r="V1384" s="364"/>
      <c r="W1384" s="364"/>
      <c r="X1384" s="364"/>
      <c r="Y1384" s="1293">
        <f t="shared" si="253"/>
        <v>0</v>
      </c>
      <c r="Z1384" s="476"/>
      <c r="AA1384" s="525"/>
      <c r="AB1384" s="20"/>
      <c r="AC1384" s="253">
        <f t="shared" si="256"/>
        <v>0</v>
      </c>
    </row>
    <row r="1385" spans="1:29" x14ac:dyDescent="0.3">
      <c r="A1385" s="115"/>
      <c r="B1385" s="332"/>
      <c r="C1385" s="332"/>
      <c r="D1385" s="332"/>
      <c r="E1385" s="1168" t="s">
        <v>447</v>
      </c>
      <c r="F1385" s="582">
        <f t="shared" si="260"/>
        <v>1</v>
      </c>
      <c r="G1385" s="334"/>
      <c r="H1385" s="335"/>
      <c r="I1385" s="334">
        <v>1</v>
      </c>
      <c r="J1385" s="335" t="s">
        <v>1089</v>
      </c>
      <c r="K1385" s="942"/>
      <c r="L1385" s="337"/>
      <c r="M1385" s="337"/>
      <c r="N1385" s="337"/>
      <c r="O1385" s="338"/>
      <c r="P1385" s="339">
        <f t="shared" si="251"/>
        <v>35000</v>
      </c>
      <c r="Q1385" s="364"/>
      <c r="R1385" s="364"/>
      <c r="S1385" s="365">
        <v>35000</v>
      </c>
      <c r="T1385" s="366"/>
      <c r="U1385" s="367"/>
      <c r="V1385" s="364"/>
      <c r="W1385" s="364"/>
      <c r="X1385" s="364"/>
      <c r="Y1385" s="1293">
        <f t="shared" si="253"/>
        <v>0</v>
      </c>
      <c r="Z1385" s="340" t="s">
        <v>31</v>
      </c>
      <c r="AA1385" s="525"/>
      <c r="AB1385" s="20"/>
      <c r="AC1385" s="253">
        <f t="shared" si="256"/>
        <v>35000</v>
      </c>
    </row>
    <row r="1386" spans="1:29" ht="16.2" thickBot="1" x14ac:dyDescent="0.35">
      <c r="A1386" s="121"/>
      <c r="B1386" s="377"/>
      <c r="C1386" s="377"/>
      <c r="D1386" s="377"/>
      <c r="E1386" s="1366"/>
      <c r="F1386" s="885">
        <f t="shared" si="255"/>
        <v>0</v>
      </c>
      <c r="G1386" s="378"/>
      <c r="H1386" s="378"/>
      <c r="I1386" s="379"/>
      <c r="J1386" s="380"/>
      <c r="K1386" s="944"/>
      <c r="L1386" s="425"/>
      <c r="M1386" s="425"/>
      <c r="N1386" s="425"/>
      <c r="O1386" s="382"/>
      <c r="P1386" s="481">
        <f t="shared" si="251"/>
        <v>0</v>
      </c>
      <c r="Q1386" s="383"/>
      <c r="R1386" s="383"/>
      <c r="S1386" s="384"/>
      <c r="T1386" s="385"/>
      <c r="U1386" s="386"/>
      <c r="V1386" s="383"/>
      <c r="W1386" s="383"/>
      <c r="X1386" s="383"/>
      <c r="Y1386" s="1305">
        <f t="shared" si="253"/>
        <v>0</v>
      </c>
      <c r="Z1386" s="387"/>
      <c r="AA1386" s="482"/>
      <c r="AB1386" s="20"/>
      <c r="AC1386" s="253">
        <f t="shared" si="256"/>
        <v>0</v>
      </c>
    </row>
    <row r="1387" spans="1:29" ht="16.2" customHeight="1" x14ac:dyDescent="0.3">
      <c r="A1387" s="123"/>
      <c r="B1387" s="445" t="s">
        <v>1252</v>
      </c>
      <c r="C1387" s="388"/>
      <c r="D1387" s="388"/>
      <c r="E1387" s="1361"/>
      <c r="F1387" s="886">
        <f t="shared" si="255"/>
        <v>0</v>
      </c>
      <c r="G1387" s="389"/>
      <c r="H1387" s="389"/>
      <c r="I1387" s="390"/>
      <c r="J1387" s="391"/>
      <c r="K1387" s="945"/>
      <c r="L1387" s="447"/>
      <c r="M1387" s="447"/>
      <c r="N1387" s="447"/>
      <c r="O1387" s="394"/>
      <c r="P1387" s="483">
        <f t="shared" si="251"/>
        <v>0</v>
      </c>
      <c r="Q1387" s="395"/>
      <c r="R1387" s="395"/>
      <c r="S1387" s="478"/>
      <c r="T1387" s="479"/>
      <c r="U1387" s="398"/>
      <c r="V1387" s="395"/>
      <c r="W1387" s="395"/>
      <c r="X1387" s="395"/>
      <c r="Y1387" s="1306">
        <f t="shared" si="253"/>
        <v>0</v>
      </c>
      <c r="Z1387" s="399"/>
      <c r="AA1387" s="400"/>
      <c r="AB1387" s="20"/>
      <c r="AC1387" s="253">
        <f t="shared" si="256"/>
        <v>0</v>
      </c>
    </row>
    <row r="1388" spans="1:29" ht="16.2" customHeight="1" x14ac:dyDescent="0.3">
      <c r="A1388" s="115"/>
      <c r="B1388" s="374"/>
      <c r="C1388" s="368" t="s">
        <v>1253</v>
      </c>
      <c r="D1388" s="368"/>
      <c r="E1388" s="1166"/>
      <c r="F1388" s="883"/>
      <c r="G1388" s="353"/>
      <c r="H1388" s="353"/>
      <c r="I1388" s="354"/>
      <c r="J1388" s="355"/>
      <c r="K1388" s="943"/>
      <c r="L1388" s="357"/>
      <c r="M1388" s="357"/>
      <c r="N1388" s="357"/>
      <c r="O1388" s="358"/>
      <c r="P1388" s="488"/>
      <c r="Q1388" s="359"/>
      <c r="R1388" s="359"/>
      <c r="S1388" s="360"/>
      <c r="T1388" s="361"/>
      <c r="U1388" s="362"/>
      <c r="V1388" s="359"/>
      <c r="W1388" s="359"/>
      <c r="X1388" s="359"/>
      <c r="Y1388" s="1308"/>
      <c r="Z1388" s="363"/>
      <c r="AA1388" s="489"/>
      <c r="AB1388" s="20"/>
      <c r="AC1388" s="253"/>
    </row>
    <row r="1389" spans="1:29" s="66" customFormat="1" ht="16.2" customHeight="1" x14ac:dyDescent="0.3">
      <c r="A1389" s="115"/>
      <c r="B1389" s="368"/>
      <c r="C1389" s="368"/>
      <c r="D1389" s="368"/>
      <c r="E1389" s="1168" t="s">
        <v>21</v>
      </c>
      <c r="F1389" s="582">
        <f t="shared" si="255"/>
        <v>1</v>
      </c>
      <c r="G1389" s="333"/>
      <c r="H1389" s="333">
        <v>1</v>
      </c>
      <c r="I1389" s="334"/>
      <c r="J1389" s="335"/>
      <c r="K1389" s="633"/>
      <c r="L1389" s="344">
        <v>1</v>
      </c>
      <c r="M1389" s="344"/>
      <c r="N1389" s="344"/>
      <c r="O1389" s="338">
        <f t="shared" si="259"/>
        <v>1</v>
      </c>
      <c r="P1389" s="339">
        <f t="shared" si="251"/>
        <v>10000</v>
      </c>
      <c r="Q1389" s="364"/>
      <c r="R1389" s="417">
        <v>10000</v>
      </c>
      <c r="S1389" s="365"/>
      <c r="T1389" s="366">
        <v>0</v>
      </c>
      <c r="U1389" s="367"/>
      <c r="V1389" s="417">
        <v>10000</v>
      </c>
      <c r="W1389" s="364"/>
      <c r="X1389" s="364"/>
      <c r="Y1389" s="1293">
        <f t="shared" si="253"/>
        <v>10000</v>
      </c>
      <c r="Z1389" s="291" t="s">
        <v>264</v>
      </c>
      <c r="AA1389" s="673"/>
      <c r="AB1389" s="65"/>
      <c r="AC1389" s="253">
        <f t="shared" si="256"/>
        <v>20000</v>
      </c>
    </row>
    <row r="1390" spans="1:29" s="66" customFormat="1" ht="16.2" customHeight="1" x14ac:dyDescent="0.3">
      <c r="A1390" s="115"/>
      <c r="B1390" s="368"/>
      <c r="C1390" s="368"/>
      <c r="D1390" s="368"/>
      <c r="E1390" s="1168"/>
      <c r="F1390" s="885"/>
      <c r="G1390" s="378"/>
      <c r="H1390" s="378"/>
      <c r="I1390" s="379"/>
      <c r="J1390" s="380"/>
      <c r="K1390" s="947"/>
      <c r="L1390" s="381"/>
      <c r="M1390" s="381"/>
      <c r="N1390" s="381"/>
      <c r="O1390" s="382"/>
      <c r="P1390" s="339">
        <f t="shared" si="251"/>
        <v>0</v>
      </c>
      <c r="Q1390" s="383"/>
      <c r="R1390" s="383"/>
      <c r="S1390" s="384"/>
      <c r="T1390" s="385"/>
      <c r="U1390" s="386"/>
      <c r="V1390" s="674">
        <v>20000</v>
      </c>
      <c r="W1390" s="383"/>
      <c r="X1390" s="383"/>
      <c r="Y1390" s="1293">
        <f t="shared" si="253"/>
        <v>20000</v>
      </c>
      <c r="Z1390" s="1329" t="s">
        <v>1060</v>
      </c>
      <c r="AA1390" s="675"/>
      <c r="AB1390" s="65"/>
      <c r="AC1390" s="253">
        <f t="shared" si="256"/>
        <v>20000</v>
      </c>
    </row>
    <row r="1391" spans="1:29" s="66" customFormat="1" ht="16.2" customHeight="1" x14ac:dyDescent="0.3">
      <c r="A1391" s="115"/>
      <c r="B1391" s="368"/>
      <c r="C1391" s="368"/>
      <c r="D1391" s="368"/>
      <c r="E1391" s="1168"/>
      <c r="F1391" s="885"/>
      <c r="G1391" s="378"/>
      <c r="H1391" s="378"/>
      <c r="I1391" s="379"/>
      <c r="J1391" s="380"/>
      <c r="K1391" s="947"/>
      <c r="L1391" s="381"/>
      <c r="M1391" s="381"/>
      <c r="N1391" s="381"/>
      <c r="O1391" s="382"/>
      <c r="P1391" s="339">
        <f t="shared" si="251"/>
        <v>231500</v>
      </c>
      <c r="Q1391" s="386">
        <f>231500</f>
        <v>231500</v>
      </c>
      <c r="R1391" s="383"/>
      <c r="S1391" s="384"/>
      <c r="T1391" s="385"/>
      <c r="U1391" s="386">
        <f>231500</f>
        <v>231500</v>
      </c>
      <c r="V1391" s="674"/>
      <c r="W1391" s="383"/>
      <c r="X1391" s="383"/>
      <c r="Y1391" s="1293">
        <f t="shared" si="253"/>
        <v>231500</v>
      </c>
      <c r="Z1391" s="1329" t="s">
        <v>1060</v>
      </c>
      <c r="AA1391" s="675" t="s">
        <v>1061</v>
      </c>
      <c r="AB1391" s="65"/>
      <c r="AC1391" s="253">
        <f t="shared" si="256"/>
        <v>463000</v>
      </c>
    </row>
    <row r="1392" spans="1:29" s="66" customFormat="1" ht="16.2" customHeight="1" x14ac:dyDescent="0.3">
      <c r="A1392" s="115"/>
      <c r="B1392" s="368"/>
      <c r="C1392" s="368"/>
      <c r="D1392" s="368"/>
      <c r="E1392" s="1168"/>
      <c r="F1392" s="885"/>
      <c r="G1392" s="378"/>
      <c r="H1392" s="378"/>
      <c r="I1392" s="379"/>
      <c r="J1392" s="380"/>
      <c r="K1392" s="947"/>
      <c r="L1392" s="381"/>
      <c r="M1392" s="381"/>
      <c r="N1392" s="381"/>
      <c r="O1392" s="382"/>
      <c r="P1392" s="339">
        <f t="shared" si="251"/>
        <v>0</v>
      </c>
      <c r="Q1392" s="383"/>
      <c r="R1392" s="383"/>
      <c r="S1392" s="384"/>
      <c r="T1392" s="385"/>
      <c r="U1392" s="386"/>
      <c r="V1392" s="674"/>
      <c r="W1392" s="383"/>
      <c r="X1392" s="383"/>
      <c r="Y1392" s="1293">
        <f t="shared" si="253"/>
        <v>0</v>
      </c>
      <c r="Z1392" s="387"/>
      <c r="AA1392" s="675" t="s">
        <v>1062</v>
      </c>
      <c r="AB1392" s="65"/>
      <c r="AC1392" s="253">
        <f t="shared" si="256"/>
        <v>0</v>
      </c>
    </row>
    <row r="1393" spans="1:29" s="1637" customFormat="1" ht="16.2" customHeight="1" x14ac:dyDescent="0.3">
      <c r="A1393" s="121"/>
      <c r="B1393" s="519"/>
      <c r="C1393" s="519"/>
      <c r="D1393" s="519"/>
      <c r="E1393" s="1366"/>
      <c r="F1393" s="885"/>
      <c r="G1393" s="378"/>
      <c r="H1393" s="378"/>
      <c r="I1393" s="379"/>
      <c r="J1393" s="380"/>
      <c r="K1393" s="947"/>
      <c r="L1393" s="381"/>
      <c r="M1393" s="381"/>
      <c r="N1393" s="381"/>
      <c r="O1393" s="382"/>
      <c r="P1393" s="481">
        <f t="shared" si="251"/>
        <v>0</v>
      </c>
      <c r="Q1393" s="383"/>
      <c r="R1393" s="383"/>
      <c r="S1393" s="384"/>
      <c r="T1393" s="385"/>
      <c r="U1393" s="386"/>
      <c r="V1393" s="674"/>
      <c r="W1393" s="383"/>
      <c r="X1393" s="383"/>
      <c r="Y1393" s="1305">
        <f t="shared" si="253"/>
        <v>0</v>
      </c>
      <c r="Z1393" s="387"/>
      <c r="AA1393" s="675" t="s">
        <v>1063</v>
      </c>
      <c r="AB1393" s="65"/>
      <c r="AC1393" s="1126">
        <f t="shared" si="256"/>
        <v>0</v>
      </c>
    </row>
    <row r="1394" spans="1:29" ht="16.2" customHeight="1" thickBot="1" x14ac:dyDescent="0.35">
      <c r="A1394" s="119"/>
      <c r="B1394" s="306"/>
      <c r="C1394" s="306"/>
      <c r="D1394" s="306"/>
      <c r="E1394" s="1364"/>
      <c r="F1394" s="885">
        <f t="shared" si="255"/>
        <v>0</v>
      </c>
      <c r="G1394" s="378"/>
      <c r="H1394" s="378"/>
      <c r="I1394" s="379"/>
      <c r="J1394" s="380"/>
      <c r="K1394" s="944"/>
      <c r="L1394" s="425"/>
      <c r="M1394" s="425"/>
      <c r="N1394" s="425"/>
      <c r="O1394" s="382"/>
      <c r="P1394" s="481">
        <f t="shared" si="251"/>
        <v>0</v>
      </c>
      <c r="Q1394" s="383"/>
      <c r="R1394" s="383"/>
      <c r="S1394" s="384"/>
      <c r="T1394" s="385"/>
      <c r="U1394" s="386"/>
      <c r="V1394" s="383"/>
      <c r="W1394" s="383"/>
      <c r="X1394" s="383"/>
      <c r="Y1394" s="1305">
        <f t="shared" si="253"/>
        <v>0</v>
      </c>
      <c r="Z1394" s="387"/>
      <c r="AA1394" s="482"/>
      <c r="AB1394" s="1638" t="s">
        <v>368</v>
      </c>
      <c r="AC1394" s="253">
        <f t="shared" si="256"/>
        <v>0</v>
      </c>
    </row>
    <row r="1395" spans="1:29" x14ac:dyDescent="0.3">
      <c r="A1395" s="120"/>
      <c r="B1395" s="527" t="s">
        <v>901</v>
      </c>
      <c r="C1395" s="352"/>
      <c r="D1395" s="352"/>
      <c r="E1395" s="1367"/>
      <c r="F1395" s="886">
        <f t="shared" si="255"/>
        <v>0</v>
      </c>
      <c r="G1395" s="389"/>
      <c r="H1395" s="389"/>
      <c r="I1395" s="390"/>
      <c r="J1395" s="391"/>
      <c r="K1395" s="945"/>
      <c r="L1395" s="447"/>
      <c r="M1395" s="447"/>
      <c r="N1395" s="447"/>
      <c r="O1395" s="394"/>
      <c r="P1395" s="483">
        <f t="shared" si="251"/>
        <v>0</v>
      </c>
      <c r="Q1395" s="395"/>
      <c r="R1395" s="395"/>
      <c r="S1395" s="478"/>
      <c r="T1395" s="479"/>
      <c r="U1395" s="398"/>
      <c r="V1395" s="395"/>
      <c r="W1395" s="395"/>
      <c r="X1395" s="395"/>
      <c r="Y1395" s="1306">
        <f t="shared" si="253"/>
        <v>0</v>
      </c>
      <c r="Z1395" s="399"/>
      <c r="AA1395" s="676"/>
      <c r="AB1395" s="20"/>
      <c r="AC1395" s="253">
        <f t="shared" si="256"/>
        <v>0</v>
      </c>
    </row>
    <row r="1396" spans="1:29" x14ac:dyDescent="0.3">
      <c r="A1396" s="115"/>
      <c r="B1396" s="374" t="s">
        <v>902</v>
      </c>
      <c r="C1396" s="332"/>
      <c r="D1396" s="332"/>
      <c r="E1396" s="1164"/>
      <c r="F1396" s="582">
        <f t="shared" si="255"/>
        <v>0</v>
      </c>
      <c r="G1396" s="333"/>
      <c r="H1396" s="333"/>
      <c r="I1396" s="334"/>
      <c r="J1396" s="335"/>
      <c r="K1396" s="942"/>
      <c r="L1396" s="337"/>
      <c r="M1396" s="337"/>
      <c r="N1396" s="337"/>
      <c r="O1396" s="338"/>
      <c r="P1396" s="339">
        <f t="shared" si="251"/>
        <v>0</v>
      </c>
      <c r="Q1396" s="364"/>
      <c r="R1396" s="364"/>
      <c r="S1396" s="365"/>
      <c r="T1396" s="366"/>
      <c r="U1396" s="367"/>
      <c r="V1396" s="364"/>
      <c r="W1396" s="364"/>
      <c r="X1396" s="364"/>
      <c r="Y1396" s="1293">
        <f t="shared" si="253"/>
        <v>0</v>
      </c>
      <c r="Z1396" s="340"/>
      <c r="AA1396" s="348"/>
      <c r="AB1396" s="20"/>
      <c r="AC1396" s="253">
        <f t="shared" si="256"/>
        <v>0</v>
      </c>
    </row>
    <row r="1397" spans="1:29" x14ac:dyDescent="0.3">
      <c r="A1397" s="115"/>
      <c r="B1397" s="374" t="s">
        <v>1255</v>
      </c>
      <c r="C1397" s="332"/>
      <c r="D1397" s="332"/>
      <c r="E1397" s="1164"/>
      <c r="F1397" s="582">
        <f t="shared" si="255"/>
        <v>0</v>
      </c>
      <c r="G1397" s="333"/>
      <c r="H1397" s="333"/>
      <c r="I1397" s="334"/>
      <c r="J1397" s="335"/>
      <c r="K1397" s="942"/>
      <c r="L1397" s="337"/>
      <c r="M1397" s="337"/>
      <c r="N1397" s="337"/>
      <c r="O1397" s="338"/>
      <c r="P1397" s="339">
        <f t="shared" si="251"/>
        <v>0</v>
      </c>
      <c r="Q1397" s="364"/>
      <c r="R1397" s="364"/>
      <c r="S1397" s="365"/>
      <c r="T1397" s="366"/>
      <c r="U1397" s="367"/>
      <c r="V1397" s="364"/>
      <c r="W1397" s="364"/>
      <c r="X1397" s="364"/>
      <c r="Y1397" s="1293">
        <f t="shared" si="253"/>
        <v>0</v>
      </c>
      <c r="Z1397" s="340"/>
      <c r="AA1397" s="370"/>
      <c r="AB1397" s="20"/>
      <c r="AC1397" s="253">
        <f t="shared" si="256"/>
        <v>0</v>
      </c>
    </row>
    <row r="1398" spans="1:29" x14ac:dyDescent="0.3">
      <c r="A1398" s="115"/>
      <c r="B1398" s="374" t="s">
        <v>1256</v>
      </c>
      <c r="C1398" s="332"/>
      <c r="D1398" s="332"/>
      <c r="E1398" s="1164"/>
      <c r="F1398" s="582">
        <f t="shared" si="255"/>
        <v>0</v>
      </c>
      <c r="G1398" s="333"/>
      <c r="H1398" s="333"/>
      <c r="I1398" s="334"/>
      <c r="J1398" s="335"/>
      <c r="K1398" s="942"/>
      <c r="L1398" s="337"/>
      <c r="M1398" s="337"/>
      <c r="N1398" s="337"/>
      <c r="O1398" s="338"/>
      <c r="P1398" s="339">
        <f t="shared" si="251"/>
        <v>0</v>
      </c>
      <c r="Q1398" s="364"/>
      <c r="R1398" s="364"/>
      <c r="S1398" s="365"/>
      <c r="T1398" s="366"/>
      <c r="U1398" s="367"/>
      <c r="V1398" s="364"/>
      <c r="W1398" s="364"/>
      <c r="X1398" s="364"/>
      <c r="Y1398" s="1293">
        <f t="shared" si="253"/>
        <v>0</v>
      </c>
      <c r="Z1398" s="340"/>
      <c r="AA1398" s="370"/>
      <c r="AB1398" s="20"/>
      <c r="AC1398" s="253">
        <f t="shared" si="256"/>
        <v>0</v>
      </c>
    </row>
    <row r="1399" spans="1:29" s="59" customFormat="1" x14ac:dyDescent="0.3">
      <c r="A1399" s="118"/>
      <c r="B1399" s="368"/>
      <c r="C1399" s="331" t="s">
        <v>271</v>
      </c>
      <c r="D1399" s="368"/>
      <c r="E1399" s="1166"/>
      <c r="F1399" s="582">
        <f t="shared" si="255"/>
        <v>0</v>
      </c>
      <c r="G1399" s="583"/>
      <c r="H1399" s="583"/>
      <c r="I1399" s="584"/>
      <c r="J1399" s="585"/>
      <c r="K1399" s="336"/>
      <c r="L1399" s="429"/>
      <c r="M1399" s="429"/>
      <c r="N1399" s="429"/>
      <c r="O1399" s="338"/>
      <c r="P1399" s="339">
        <f t="shared" si="251"/>
        <v>483730</v>
      </c>
      <c r="Q1399" s="401">
        <f t="shared" ref="Q1399" si="261">SUM(Q1410:Q1428)</f>
        <v>0</v>
      </c>
      <c r="R1399" s="401">
        <f>SUM(R1410:R1428)</f>
        <v>208064</v>
      </c>
      <c r="S1399" s="401">
        <f>SUM(S1410:S1428)</f>
        <v>270666</v>
      </c>
      <c r="T1399" s="402">
        <f t="shared" ref="T1399:X1399" si="262">SUM(T1410:T1428)</f>
        <v>5000</v>
      </c>
      <c r="U1399" s="339">
        <f t="shared" si="262"/>
        <v>0</v>
      </c>
      <c r="V1399" s="401">
        <f t="shared" si="262"/>
        <v>21814</v>
      </c>
      <c r="W1399" s="401">
        <f t="shared" si="262"/>
        <v>0</v>
      </c>
      <c r="X1399" s="401">
        <f t="shared" si="262"/>
        <v>0</v>
      </c>
      <c r="Y1399" s="1293">
        <f t="shared" si="253"/>
        <v>21814</v>
      </c>
      <c r="Z1399" s="438"/>
      <c r="AA1399" s="430"/>
      <c r="AB1399" s="58"/>
      <c r="AC1399" s="260">
        <f t="shared" si="256"/>
        <v>505544</v>
      </c>
    </row>
    <row r="1400" spans="1:29" x14ac:dyDescent="0.3">
      <c r="A1400" s="115"/>
      <c r="B1400" s="332"/>
      <c r="C1400" s="332"/>
      <c r="D1400" s="332"/>
      <c r="E1400" s="1166"/>
      <c r="F1400" s="582">
        <f t="shared" si="255"/>
        <v>0</v>
      </c>
      <c r="G1400" s="333"/>
      <c r="H1400" s="333"/>
      <c r="I1400" s="334"/>
      <c r="J1400" s="335"/>
      <c r="K1400" s="942"/>
      <c r="L1400" s="337"/>
      <c r="M1400" s="337"/>
      <c r="N1400" s="337"/>
      <c r="O1400" s="338"/>
      <c r="P1400" s="339">
        <f t="shared" si="251"/>
        <v>0</v>
      </c>
      <c r="Q1400" s="364"/>
      <c r="R1400" s="364"/>
      <c r="S1400" s="365"/>
      <c r="T1400" s="366"/>
      <c r="U1400" s="367"/>
      <c r="V1400" s="364"/>
      <c r="W1400" s="364"/>
      <c r="X1400" s="364"/>
      <c r="Y1400" s="1293">
        <f t="shared" si="253"/>
        <v>0</v>
      </c>
      <c r="Z1400" s="340"/>
      <c r="AA1400" s="341"/>
      <c r="AB1400" s="20"/>
      <c r="AC1400" s="253">
        <f t="shared" si="256"/>
        <v>0</v>
      </c>
    </row>
    <row r="1401" spans="1:29" x14ac:dyDescent="0.3">
      <c r="A1401" s="115"/>
      <c r="B1401" s="332"/>
      <c r="C1401" s="374" t="s">
        <v>1254</v>
      </c>
      <c r="D1401" s="332"/>
      <c r="E1401" s="1164"/>
      <c r="F1401" s="582">
        <f t="shared" si="255"/>
        <v>0</v>
      </c>
      <c r="G1401" s="333"/>
      <c r="H1401" s="333"/>
      <c r="I1401" s="334"/>
      <c r="J1401" s="335"/>
      <c r="K1401" s="942"/>
      <c r="L1401" s="337"/>
      <c r="M1401" s="337"/>
      <c r="N1401" s="337"/>
      <c r="O1401" s="338"/>
      <c r="P1401" s="339">
        <f t="shared" si="251"/>
        <v>0</v>
      </c>
      <c r="Q1401" s="364"/>
      <c r="R1401" s="364"/>
      <c r="S1401" s="365"/>
      <c r="T1401" s="366"/>
      <c r="U1401" s="367"/>
      <c r="V1401" s="364"/>
      <c r="W1401" s="364"/>
      <c r="X1401" s="364"/>
      <c r="Y1401" s="1293">
        <f t="shared" si="253"/>
        <v>0</v>
      </c>
      <c r="Z1401" s="340"/>
      <c r="AA1401" s="370" t="s">
        <v>710</v>
      </c>
      <c r="AB1401" s="20"/>
      <c r="AC1401" s="253">
        <f t="shared" si="256"/>
        <v>0</v>
      </c>
    </row>
    <row r="1402" spans="1:29" x14ac:dyDescent="0.3">
      <c r="A1402" s="115"/>
      <c r="B1402" s="332"/>
      <c r="C1402" s="374"/>
      <c r="D1402" s="368" t="s">
        <v>327</v>
      </c>
      <c r="E1402" s="1164"/>
      <c r="F1402" s="582">
        <f t="shared" si="255"/>
        <v>0</v>
      </c>
      <c r="G1402" s="333"/>
      <c r="H1402" s="333"/>
      <c r="I1402" s="334"/>
      <c r="J1402" s="335"/>
      <c r="K1402" s="942"/>
      <c r="L1402" s="337"/>
      <c r="M1402" s="337"/>
      <c r="N1402" s="337"/>
      <c r="O1402" s="338"/>
      <c r="P1402" s="339">
        <f t="shared" si="251"/>
        <v>0</v>
      </c>
      <c r="Q1402" s="364"/>
      <c r="R1402" s="364"/>
      <c r="S1402" s="365"/>
      <c r="T1402" s="366"/>
      <c r="U1402" s="367"/>
      <c r="V1402" s="364"/>
      <c r="W1402" s="364"/>
      <c r="X1402" s="364"/>
      <c r="Y1402" s="1293">
        <f t="shared" si="253"/>
        <v>0</v>
      </c>
      <c r="Z1402" s="340"/>
      <c r="AA1402" s="422"/>
      <c r="AB1402" s="20"/>
      <c r="AC1402" s="253">
        <f t="shared" si="256"/>
        <v>0</v>
      </c>
    </row>
    <row r="1403" spans="1:29" x14ac:dyDescent="0.3">
      <c r="A1403" s="115"/>
      <c r="B1403" s="332"/>
      <c r="C1403" s="332"/>
      <c r="D1403" s="332"/>
      <c r="E1403" s="1168" t="s">
        <v>21</v>
      </c>
      <c r="F1403" s="582">
        <v>1</v>
      </c>
      <c r="G1403" s="333"/>
      <c r="H1403" s="333"/>
      <c r="I1403" s="334">
        <v>1</v>
      </c>
      <c r="J1403" s="335">
        <v>-1</v>
      </c>
      <c r="K1403" s="942"/>
      <c r="L1403" s="337"/>
      <c r="M1403" s="337"/>
      <c r="N1403" s="337"/>
      <c r="O1403" s="338"/>
      <c r="P1403" s="339">
        <f t="shared" si="251"/>
        <v>0</v>
      </c>
      <c r="Q1403" s="364"/>
      <c r="R1403" s="364"/>
      <c r="S1403" s="365"/>
      <c r="T1403" s="366"/>
      <c r="U1403" s="367"/>
      <c r="V1403" s="364"/>
      <c r="W1403" s="364"/>
      <c r="X1403" s="364"/>
      <c r="Y1403" s="1293">
        <f t="shared" si="253"/>
        <v>0</v>
      </c>
      <c r="Z1403" s="340"/>
      <c r="AA1403" s="422"/>
      <c r="AB1403" s="20"/>
      <c r="AC1403" s="253">
        <f t="shared" si="256"/>
        <v>0</v>
      </c>
    </row>
    <row r="1404" spans="1:29" x14ac:dyDescent="0.3">
      <c r="A1404" s="115"/>
      <c r="B1404" s="332"/>
      <c r="C1404" s="332"/>
      <c r="D1404" s="332"/>
      <c r="E1404" s="1177"/>
      <c r="F1404" s="582">
        <f t="shared" si="255"/>
        <v>0</v>
      </c>
      <c r="G1404" s="333"/>
      <c r="H1404" s="333"/>
      <c r="I1404" s="334"/>
      <c r="J1404" s="335"/>
      <c r="K1404" s="942"/>
      <c r="L1404" s="337"/>
      <c r="M1404" s="337"/>
      <c r="N1404" s="337"/>
      <c r="O1404" s="338"/>
      <c r="P1404" s="339">
        <f t="shared" si="251"/>
        <v>0</v>
      </c>
      <c r="Q1404" s="364"/>
      <c r="R1404" s="364"/>
      <c r="S1404" s="365"/>
      <c r="T1404" s="366"/>
      <c r="U1404" s="367"/>
      <c r="V1404" s="364"/>
      <c r="W1404" s="364"/>
      <c r="X1404" s="364"/>
      <c r="Y1404" s="1293">
        <f t="shared" si="253"/>
        <v>0</v>
      </c>
      <c r="Z1404" s="340"/>
      <c r="AA1404" s="348"/>
      <c r="AB1404" s="20"/>
      <c r="AC1404" s="253">
        <f t="shared" si="256"/>
        <v>0</v>
      </c>
    </row>
    <row r="1405" spans="1:29" ht="15.6" customHeight="1" x14ac:dyDescent="0.3">
      <c r="A1405" s="115"/>
      <c r="B1405" s="332"/>
      <c r="C1405" s="374" t="s">
        <v>195</v>
      </c>
      <c r="D1405" s="332"/>
      <c r="E1405" s="1164"/>
      <c r="F1405" s="582">
        <f t="shared" si="255"/>
        <v>0</v>
      </c>
      <c r="G1405" s="333"/>
      <c r="H1405" s="333"/>
      <c r="I1405" s="334"/>
      <c r="J1405" s="335"/>
      <c r="K1405" s="942"/>
      <c r="L1405" s="337"/>
      <c r="M1405" s="337"/>
      <c r="N1405" s="337"/>
      <c r="O1405" s="338"/>
      <c r="P1405" s="339">
        <f t="shared" si="251"/>
        <v>0</v>
      </c>
      <c r="Q1405" s="364"/>
      <c r="R1405" s="364"/>
      <c r="S1405" s="365"/>
      <c r="T1405" s="366"/>
      <c r="U1405" s="367"/>
      <c r="V1405" s="364"/>
      <c r="W1405" s="364"/>
      <c r="X1405" s="364"/>
      <c r="Y1405" s="1293">
        <f t="shared" si="253"/>
        <v>0</v>
      </c>
      <c r="Z1405" s="340"/>
      <c r="AA1405" s="370" t="s">
        <v>658</v>
      </c>
      <c r="AB1405" s="20"/>
      <c r="AC1405" s="253">
        <f t="shared" si="256"/>
        <v>0</v>
      </c>
    </row>
    <row r="1406" spans="1:29" ht="15.6" customHeight="1" x14ac:dyDescent="0.3">
      <c r="A1406" s="115"/>
      <c r="B1406" s="332"/>
      <c r="C1406" s="374"/>
      <c r="D1406" s="332"/>
      <c r="E1406" s="1168" t="s">
        <v>328</v>
      </c>
      <c r="F1406" s="582">
        <f t="shared" si="255"/>
        <v>0</v>
      </c>
      <c r="G1406" s="333"/>
      <c r="H1406" s="333"/>
      <c r="I1406" s="334"/>
      <c r="J1406" s="335"/>
      <c r="K1406" s="942"/>
      <c r="L1406" s="337"/>
      <c r="M1406" s="337"/>
      <c r="N1406" s="337"/>
      <c r="O1406" s="338"/>
      <c r="P1406" s="339">
        <f t="shared" si="251"/>
        <v>0</v>
      </c>
      <c r="Q1406" s="364"/>
      <c r="R1406" s="364"/>
      <c r="S1406" s="365"/>
      <c r="T1406" s="366"/>
      <c r="U1406" s="367"/>
      <c r="V1406" s="364"/>
      <c r="W1406" s="364"/>
      <c r="X1406" s="364"/>
      <c r="Y1406" s="1293">
        <f t="shared" si="253"/>
        <v>0</v>
      </c>
      <c r="Z1406" s="340"/>
      <c r="AA1406" s="422" t="s">
        <v>659</v>
      </c>
      <c r="AB1406" s="20"/>
      <c r="AC1406" s="253">
        <f t="shared" si="256"/>
        <v>0</v>
      </c>
    </row>
    <row r="1407" spans="1:29" ht="15.6" customHeight="1" x14ac:dyDescent="0.3">
      <c r="A1407" s="115"/>
      <c r="B1407" s="332"/>
      <c r="C1407" s="374"/>
      <c r="D1407" s="332"/>
      <c r="E1407" s="1168" t="s">
        <v>329</v>
      </c>
      <c r="F1407" s="582">
        <f t="shared" si="255"/>
        <v>1</v>
      </c>
      <c r="G1407" s="333"/>
      <c r="H1407" s="333">
        <v>1</v>
      </c>
      <c r="I1407" s="334"/>
      <c r="J1407" s="335"/>
      <c r="K1407" s="942"/>
      <c r="L1407" s="337">
        <v>1</v>
      </c>
      <c r="M1407" s="337"/>
      <c r="N1407" s="337"/>
      <c r="O1407" s="338">
        <f t="shared" si="259"/>
        <v>1</v>
      </c>
      <c r="P1407" s="339">
        <f t="shared" si="251"/>
        <v>0</v>
      </c>
      <c r="Q1407" s="364"/>
      <c r="R1407" s="364"/>
      <c r="S1407" s="365"/>
      <c r="T1407" s="366"/>
      <c r="U1407" s="367"/>
      <c r="V1407" s="364"/>
      <c r="W1407" s="364"/>
      <c r="X1407" s="364"/>
      <c r="Y1407" s="1293">
        <f t="shared" si="253"/>
        <v>0</v>
      </c>
      <c r="Z1407" s="340"/>
      <c r="AA1407" s="422" t="s">
        <v>660</v>
      </c>
      <c r="AB1407" s="20"/>
      <c r="AC1407" s="253">
        <f t="shared" si="256"/>
        <v>0</v>
      </c>
    </row>
    <row r="1408" spans="1:29" ht="15.6" customHeight="1" x14ac:dyDescent="0.3">
      <c r="A1408" s="115"/>
      <c r="B1408" s="332"/>
      <c r="C1408" s="374"/>
      <c r="D1408" s="332"/>
      <c r="E1408" s="1164"/>
      <c r="F1408" s="582">
        <f t="shared" si="255"/>
        <v>0</v>
      </c>
      <c r="G1408" s="333"/>
      <c r="H1408" s="333"/>
      <c r="I1408" s="334"/>
      <c r="J1408" s="335"/>
      <c r="K1408" s="942"/>
      <c r="L1408" s="337"/>
      <c r="M1408" s="337"/>
      <c r="N1408" s="337"/>
      <c r="O1408" s="338"/>
      <c r="P1408" s="339">
        <f t="shared" si="251"/>
        <v>0</v>
      </c>
      <c r="Q1408" s="364"/>
      <c r="R1408" s="364"/>
      <c r="S1408" s="365"/>
      <c r="T1408" s="366"/>
      <c r="U1408" s="367"/>
      <c r="V1408" s="364"/>
      <c r="W1408" s="364"/>
      <c r="X1408" s="364"/>
      <c r="Y1408" s="1293">
        <f t="shared" si="253"/>
        <v>0</v>
      </c>
      <c r="Z1408" s="340"/>
      <c r="AA1408" s="422" t="s">
        <v>661</v>
      </c>
      <c r="AB1408" s="20"/>
      <c r="AC1408" s="253">
        <f t="shared" si="256"/>
        <v>0</v>
      </c>
    </row>
    <row r="1409" spans="1:29" ht="15.6" customHeight="1" x14ac:dyDescent="0.3">
      <c r="A1409" s="115"/>
      <c r="B1409" s="332"/>
      <c r="C1409" s="374"/>
      <c r="D1409" s="332"/>
      <c r="E1409" s="1164"/>
      <c r="F1409" s="582">
        <f t="shared" si="255"/>
        <v>0</v>
      </c>
      <c r="G1409" s="333"/>
      <c r="H1409" s="333"/>
      <c r="I1409" s="334"/>
      <c r="J1409" s="335"/>
      <c r="K1409" s="942"/>
      <c r="L1409" s="337"/>
      <c r="M1409" s="337"/>
      <c r="N1409" s="337"/>
      <c r="O1409" s="338"/>
      <c r="P1409" s="339">
        <f t="shared" si="251"/>
        <v>0</v>
      </c>
      <c r="Q1409" s="364"/>
      <c r="R1409" s="364"/>
      <c r="S1409" s="365"/>
      <c r="T1409" s="366"/>
      <c r="U1409" s="367"/>
      <c r="V1409" s="364"/>
      <c r="W1409" s="364"/>
      <c r="X1409" s="364"/>
      <c r="Y1409" s="1293">
        <f t="shared" si="253"/>
        <v>0</v>
      </c>
      <c r="Z1409" s="340"/>
      <c r="AA1409" s="422"/>
      <c r="AB1409" s="20"/>
      <c r="AC1409" s="253">
        <f t="shared" si="256"/>
        <v>0</v>
      </c>
    </row>
    <row r="1410" spans="1:29" ht="15.6" customHeight="1" x14ac:dyDescent="0.3">
      <c r="A1410" s="115"/>
      <c r="B1410" s="332"/>
      <c r="C1410" s="442" t="s">
        <v>196</v>
      </c>
      <c r="D1410" s="332"/>
      <c r="E1410" s="1164"/>
      <c r="F1410" s="582">
        <f t="shared" si="255"/>
        <v>1</v>
      </c>
      <c r="G1410" s="333"/>
      <c r="H1410" s="333">
        <v>1</v>
      </c>
      <c r="I1410" s="334"/>
      <c r="J1410" s="335"/>
      <c r="K1410" s="942"/>
      <c r="L1410" s="337"/>
      <c r="M1410" s="337"/>
      <c r="N1410" s="337"/>
      <c r="O1410" s="338"/>
      <c r="P1410" s="339">
        <f t="shared" si="251"/>
        <v>186250</v>
      </c>
      <c r="Q1410" s="364"/>
      <c r="R1410" s="578">
        <v>186250</v>
      </c>
      <c r="S1410" s="414"/>
      <c r="T1410" s="366"/>
      <c r="U1410" s="367"/>
      <c r="V1410" s="364"/>
      <c r="W1410" s="364"/>
      <c r="X1410" s="364"/>
      <c r="Y1410" s="1293">
        <f t="shared" si="253"/>
        <v>0</v>
      </c>
      <c r="Z1410" s="340"/>
      <c r="AA1410" s="370" t="s">
        <v>536</v>
      </c>
      <c r="AB1410" s="23"/>
      <c r="AC1410" s="253">
        <f t="shared" si="256"/>
        <v>186250</v>
      </c>
    </row>
    <row r="1411" spans="1:29" ht="15.6" customHeight="1" x14ac:dyDescent="0.3">
      <c r="A1411" s="115"/>
      <c r="B1411" s="332"/>
      <c r="C1411" s="332"/>
      <c r="D1411" s="332"/>
      <c r="E1411" s="1168" t="s">
        <v>197</v>
      </c>
      <c r="F1411" s="582">
        <f t="shared" si="255"/>
        <v>0</v>
      </c>
      <c r="G1411" s="333"/>
      <c r="H1411" s="333"/>
      <c r="I1411" s="334"/>
      <c r="J1411" s="335"/>
      <c r="K1411" s="942"/>
      <c r="L1411" s="337"/>
      <c r="M1411" s="337"/>
      <c r="N1411" s="337"/>
      <c r="O1411" s="338"/>
      <c r="P1411" s="339">
        <f t="shared" si="251"/>
        <v>0</v>
      </c>
      <c r="Q1411" s="364"/>
      <c r="R1411" s="364"/>
      <c r="S1411" s="365"/>
      <c r="T1411" s="366"/>
      <c r="U1411" s="367"/>
      <c r="V1411" s="364"/>
      <c r="W1411" s="364"/>
      <c r="X1411" s="364"/>
      <c r="Y1411" s="1293">
        <f t="shared" si="253"/>
        <v>0</v>
      </c>
      <c r="Z1411" s="340"/>
      <c r="AA1411" s="348"/>
      <c r="AB1411" s="20"/>
      <c r="AC1411" s="253">
        <f t="shared" si="256"/>
        <v>0</v>
      </c>
    </row>
    <row r="1412" spans="1:29" ht="15.6" customHeight="1" x14ac:dyDescent="0.3">
      <c r="A1412" s="115"/>
      <c r="B1412" s="332"/>
      <c r="C1412" s="332"/>
      <c r="D1412" s="332"/>
      <c r="E1412" s="1168" t="s">
        <v>198</v>
      </c>
      <c r="F1412" s="582">
        <f t="shared" si="255"/>
        <v>0</v>
      </c>
      <c r="G1412" s="333"/>
      <c r="H1412" s="333"/>
      <c r="I1412" s="334"/>
      <c r="J1412" s="335"/>
      <c r="K1412" s="942"/>
      <c r="L1412" s="337"/>
      <c r="M1412" s="337"/>
      <c r="N1412" s="337"/>
      <c r="O1412" s="338"/>
      <c r="P1412" s="339">
        <f t="shared" si="251"/>
        <v>0</v>
      </c>
      <c r="Q1412" s="364"/>
      <c r="R1412" s="364"/>
      <c r="S1412" s="365"/>
      <c r="T1412" s="366"/>
      <c r="U1412" s="367"/>
      <c r="V1412" s="364"/>
      <c r="W1412" s="364"/>
      <c r="X1412" s="364"/>
      <c r="Y1412" s="1293">
        <f t="shared" si="253"/>
        <v>0</v>
      </c>
      <c r="Z1412" s="340"/>
      <c r="AA1412" s="348"/>
      <c r="AB1412" s="20"/>
      <c r="AC1412" s="253">
        <f t="shared" si="256"/>
        <v>0</v>
      </c>
    </row>
    <row r="1413" spans="1:29" ht="15.6" customHeight="1" x14ac:dyDescent="0.3">
      <c r="A1413" s="115"/>
      <c r="B1413" s="332"/>
      <c r="C1413" s="332"/>
      <c r="D1413" s="332"/>
      <c r="E1413" s="1178"/>
      <c r="F1413" s="582">
        <f t="shared" si="255"/>
        <v>0</v>
      </c>
      <c r="G1413" s="333"/>
      <c r="H1413" s="333"/>
      <c r="I1413" s="334"/>
      <c r="J1413" s="335"/>
      <c r="K1413" s="942"/>
      <c r="L1413" s="337"/>
      <c r="M1413" s="337"/>
      <c r="N1413" s="337"/>
      <c r="O1413" s="338"/>
      <c r="P1413" s="339">
        <f t="shared" si="251"/>
        <v>0</v>
      </c>
      <c r="Q1413" s="364"/>
      <c r="R1413" s="364"/>
      <c r="S1413" s="365"/>
      <c r="T1413" s="366"/>
      <c r="U1413" s="367"/>
      <c r="V1413" s="364"/>
      <c r="W1413" s="364"/>
      <c r="X1413" s="364"/>
      <c r="Y1413" s="1293">
        <f t="shared" si="253"/>
        <v>0</v>
      </c>
      <c r="Z1413" s="340"/>
      <c r="AA1413" s="348"/>
      <c r="AB1413" s="20"/>
      <c r="AC1413" s="253">
        <f t="shared" si="256"/>
        <v>0</v>
      </c>
    </row>
    <row r="1414" spans="1:29" x14ac:dyDescent="0.3">
      <c r="A1414" s="124"/>
      <c r="B1414" s="441"/>
      <c r="C1414" s="442" t="s">
        <v>1259</v>
      </c>
      <c r="D1414" s="441"/>
      <c r="E1414" s="1178"/>
      <c r="F1414" s="582">
        <f t="shared" si="255"/>
        <v>0</v>
      </c>
      <c r="G1414" s="333"/>
      <c r="H1414" s="333"/>
      <c r="I1414" s="334"/>
      <c r="J1414" s="335"/>
      <c r="K1414" s="633"/>
      <c r="L1414" s="337"/>
      <c r="M1414" s="337"/>
      <c r="N1414" s="337"/>
      <c r="O1414" s="338"/>
      <c r="P1414" s="339">
        <f t="shared" si="251"/>
        <v>0</v>
      </c>
      <c r="Q1414" s="364"/>
      <c r="R1414" s="364"/>
      <c r="S1414" s="578"/>
      <c r="T1414" s="579"/>
      <c r="U1414" s="367"/>
      <c r="V1414" s="364"/>
      <c r="W1414" s="364"/>
      <c r="X1414" s="364"/>
      <c r="Y1414" s="1293">
        <f t="shared" si="253"/>
        <v>0</v>
      </c>
      <c r="Z1414" s="593"/>
      <c r="AA1414" s="431"/>
      <c r="AB1414" s="28"/>
      <c r="AC1414" s="253">
        <f t="shared" si="256"/>
        <v>0</v>
      </c>
    </row>
    <row r="1415" spans="1:29" x14ac:dyDescent="0.3">
      <c r="A1415" s="124"/>
      <c r="B1415" s="441"/>
      <c r="C1415" s="442"/>
      <c r="D1415" s="441"/>
      <c r="E1415" s="1181" t="s">
        <v>1260</v>
      </c>
      <c r="F1415" s="582">
        <f t="shared" si="255"/>
        <v>0</v>
      </c>
      <c r="G1415" s="333"/>
      <c r="H1415" s="333"/>
      <c r="I1415" s="334"/>
      <c r="J1415" s="335"/>
      <c r="K1415" s="633"/>
      <c r="L1415" s="337"/>
      <c r="M1415" s="337"/>
      <c r="N1415" s="337"/>
      <c r="O1415" s="338"/>
      <c r="P1415" s="339">
        <f t="shared" si="251"/>
        <v>0</v>
      </c>
      <c r="Q1415" s="364"/>
      <c r="R1415" s="364"/>
      <c r="S1415" s="578"/>
      <c r="T1415" s="579"/>
      <c r="U1415" s="367"/>
      <c r="V1415" s="364"/>
      <c r="W1415" s="364"/>
      <c r="X1415" s="364"/>
      <c r="Y1415" s="1293">
        <f t="shared" si="253"/>
        <v>0</v>
      </c>
      <c r="Z1415" s="593"/>
      <c r="AA1415" s="431"/>
      <c r="AB1415" s="28"/>
      <c r="AC1415" s="253">
        <f t="shared" si="256"/>
        <v>0</v>
      </c>
    </row>
    <row r="1416" spans="1:29" x14ac:dyDescent="0.3">
      <c r="A1416" s="124"/>
      <c r="B1416" s="441"/>
      <c r="C1416" s="441"/>
      <c r="D1416" s="441"/>
      <c r="E1416" s="1168" t="s">
        <v>23</v>
      </c>
      <c r="F1416" s="582">
        <f t="shared" si="255"/>
        <v>1</v>
      </c>
      <c r="G1416" s="333"/>
      <c r="H1416" s="333"/>
      <c r="I1416" s="334">
        <v>1</v>
      </c>
      <c r="J1416" s="335"/>
      <c r="K1416" s="633"/>
      <c r="L1416" s="337"/>
      <c r="M1416" s="337"/>
      <c r="N1416" s="337"/>
      <c r="O1416" s="338"/>
      <c r="P1416" s="339">
        <f t="shared" si="251"/>
        <v>265480</v>
      </c>
      <c r="Q1416" s="364"/>
      <c r="R1416" s="364"/>
      <c r="S1416" s="578">
        <v>265480</v>
      </c>
      <c r="T1416" s="579"/>
      <c r="U1416" s="367"/>
      <c r="V1416" s="364"/>
      <c r="W1416" s="364"/>
      <c r="X1416" s="364"/>
      <c r="Y1416" s="1293">
        <f t="shared" si="253"/>
        <v>0</v>
      </c>
      <c r="Z1416" s="594"/>
      <c r="AA1416" s="431"/>
      <c r="AB1416" s="28"/>
      <c r="AC1416" s="253">
        <f t="shared" si="256"/>
        <v>265480</v>
      </c>
    </row>
    <row r="1417" spans="1:29" x14ac:dyDescent="0.3">
      <c r="A1417" s="124"/>
      <c r="B1417" s="441"/>
      <c r="C1417" s="441"/>
      <c r="D1417" s="441"/>
      <c r="E1417" s="1168"/>
      <c r="F1417" s="582">
        <f t="shared" si="255"/>
        <v>0</v>
      </c>
      <c r="G1417" s="333"/>
      <c r="H1417" s="333"/>
      <c r="I1417" s="334"/>
      <c r="J1417" s="335"/>
      <c r="K1417" s="633"/>
      <c r="L1417" s="337"/>
      <c r="M1417" s="337"/>
      <c r="N1417" s="337"/>
      <c r="O1417" s="338"/>
      <c r="P1417" s="339">
        <f t="shared" si="251"/>
        <v>0</v>
      </c>
      <c r="Q1417" s="364"/>
      <c r="R1417" s="364"/>
      <c r="S1417" s="595"/>
      <c r="T1417" s="579"/>
      <c r="U1417" s="367"/>
      <c r="V1417" s="364"/>
      <c r="W1417" s="364"/>
      <c r="X1417" s="364"/>
      <c r="Y1417" s="1293">
        <f t="shared" si="253"/>
        <v>0</v>
      </c>
      <c r="Z1417" s="594"/>
      <c r="AA1417" s="431"/>
      <c r="AB1417" s="4"/>
      <c r="AC1417" s="253">
        <f t="shared" si="256"/>
        <v>0</v>
      </c>
    </row>
    <row r="1418" spans="1:29" s="54" customFormat="1" x14ac:dyDescent="0.3">
      <c r="A1418" s="115"/>
      <c r="B1418" s="332"/>
      <c r="C1418" s="374" t="s">
        <v>1257</v>
      </c>
      <c r="D1418" s="332"/>
      <c r="E1418" s="1164"/>
      <c r="F1418" s="582">
        <f t="shared" si="255"/>
        <v>0</v>
      </c>
      <c r="G1418" s="333"/>
      <c r="H1418" s="333"/>
      <c r="I1418" s="334"/>
      <c r="J1418" s="335"/>
      <c r="K1418" s="942"/>
      <c r="L1418" s="344"/>
      <c r="M1418" s="344"/>
      <c r="N1418" s="344"/>
      <c r="O1418" s="338"/>
      <c r="P1418" s="339">
        <f t="shared" si="251"/>
        <v>0</v>
      </c>
      <c r="Q1418" s="364"/>
      <c r="R1418" s="364"/>
      <c r="S1418" s="365"/>
      <c r="T1418" s="366"/>
      <c r="U1418" s="367"/>
      <c r="V1418" s="364"/>
      <c r="W1418" s="364"/>
      <c r="X1418" s="364"/>
      <c r="Y1418" s="1293">
        <f t="shared" si="253"/>
        <v>0</v>
      </c>
      <c r="Z1418" s="340"/>
      <c r="AA1418" s="348"/>
      <c r="AB1418" s="58"/>
      <c r="AC1418" s="253">
        <f t="shared" si="256"/>
        <v>0</v>
      </c>
    </row>
    <row r="1419" spans="1:29" s="54" customFormat="1" x14ac:dyDescent="0.3">
      <c r="A1419" s="115"/>
      <c r="B1419" s="332"/>
      <c r="C1419" s="374" t="s">
        <v>1207</v>
      </c>
      <c r="D1419" s="332"/>
      <c r="E1419" s="1166" t="s">
        <v>1258</v>
      </c>
      <c r="F1419" s="582">
        <f t="shared" si="255"/>
        <v>0</v>
      </c>
      <c r="G1419" s="333"/>
      <c r="H1419" s="333"/>
      <c r="I1419" s="334"/>
      <c r="J1419" s="335"/>
      <c r="K1419" s="942"/>
      <c r="L1419" s="344"/>
      <c r="M1419" s="344"/>
      <c r="N1419" s="344"/>
      <c r="O1419" s="338"/>
      <c r="P1419" s="339">
        <f t="shared" si="251"/>
        <v>0</v>
      </c>
      <c r="Q1419" s="364"/>
      <c r="R1419" s="364"/>
      <c r="S1419" s="365"/>
      <c r="T1419" s="366"/>
      <c r="U1419" s="367"/>
      <c r="V1419" s="364"/>
      <c r="W1419" s="364"/>
      <c r="X1419" s="364"/>
      <c r="Y1419" s="1293">
        <f t="shared" si="253"/>
        <v>0</v>
      </c>
      <c r="Z1419" s="340"/>
      <c r="AA1419" s="348"/>
      <c r="AB1419" s="58"/>
      <c r="AC1419" s="253">
        <f t="shared" si="256"/>
        <v>0</v>
      </c>
    </row>
    <row r="1420" spans="1:29" ht="15.6" customHeight="1" x14ac:dyDescent="0.3">
      <c r="A1420" s="115"/>
      <c r="B1420" s="332"/>
      <c r="C1420" s="332"/>
      <c r="D1420" s="332"/>
      <c r="E1420" s="1168" t="s">
        <v>206</v>
      </c>
      <c r="F1420" s="582">
        <f t="shared" si="255"/>
        <v>1</v>
      </c>
      <c r="G1420" s="333"/>
      <c r="H1420" s="333"/>
      <c r="I1420" s="334">
        <v>1</v>
      </c>
      <c r="J1420" s="335" t="s">
        <v>200</v>
      </c>
      <c r="K1420" s="942"/>
      <c r="L1420" s="337"/>
      <c r="M1420" s="337"/>
      <c r="N1420" s="337"/>
      <c r="O1420" s="338"/>
      <c r="P1420" s="339">
        <f t="shared" si="251"/>
        <v>0</v>
      </c>
      <c r="Q1420" s="364"/>
      <c r="R1420" s="364"/>
      <c r="S1420" s="365"/>
      <c r="T1420" s="366"/>
      <c r="U1420" s="367"/>
      <c r="V1420" s="364"/>
      <c r="W1420" s="364"/>
      <c r="X1420" s="364"/>
      <c r="Y1420" s="1293">
        <f t="shared" si="253"/>
        <v>0</v>
      </c>
      <c r="Z1420" s="340"/>
      <c r="AA1420" s="348"/>
      <c r="AB1420" s="20"/>
      <c r="AC1420" s="253">
        <f t="shared" si="256"/>
        <v>0</v>
      </c>
    </row>
    <row r="1421" spans="1:29" ht="15.6" customHeight="1" x14ac:dyDescent="0.3">
      <c r="A1421" s="115"/>
      <c r="B1421" s="332"/>
      <c r="C1421" s="332"/>
      <c r="D1421" s="332"/>
      <c r="E1421" s="1168" t="s">
        <v>330</v>
      </c>
      <c r="F1421" s="582">
        <f t="shared" ref="F1421:F1496" si="263">SUM(G1421:J1421)</f>
        <v>0</v>
      </c>
      <c r="G1421" s="333"/>
      <c r="H1421" s="333"/>
      <c r="I1421" s="334"/>
      <c r="J1421" s="335"/>
      <c r="K1421" s="942"/>
      <c r="L1421" s="337"/>
      <c r="M1421" s="337"/>
      <c r="N1421" s="337"/>
      <c r="O1421" s="338"/>
      <c r="P1421" s="339">
        <f t="shared" si="251"/>
        <v>0</v>
      </c>
      <c r="Q1421" s="364"/>
      <c r="R1421" s="364"/>
      <c r="S1421" s="365"/>
      <c r="T1421" s="366"/>
      <c r="U1421" s="367"/>
      <c r="V1421" s="364"/>
      <c r="W1421" s="364"/>
      <c r="X1421" s="364"/>
      <c r="Y1421" s="1293">
        <f t="shared" si="253"/>
        <v>0</v>
      </c>
      <c r="Z1421" s="340"/>
      <c r="AA1421" s="348"/>
      <c r="AB1421" s="20"/>
      <c r="AC1421" s="253">
        <f t="shared" si="256"/>
        <v>0</v>
      </c>
    </row>
    <row r="1422" spans="1:29" ht="15.6" customHeight="1" x14ac:dyDescent="0.3">
      <c r="A1422" s="115"/>
      <c r="B1422" s="332"/>
      <c r="C1422" s="332"/>
      <c r="D1422" s="332"/>
      <c r="E1422" s="1168"/>
      <c r="F1422" s="582">
        <f t="shared" si="263"/>
        <v>0</v>
      </c>
      <c r="G1422" s="333"/>
      <c r="H1422" s="333"/>
      <c r="I1422" s="334"/>
      <c r="J1422" s="335"/>
      <c r="K1422" s="942"/>
      <c r="L1422" s="337"/>
      <c r="M1422" s="337"/>
      <c r="N1422" s="337"/>
      <c r="O1422" s="338"/>
      <c r="P1422" s="339">
        <f t="shared" si="251"/>
        <v>0</v>
      </c>
      <c r="Q1422" s="364"/>
      <c r="R1422" s="364"/>
      <c r="S1422" s="365"/>
      <c r="T1422" s="366"/>
      <c r="U1422" s="367"/>
      <c r="V1422" s="364"/>
      <c r="W1422" s="364"/>
      <c r="X1422" s="364"/>
      <c r="Y1422" s="1293">
        <f t="shared" si="253"/>
        <v>0</v>
      </c>
      <c r="Z1422" s="340"/>
      <c r="AA1422" s="348"/>
      <c r="AB1422" s="20"/>
      <c r="AC1422" s="253">
        <f t="shared" si="256"/>
        <v>0</v>
      </c>
    </row>
    <row r="1423" spans="1:29" ht="15.6" customHeight="1" x14ac:dyDescent="0.3">
      <c r="A1423" s="115"/>
      <c r="B1423" s="332"/>
      <c r="C1423" s="332"/>
      <c r="D1423" s="332"/>
      <c r="E1423" s="1168" t="s">
        <v>199</v>
      </c>
      <c r="F1423" s="582">
        <v>1</v>
      </c>
      <c r="G1423" s="334">
        <v>1</v>
      </c>
      <c r="H1423" s="334" t="s">
        <v>200</v>
      </c>
      <c r="I1423" s="334">
        <v>1</v>
      </c>
      <c r="J1423" s="335" t="s">
        <v>200</v>
      </c>
      <c r="K1423" s="942"/>
      <c r="L1423" s="337"/>
      <c r="M1423" s="337"/>
      <c r="N1423" s="337"/>
      <c r="O1423" s="338"/>
      <c r="P1423" s="339">
        <f t="shared" si="251"/>
        <v>0</v>
      </c>
      <c r="Q1423" s="364"/>
      <c r="R1423" s="364"/>
      <c r="S1423" s="365"/>
      <c r="T1423" s="366"/>
      <c r="U1423" s="367"/>
      <c r="V1423" s="364"/>
      <c r="W1423" s="364"/>
      <c r="X1423" s="364"/>
      <c r="Y1423" s="1293">
        <f t="shared" si="253"/>
        <v>0</v>
      </c>
      <c r="Z1423" s="340"/>
      <c r="AA1423" s="348" t="s">
        <v>535</v>
      </c>
      <c r="AB1423" s="20"/>
      <c r="AC1423" s="253">
        <f t="shared" si="256"/>
        <v>0</v>
      </c>
    </row>
    <row r="1424" spans="1:29" ht="15.6" customHeight="1" x14ac:dyDescent="0.3">
      <c r="A1424" s="115"/>
      <c r="B1424" s="332"/>
      <c r="C1424" s="332"/>
      <c r="D1424" s="332"/>
      <c r="E1424" s="1168"/>
      <c r="F1424" s="582">
        <f t="shared" si="263"/>
        <v>0</v>
      </c>
      <c r="G1424" s="333"/>
      <c r="H1424" s="333"/>
      <c r="I1424" s="334"/>
      <c r="J1424" s="335"/>
      <c r="K1424" s="942"/>
      <c r="L1424" s="337"/>
      <c r="M1424" s="337"/>
      <c r="N1424" s="337"/>
      <c r="O1424" s="338"/>
      <c r="P1424" s="339">
        <f t="shared" si="251"/>
        <v>0</v>
      </c>
      <c r="Q1424" s="364"/>
      <c r="R1424" s="364"/>
      <c r="S1424" s="365"/>
      <c r="T1424" s="366"/>
      <c r="U1424" s="367"/>
      <c r="V1424" s="364"/>
      <c r="W1424" s="364"/>
      <c r="X1424" s="364"/>
      <c r="Y1424" s="1293">
        <f t="shared" si="253"/>
        <v>0</v>
      </c>
      <c r="Z1424" s="340"/>
      <c r="AA1424" s="348"/>
      <c r="AB1424" s="20"/>
      <c r="AC1424" s="253">
        <f t="shared" si="256"/>
        <v>0</v>
      </c>
    </row>
    <row r="1425" spans="1:29" s="54" customFormat="1" x14ac:dyDescent="0.3">
      <c r="A1425" s="124"/>
      <c r="B1425" s="441"/>
      <c r="C1425" s="441"/>
      <c r="D1425" s="441"/>
      <c r="E1425" s="1168" t="s">
        <v>711</v>
      </c>
      <c r="F1425" s="582">
        <v>1</v>
      </c>
      <c r="G1425" s="334"/>
      <c r="H1425" s="334"/>
      <c r="I1425" s="334"/>
      <c r="J1425" s="335">
        <v>-1</v>
      </c>
      <c r="K1425" s="633"/>
      <c r="L1425" s="344"/>
      <c r="M1425" s="344"/>
      <c r="N1425" s="344"/>
      <c r="O1425" s="338"/>
      <c r="P1425" s="339">
        <f t="shared" si="251"/>
        <v>32000</v>
      </c>
      <c r="Q1425" s="364"/>
      <c r="R1425" s="364">
        <v>21814</v>
      </c>
      <c r="S1425" s="578">
        <v>5186</v>
      </c>
      <c r="T1425" s="579">
        <v>5000</v>
      </c>
      <c r="U1425" s="367"/>
      <c r="V1425" s="364">
        <v>21814</v>
      </c>
      <c r="W1425" s="364"/>
      <c r="X1425" s="364"/>
      <c r="Y1425" s="1293">
        <f t="shared" si="253"/>
        <v>21814</v>
      </c>
      <c r="Z1425" s="340" t="s">
        <v>32</v>
      </c>
      <c r="AA1425" s="422" t="s">
        <v>662</v>
      </c>
      <c r="AB1425" s="53"/>
      <c r="AC1425" s="253">
        <f t="shared" si="256"/>
        <v>53814</v>
      </c>
    </row>
    <row r="1426" spans="1:29" s="54" customFormat="1" x14ac:dyDescent="0.3">
      <c r="A1426" s="124"/>
      <c r="B1426" s="441"/>
      <c r="C1426" s="441"/>
      <c r="D1426" s="441"/>
      <c r="E1426" s="1168"/>
      <c r="F1426" s="885"/>
      <c r="G1426" s="379"/>
      <c r="H1426" s="334"/>
      <c r="I1426" s="334"/>
      <c r="J1426" s="380"/>
      <c r="K1426" s="947"/>
      <c r="L1426" s="381"/>
      <c r="M1426" s="381"/>
      <c r="N1426" s="381"/>
      <c r="O1426" s="382"/>
      <c r="P1426" s="339">
        <f t="shared" ref="P1426:P1490" si="264">SUM(Q1426:T1426)</f>
        <v>0</v>
      </c>
      <c r="Q1426" s="383"/>
      <c r="R1426" s="383"/>
      <c r="S1426" s="678"/>
      <c r="T1426" s="679"/>
      <c r="U1426" s="367"/>
      <c r="V1426" s="364"/>
      <c r="W1426" s="364"/>
      <c r="X1426" s="364"/>
      <c r="Y1426" s="1293">
        <f t="shared" ref="Y1426:Y1490" si="265">SUM(U1426:X1426)</f>
        <v>0</v>
      </c>
      <c r="Z1426" s="340"/>
      <c r="AA1426" s="422" t="s">
        <v>663</v>
      </c>
      <c r="AB1426" s="53"/>
      <c r="AC1426" s="253">
        <f t="shared" si="256"/>
        <v>0</v>
      </c>
    </row>
    <row r="1427" spans="1:29" s="54" customFormat="1" x14ac:dyDescent="0.3">
      <c r="A1427" s="124"/>
      <c r="B1427" s="441"/>
      <c r="C1427" s="441"/>
      <c r="D1427" s="441"/>
      <c r="E1427" s="1168"/>
      <c r="F1427" s="885"/>
      <c r="G1427" s="379"/>
      <c r="H1427" s="677"/>
      <c r="I1427" s="379"/>
      <c r="J1427" s="380"/>
      <c r="K1427" s="947"/>
      <c r="L1427" s="381"/>
      <c r="M1427" s="381"/>
      <c r="N1427" s="381"/>
      <c r="O1427" s="382"/>
      <c r="P1427" s="339">
        <f t="shared" si="264"/>
        <v>0</v>
      </c>
      <c r="Q1427" s="383"/>
      <c r="R1427" s="383"/>
      <c r="S1427" s="678"/>
      <c r="T1427" s="679"/>
      <c r="U1427" s="367"/>
      <c r="V1427" s="364"/>
      <c r="W1427" s="364"/>
      <c r="X1427" s="364"/>
      <c r="Y1427" s="1293">
        <f t="shared" si="265"/>
        <v>0</v>
      </c>
      <c r="Z1427" s="340"/>
      <c r="AA1427" s="422" t="s">
        <v>664</v>
      </c>
      <c r="AB1427" s="53"/>
      <c r="AC1427" s="253">
        <f t="shared" si="256"/>
        <v>0</v>
      </c>
    </row>
    <row r="1428" spans="1:29" ht="16.2" thickBot="1" x14ac:dyDescent="0.35">
      <c r="A1428" s="121"/>
      <c r="B1428" s="377"/>
      <c r="C1428" s="377"/>
      <c r="D1428" s="377"/>
      <c r="E1428" s="1366"/>
      <c r="F1428" s="885">
        <f t="shared" si="263"/>
        <v>0</v>
      </c>
      <c r="G1428" s="378"/>
      <c r="H1428" s="378"/>
      <c r="I1428" s="379"/>
      <c r="J1428" s="380"/>
      <c r="K1428" s="944"/>
      <c r="L1428" s="425"/>
      <c r="M1428" s="425"/>
      <c r="N1428" s="425"/>
      <c r="O1428" s="382"/>
      <c r="P1428" s="481">
        <f t="shared" si="264"/>
        <v>0</v>
      </c>
      <c r="Q1428" s="383"/>
      <c r="R1428" s="383"/>
      <c r="S1428" s="384"/>
      <c r="T1428" s="385"/>
      <c r="U1428" s="386"/>
      <c r="V1428" s="383"/>
      <c r="W1428" s="383"/>
      <c r="X1428" s="383"/>
      <c r="Y1428" s="1305">
        <f t="shared" si="265"/>
        <v>0</v>
      </c>
      <c r="Z1428" s="387"/>
      <c r="AA1428" s="482"/>
      <c r="AB1428" s="28"/>
      <c r="AC1428" s="253">
        <f t="shared" si="256"/>
        <v>0</v>
      </c>
    </row>
    <row r="1429" spans="1:29" x14ac:dyDescent="0.3">
      <c r="A1429" s="123"/>
      <c r="B1429" s="445" t="s">
        <v>901</v>
      </c>
      <c r="C1429" s="446"/>
      <c r="D1429" s="446"/>
      <c r="E1429" s="1352"/>
      <c r="F1429" s="886">
        <f t="shared" si="263"/>
        <v>0</v>
      </c>
      <c r="G1429" s="389"/>
      <c r="H1429" s="389"/>
      <c r="I1429" s="390"/>
      <c r="J1429" s="391"/>
      <c r="K1429" s="945"/>
      <c r="L1429" s="447"/>
      <c r="M1429" s="447"/>
      <c r="N1429" s="447"/>
      <c r="O1429" s="394"/>
      <c r="P1429" s="483">
        <f t="shared" si="264"/>
        <v>0</v>
      </c>
      <c r="Q1429" s="395"/>
      <c r="R1429" s="395"/>
      <c r="S1429" s="478"/>
      <c r="T1429" s="479"/>
      <c r="U1429" s="398"/>
      <c r="V1429" s="395"/>
      <c r="W1429" s="395"/>
      <c r="X1429" s="395"/>
      <c r="Y1429" s="1306">
        <f t="shared" si="265"/>
        <v>0</v>
      </c>
      <c r="Z1429" s="683"/>
      <c r="AA1429" s="676" t="s">
        <v>148</v>
      </c>
      <c r="AB1429" s="28"/>
      <c r="AC1429" s="253">
        <f t="shared" si="256"/>
        <v>0</v>
      </c>
    </row>
    <row r="1430" spans="1:29" x14ac:dyDescent="0.3">
      <c r="A1430" s="115"/>
      <c r="B1430" s="374" t="s">
        <v>331</v>
      </c>
      <c r="C1430" s="332"/>
      <c r="D1430" s="332"/>
      <c r="E1430" s="1164"/>
      <c r="F1430" s="582">
        <f t="shared" si="263"/>
        <v>0</v>
      </c>
      <c r="G1430" s="333"/>
      <c r="H1430" s="333"/>
      <c r="I1430" s="334"/>
      <c r="J1430" s="335"/>
      <c r="K1430" s="942"/>
      <c r="L1430" s="337"/>
      <c r="M1430" s="337"/>
      <c r="N1430" s="337"/>
      <c r="O1430" s="338"/>
      <c r="P1430" s="339">
        <f t="shared" si="264"/>
        <v>0</v>
      </c>
      <c r="Q1430" s="364"/>
      <c r="R1430" s="364"/>
      <c r="S1430" s="365"/>
      <c r="T1430" s="366"/>
      <c r="U1430" s="367"/>
      <c r="V1430" s="364"/>
      <c r="W1430" s="364"/>
      <c r="X1430" s="364"/>
      <c r="Y1430" s="1293">
        <f t="shared" si="265"/>
        <v>0</v>
      </c>
      <c r="Z1430" s="438"/>
      <c r="AA1430" s="422" t="s">
        <v>157</v>
      </c>
      <c r="AB1430" s="28"/>
      <c r="AC1430" s="253">
        <f t="shared" si="256"/>
        <v>0</v>
      </c>
    </row>
    <row r="1431" spans="1:29" x14ac:dyDescent="0.3">
      <c r="A1431" s="115"/>
      <c r="B1431" s="374" t="s">
        <v>188</v>
      </c>
      <c r="C1431" s="332"/>
      <c r="D1431" s="332"/>
      <c r="E1431" s="1164"/>
      <c r="F1431" s="582">
        <f t="shared" si="263"/>
        <v>0</v>
      </c>
      <c r="G1431" s="333"/>
      <c r="H1431" s="333"/>
      <c r="I1431" s="334"/>
      <c r="J1431" s="335"/>
      <c r="K1431" s="942"/>
      <c r="L1431" s="337"/>
      <c r="M1431" s="337"/>
      <c r="N1431" s="337"/>
      <c r="O1431" s="338"/>
      <c r="P1431" s="339"/>
      <c r="Q1431" s="364"/>
      <c r="R1431" s="364"/>
      <c r="S1431" s="365"/>
      <c r="T1431" s="366"/>
      <c r="U1431" s="367"/>
      <c r="V1431" s="364"/>
      <c r="W1431" s="364"/>
      <c r="X1431" s="364"/>
      <c r="Y1431" s="1293">
        <f t="shared" si="265"/>
        <v>0</v>
      </c>
      <c r="Z1431" s="438"/>
      <c r="AA1431" s="348"/>
      <c r="AB1431" s="28"/>
      <c r="AC1431" s="253">
        <f t="shared" ref="AC1431:AC1497" si="266">P1431+Y1431</f>
        <v>0</v>
      </c>
    </row>
    <row r="1432" spans="1:29" s="34" customFormat="1" x14ac:dyDescent="0.3">
      <c r="A1432" s="118"/>
      <c r="B1432" s="368"/>
      <c r="C1432" s="331" t="s">
        <v>271</v>
      </c>
      <c r="D1432" s="368"/>
      <c r="E1432" s="1166"/>
      <c r="F1432" s="582">
        <f t="shared" si="263"/>
        <v>0</v>
      </c>
      <c r="G1432" s="583"/>
      <c r="H1432" s="583"/>
      <c r="I1432" s="584"/>
      <c r="J1432" s="585"/>
      <c r="K1432" s="336"/>
      <c r="L1432" s="429"/>
      <c r="M1432" s="429"/>
      <c r="N1432" s="429"/>
      <c r="O1432" s="338"/>
      <c r="P1432" s="339">
        <f t="shared" si="264"/>
        <v>1352601</v>
      </c>
      <c r="Q1432" s="345">
        <f t="shared" ref="Q1432:X1432" si="267">SUM(Q1433:Q1497)</f>
        <v>0</v>
      </c>
      <c r="R1432" s="345">
        <f t="shared" si="267"/>
        <v>844645</v>
      </c>
      <c r="S1432" s="345">
        <f t="shared" si="267"/>
        <v>437956</v>
      </c>
      <c r="T1432" s="1287">
        <f>SUM(T1433:T1497)</f>
        <v>70000</v>
      </c>
      <c r="U1432" s="345">
        <f t="shared" si="267"/>
        <v>0</v>
      </c>
      <c r="V1432" s="345">
        <f t="shared" si="267"/>
        <v>244645</v>
      </c>
      <c r="W1432" s="345">
        <f t="shared" si="267"/>
        <v>0</v>
      </c>
      <c r="X1432" s="345">
        <f t="shared" si="267"/>
        <v>0</v>
      </c>
      <c r="Y1432" s="1293">
        <f t="shared" si="265"/>
        <v>244645</v>
      </c>
      <c r="Z1432" s="438"/>
      <c r="AA1432" s="430"/>
      <c r="AB1432" s="13"/>
      <c r="AC1432" s="260">
        <f t="shared" si="266"/>
        <v>1597246</v>
      </c>
    </row>
    <row r="1433" spans="1:29" x14ac:dyDescent="0.3">
      <c r="A1433" s="115"/>
      <c r="B1433" s="332"/>
      <c r="C1433" s="332"/>
      <c r="D1433" s="332"/>
      <c r="E1433" s="1172"/>
      <c r="F1433" s="582">
        <f t="shared" si="263"/>
        <v>0</v>
      </c>
      <c r="G1433" s="333"/>
      <c r="H1433" s="333"/>
      <c r="I1433" s="334"/>
      <c r="J1433" s="335"/>
      <c r="K1433" s="942"/>
      <c r="L1433" s="337"/>
      <c r="M1433" s="337"/>
      <c r="N1433" s="337"/>
      <c r="O1433" s="338"/>
      <c r="P1433" s="339">
        <f t="shared" si="264"/>
        <v>0</v>
      </c>
      <c r="Q1433" s="364"/>
      <c r="R1433" s="364"/>
      <c r="S1433" s="365"/>
      <c r="T1433" s="366"/>
      <c r="U1433" s="367"/>
      <c r="V1433" s="364"/>
      <c r="W1433" s="364"/>
      <c r="X1433" s="364"/>
      <c r="Y1433" s="1293">
        <f t="shared" si="265"/>
        <v>0</v>
      </c>
      <c r="Z1433" s="340"/>
      <c r="AA1433" s="348"/>
      <c r="AB1433" s="28"/>
      <c r="AC1433" s="253">
        <f t="shared" si="266"/>
        <v>0</v>
      </c>
    </row>
    <row r="1434" spans="1:29" ht="15.6" customHeight="1" x14ac:dyDescent="0.3">
      <c r="A1434" s="115"/>
      <c r="B1434" s="332"/>
      <c r="C1434" s="374" t="s">
        <v>946</v>
      </c>
      <c r="D1434" s="332"/>
      <c r="E1434" s="1166"/>
      <c r="F1434" s="582">
        <f t="shared" si="263"/>
        <v>0</v>
      </c>
      <c r="G1434" s="333"/>
      <c r="H1434" s="333"/>
      <c r="I1434" s="334"/>
      <c r="J1434" s="335"/>
      <c r="K1434" s="942"/>
      <c r="L1434" s="337"/>
      <c r="M1434" s="337"/>
      <c r="N1434" s="337"/>
      <c r="O1434" s="338"/>
      <c r="P1434" s="339">
        <f t="shared" si="264"/>
        <v>0</v>
      </c>
      <c r="Q1434" s="364"/>
      <c r="R1434" s="364"/>
      <c r="S1434" s="365"/>
      <c r="T1434" s="366"/>
      <c r="U1434" s="367"/>
      <c r="V1434" s="364"/>
      <c r="W1434" s="364"/>
      <c r="X1434" s="364"/>
      <c r="Y1434" s="1293">
        <f t="shared" si="265"/>
        <v>0</v>
      </c>
      <c r="Z1434" s="340"/>
      <c r="AA1434" s="370" t="s">
        <v>665</v>
      </c>
      <c r="AB1434" s="28"/>
      <c r="AC1434" s="253">
        <f t="shared" si="266"/>
        <v>0</v>
      </c>
    </row>
    <row r="1435" spans="1:29" ht="15.6" customHeight="1" x14ac:dyDescent="0.3">
      <c r="A1435" s="115"/>
      <c r="B1435" s="332"/>
      <c r="C1435" s="332"/>
      <c r="D1435" s="374" t="s">
        <v>1261</v>
      </c>
      <c r="E1435" s="1166"/>
      <c r="F1435" s="582">
        <f t="shared" si="263"/>
        <v>0</v>
      </c>
      <c r="G1435" s="333"/>
      <c r="H1435" s="333"/>
      <c r="I1435" s="334"/>
      <c r="J1435" s="335"/>
      <c r="K1435" s="942"/>
      <c r="L1435" s="337"/>
      <c r="M1435" s="337"/>
      <c r="N1435" s="337"/>
      <c r="O1435" s="338"/>
      <c r="P1435" s="339">
        <f t="shared" si="264"/>
        <v>0</v>
      </c>
      <c r="Q1435" s="364"/>
      <c r="R1435" s="364"/>
      <c r="S1435" s="365"/>
      <c r="T1435" s="366"/>
      <c r="U1435" s="367"/>
      <c r="V1435" s="364"/>
      <c r="W1435" s="364"/>
      <c r="X1435" s="364"/>
      <c r="Y1435" s="1293">
        <f t="shared" si="265"/>
        <v>0</v>
      </c>
      <c r="Z1435" s="340"/>
      <c r="AA1435" s="370" t="s">
        <v>666</v>
      </c>
      <c r="AB1435" s="28"/>
      <c r="AC1435" s="253">
        <f t="shared" si="266"/>
        <v>0</v>
      </c>
    </row>
    <row r="1436" spans="1:29" ht="15.6" customHeight="1" x14ac:dyDescent="0.3">
      <c r="A1436" s="115"/>
      <c r="B1436" s="332"/>
      <c r="C1436" s="332"/>
      <c r="D1436" s="374"/>
      <c r="E1436" s="1166" t="s">
        <v>1262</v>
      </c>
      <c r="F1436" s="582">
        <f t="shared" si="263"/>
        <v>0</v>
      </c>
      <c r="G1436" s="333"/>
      <c r="H1436" s="333"/>
      <c r="I1436" s="334"/>
      <c r="J1436" s="335"/>
      <c r="K1436" s="942"/>
      <c r="L1436" s="337"/>
      <c r="M1436" s="337"/>
      <c r="N1436" s="337"/>
      <c r="O1436" s="338"/>
      <c r="P1436" s="339">
        <f t="shared" si="264"/>
        <v>0</v>
      </c>
      <c r="Q1436" s="364"/>
      <c r="R1436" s="364"/>
      <c r="S1436" s="365"/>
      <c r="T1436" s="366"/>
      <c r="U1436" s="367"/>
      <c r="V1436" s="364"/>
      <c r="W1436" s="364"/>
      <c r="X1436" s="364"/>
      <c r="Y1436" s="1293">
        <f t="shared" si="265"/>
        <v>0</v>
      </c>
      <c r="Z1436" s="340"/>
      <c r="AA1436" s="370" t="s">
        <v>667</v>
      </c>
      <c r="AB1436" s="28"/>
      <c r="AC1436" s="253">
        <f t="shared" si="266"/>
        <v>0</v>
      </c>
    </row>
    <row r="1437" spans="1:29" ht="15.6" customHeight="1" x14ac:dyDescent="0.3">
      <c r="A1437" s="115"/>
      <c r="B1437" s="332"/>
      <c r="C1437" s="332"/>
      <c r="D1437" s="332"/>
      <c r="E1437" s="1172" t="s">
        <v>1263</v>
      </c>
      <c r="F1437" s="582">
        <f t="shared" si="263"/>
        <v>0</v>
      </c>
      <c r="G1437" s="333"/>
      <c r="H1437" s="333"/>
      <c r="I1437" s="334"/>
      <c r="J1437" s="335"/>
      <c r="K1437" s="942"/>
      <c r="L1437" s="337"/>
      <c r="M1437" s="337"/>
      <c r="N1437" s="337"/>
      <c r="O1437" s="338"/>
      <c r="P1437" s="339">
        <f t="shared" si="264"/>
        <v>0</v>
      </c>
      <c r="Q1437" s="364"/>
      <c r="R1437" s="364"/>
      <c r="S1437" s="365"/>
      <c r="T1437" s="366"/>
      <c r="U1437" s="367"/>
      <c r="V1437" s="364"/>
      <c r="W1437" s="364"/>
      <c r="X1437" s="364"/>
      <c r="Y1437" s="1293">
        <f t="shared" si="265"/>
        <v>0</v>
      </c>
      <c r="Z1437" s="340"/>
      <c r="AA1437" s="370" t="s">
        <v>668</v>
      </c>
      <c r="AB1437" s="28"/>
      <c r="AC1437" s="253">
        <f t="shared" si="266"/>
        <v>0</v>
      </c>
    </row>
    <row r="1438" spans="1:29" ht="15.6" customHeight="1" x14ac:dyDescent="0.3">
      <c r="A1438" s="115"/>
      <c r="B1438" s="332"/>
      <c r="C1438" s="332"/>
      <c r="D1438" s="332"/>
      <c r="E1438" s="1172" t="s">
        <v>1264</v>
      </c>
      <c r="F1438" s="582">
        <f t="shared" si="263"/>
        <v>0</v>
      </c>
      <c r="G1438" s="333"/>
      <c r="H1438" s="333"/>
      <c r="I1438" s="334"/>
      <c r="J1438" s="335"/>
      <c r="K1438" s="942"/>
      <c r="L1438" s="337"/>
      <c r="M1438" s="337"/>
      <c r="N1438" s="337"/>
      <c r="O1438" s="338"/>
      <c r="P1438" s="339">
        <f t="shared" si="264"/>
        <v>0</v>
      </c>
      <c r="Q1438" s="364"/>
      <c r="R1438" s="364"/>
      <c r="S1438" s="365"/>
      <c r="T1438" s="366"/>
      <c r="U1438" s="367"/>
      <c r="V1438" s="364"/>
      <c r="W1438" s="364"/>
      <c r="X1438" s="364"/>
      <c r="Y1438" s="1293">
        <f t="shared" si="265"/>
        <v>0</v>
      </c>
      <c r="Z1438" s="340"/>
      <c r="AA1438" s="370" t="s">
        <v>669</v>
      </c>
      <c r="AB1438" s="28"/>
      <c r="AC1438" s="253">
        <f t="shared" si="266"/>
        <v>0</v>
      </c>
    </row>
    <row r="1439" spans="1:29" ht="15.6" customHeight="1" x14ac:dyDescent="0.3">
      <c r="A1439" s="115"/>
      <c r="B1439" s="332"/>
      <c r="C1439" s="332"/>
      <c r="D1439" s="332"/>
      <c r="E1439" s="1168" t="s">
        <v>201</v>
      </c>
      <c r="F1439" s="582">
        <f t="shared" si="263"/>
        <v>1</v>
      </c>
      <c r="G1439" s="333"/>
      <c r="H1439" s="333"/>
      <c r="I1439" s="334">
        <v>1</v>
      </c>
      <c r="J1439" s="335"/>
      <c r="K1439" s="633"/>
      <c r="L1439" s="337">
        <v>1</v>
      </c>
      <c r="M1439" s="337"/>
      <c r="N1439" s="337"/>
      <c r="O1439" s="338">
        <f t="shared" ref="O1439:O1481" si="268">SUM(K1439:N1439)</f>
        <v>1</v>
      </c>
      <c r="P1439" s="339">
        <f t="shared" si="264"/>
        <v>244645</v>
      </c>
      <c r="Q1439" s="364"/>
      <c r="R1439" s="364">
        <v>244645</v>
      </c>
      <c r="S1439" s="365"/>
      <c r="T1439" s="366"/>
      <c r="U1439" s="367"/>
      <c r="V1439" s="364">
        <v>244645</v>
      </c>
      <c r="W1439" s="364"/>
      <c r="X1439" s="364"/>
      <c r="Y1439" s="1293">
        <f t="shared" si="265"/>
        <v>244645</v>
      </c>
      <c r="Z1439" s="340"/>
      <c r="AA1439" s="370" t="s">
        <v>670</v>
      </c>
      <c r="AB1439" s="28"/>
      <c r="AC1439" s="253">
        <f t="shared" si="266"/>
        <v>489290</v>
      </c>
    </row>
    <row r="1440" spans="1:29" ht="15.6" customHeight="1" x14ac:dyDescent="0.3">
      <c r="A1440" s="115"/>
      <c r="B1440" s="332"/>
      <c r="C1440" s="332"/>
      <c r="D1440" s="332"/>
      <c r="E1440" s="1168" t="s">
        <v>202</v>
      </c>
      <c r="F1440" s="582">
        <f t="shared" si="263"/>
        <v>0</v>
      </c>
      <c r="G1440" s="333"/>
      <c r="H1440" s="333"/>
      <c r="I1440" s="334"/>
      <c r="J1440" s="335"/>
      <c r="K1440" s="942"/>
      <c r="L1440" s="337"/>
      <c r="M1440" s="337"/>
      <c r="N1440" s="337"/>
      <c r="O1440" s="338"/>
      <c r="P1440" s="339">
        <f t="shared" si="264"/>
        <v>0</v>
      </c>
      <c r="Q1440" s="364"/>
      <c r="R1440" s="364"/>
      <c r="S1440" s="365"/>
      <c r="T1440" s="366"/>
      <c r="U1440" s="367"/>
      <c r="V1440" s="364"/>
      <c r="W1440" s="364"/>
      <c r="X1440" s="364"/>
      <c r="Y1440" s="1293">
        <f t="shared" si="265"/>
        <v>0</v>
      </c>
      <c r="Z1440" s="340"/>
      <c r="AA1440" s="348"/>
      <c r="AB1440" s="28"/>
      <c r="AC1440" s="253">
        <f t="shared" si="266"/>
        <v>0</v>
      </c>
    </row>
    <row r="1441" spans="1:29" x14ac:dyDescent="0.3">
      <c r="A1441" s="124"/>
      <c r="B1441" s="441"/>
      <c r="C1441" s="441"/>
      <c r="D1441" s="374"/>
      <c r="E1441" s="1181"/>
      <c r="F1441" s="582">
        <f t="shared" si="263"/>
        <v>0</v>
      </c>
      <c r="G1441" s="333"/>
      <c r="H1441" s="333"/>
      <c r="I1441" s="334"/>
      <c r="J1441" s="335"/>
      <c r="K1441" s="633"/>
      <c r="L1441" s="337"/>
      <c r="M1441" s="337"/>
      <c r="N1441" s="337"/>
      <c r="O1441" s="338"/>
      <c r="P1441" s="339">
        <f t="shared" si="264"/>
        <v>329200</v>
      </c>
      <c r="Q1441" s="364"/>
      <c r="R1441" s="364"/>
      <c r="S1441" s="595">
        <v>329200</v>
      </c>
      <c r="T1441" s="579"/>
      <c r="U1441" s="367"/>
      <c r="V1441" s="364"/>
      <c r="W1441" s="364"/>
      <c r="X1441" s="364"/>
      <c r="Y1441" s="1293">
        <f t="shared" si="265"/>
        <v>0</v>
      </c>
      <c r="Z1441" s="593"/>
      <c r="AA1441" s="370" t="s">
        <v>785</v>
      </c>
      <c r="AB1441" s="28"/>
      <c r="AC1441" s="253">
        <f t="shared" si="266"/>
        <v>329200</v>
      </c>
    </row>
    <row r="1442" spans="1:29" x14ac:dyDescent="0.3">
      <c r="A1442" s="124"/>
      <c r="B1442" s="441"/>
      <c r="C1442" s="441"/>
      <c r="D1442" s="441"/>
      <c r="E1442" s="1168"/>
      <c r="F1442" s="582">
        <f t="shared" si="263"/>
        <v>0</v>
      </c>
      <c r="G1442" s="333"/>
      <c r="H1442" s="333"/>
      <c r="I1442" s="334"/>
      <c r="J1442" s="335"/>
      <c r="K1442" s="633"/>
      <c r="L1442" s="337"/>
      <c r="M1442" s="337"/>
      <c r="N1442" s="337"/>
      <c r="O1442" s="338"/>
      <c r="P1442" s="339">
        <f t="shared" si="264"/>
        <v>0</v>
      </c>
      <c r="Q1442" s="364"/>
      <c r="R1442" s="364"/>
      <c r="S1442" s="413"/>
      <c r="T1442" s="579"/>
      <c r="U1442" s="367"/>
      <c r="V1442" s="364"/>
      <c r="W1442" s="364"/>
      <c r="X1442" s="364"/>
      <c r="Y1442" s="1293">
        <f t="shared" si="265"/>
        <v>0</v>
      </c>
      <c r="Z1442" s="593" t="s">
        <v>32</v>
      </c>
      <c r="AA1442" s="431" t="s">
        <v>786</v>
      </c>
      <c r="AB1442" s="28"/>
      <c r="AC1442" s="253">
        <f t="shared" si="266"/>
        <v>0</v>
      </c>
    </row>
    <row r="1443" spans="1:29" x14ac:dyDescent="0.3">
      <c r="A1443" s="124"/>
      <c r="B1443" s="441"/>
      <c r="C1443" s="441"/>
      <c r="D1443" s="441"/>
      <c r="E1443" s="1168"/>
      <c r="F1443" s="582">
        <f t="shared" si="263"/>
        <v>0</v>
      </c>
      <c r="G1443" s="333"/>
      <c r="H1443" s="333"/>
      <c r="I1443" s="334"/>
      <c r="J1443" s="335"/>
      <c r="K1443" s="633"/>
      <c r="L1443" s="337"/>
      <c r="M1443" s="337"/>
      <c r="N1443" s="337"/>
      <c r="O1443" s="338"/>
      <c r="P1443" s="339">
        <f t="shared" si="264"/>
        <v>0</v>
      </c>
      <c r="Q1443" s="364"/>
      <c r="R1443" s="364"/>
      <c r="S1443" s="595"/>
      <c r="T1443" s="579"/>
      <c r="U1443" s="367"/>
      <c r="V1443" s="364"/>
      <c r="W1443" s="364"/>
      <c r="X1443" s="364"/>
      <c r="Y1443" s="1293">
        <f t="shared" si="265"/>
        <v>0</v>
      </c>
      <c r="Z1443" s="593"/>
      <c r="AA1443" s="431" t="s">
        <v>787</v>
      </c>
      <c r="AB1443" s="28"/>
      <c r="AC1443" s="253">
        <f t="shared" si="266"/>
        <v>0</v>
      </c>
    </row>
    <row r="1444" spans="1:29" x14ac:dyDescent="0.3">
      <c r="A1444" s="124"/>
      <c r="B1444" s="441"/>
      <c r="C1444" s="441"/>
      <c r="D1444" s="441"/>
      <c r="E1444" s="1168"/>
      <c r="F1444" s="582">
        <f t="shared" si="263"/>
        <v>0</v>
      </c>
      <c r="G1444" s="333"/>
      <c r="H1444" s="333"/>
      <c r="I1444" s="334"/>
      <c r="J1444" s="335"/>
      <c r="K1444" s="633"/>
      <c r="L1444" s="337"/>
      <c r="M1444" s="337"/>
      <c r="N1444" s="337"/>
      <c r="O1444" s="338"/>
      <c r="P1444" s="339">
        <f t="shared" si="264"/>
        <v>0</v>
      </c>
      <c r="Q1444" s="364"/>
      <c r="R1444" s="364"/>
      <c r="S1444" s="595"/>
      <c r="T1444" s="579"/>
      <c r="U1444" s="367"/>
      <c r="V1444" s="364"/>
      <c r="W1444" s="364"/>
      <c r="X1444" s="364"/>
      <c r="Y1444" s="1293">
        <f t="shared" si="265"/>
        <v>0</v>
      </c>
      <c r="Z1444" s="593"/>
      <c r="AA1444" s="431"/>
      <c r="AB1444" s="28"/>
      <c r="AC1444" s="253">
        <f t="shared" si="266"/>
        <v>0</v>
      </c>
    </row>
    <row r="1445" spans="1:29" ht="15.6" customHeight="1" x14ac:dyDescent="0.3">
      <c r="A1445" s="115"/>
      <c r="B1445" s="332"/>
      <c r="C1445" s="332"/>
      <c r="D1445" s="332"/>
      <c r="E1445" s="1168"/>
      <c r="F1445" s="582">
        <f t="shared" si="263"/>
        <v>0</v>
      </c>
      <c r="G1445" s="333"/>
      <c r="H1445" s="333"/>
      <c r="I1445" s="334"/>
      <c r="J1445" s="335"/>
      <c r="K1445" s="942"/>
      <c r="L1445" s="337"/>
      <c r="M1445" s="337"/>
      <c r="N1445" s="337"/>
      <c r="O1445" s="338"/>
      <c r="P1445" s="339">
        <f t="shared" si="264"/>
        <v>0</v>
      </c>
      <c r="Q1445" s="364"/>
      <c r="R1445" s="364"/>
      <c r="S1445" s="365"/>
      <c r="T1445" s="366"/>
      <c r="U1445" s="367"/>
      <c r="V1445" s="364"/>
      <c r="W1445" s="364"/>
      <c r="X1445" s="364"/>
      <c r="Y1445" s="1293">
        <f t="shared" si="265"/>
        <v>0</v>
      </c>
      <c r="Z1445" s="340"/>
      <c r="AA1445" s="348"/>
      <c r="AB1445" s="28"/>
      <c r="AC1445" s="253">
        <f t="shared" si="266"/>
        <v>0</v>
      </c>
    </row>
    <row r="1446" spans="1:29" ht="15.6" customHeight="1" x14ac:dyDescent="0.3">
      <c r="A1446" s="115"/>
      <c r="B1446" s="332"/>
      <c r="C1446" s="332"/>
      <c r="D1446" s="332"/>
      <c r="E1446" s="1172" t="s">
        <v>1265</v>
      </c>
      <c r="F1446" s="582">
        <f t="shared" si="263"/>
        <v>0</v>
      </c>
      <c r="G1446" s="333"/>
      <c r="H1446" s="333"/>
      <c r="I1446" s="334"/>
      <c r="J1446" s="335"/>
      <c r="K1446" s="942"/>
      <c r="L1446" s="337"/>
      <c r="M1446" s="337"/>
      <c r="N1446" s="337"/>
      <c r="O1446" s="338"/>
      <c r="P1446" s="339">
        <f t="shared" si="264"/>
        <v>0</v>
      </c>
      <c r="Q1446" s="364"/>
      <c r="R1446" s="364"/>
      <c r="S1446" s="365"/>
      <c r="T1446" s="366"/>
      <c r="U1446" s="367"/>
      <c r="V1446" s="364"/>
      <c r="W1446" s="364"/>
      <c r="X1446" s="364"/>
      <c r="Y1446" s="1293">
        <f t="shared" si="265"/>
        <v>0</v>
      </c>
      <c r="Z1446" s="340"/>
      <c r="AA1446" s="370" t="s">
        <v>671</v>
      </c>
      <c r="AB1446" s="28"/>
      <c r="AC1446" s="253">
        <f t="shared" si="266"/>
        <v>0</v>
      </c>
    </row>
    <row r="1447" spans="1:29" ht="15.6" customHeight="1" x14ac:dyDescent="0.3">
      <c r="A1447" s="115"/>
      <c r="B1447" s="332"/>
      <c r="C1447" s="332"/>
      <c r="D1447" s="332"/>
      <c r="E1447" s="1172" t="s">
        <v>1266</v>
      </c>
      <c r="F1447" s="582">
        <f t="shared" si="263"/>
        <v>0</v>
      </c>
      <c r="G1447" s="333"/>
      <c r="H1447" s="333"/>
      <c r="I1447" s="334"/>
      <c r="J1447" s="335"/>
      <c r="K1447" s="942"/>
      <c r="L1447" s="337"/>
      <c r="M1447" s="337"/>
      <c r="N1447" s="337"/>
      <c r="O1447" s="338"/>
      <c r="P1447" s="339">
        <f t="shared" si="264"/>
        <v>0</v>
      </c>
      <c r="Q1447" s="364"/>
      <c r="R1447" s="364"/>
      <c r="S1447" s="365"/>
      <c r="T1447" s="366"/>
      <c r="U1447" s="367"/>
      <c r="V1447" s="364"/>
      <c r="W1447" s="364"/>
      <c r="X1447" s="364"/>
      <c r="Y1447" s="1293">
        <f t="shared" si="265"/>
        <v>0</v>
      </c>
      <c r="Z1447" s="340"/>
      <c r="AA1447" s="370" t="s">
        <v>672</v>
      </c>
      <c r="AB1447" s="28"/>
      <c r="AC1447" s="253">
        <f t="shared" si="266"/>
        <v>0</v>
      </c>
    </row>
    <row r="1448" spans="1:29" ht="15.6" customHeight="1" x14ac:dyDescent="0.3">
      <c r="A1448" s="115"/>
      <c r="B1448" s="332"/>
      <c r="C1448" s="332"/>
      <c r="D1448" s="332"/>
      <c r="E1448" s="1172" t="s">
        <v>1267</v>
      </c>
      <c r="F1448" s="582"/>
      <c r="G1448" s="333"/>
      <c r="H1448" s="333"/>
      <c r="I1448" s="334"/>
      <c r="J1448" s="335"/>
      <c r="K1448" s="942"/>
      <c r="L1448" s="337"/>
      <c r="M1448" s="337"/>
      <c r="N1448" s="337"/>
      <c r="O1448" s="338"/>
      <c r="P1448" s="339">
        <f t="shared" si="264"/>
        <v>0</v>
      </c>
      <c r="Q1448" s="364"/>
      <c r="R1448" s="364"/>
      <c r="S1448" s="365"/>
      <c r="T1448" s="366"/>
      <c r="U1448" s="367"/>
      <c r="V1448" s="364"/>
      <c r="W1448" s="364"/>
      <c r="X1448" s="364"/>
      <c r="Y1448" s="1293">
        <f t="shared" si="265"/>
        <v>0</v>
      </c>
      <c r="Z1448" s="340"/>
      <c r="AA1448" s="370" t="s">
        <v>673</v>
      </c>
      <c r="AB1448" s="28"/>
      <c r="AC1448" s="253">
        <f t="shared" si="266"/>
        <v>0</v>
      </c>
    </row>
    <row r="1449" spans="1:29" ht="15.6" customHeight="1" x14ac:dyDescent="0.3">
      <c r="A1449" s="115"/>
      <c r="B1449" s="332"/>
      <c r="C1449" s="332"/>
      <c r="D1449" s="332"/>
      <c r="E1449" s="1168" t="s">
        <v>201</v>
      </c>
      <c r="F1449" s="582">
        <f t="shared" si="263"/>
        <v>1</v>
      </c>
      <c r="G1449" s="333"/>
      <c r="H1449" s="333"/>
      <c r="I1449" s="334">
        <v>1</v>
      </c>
      <c r="J1449" s="335"/>
      <c r="K1449" s="633"/>
      <c r="L1449" s="337">
        <v>1</v>
      </c>
      <c r="M1449" s="337"/>
      <c r="N1449" s="337"/>
      <c r="O1449" s="338">
        <f t="shared" si="268"/>
        <v>1</v>
      </c>
      <c r="P1449" s="339">
        <f t="shared" si="264"/>
        <v>0</v>
      </c>
      <c r="Q1449" s="364"/>
      <c r="R1449" s="364"/>
      <c r="S1449" s="365"/>
      <c r="T1449" s="366"/>
      <c r="U1449" s="367"/>
      <c r="V1449" s="364"/>
      <c r="W1449" s="364"/>
      <c r="X1449" s="364"/>
      <c r="Y1449" s="1293">
        <f t="shared" si="265"/>
        <v>0</v>
      </c>
      <c r="Z1449" s="340"/>
      <c r="AA1449" s="370" t="s">
        <v>674</v>
      </c>
      <c r="AB1449" s="28"/>
      <c r="AC1449" s="253">
        <f t="shared" si="266"/>
        <v>0</v>
      </c>
    </row>
    <row r="1450" spans="1:29" ht="15.6" customHeight="1" x14ac:dyDescent="0.3">
      <c r="A1450" s="115"/>
      <c r="B1450" s="332"/>
      <c r="C1450" s="332"/>
      <c r="D1450" s="332"/>
      <c r="E1450" s="1168" t="s">
        <v>202</v>
      </c>
      <c r="F1450" s="582">
        <f t="shared" si="263"/>
        <v>0</v>
      </c>
      <c r="G1450" s="333"/>
      <c r="H1450" s="333"/>
      <c r="I1450" s="334"/>
      <c r="J1450" s="335"/>
      <c r="K1450" s="942"/>
      <c r="L1450" s="337"/>
      <c r="M1450" s="337"/>
      <c r="N1450" s="337"/>
      <c r="O1450" s="338"/>
      <c r="P1450" s="339">
        <f t="shared" si="264"/>
        <v>0</v>
      </c>
      <c r="Q1450" s="364"/>
      <c r="R1450" s="364"/>
      <c r="S1450" s="365"/>
      <c r="T1450" s="366"/>
      <c r="U1450" s="367"/>
      <c r="V1450" s="364"/>
      <c r="W1450" s="364"/>
      <c r="X1450" s="364"/>
      <c r="Y1450" s="1293">
        <f t="shared" si="265"/>
        <v>0</v>
      </c>
      <c r="Z1450" s="340"/>
      <c r="AA1450" s="431"/>
      <c r="AB1450" s="28"/>
      <c r="AC1450" s="253">
        <f t="shared" si="266"/>
        <v>0</v>
      </c>
    </row>
    <row r="1451" spans="1:29" ht="15.6" customHeight="1" x14ac:dyDescent="0.3">
      <c r="A1451" s="115"/>
      <c r="B1451" s="332"/>
      <c r="C1451" s="332"/>
      <c r="D1451" s="332"/>
      <c r="E1451" s="1168"/>
      <c r="F1451" s="582">
        <f t="shared" si="263"/>
        <v>0</v>
      </c>
      <c r="G1451" s="333"/>
      <c r="H1451" s="333"/>
      <c r="I1451" s="334"/>
      <c r="J1451" s="335"/>
      <c r="K1451" s="942"/>
      <c r="L1451" s="337"/>
      <c r="M1451" s="337"/>
      <c r="N1451" s="337"/>
      <c r="O1451" s="338"/>
      <c r="P1451" s="339">
        <f t="shared" si="264"/>
        <v>0</v>
      </c>
      <c r="Q1451" s="364"/>
      <c r="R1451" s="364"/>
      <c r="S1451" s="365"/>
      <c r="T1451" s="366"/>
      <c r="U1451" s="367"/>
      <c r="V1451" s="364"/>
      <c r="W1451" s="364"/>
      <c r="X1451" s="364"/>
      <c r="Y1451" s="1293">
        <f t="shared" si="265"/>
        <v>0</v>
      </c>
      <c r="Z1451" s="340"/>
      <c r="AA1451" s="348"/>
      <c r="AB1451" s="28"/>
      <c r="AC1451" s="253">
        <f t="shared" si="266"/>
        <v>0</v>
      </c>
    </row>
    <row r="1452" spans="1:29" x14ac:dyDescent="0.3">
      <c r="A1452" s="115"/>
      <c r="B1452" s="332"/>
      <c r="C1452" s="332"/>
      <c r="D1452" s="332"/>
      <c r="E1452" s="1172" t="s">
        <v>1268</v>
      </c>
      <c r="F1452" s="582">
        <f t="shared" si="263"/>
        <v>0</v>
      </c>
      <c r="G1452" s="333"/>
      <c r="H1452" s="333"/>
      <c r="I1452" s="334"/>
      <c r="J1452" s="335"/>
      <c r="K1452" s="942"/>
      <c r="L1452" s="337"/>
      <c r="M1452" s="337"/>
      <c r="N1452" s="337"/>
      <c r="O1452" s="338"/>
      <c r="P1452" s="339">
        <f t="shared" si="264"/>
        <v>0</v>
      </c>
      <c r="Q1452" s="364"/>
      <c r="R1452" s="364"/>
      <c r="S1452" s="365"/>
      <c r="T1452" s="366"/>
      <c r="U1452" s="367"/>
      <c r="V1452" s="364"/>
      <c r="W1452" s="364"/>
      <c r="X1452" s="364"/>
      <c r="Y1452" s="1293">
        <f t="shared" si="265"/>
        <v>0</v>
      </c>
      <c r="Z1452" s="340"/>
      <c r="AA1452" s="370" t="s">
        <v>535</v>
      </c>
      <c r="AB1452" s="28"/>
      <c r="AC1452" s="253">
        <f t="shared" si="266"/>
        <v>0</v>
      </c>
    </row>
    <row r="1453" spans="1:29" x14ac:dyDescent="0.3">
      <c r="A1453" s="115"/>
      <c r="B1453" s="332"/>
      <c r="C1453" s="332"/>
      <c r="D1453" s="332"/>
      <c r="E1453" s="1172" t="s">
        <v>1269</v>
      </c>
      <c r="F1453" s="582">
        <f t="shared" si="263"/>
        <v>0</v>
      </c>
      <c r="G1453" s="333"/>
      <c r="H1453" s="333"/>
      <c r="I1453" s="334"/>
      <c r="J1453" s="335"/>
      <c r="K1453" s="942"/>
      <c r="L1453" s="337"/>
      <c r="M1453" s="337"/>
      <c r="N1453" s="337"/>
      <c r="O1453" s="338"/>
      <c r="P1453" s="339">
        <f t="shared" si="264"/>
        <v>0</v>
      </c>
      <c r="Q1453" s="364"/>
      <c r="R1453" s="364"/>
      <c r="S1453" s="365"/>
      <c r="T1453" s="366"/>
      <c r="U1453" s="367"/>
      <c r="V1453" s="364"/>
      <c r="W1453" s="364"/>
      <c r="X1453" s="364"/>
      <c r="Y1453" s="1293">
        <f t="shared" si="265"/>
        <v>0</v>
      </c>
      <c r="Z1453" s="340"/>
      <c r="AA1453" s="348"/>
      <c r="AB1453" s="28"/>
      <c r="AC1453" s="253">
        <f t="shared" si="266"/>
        <v>0</v>
      </c>
    </row>
    <row r="1454" spans="1:29" x14ac:dyDescent="0.3">
      <c r="A1454" s="115"/>
      <c r="B1454" s="332"/>
      <c r="C1454" s="332"/>
      <c r="D1454" s="332"/>
      <c r="E1454" s="1172" t="s">
        <v>1270</v>
      </c>
      <c r="F1454" s="582">
        <f t="shared" si="263"/>
        <v>0</v>
      </c>
      <c r="G1454" s="333"/>
      <c r="H1454" s="333"/>
      <c r="I1454" s="334"/>
      <c r="J1454" s="335"/>
      <c r="K1454" s="942"/>
      <c r="L1454" s="337"/>
      <c r="M1454" s="337"/>
      <c r="N1454" s="337"/>
      <c r="O1454" s="338"/>
      <c r="P1454" s="339">
        <f t="shared" si="264"/>
        <v>0</v>
      </c>
      <c r="Q1454" s="364"/>
      <c r="R1454" s="364"/>
      <c r="S1454" s="365"/>
      <c r="T1454" s="366"/>
      <c r="U1454" s="367"/>
      <c r="V1454" s="364"/>
      <c r="W1454" s="364"/>
      <c r="X1454" s="364"/>
      <c r="Y1454" s="1293">
        <f t="shared" si="265"/>
        <v>0</v>
      </c>
      <c r="Z1454" s="340"/>
      <c r="AA1454" s="348"/>
      <c r="AB1454" s="28"/>
      <c r="AC1454" s="253">
        <f t="shared" si="266"/>
        <v>0</v>
      </c>
    </row>
    <row r="1455" spans="1:29" x14ac:dyDescent="0.3">
      <c r="A1455" s="115"/>
      <c r="B1455" s="332"/>
      <c r="C1455" s="332"/>
      <c r="D1455" s="332"/>
      <c r="E1455" s="1168" t="s">
        <v>201</v>
      </c>
      <c r="F1455" s="582">
        <f t="shared" si="263"/>
        <v>1</v>
      </c>
      <c r="G1455" s="333"/>
      <c r="H1455" s="333"/>
      <c r="I1455" s="334">
        <v>1</v>
      </c>
      <c r="J1455" s="335"/>
      <c r="K1455" s="942"/>
      <c r="L1455" s="337"/>
      <c r="M1455" s="337"/>
      <c r="N1455" s="337"/>
      <c r="O1455" s="338"/>
      <c r="P1455" s="339">
        <f t="shared" si="264"/>
        <v>0</v>
      </c>
      <c r="Q1455" s="364"/>
      <c r="R1455" s="364"/>
      <c r="S1455" s="365"/>
      <c r="T1455" s="366"/>
      <c r="U1455" s="367"/>
      <c r="V1455" s="364"/>
      <c r="W1455" s="364"/>
      <c r="X1455" s="364"/>
      <c r="Y1455" s="1293">
        <f t="shared" si="265"/>
        <v>0</v>
      </c>
      <c r="Z1455" s="340"/>
      <c r="AA1455" s="348"/>
      <c r="AB1455" s="28"/>
      <c r="AC1455" s="253">
        <f t="shared" si="266"/>
        <v>0</v>
      </c>
    </row>
    <row r="1456" spans="1:29" x14ac:dyDescent="0.3">
      <c r="A1456" s="115"/>
      <c r="B1456" s="332"/>
      <c r="C1456" s="332"/>
      <c r="D1456" s="332"/>
      <c r="E1456" s="1168" t="s">
        <v>202</v>
      </c>
      <c r="F1456" s="582">
        <f t="shared" si="263"/>
        <v>0</v>
      </c>
      <c r="G1456" s="333"/>
      <c r="H1456" s="333"/>
      <c r="I1456" s="334"/>
      <c r="J1456" s="335"/>
      <c r="K1456" s="942"/>
      <c r="L1456" s="337"/>
      <c r="M1456" s="337"/>
      <c r="N1456" s="337"/>
      <c r="O1456" s="338"/>
      <c r="P1456" s="339">
        <f t="shared" si="264"/>
        <v>0</v>
      </c>
      <c r="Q1456" s="364"/>
      <c r="R1456" s="364"/>
      <c r="S1456" s="365"/>
      <c r="T1456" s="366"/>
      <c r="U1456" s="367"/>
      <c r="V1456" s="364"/>
      <c r="W1456" s="364"/>
      <c r="X1456" s="364"/>
      <c r="Y1456" s="1293">
        <f t="shared" si="265"/>
        <v>0</v>
      </c>
      <c r="Z1456" s="340"/>
      <c r="AA1456" s="348"/>
      <c r="AB1456" s="28"/>
      <c r="AC1456" s="253">
        <f t="shared" si="266"/>
        <v>0</v>
      </c>
    </row>
    <row r="1457" spans="1:29" x14ac:dyDescent="0.3">
      <c r="A1457" s="115"/>
      <c r="B1457" s="332"/>
      <c r="C1457" s="332"/>
      <c r="D1457" s="332"/>
      <c r="E1457" s="1168"/>
      <c r="F1457" s="582">
        <f t="shared" si="263"/>
        <v>0</v>
      </c>
      <c r="G1457" s="333"/>
      <c r="H1457" s="333"/>
      <c r="I1457" s="334"/>
      <c r="J1457" s="335"/>
      <c r="K1457" s="942"/>
      <c r="L1457" s="337"/>
      <c r="M1457" s="337"/>
      <c r="N1457" s="337"/>
      <c r="O1457" s="338"/>
      <c r="P1457" s="339">
        <f t="shared" si="264"/>
        <v>0</v>
      </c>
      <c r="Q1457" s="364"/>
      <c r="R1457" s="364"/>
      <c r="S1457" s="365"/>
      <c r="T1457" s="366"/>
      <c r="U1457" s="367"/>
      <c r="V1457" s="364"/>
      <c r="W1457" s="364"/>
      <c r="X1457" s="364"/>
      <c r="Y1457" s="1293">
        <f t="shared" si="265"/>
        <v>0</v>
      </c>
      <c r="Z1457" s="340"/>
      <c r="AA1457" s="348"/>
      <c r="AB1457" s="28"/>
      <c r="AC1457" s="253">
        <f t="shared" si="266"/>
        <v>0</v>
      </c>
    </row>
    <row r="1458" spans="1:29" x14ac:dyDescent="0.3">
      <c r="A1458" s="115"/>
      <c r="B1458" s="332"/>
      <c r="C1458" s="332"/>
      <c r="D1458" s="374" t="s">
        <v>1271</v>
      </c>
      <c r="E1458" s="1172"/>
      <c r="F1458" s="582">
        <f t="shared" si="263"/>
        <v>0</v>
      </c>
      <c r="G1458" s="333"/>
      <c r="H1458" s="333"/>
      <c r="I1458" s="334"/>
      <c r="J1458" s="335"/>
      <c r="K1458" s="942"/>
      <c r="L1458" s="337"/>
      <c r="M1458" s="337"/>
      <c r="N1458" s="337"/>
      <c r="O1458" s="338"/>
      <c r="P1458" s="339">
        <f t="shared" si="264"/>
        <v>0</v>
      </c>
      <c r="Q1458" s="364"/>
      <c r="R1458" s="364"/>
      <c r="S1458" s="365"/>
      <c r="T1458" s="366"/>
      <c r="U1458" s="367"/>
      <c r="V1458" s="364"/>
      <c r="W1458" s="364"/>
      <c r="X1458" s="364"/>
      <c r="Y1458" s="1293">
        <f t="shared" si="265"/>
        <v>0</v>
      </c>
      <c r="Z1458" s="340"/>
      <c r="AA1458" s="348"/>
      <c r="AB1458" s="28"/>
      <c r="AC1458" s="253">
        <f t="shared" si="266"/>
        <v>0</v>
      </c>
    </row>
    <row r="1459" spans="1:29" x14ac:dyDescent="0.3">
      <c r="A1459" s="115"/>
      <c r="B1459" s="332"/>
      <c r="C1459" s="332"/>
      <c r="D1459" s="374"/>
      <c r="E1459" s="1172" t="s">
        <v>332</v>
      </c>
      <c r="F1459" s="582">
        <f t="shared" si="263"/>
        <v>0</v>
      </c>
      <c r="G1459" s="333"/>
      <c r="H1459" s="333"/>
      <c r="I1459" s="334"/>
      <c r="J1459" s="335"/>
      <c r="K1459" s="942"/>
      <c r="L1459" s="337"/>
      <c r="M1459" s="337"/>
      <c r="N1459" s="337"/>
      <c r="O1459" s="338"/>
      <c r="P1459" s="339">
        <f t="shared" si="264"/>
        <v>0</v>
      </c>
      <c r="Q1459" s="364"/>
      <c r="R1459" s="364"/>
      <c r="S1459" s="365"/>
      <c r="T1459" s="366"/>
      <c r="U1459" s="367"/>
      <c r="V1459" s="364"/>
      <c r="W1459" s="364"/>
      <c r="X1459" s="364"/>
      <c r="Y1459" s="1293">
        <f t="shared" si="265"/>
        <v>0</v>
      </c>
      <c r="Z1459" s="340"/>
      <c r="AA1459" s="348"/>
      <c r="AB1459" s="28"/>
      <c r="AC1459" s="253">
        <f t="shared" si="266"/>
        <v>0</v>
      </c>
    </row>
    <row r="1460" spans="1:29" x14ac:dyDescent="0.3">
      <c r="A1460" s="115"/>
      <c r="B1460" s="332"/>
      <c r="C1460" s="332"/>
      <c r="D1460" s="332"/>
      <c r="E1460" s="1168" t="s">
        <v>675</v>
      </c>
      <c r="F1460" s="884">
        <v>19</v>
      </c>
      <c r="G1460" s="334">
        <v>19</v>
      </c>
      <c r="H1460" s="335">
        <v>19</v>
      </c>
      <c r="I1460" s="334">
        <v>19</v>
      </c>
      <c r="J1460" s="335">
        <v>19</v>
      </c>
      <c r="K1460" s="343">
        <v>19</v>
      </c>
      <c r="L1460" s="372">
        <v>19</v>
      </c>
      <c r="M1460" s="337"/>
      <c r="N1460" s="337"/>
      <c r="O1460" s="912">
        <v>19</v>
      </c>
      <c r="P1460" s="339">
        <f t="shared" si="264"/>
        <v>0</v>
      </c>
      <c r="Q1460" s="364"/>
      <c r="R1460" s="364"/>
      <c r="S1460" s="365"/>
      <c r="T1460" s="366"/>
      <c r="U1460" s="367"/>
      <c r="V1460" s="364"/>
      <c r="W1460" s="364"/>
      <c r="X1460" s="364"/>
      <c r="Y1460" s="1293">
        <f t="shared" si="265"/>
        <v>0</v>
      </c>
      <c r="Z1460" s="340"/>
      <c r="AA1460" s="348"/>
      <c r="AB1460" s="28"/>
      <c r="AC1460" s="253">
        <f t="shared" si="266"/>
        <v>0</v>
      </c>
    </row>
    <row r="1461" spans="1:29" ht="15.6" hidden="1" customHeight="1" x14ac:dyDescent="0.3">
      <c r="A1461" s="115"/>
      <c r="B1461" s="332"/>
      <c r="C1461" s="332"/>
      <c r="D1461" s="332"/>
      <c r="E1461" s="1169" t="s">
        <v>411</v>
      </c>
      <c r="F1461" s="884"/>
      <c r="G1461" s="334"/>
      <c r="H1461" s="335"/>
      <c r="I1461" s="334"/>
      <c r="J1461" s="335"/>
      <c r="K1461" s="343"/>
      <c r="L1461" s="372"/>
      <c r="M1461" s="337"/>
      <c r="N1461" s="337"/>
      <c r="O1461" s="912"/>
      <c r="P1461" s="339">
        <f t="shared" si="264"/>
        <v>0</v>
      </c>
      <c r="Q1461" s="364"/>
      <c r="R1461" s="364"/>
      <c r="S1461" s="365"/>
      <c r="T1461" s="366"/>
      <c r="U1461" s="367"/>
      <c r="V1461" s="364"/>
      <c r="W1461" s="364"/>
      <c r="X1461" s="364"/>
      <c r="Y1461" s="1293">
        <f t="shared" si="265"/>
        <v>0</v>
      </c>
      <c r="Z1461" s="340"/>
      <c r="AA1461" s="348"/>
      <c r="AB1461" s="28"/>
      <c r="AC1461" s="253">
        <f t="shared" si="266"/>
        <v>0</v>
      </c>
    </row>
    <row r="1462" spans="1:29" ht="15.6" hidden="1" customHeight="1" x14ac:dyDescent="0.3">
      <c r="A1462" s="115"/>
      <c r="B1462" s="332"/>
      <c r="C1462" s="332"/>
      <c r="D1462" s="332"/>
      <c r="E1462" s="1169" t="s">
        <v>231</v>
      </c>
      <c r="F1462" s="884"/>
      <c r="G1462" s="334"/>
      <c r="H1462" s="335"/>
      <c r="I1462" s="334"/>
      <c r="J1462" s="335"/>
      <c r="K1462" s="343"/>
      <c r="L1462" s="372"/>
      <c r="M1462" s="337"/>
      <c r="N1462" s="337"/>
      <c r="O1462" s="912"/>
      <c r="P1462" s="339">
        <f t="shared" si="264"/>
        <v>0</v>
      </c>
      <c r="Q1462" s="364"/>
      <c r="R1462" s="364"/>
      <c r="S1462" s="365"/>
      <c r="T1462" s="366"/>
      <c r="U1462" s="367"/>
      <c r="V1462" s="364"/>
      <c r="W1462" s="364"/>
      <c r="X1462" s="364"/>
      <c r="Y1462" s="1293">
        <f t="shared" si="265"/>
        <v>0</v>
      </c>
      <c r="Z1462" s="340"/>
      <c r="AA1462" s="348"/>
      <c r="AB1462" s="28"/>
      <c r="AC1462" s="253">
        <f t="shared" si="266"/>
        <v>0</v>
      </c>
    </row>
    <row r="1463" spans="1:29" ht="15.6" hidden="1" customHeight="1" x14ac:dyDescent="0.3">
      <c r="A1463" s="115"/>
      <c r="B1463" s="332"/>
      <c r="C1463" s="332"/>
      <c r="D1463" s="332"/>
      <c r="E1463" s="1169" t="s">
        <v>232</v>
      </c>
      <c r="F1463" s="884"/>
      <c r="G1463" s="334"/>
      <c r="H1463" s="335"/>
      <c r="I1463" s="334"/>
      <c r="J1463" s="335"/>
      <c r="K1463" s="343"/>
      <c r="L1463" s="372"/>
      <c r="M1463" s="337"/>
      <c r="N1463" s="337"/>
      <c r="O1463" s="912"/>
      <c r="P1463" s="339">
        <f t="shared" si="264"/>
        <v>0</v>
      </c>
      <c r="Q1463" s="364"/>
      <c r="R1463" s="364"/>
      <c r="S1463" s="365"/>
      <c r="T1463" s="366"/>
      <c r="U1463" s="367"/>
      <c r="V1463" s="364"/>
      <c r="W1463" s="364"/>
      <c r="X1463" s="364"/>
      <c r="Y1463" s="1293">
        <f t="shared" si="265"/>
        <v>0</v>
      </c>
      <c r="Z1463" s="340"/>
      <c r="AA1463" s="370"/>
      <c r="AB1463" s="28"/>
      <c r="AC1463" s="253">
        <f t="shared" si="266"/>
        <v>0</v>
      </c>
    </row>
    <row r="1464" spans="1:29" ht="15.6" hidden="1" customHeight="1" x14ac:dyDescent="0.3">
      <c r="A1464" s="115"/>
      <c r="B1464" s="332"/>
      <c r="C1464" s="332"/>
      <c r="D1464" s="332"/>
      <c r="E1464" s="1168"/>
      <c r="F1464" s="884"/>
      <c r="G1464" s="334"/>
      <c r="H1464" s="335"/>
      <c r="I1464" s="334"/>
      <c r="J1464" s="335"/>
      <c r="K1464" s="343"/>
      <c r="L1464" s="372"/>
      <c r="M1464" s="337"/>
      <c r="N1464" s="337"/>
      <c r="O1464" s="912"/>
      <c r="P1464" s="339">
        <f t="shared" si="264"/>
        <v>0</v>
      </c>
      <c r="Q1464" s="364"/>
      <c r="R1464" s="364"/>
      <c r="S1464" s="365"/>
      <c r="T1464" s="366"/>
      <c r="U1464" s="367"/>
      <c r="V1464" s="364"/>
      <c r="W1464" s="364"/>
      <c r="X1464" s="364"/>
      <c r="Y1464" s="1293">
        <f t="shared" si="265"/>
        <v>0</v>
      </c>
      <c r="Z1464" s="340"/>
      <c r="AA1464" s="681"/>
      <c r="AB1464" s="28"/>
      <c r="AC1464" s="253">
        <f t="shared" si="266"/>
        <v>0</v>
      </c>
    </row>
    <row r="1465" spans="1:29" ht="15.6" hidden="1" customHeight="1" x14ac:dyDescent="0.3">
      <c r="A1465" s="115"/>
      <c r="B1465" s="332"/>
      <c r="C1465" s="332"/>
      <c r="D1465" s="332"/>
      <c r="E1465" s="1168"/>
      <c r="F1465" s="884"/>
      <c r="G1465" s="334"/>
      <c r="H1465" s="335"/>
      <c r="I1465" s="334"/>
      <c r="J1465" s="335"/>
      <c r="K1465" s="343"/>
      <c r="L1465" s="372"/>
      <c r="M1465" s="337"/>
      <c r="N1465" s="337"/>
      <c r="O1465" s="912"/>
      <c r="P1465" s="339">
        <f t="shared" si="264"/>
        <v>0</v>
      </c>
      <c r="Q1465" s="364"/>
      <c r="R1465" s="364"/>
      <c r="S1465" s="365"/>
      <c r="T1465" s="366"/>
      <c r="U1465" s="367"/>
      <c r="V1465" s="364"/>
      <c r="W1465" s="364"/>
      <c r="X1465" s="364"/>
      <c r="Y1465" s="1293">
        <f t="shared" si="265"/>
        <v>0</v>
      </c>
      <c r="Z1465" s="340"/>
      <c r="AA1465" s="681"/>
      <c r="AB1465" s="28"/>
      <c r="AC1465" s="253">
        <f t="shared" si="266"/>
        <v>0</v>
      </c>
    </row>
    <row r="1466" spans="1:29" ht="15.6" hidden="1" customHeight="1" x14ac:dyDescent="0.3">
      <c r="A1466" s="115"/>
      <c r="B1466" s="332"/>
      <c r="C1466" s="332"/>
      <c r="D1466" s="332"/>
      <c r="E1466" s="1169" t="s">
        <v>412</v>
      </c>
      <c r="F1466" s="884"/>
      <c r="G1466" s="334"/>
      <c r="H1466" s="335"/>
      <c r="I1466" s="334"/>
      <c r="J1466" s="335"/>
      <c r="K1466" s="343"/>
      <c r="L1466" s="372"/>
      <c r="M1466" s="337"/>
      <c r="N1466" s="337"/>
      <c r="O1466" s="912"/>
      <c r="P1466" s="339">
        <f t="shared" si="264"/>
        <v>0</v>
      </c>
      <c r="Q1466" s="364"/>
      <c r="R1466" s="364"/>
      <c r="S1466" s="365"/>
      <c r="T1466" s="366"/>
      <c r="U1466" s="367"/>
      <c r="V1466" s="364"/>
      <c r="W1466" s="364"/>
      <c r="X1466" s="364"/>
      <c r="Y1466" s="1293">
        <f t="shared" si="265"/>
        <v>0</v>
      </c>
      <c r="Z1466" s="340"/>
      <c r="AA1466" s="681"/>
      <c r="AB1466" s="28"/>
      <c r="AC1466" s="253">
        <f t="shared" si="266"/>
        <v>0</v>
      </c>
    </row>
    <row r="1467" spans="1:29" ht="15.6" hidden="1" customHeight="1" x14ac:dyDescent="0.3">
      <c r="A1467" s="115"/>
      <c r="B1467" s="332"/>
      <c r="C1467" s="332"/>
      <c r="D1467" s="332"/>
      <c r="E1467" s="1169" t="s">
        <v>233</v>
      </c>
      <c r="F1467" s="884"/>
      <c r="G1467" s="334"/>
      <c r="H1467" s="335"/>
      <c r="I1467" s="334"/>
      <c r="J1467" s="335"/>
      <c r="K1467" s="343"/>
      <c r="L1467" s="372"/>
      <c r="M1467" s="337"/>
      <c r="N1467" s="337"/>
      <c r="O1467" s="912"/>
      <c r="P1467" s="339">
        <f t="shared" si="264"/>
        <v>0</v>
      </c>
      <c r="Q1467" s="364"/>
      <c r="R1467" s="364"/>
      <c r="S1467" s="365"/>
      <c r="T1467" s="366"/>
      <c r="U1467" s="367"/>
      <c r="V1467" s="364"/>
      <c r="W1467" s="364"/>
      <c r="X1467" s="364"/>
      <c r="Y1467" s="1293">
        <f t="shared" si="265"/>
        <v>0</v>
      </c>
      <c r="Z1467" s="340"/>
      <c r="AA1467" s="681"/>
      <c r="AB1467" s="28"/>
      <c r="AC1467" s="253">
        <f t="shared" si="266"/>
        <v>0</v>
      </c>
    </row>
    <row r="1468" spans="1:29" ht="15.6" hidden="1" customHeight="1" x14ac:dyDescent="0.3">
      <c r="A1468" s="115"/>
      <c r="B1468" s="332"/>
      <c r="C1468" s="332"/>
      <c r="D1468" s="332"/>
      <c r="E1468" s="1168"/>
      <c r="F1468" s="884"/>
      <c r="G1468" s="334"/>
      <c r="H1468" s="335"/>
      <c r="I1468" s="334"/>
      <c r="J1468" s="335"/>
      <c r="K1468" s="343"/>
      <c r="L1468" s="372"/>
      <c r="M1468" s="337"/>
      <c r="N1468" s="337"/>
      <c r="O1468" s="912"/>
      <c r="P1468" s="339">
        <f t="shared" si="264"/>
        <v>0</v>
      </c>
      <c r="Q1468" s="364"/>
      <c r="R1468" s="364"/>
      <c r="S1468" s="365"/>
      <c r="T1468" s="366"/>
      <c r="U1468" s="367"/>
      <c r="V1468" s="364"/>
      <c r="W1468" s="364"/>
      <c r="X1468" s="364"/>
      <c r="Y1468" s="1293">
        <f t="shared" si="265"/>
        <v>0</v>
      </c>
      <c r="Z1468" s="340"/>
      <c r="AA1468" s="348"/>
      <c r="AB1468" s="28"/>
      <c r="AC1468" s="253">
        <f t="shared" si="266"/>
        <v>0</v>
      </c>
    </row>
    <row r="1469" spans="1:29" x14ac:dyDescent="0.3">
      <c r="A1469" s="115"/>
      <c r="B1469" s="332"/>
      <c r="C1469" s="332"/>
      <c r="D1469" s="332"/>
      <c r="E1469" s="1168" t="s">
        <v>394</v>
      </c>
      <c r="F1469" s="884">
        <v>123</v>
      </c>
      <c r="G1469" s="334">
        <v>123</v>
      </c>
      <c r="H1469" s="335">
        <v>123</v>
      </c>
      <c r="I1469" s="334">
        <v>123</v>
      </c>
      <c r="J1469" s="335">
        <v>123</v>
      </c>
      <c r="K1469" s="343">
        <v>123</v>
      </c>
      <c r="L1469" s="372">
        <v>123</v>
      </c>
      <c r="M1469" s="337"/>
      <c r="N1469" s="337"/>
      <c r="O1469" s="912">
        <v>123</v>
      </c>
      <c r="P1469" s="339">
        <f t="shared" si="264"/>
        <v>0</v>
      </c>
      <c r="Q1469" s="364"/>
      <c r="R1469" s="364"/>
      <c r="S1469" s="365"/>
      <c r="T1469" s="366"/>
      <c r="U1469" s="367"/>
      <c r="V1469" s="364"/>
      <c r="W1469" s="364"/>
      <c r="X1469" s="364"/>
      <c r="Y1469" s="1293">
        <f t="shared" si="265"/>
        <v>0</v>
      </c>
      <c r="Z1469" s="340"/>
      <c r="AA1469" s="348"/>
      <c r="AB1469" s="28"/>
      <c r="AC1469" s="253">
        <f t="shared" si="266"/>
        <v>0</v>
      </c>
    </row>
    <row r="1470" spans="1:29" ht="15.6" hidden="1" customHeight="1" x14ac:dyDescent="0.3">
      <c r="A1470" s="115"/>
      <c r="B1470" s="332"/>
      <c r="C1470" s="332"/>
      <c r="D1470" s="332"/>
      <c r="E1470" s="1168" t="s">
        <v>411</v>
      </c>
      <c r="F1470" s="582">
        <f t="shared" si="263"/>
        <v>0</v>
      </c>
      <c r="G1470" s="333"/>
      <c r="H1470" s="333"/>
      <c r="I1470" s="334"/>
      <c r="J1470" s="335"/>
      <c r="K1470" s="633"/>
      <c r="L1470" s="337"/>
      <c r="M1470" s="337"/>
      <c r="N1470" s="337"/>
      <c r="O1470" s="338">
        <f t="shared" si="268"/>
        <v>0</v>
      </c>
      <c r="P1470" s="339">
        <f t="shared" si="264"/>
        <v>0</v>
      </c>
      <c r="Q1470" s="364"/>
      <c r="R1470" s="364"/>
      <c r="S1470" s="365"/>
      <c r="T1470" s="366"/>
      <c r="U1470" s="367"/>
      <c r="V1470" s="364"/>
      <c r="W1470" s="364"/>
      <c r="X1470" s="364"/>
      <c r="Y1470" s="1293">
        <f t="shared" si="265"/>
        <v>0</v>
      </c>
      <c r="Z1470" s="340"/>
      <c r="AA1470" s="348"/>
      <c r="AB1470" s="28"/>
      <c r="AC1470" s="253">
        <f t="shared" si="266"/>
        <v>0</v>
      </c>
    </row>
    <row r="1471" spans="1:29" ht="15.6" hidden="1" customHeight="1" x14ac:dyDescent="0.3">
      <c r="A1471" s="115"/>
      <c r="B1471" s="332"/>
      <c r="C1471" s="332"/>
      <c r="D1471" s="332"/>
      <c r="E1471" s="1169" t="s">
        <v>232</v>
      </c>
      <c r="F1471" s="582">
        <f t="shared" si="263"/>
        <v>0</v>
      </c>
      <c r="G1471" s="333"/>
      <c r="H1471" s="333"/>
      <c r="I1471" s="334"/>
      <c r="J1471" s="335"/>
      <c r="K1471" s="633"/>
      <c r="L1471" s="337"/>
      <c r="M1471" s="337"/>
      <c r="N1471" s="337"/>
      <c r="O1471" s="338">
        <f t="shared" si="268"/>
        <v>0</v>
      </c>
      <c r="P1471" s="339">
        <f t="shared" si="264"/>
        <v>0</v>
      </c>
      <c r="Q1471" s="364"/>
      <c r="R1471" s="364"/>
      <c r="S1471" s="365"/>
      <c r="T1471" s="366"/>
      <c r="U1471" s="367"/>
      <c r="V1471" s="364"/>
      <c r="W1471" s="364"/>
      <c r="X1471" s="364"/>
      <c r="Y1471" s="1293">
        <f t="shared" si="265"/>
        <v>0</v>
      </c>
      <c r="Z1471" s="340"/>
      <c r="AA1471" s="348"/>
      <c r="AB1471" s="28"/>
      <c r="AC1471" s="253">
        <f t="shared" si="266"/>
        <v>0</v>
      </c>
    </row>
    <row r="1472" spans="1:29" ht="15.6" hidden="1" customHeight="1" x14ac:dyDescent="0.3">
      <c r="A1472" s="115"/>
      <c r="B1472" s="332"/>
      <c r="C1472" s="332"/>
      <c r="D1472" s="332"/>
      <c r="E1472" s="1169" t="s">
        <v>412</v>
      </c>
      <c r="F1472" s="582">
        <f t="shared" si="263"/>
        <v>0</v>
      </c>
      <c r="G1472" s="333"/>
      <c r="H1472" s="333"/>
      <c r="I1472" s="334"/>
      <c r="J1472" s="335"/>
      <c r="K1472" s="633"/>
      <c r="L1472" s="337"/>
      <c r="M1472" s="337"/>
      <c r="N1472" s="337"/>
      <c r="O1472" s="338">
        <f t="shared" si="268"/>
        <v>0</v>
      </c>
      <c r="P1472" s="339">
        <f t="shared" si="264"/>
        <v>0</v>
      </c>
      <c r="Q1472" s="364"/>
      <c r="R1472" s="364"/>
      <c r="S1472" s="365"/>
      <c r="T1472" s="366"/>
      <c r="U1472" s="367"/>
      <c r="V1472" s="364"/>
      <c r="W1472" s="364"/>
      <c r="X1472" s="364"/>
      <c r="Y1472" s="1293">
        <f t="shared" si="265"/>
        <v>0</v>
      </c>
      <c r="Z1472" s="340"/>
      <c r="AA1472" s="370" t="s">
        <v>537</v>
      </c>
      <c r="AB1472" s="28"/>
      <c r="AC1472" s="253">
        <f t="shared" si="266"/>
        <v>0</v>
      </c>
    </row>
    <row r="1473" spans="1:29" ht="15.6" hidden="1" customHeight="1" x14ac:dyDescent="0.3">
      <c r="A1473" s="115"/>
      <c r="B1473" s="332"/>
      <c r="C1473" s="332"/>
      <c r="D1473" s="332"/>
      <c r="E1473" s="1169" t="s">
        <v>233</v>
      </c>
      <c r="F1473" s="582">
        <f t="shared" si="263"/>
        <v>0</v>
      </c>
      <c r="G1473" s="333"/>
      <c r="H1473" s="333"/>
      <c r="I1473" s="334"/>
      <c r="J1473" s="335"/>
      <c r="K1473" s="633"/>
      <c r="L1473" s="337"/>
      <c r="M1473" s="337"/>
      <c r="N1473" s="337"/>
      <c r="O1473" s="338">
        <f t="shared" si="268"/>
        <v>0</v>
      </c>
      <c r="P1473" s="339">
        <f t="shared" si="264"/>
        <v>0</v>
      </c>
      <c r="Q1473" s="364"/>
      <c r="R1473" s="364"/>
      <c r="S1473" s="365"/>
      <c r="T1473" s="366"/>
      <c r="U1473" s="367"/>
      <c r="V1473" s="364"/>
      <c r="W1473" s="364"/>
      <c r="X1473" s="364"/>
      <c r="Y1473" s="1293">
        <f t="shared" si="265"/>
        <v>0</v>
      </c>
      <c r="Z1473" s="340"/>
      <c r="AA1473" s="348"/>
      <c r="AB1473" s="28"/>
      <c r="AC1473" s="253">
        <f t="shared" si="266"/>
        <v>0</v>
      </c>
    </row>
    <row r="1474" spans="1:29" x14ac:dyDescent="0.3">
      <c r="A1474" s="115"/>
      <c r="B1474" s="332"/>
      <c r="C1474" s="332"/>
      <c r="D1474" s="332"/>
      <c r="E1474" s="1168"/>
      <c r="F1474" s="582">
        <f t="shared" si="263"/>
        <v>0</v>
      </c>
      <c r="G1474" s="333"/>
      <c r="H1474" s="333"/>
      <c r="I1474" s="334"/>
      <c r="J1474" s="335"/>
      <c r="K1474" s="942"/>
      <c r="L1474" s="337"/>
      <c r="M1474" s="337"/>
      <c r="N1474" s="337"/>
      <c r="O1474" s="338"/>
      <c r="P1474" s="339">
        <f t="shared" si="264"/>
        <v>0</v>
      </c>
      <c r="Q1474" s="364"/>
      <c r="R1474" s="364"/>
      <c r="S1474" s="365"/>
      <c r="T1474" s="366"/>
      <c r="U1474" s="367"/>
      <c r="V1474" s="364"/>
      <c r="W1474" s="364"/>
      <c r="X1474" s="364"/>
      <c r="Y1474" s="1293">
        <f t="shared" si="265"/>
        <v>0</v>
      </c>
      <c r="Z1474" s="340"/>
      <c r="AA1474" s="348"/>
      <c r="AB1474" s="28"/>
      <c r="AC1474" s="253">
        <f t="shared" si="266"/>
        <v>0</v>
      </c>
    </row>
    <row r="1475" spans="1:29" s="54" customFormat="1" x14ac:dyDescent="0.3">
      <c r="A1475" s="115"/>
      <c r="B1475" s="332"/>
      <c r="C1475" s="374" t="s">
        <v>947</v>
      </c>
      <c r="D1475" s="332"/>
      <c r="E1475" s="1164"/>
      <c r="F1475" s="582">
        <f t="shared" si="263"/>
        <v>0</v>
      </c>
      <c r="G1475" s="333"/>
      <c r="H1475" s="333"/>
      <c r="I1475" s="334"/>
      <c r="J1475" s="335"/>
      <c r="K1475" s="942"/>
      <c r="L1475" s="344"/>
      <c r="M1475" s="344"/>
      <c r="N1475" s="344"/>
      <c r="O1475" s="338"/>
      <c r="P1475" s="339">
        <f t="shared" si="264"/>
        <v>0</v>
      </c>
      <c r="Q1475" s="364"/>
      <c r="R1475" s="364"/>
      <c r="S1475" s="365"/>
      <c r="T1475" s="366"/>
      <c r="U1475" s="367"/>
      <c r="V1475" s="364"/>
      <c r="W1475" s="364"/>
      <c r="X1475" s="364"/>
      <c r="Y1475" s="1293">
        <f t="shared" si="265"/>
        <v>0</v>
      </c>
      <c r="Z1475" s="340"/>
      <c r="AA1475" s="1324" t="s">
        <v>1064</v>
      </c>
      <c r="AB1475" s="53"/>
      <c r="AC1475" s="253">
        <f t="shared" si="266"/>
        <v>0</v>
      </c>
    </row>
    <row r="1476" spans="1:29" s="54" customFormat="1" x14ac:dyDescent="0.3">
      <c r="A1476" s="115"/>
      <c r="B1476" s="332"/>
      <c r="C1476" s="374" t="s">
        <v>903</v>
      </c>
      <c r="D1476" s="332"/>
      <c r="E1476" s="1164"/>
      <c r="F1476" s="582">
        <f t="shared" ref="F1476" si="269">SUM(G1476:J1476)</f>
        <v>0</v>
      </c>
      <c r="G1476" s="333"/>
      <c r="H1476" s="333"/>
      <c r="I1476" s="334"/>
      <c r="J1476" s="335"/>
      <c r="K1476" s="942"/>
      <c r="L1476" s="344"/>
      <c r="M1476" s="344"/>
      <c r="N1476" s="344"/>
      <c r="O1476" s="338"/>
      <c r="P1476" s="339">
        <f t="shared" si="264"/>
        <v>0</v>
      </c>
      <c r="Q1476" s="364"/>
      <c r="R1476" s="364"/>
      <c r="S1476" s="682"/>
      <c r="T1476" s="366"/>
      <c r="U1476" s="367"/>
      <c r="V1476" s="364"/>
      <c r="W1476" s="364"/>
      <c r="X1476" s="364"/>
      <c r="Y1476" s="1293">
        <f t="shared" si="265"/>
        <v>0</v>
      </c>
      <c r="Z1476" s="340"/>
      <c r="AA1476" s="422" t="s">
        <v>1065</v>
      </c>
      <c r="AB1476" s="53"/>
      <c r="AC1476" s="253">
        <f t="shared" si="266"/>
        <v>0</v>
      </c>
    </row>
    <row r="1477" spans="1:29" s="54" customFormat="1" ht="15.6" customHeight="1" x14ac:dyDescent="0.3">
      <c r="A1477" s="115"/>
      <c r="B1477" s="332"/>
      <c r="C1477" s="332"/>
      <c r="D1477" s="374" t="s">
        <v>1272</v>
      </c>
      <c r="E1477" s="1164"/>
      <c r="F1477" s="582">
        <f t="shared" si="263"/>
        <v>0</v>
      </c>
      <c r="G1477" s="333"/>
      <c r="H1477" s="333"/>
      <c r="I1477" s="334"/>
      <c r="J1477" s="335"/>
      <c r="K1477" s="942"/>
      <c r="L1477" s="344"/>
      <c r="M1477" s="344"/>
      <c r="N1477" s="344"/>
      <c r="O1477" s="338"/>
      <c r="P1477" s="339">
        <f t="shared" si="264"/>
        <v>0</v>
      </c>
      <c r="Q1477" s="364"/>
      <c r="R1477" s="364"/>
      <c r="S1477" s="365"/>
      <c r="T1477" s="366"/>
      <c r="U1477" s="367"/>
      <c r="V1477" s="364"/>
      <c r="W1477" s="364"/>
      <c r="X1477" s="364"/>
      <c r="Y1477" s="1293">
        <f t="shared" si="265"/>
        <v>0</v>
      </c>
      <c r="Z1477" s="340"/>
      <c r="AA1477" s="422" t="s">
        <v>904</v>
      </c>
      <c r="AB1477" s="53"/>
      <c r="AC1477" s="253">
        <f t="shared" si="266"/>
        <v>0</v>
      </c>
    </row>
    <row r="1478" spans="1:29" s="54" customFormat="1" ht="15.6" customHeight="1" x14ac:dyDescent="0.3">
      <c r="A1478" s="115"/>
      <c r="B1478" s="332"/>
      <c r="C1478" s="332"/>
      <c r="D1478" s="374" t="s">
        <v>1273</v>
      </c>
      <c r="E1478" s="1164"/>
      <c r="F1478" s="582">
        <f t="shared" ref="F1478" si="270">SUM(G1478:J1478)</f>
        <v>0</v>
      </c>
      <c r="G1478" s="333"/>
      <c r="H1478" s="333"/>
      <c r="I1478" s="334"/>
      <c r="J1478" s="335"/>
      <c r="K1478" s="942"/>
      <c r="L1478" s="344"/>
      <c r="M1478" s="344"/>
      <c r="N1478" s="344"/>
      <c r="O1478" s="338"/>
      <c r="P1478" s="339">
        <f t="shared" si="264"/>
        <v>0</v>
      </c>
      <c r="Q1478" s="364"/>
      <c r="R1478" s="364"/>
      <c r="S1478" s="365"/>
      <c r="T1478" s="366"/>
      <c r="U1478" s="367"/>
      <c r="V1478" s="364"/>
      <c r="W1478" s="364"/>
      <c r="X1478" s="364"/>
      <c r="Y1478" s="1293">
        <f t="shared" si="265"/>
        <v>0</v>
      </c>
      <c r="Z1478" s="340"/>
      <c r="AA1478" s="422" t="s">
        <v>905</v>
      </c>
      <c r="AB1478" s="53"/>
      <c r="AC1478" s="253">
        <f t="shared" si="266"/>
        <v>0</v>
      </c>
    </row>
    <row r="1479" spans="1:29" s="54" customFormat="1" ht="15.6" customHeight="1" x14ac:dyDescent="0.3">
      <c r="A1479" s="115"/>
      <c r="B1479" s="332"/>
      <c r="C1479" s="332"/>
      <c r="D1479" s="374" t="s">
        <v>1274</v>
      </c>
      <c r="E1479" s="1164"/>
      <c r="F1479" s="582">
        <f t="shared" si="263"/>
        <v>0</v>
      </c>
      <c r="G1479" s="333"/>
      <c r="H1479" s="333"/>
      <c r="I1479" s="334"/>
      <c r="J1479" s="335"/>
      <c r="K1479" s="942"/>
      <c r="L1479" s="344"/>
      <c r="M1479" s="344"/>
      <c r="N1479" s="344"/>
      <c r="O1479" s="338"/>
      <c r="P1479" s="339">
        <f t="shared" si="264"/>
        <v>0</v>
      </c>
      <c r="Q1479" s="364"/>
      <c r="R1479" s="364"/>
      <c r="S1479" s="365"/>
      <c r="T1479" s="366"/>
      <c r="U1479" s="367"/>
      <c r="V1479" s="364"/>
      <c r="W1479" s="364"/>
      <c r="X1479" s="364"/>
      <c r="Y1479" s="1293">
        <f t="shared" si="265"/>
        <v>0</v>
      </c>
      <c r="Z1479" s="340"/>
      <c r="AA1479" s="422" t="s">
        <v>827</v>
      </c>
      <c r="AB1479" s="53"/>
      <c r="AC1479" s="253">
        <f t="shared" si="266"/>
        <v>0</v>
      </c>
    </row>
    <row r="1480" spans="1:29" s="54" customFormat="1" ht="15.6" customHeight="1" x14ac:dyDescent="0.3">
      <c r="A1480" s="115"/>
      <c r="B1480" s="332"/>
      <c r="C1480" s="332"/>
      <c r="D1480" s="332"/>
      <c r="E1480" s="1168" t="s">
        <v>205</v>
      </c>
      <c r="F1480" s="582">
        <f t="shared" si="263"/>
        <v>1</v>
      </c>
      <c r="G1480" s="333"/>
      <c r="H1480" s="333">
        <v>1</v>
      </c>
      <c r="I1480" s="334"/>
      <c r="J1480" s="335"/>
      <c r="K1480" s="942"/>
      <c r="L1480" s="344"/>
      <c r="M1480" s="344"/>
      <c r="N1480" s="344"/>
      <c r="O1480" s="338"/>
      <c r="P1480" s="339">
        <f t="shared" si="264"/>
        <v>0</v>
      </c>
      <c r="Q1480" s="364"/>
      <c r="R1480" s="364"/>
      <c r="S1480" s="365"/>
      <c r="T1480" s="366"/>
      <c r="U1480" s="367"/>
      <c r="V1480" s="364"/>
      <c r="W1480" s="364"/>
      <c r="X1480" s="364"/>
      <c r="Y1480" s="1293">
        <f t="shared" si="265"/>
        <v>0</v>
      </c>
      <c r="Z1480" s="340" t="s">
        <v>32</v>
      </c>
      <c r="AA1480" s="348"/>
      <c r="AB1480" s="53"/>
      <c r="AC1480" s="253">
        <f t="shared" si="266"/>
        <v>0</v>
      </c>
    </row>
    <row r="1481" spans="1:29" s="54" customFormat="1" ht="15.6" customHeight="1" x14ac:dyDescent="0.3">
      <c r="A1481" s="115"/>
      <c r="B1481" s="332"/>
      <c r="C1481" s="332"/>
      <c r="D1481" s="332"/>
      <c r="E1481" s="1168" t="s">
        <v>204</v>
      </c>
      <c r="F1481" s="582">
        <f t="shared" si="263"/>
        <v>1</v>
      </c>
      <c r="G1481" s="333"/>
      <c r="H1481" s="333"/>
      <c r="I1481" s="334">
        <v>1</v>
      </c>
      <c r="J1481" s="335"/>
      <c r="K1481" s="633"/>
      <c r="L1481" s="344">
        <v>1</v>
      </c>
      <c r="M1481" s="344"/>
      <c r="N1481" s="344"/>
      <c r="O1481" s="338">
        <f t="shared" si="268"/>
        <v>1</v>
      </c>
      <c r="P1481" s="339">
        <f t="shared" si="264"/>
        <v>1970</v>
      </c>
      <c r="Q1481" s="364"/>
      <c r="R1481" s="364"/>
      <c r="S1481" s="365">
        <v>1970</v>
      </c>
      <c r="T1481" s="366"/>
      <c r="U1481" s="367"/>
      <c r="V1481" s="364"/>
      <c r="W1481" s="364"/>
      <c r="X1481" s="364"/>
      <c r="Y1481" s="1293">
        <f t="shared" si="265"/>
        <v>0</v>
      </c>
      <c r="Z1481" s="340" t="s">
        <v>32</v>
      </c>
      <c r="AA1481" s="348"/>
      <c r="AB1481" s="53"/>
      <c r="AC1481" s="253">
        <f t="shared" si="266"/>
        <v>1970</v>
      </c>
    </row>
    <row r="1482" spans="1:29" s="54" customFormat="1" ht="15.6" customHeight="1" x14ac:dyDescent="0.3">
      <c r="A1482" s="115"/>
      <c r="B1482" s="332"/>
      <c r="C1482" s="332"/>
      <c r="D1482" s="332"/>
      <c r="E1482" s="1168"/>
      <c r="F1482" s="582"/>
      <c r="G1482" s="333"/>
      <c r="H1482" s="333"/>
      <c r="I1482" s="334"/>
      <c r="J1482" s="335"/>
      <c r="K1482" s="633"/>
      <c r="L1482" s="344"/>
      <c r="M1482" s="344"/>
      <c r="N1482" s="344"/>
      <c r="O1482" s="338"/>
      <c r="P1482" s="339">
        <f t="shared" si="264"/>
        <v>0</v>
      </c>
      <c r="Q1482" s="364"/>
      <c r="R1482" s="364"/>
      <c r="S1482" s="365"/>
      <c r="T1482" s="366"/>
      <c r="U1482" s="367"/>
      <c r="V1482" s="364"/>
      <c r="W1482" s="364"/>
      <c r="X1482" s="364"/>
      <c r="Y1482" s="1293">
        <f t="shared" si="265"/>
        <v>0</v>
      </c>
      <c r="Z1482" s="340"/>
      <c r="AA1482" s="348"/>
      <c r="AB1482" s="53"/>
      <c r="AC1482" s="253">
        <f t="shared" si="266"/>
        <v>0</v>
      </c>
    </row>
    <row r="1483" spans="1:29" s="54" customFormat="1" ht="15.6" customHeight="1" x14ac:dyDescent="0.3">
      <c r="A1483" s="207"/>
      <c r="B1483" s="441"/>
      <c r="C1483" s="282" t="s">
        <v>1275</v>
      </c>
      <c r="D1483" s="1211"/>
      <c r="E1483" s="523"/>
      <c r="F1483" s="582"/>
      <c r="G1483" s="333"/>
      <c r="H1483" s="333"/>
      <c r="I1483" s="334"/>
      <c r="J1483" s="335"/>
      <c r="K1483" s="633"/>
      <c r="L1483" s="344"/>
      <c r="M1483" s="344"/>
      <c r="N1483" s="344"/>
      <c r="O1483" s="338"/>
      <c r="P1483" s="339">
        <f t="shared" si="264"/>
        <v>0</v>
      </c>
      <c r="Q1483" s="364"/>
      <c r="R1483" s="364"/>
      <c r="S1483" s="365"/>
      <c r="T1483" s="366"/>
      <c r="U1483" s="367"/>
      <c r="V1483" s="364"/>
      <c r="W1483" s="364"/>
      <c r="X1483" s="364"/>
      <c r="Y1483" s="1293">
        <f t="shared" si="265"/>
        <v>0</v>
      </c>
      <c r="Z1483" s="340"/>
      <c r="AA1483" s="348"/>
      <c r="AB1483" s="53"/>
      <c r="AC1483" s="253">
        <f t="shared" si="266"/>
        <v>0</v>
      </c>
    </row>
    <row r="1484" spans="1:29" s="54" customFormat="1" ht="15.6" customHeight="1" x14ac:dyDescent="0.3">
      <c r="A1484" s="207"/>
      <c r="B1484" s="441"/>
      <c r="C1484" s="441"/>
      <c r="D1484" s="282" t="s">
        <v>1066</v>
      </c>
      <c r="E1484" s="523"/>
      <c r="F1484" s="582"/>
      <c r="G1484" s="333"/>
      <c r="H1484" s="333"/>
      <c r="I1484" s="334"/>
      <c r="J1484" s="335"/>
      <c r="K1484" s="633"/>
      <c r="L1484" s="344"/>
      <c r="M1484" s="344"/>
      <c r="N1484" s="344"/>
      <c r="O1484" s="338"/>
      <c r="P1484" s="339">
        <f t="shared" si="264"/>
        <v>0</v>
      </c>
      <c r="Q1484" s="364"/>
      <c r="R1484" s="364"/>
      <c r="S1484" s="365"/>
      <c r="T1484" s="366"/>
      <c r="U1484" s="367"/>
      <c r="V1484" s="364"/>
      <c r="W1484" s="364"/>
      <c r="X1484" s="364"/>
      <c r="Y1484" s="1293">
        <f t="shared" si="265"/>
        <v>0</v>
      </c>
      <c r="Z1484" s="340"/>
      <c r="AA1484" s="348"/>
      <c r="AB1484" s="53"/>
      <c r="AC1484" s="253">
        <f t="shared" si="266"/>
        <v>0</v>
      </c>
    </row>
    <row r="1485" spans="1:29" s="54" customFormat="1" ht="15.6" customHeight="1" x14ac:dyDescent="0.3">
      <c r="A1485" s="207"/>
      <c r="B1485" s="441"/>
      <c r="C1485" s="441"/>
      <c r="D1485" s="282" t="s">
        <v>1067</v>
      </c>
      <c r="E1485" s="523"/>
      <c r="F1485" s="582"/>
      <c r="G1485" s="333"/>
      <c r="H1485" s="333"/>
      <c r="I1485" s="334"/>
      <c r="J1485" s="335"/>
      <c r="K1485" s="633"/>
      <c r="L1485" s="344"/>
      <c r="M1485" s="344"/>
      <c r="N1485" s="344"/>
      <c r="O1485" s="338"/>
      <c r="P1485" s="339">
        <f t="shared" si="264"/>
        <v>0</v>
      </c>
      <c r="Q1485" s="364"/>
      <c r="R1485" s="364"/>
      <c r="S1485" s="365"/>
      <c r="T1485" s="366"/>
      <c r="U1485" s="367"/>
      <c r="V1485" s="364"/>
      <c r="W1485" s="364"/>
      <c r="X1485" s="364"/>
      <c r="Y1485" s="1293">
        <f t="shared" si="265"/>
        <v>0</v>
      </c>
      <c r="Z1485" s="340"/>
      <c r="AA1485" s="348"/>
      <c r="AB1485" s="53"/>
      <c r="AC1485" s="253">
        <f t="shared" si="266"/>
        <v>0</v>
      </c>
    </row>
    <row r="1486" spans="1:29" s="54" customFormat="1" ht="15.6" customHeight="1" x14ac:dyDescent="0.3">
      <c r="A1486" s="207"/>
      <c r="B1486" s="441"/>
      <c r="C1486" s="441"/>
      <c r="D1486" s="282" t="s">
        <v>1068</v>
      </c>
      <c r="E1486" s="1212" t="s">
        <v>1069</v>
      </c>
      <c r="F1486" s="582"/>
      <c r="G1486" s="333"/>
      <c r="H1486" s="333">
        <v>1</v>
      </c>
      <c r="I1486" s="334"/>
      <c r="J1486" s="335"/>
      <c r="K1486" s="633"/>
      <c r="L1486" s="344"/>
      <c r="M1486" s="344"/>
      <c r="N1486" s="344"/>
      <c r="O1486" s="338"/>
      <c r="P1486" s="339">
        <f t="shared" si="264"/>
        <v>600000</v>
      </c>
      <c r="Q1486" s="364"/>
      <c r="R1486" s="364">
        <v>600000</v>
      </c>
      <c r="S1486" s="365"/>
      <c r="T1486" s="366"/>
      <c r="U1486" s="367"/>
      <c r="V1486" s="364"/>
      <c r="W1486" s="364"/>
      <c r="X1486" s="364"/>
      <c r="Y1486" s="1293">
        <f t="shared" si="265"/>
        <v>0</v>
      </c>
      <c r="Z1486" s="340"/>
      <c r="AA1486" s="1324" t="s">
        <v>1064</v>
      </c>
      <c r="AB1486" s="53"/>
      <c r="AC1486" s="253">
        <f t="shared" si="266"/>
        <v>600000</v>
      </c>
    </row>
    <row r="1487" spans="1:29" s="54" customFormat="1" ht="15.6" customHeight="1" x14ac:dyDescent="0.3">
      <c r="A1487" s="207"/>
      <c r="B1487" s="441"/>
      <c r="C1487" s="441"/>
      <c r="D1487" s="409"/>
      <c r="E1487" s="522" t="s">
        <v>1070</v>
      </c>
      <c r="F1487" s="582"/>
      <c r="G1487" s="333"/>
      <c r="H1487" s="333"/>
      <c r="I1487" s="334"/>
      <c r="J1487" s="335"/>
      <c r="K1487" s="633"/>
      <c r="L1487" s="344"/>
      <c r="M1487" s="344"/>
      <c r="N1487" s="344"/>
      <c r="O1487" s="338"/>
      <c r="P1487" s="339">
        <f t="shared" si="264"/>
        <v>0</v>
      </c>
      <c r="Q1487" s="364"/>
      <c r="R1487" s="364"/>
      <c r="S1487" s="365"/>
      <c r="T1487" s="366"/>
      <c r="U1487" s="367"/>
      <c r="V1487" s="364"/>
      <c r="W1487" s="364"/>
      <c r="X1487" s="364"/>
      <c r="Y1487" s="1293">
        <f t="shared" si="265"/>
        <v>0</v>
      </c>
      <c r="Z1487" s="340"/>
      <c r="AA1487" s="348"/>
      <c r="AB1487" s="53"/>
      <c r="AC1487" s="253">
        <f t="shared" si="266"/>
        <v>0</v>
      </c>
    </row>
    <row r="1488" spans="1:29" s="54" customFormat="1" ht="15.6" customHeight="1" x14ac:dyDescent="0.3">
      <c r="A1488" s="115"/>
      <c r="B1488" s="332"/>
      <c r="C1488" s="332"/>
      <c r="D1488" s="332"/>
      <c r="E1488" s="1168"/>
      <c r="F1488" s="582"/>
      <c r="G1488" s="333"/>
      <c r="H1488" s="333"/>
      <c r="I1488" s="334"/>
      <c r="J1488" s="335"/>
      <c r="K1488" s="633"/>
      <c r="L1488" s="344"/>
      <c r="M1488" s="344"/>
      <c r="N1488" s="344"/>
      <c r="O1488" s="338"/>
      <c r="P1488" s="339">
        <f t="shared" si="264"/>
        <v>0</v>
      </c>
      <c r="Q1488" s="364"/>
      <c r="R1488" s="364"/>
      <c r="S1488" s="365"/>
      <c r="T1488" s="366"/>
      <c r="U1488" s="367"/>
      <c r="V1488" s="364"/>
      <c r="W1488" s="364"/>
      <c r="X1488" s="364"/>
      <c r="Y1488" s="1293">
        <f t="shared" si="265"/>
        <v>0</v>
      </c>
      <c r="Z1488" s="340"/>
      <c r="AA1488" s="348"/>
      <c r="AB1488" s="53"/>
      <c r="AC1488" s="253">
        <f t="shared" si="266"/>
        <v>0</v>
      </c>
    </row>
    <row r="1489" spans="1:29" ht="15.6" customHeight="1" x14ac:dyDescent="0.3">
      <c r="A1489" s="115"/>
      <c r="B1489" s="332"/>
      <c r="C1489" s="332"/>
      <c r="D1489" s="332"/>
      <c r="E1489" s="1168"/>
      <c r="F1489" s="582">
        <f t="shared" si="263"/>
        <v>0</v>
      </c>
      <c r="G1489" s="333"/>
      <c r="H1489" s="333"/>
      <c r="I1489" s="334"/>
      <c r="J1489" s="335"/>
      <c r="K1489" s="942"/>
      <c r="L1489" s="337"/>
      <c r="M1489" s="337"/>
      <c r="N1489" s="337"/>
      <c r="O1489" s="338"/>
      <c r="P1489" s="339">
        <f t="shared" si="264"/>
        <v>0</v>
      </c>
      <c r="Q1489" s="364"/>
      <c r="R1489" s="364"/>
      <c r="S1489" s="365"/>
      <c r="T1489" s="366"/>
      <c r="U1489" s="367"/>
      <c r="V1489" s="364"/>
      <c r="W1489" s="364"/>
      <c r="X1489" s="364"/>
      <c r="Y1489" s="1293">
        <f t="shared" si="265"/>
        <v>0</v>
      </c>
      <c r="Z1489" s="340"/>
      <c r="AA1489" s="348"/>
      <c r="AB1489" s="28"/>
      <c r="AC1489" s="253">
        <f t="shared" si="266"/>
        <v>0</v>
      </c>
    </row>
    <row r="1490" spans="1:29" x14ac:dyDescent="0.3">
      <c r="A1490" s="115"/>
      <c r="B1490" s="332"/>
      <c r="C1490" s="374" t="s">
        <v>1276</v>
      </c>
      <c r="D1490" s="30"/>
      <c r="E1490" s="1164"/>
      <c r="F1490" s="582">
        <f t="shared" si="263"/>
        <v>0</v>
      </c>
      <c r="G1490" s="333"/>
      <c r="H1490" s="333"/>
      <c r="I1490" s="334"/>
      <c r="J1490" s="335"/>
      <c r="K1490" s="942"/>
      <c r="L1490" s="337"/>
      <c r="M1490" s="337"/>
      <c r="N1490" s="337"/>
      <c r="O1490" s="338"/>
      <c r="P1490" s="339">
        <f t="shared" si="264"/>
        <v>0</v>
      </c>
      <c r="Q1490" s="364"/>
      <c r="R1490" s="364"/>
      <c r="S1490" s="365"/>
      <c r="T1490" s="366"/>
      <c r="U1490" s="367"/>
      <c r="V1490" s="364"/>
      <c r="W1490" s="364"/>
      <c r="X1490" s="364"/>
      <c r="Y1490" s="1293">
        <f t="shared" si="265"/>
        <v>0</v>
      </c>
      <c r="Z1490" s="340"/>
      <c r="AA1490" s="348"/>
      <c r="AB1490" s="28"/>
      <c r="AC1490" s="253">
        <f t="shared" si="266"/>
        <v>0</v>
      </c>
    </row>
    <row r="1491" spans="1:29" x14ac:dyDescent="0.3">
      <c r="A1491" s="115"/>
      <c r="B1491" s="332"/>
      <c r="C1491" s="332"/>
      <c r="D1491" s="374" t="s">
        <v>906</v>
      </c>
      <c r="E1491" s="1164"/>
      <c r="F1491" s="582">
        <f t="shared" si="263"/>
        <v>0</v>
      </c>
      <c r="G1491" s="333"/>
      <c r="H1491" s="333"/>
      <c r="I1491" s="334"/>
      <c r="J1491" s="335"/>
      <c r="K1491" s="942"/>
      <c r="L1491" s="337"/>
      <c r="M1491" s="337"/>
      <c r="N1491" s="337"/>
      <c r="O1491" s="338"/>
      <c r="P1491" s="339">
        <f t="shared" ref="P1491:P1555" si="271">SUM(Q1491:T1491)</f>
        <v>0</v>
      </c>
      <c r="Q1491" s="364"/>
      <c r="R1491" s="364"/>
      <c r="S1491" s="365"/>
      <c r="T1491" s="366"/>
      <c r="U1491" s="367"/>
      <c r="V1491" s="364"/>
      <c r="W1491" s="364"/>
      <c r="X1491" s="364"/>
      <c r="Y1491" s="1293">
        <f t="shared" ref="Y1491:Y1555" si="272">SUM(U1491:X1491)</f>
        <v>0</v>
      </c>
      <c r="Z1491" s="340"/>
      <c r="AA1491" s="348"/>
      <c r="AB1491" s="28"/>
      <c r="AC1491" s="253">
        <f t="shared" si="266"/>
        <v>0</v>
      </c>
    </row>
    <row r="1492" spans="1:29" x14ac:dyDescent="0.3">
      <c r="A1492" s="115"/>
      <c r="B1492" s="332"/>
      <c r="C1492" s="332"/>
      <c r="D1492" s="374" t="s">
        <v>908</v>
      </c>
      <c r="E1492" s="1164"/>
      <c r="F1492" s="582">
        <f t="shared" ref="F1492:F1493" si="273">SUM(G1492:J1492)</f>
        <v>0</v>
      </c>
      <c r="G1492" s="333"/>
      <c r="H1492" s="333"/>
      <c r="I1492" s="334"/>
      <c r="J1492" s="335"/>
      <c r="K1492" s="942"/>
      <c r="L1492" s="337"/>
      <c r="M1492" s="337"/>
      <c r="N1492" s="337"/>
      <c r="O1492" s="338"/>
      <c r="P1492" s="339">
        <f t="shared" si="271"/>
        <v>0</v>
      </c>
      <c r="Q1492" s="364"/>
      <c r="R1492" s="364"/>
      <c r="S1492" s="365"/>
      <c r="T1492" s="366"/>
      <c r="U1492" s="367"/>
      <c r="V1492" s="364"/>
      <c r="W1492" s="364"/>
      <c r="X1492" s="364"/>
      <c r="Y1492" s="1293">
        <f t="shared" si="272"/>
        <v>0</v>
      </c>
      <c r="Z1492" s="340"/>
      <c r="AA1492" s="348"/>
      <c r="AB1492" s="28"/>
      <c r="AC1492" s="253">
        <f t="shared" si="266"/>
        <v>0</v>
      </c>
    </row>
    <row r="1493" spans="1:29" x14ac:dyDescent="0.3">
      <c r="A1493" s="115"/>
      <c r="B1493" s="332"/>
      <c r="C1493" s="332"/>
      <c r="D1493" s="374" t="s">
        <v>907</v>
      </c>
      <c r="E1493" s="1164"/>
      <c r="F1493" s="582">
        <f t="shared" si="273"/>
        <v>0</v>
      </c>
      <c r="G1493" s="333"/>
      <c r="H1493" s="333"/>
      <c r="I1493" s="334"/>
      <c r="J1493" s="335"/>
      <c r="K1493" s="942"/>
      <c r="L1493" s="337"/>
      <c r="M1493" s="337"/>
      <c r="N1493" s="337"/>
      <c r="O1493" s="338"/>
      <c r="P1493" s="339">
        <f t="shared" si="271"/>
        <v>0</v>
      </c>
      <c r="Q1493" s="364"/>
      <c r="R1493" s="364"/>
      <c r="S1493" s="365"/>
      <c r="T1493" s="366"/>
      <c r="U1493" s="367"/>
      <c r="V1493" s="364"/>
      <c r="W1493" s="364"/>
      <c r="X1493" s="364"/>
      <c r="Y1493" s="1293">
        <f t="shared" si="272"/>
        <v>0</v>
      </c>
      <c r="Z1493" s="340"/>
      <c r="AA1493" s="348"/>
      <c r="AB1493" s="28"/>
      <c r="AC1493" s="253">
        <f t="shared" si="266"/>
        <v>0</v>
      </c>
    </row>
    <row r="1494" spans="1:29" x14ac:dyDescent="0.3">
      <c r="A1494" s="115"/>
      <c r="B1494" s="332"/>
      <c r="C1494" s="332"/>
      <c r="D1494" s="332"/>
      <c r="E1494" s="1168" t="s">
        <v>191</v>
      </c>
      <c r="F1494" s="582">
        <f t="shared" si="263"/>
        <v>1</v>
      </c>
      <c r="G1494" s="333"/>
      <c r="H1494" s="333"/>
      <c r="I1494" s="334">
        <v>1</v>
      </c>
      <c r="J1494" s="335"/>
      <c r="K1494" s="942"/>
      <c r="L1494" s="337"/>
      <c r="M1494" s="337"/>
      <c r="N1494" s="337"/>
      <c r="O1494" s="338"/>
      <c r="P1494" s="339">
        <f t="shared" si="271"/>
        <v>37800</v>
      </c>
      <c r="Q1494" s="364"/>
      <c r="R1494" s="364"/>
      <c r="S1494" s="365">
        <v>37800</v>
      </c>
      <c r="T1494" s="366"/>
      <c r="U1494" s="367"/>
      <c r="V1494" s="364"/>
      <c r="W1494" s="364"/>
      <c r="X1494" s="364"/>
      <c r="Y1494" s="1293">
        <f t="shared" si="272"/>
        <v>0</v>
      </c>
      <c r="Z1494" s="340" t="s">
        <v>32</v>
      </c>
      <c r="AA1494" s="370" t="s">
        <v>770</v>
      </c>
      <c r="AB1494" s="28"/>
      <c r="AC1494" s="253">
        <f t="shared" si="266"/>
        <v>37800</v>
      </c>
    </row>
    <row r="1495" spans="1:29" ht="15.6" customHeight="1" x14ac:dyDescent="0.3">
      <c r="A1495" s="115"/>
      <c r="B1495" s="332"/>
      <c r="C1495" s="332"/>
      <c r="D1495" s="332"/>
      <c r="E1495" s="1168"/>
      <c r="F1495" s="582">
        <f t="shared" si="263"/>
        <v>0</v>
      </c>
      <c r="G1495" s="333"/>
      <c r="H1495" s="333"/>
      <c r="I1495" s="334"/>
      <c r="J1495" s="335"/>
      <c r="K1495" s="942"/>
      <c r="L1495" s="337"/>
      <c r="M1495" s="337"/>
      <c r="N1495" s="337"/>
      <c r="O1495" s="338"/>
      <c r="P1495" s="339">
        <f t="shared" si="271"/>
        <v>0</v>
      </c>
      <c r="Q1495" s="364"/>
      <c r="R1495" s="364"/>
      <c r="S1495" s="365"/>
      <c r="T1495" s="366"/>
      <c r="U1495" s="367"/>
      <c r="V1495" s="364"/>
      <c r="W1495" s="364"/>
      <c r="X1495" s="364"/>
      <c r="Y1495" s="1293">
        <f t="shared" si="272"/>
        <v>0</v>
      </c>
      <c r="Z1495" s="340"/>
      <c r="AA1495" s="348"/>
      <c r="AB1495" s="28"/>
      <c r="AC1495" s="253">
        <f t="shared" si="266"/>
        <v>0</v>
      </c>
    </row>
    <row r="1496" spans="1:29" ht="15.6" customHeight="1" x14ac:dyDescent="0.3">
      <c r="A1496" s="115"/>
      <c r="B1496" s="332"/>
      <c r="C1496" s="442" t="s">
        <v>1277</v>
      </c>
      <c r="D1496" s="332"/>
      <c r="E1496" s="1168"/>
      <c r="F1496" s="582">
        <f t="shared" si="263"/>
        <v>0</v>
      </c>
      <c r="G1496" s="333"/>
      <c r="H1496" s="333"/>
      <c r="I1496" s="334"/>
      <c r="J1496" s="335"/>
      <c r="K1496" s="942"/>
      <c r="L1496" s="337"/>
      <c r="M1496" s="337"/>
      <c r="N1496" s="337"/>
      <c r="O1496" s="338"/>
      <c r="P1496" s="339">
        <f t="shared" si="271"/>
        <v>0</v>
      </c>
      <c r="Q1496" s="364"/>
      <c r="R1496" s="364"/>
      <c r="S1496" s="365"/>
      <c r="T1496" s="366"/>
      <c r="U1496" s="367"/>
      <c r="V1496" s="364"/>
      <c r="W1496" s="364"/>
      <c r="X1496" s="364"/>
      <c r="Y1496" s="1293">
        <f t="shared" si="272"/>
        <v>0</v>
      </c>
      <c r="Z1496" s="340"/>
      <c r="AA1496" s="370"/>
      <c r="AB1496" s="28"/>
      <c r="AC1496" s="253">
        <f t="shared" si="266"/>
        <v>0</v>
      </c>
    </row>
    <row r="1497" spans="1:29" ht="15.6" customHeight="1" x14ac:dyDescent="0.3">
      <c r="A1497" s="115"/>
      <c r="B1497" s="332"/>
      <c r="C1497" s="332"/>
      <c r="D1497" s="332"/>
      <c r="E1497" s="1168" t="s">
        <v>431</v>
      </c>
      <c r="F1497" s="582">
        <v>1</v>
      </c>
      <c r="G1497" s="334">
        <v>1</v>
      </c>
      <c r="H1497" s="335">
        <v>-1</v>
      </c>
      <c r="I1497" s="334">
        <v>1</v>
      </c>
      <c r="J1497" s="335">
        <v>-1</v>
      </c>
      <c r="K1497" s="633"/>
      <c r="L1497" s="337">
        <v>2</v>
      </c>
      <c r="M1497" s="337"/>
      <c r="N1497" s="337"/>
      <c r="O1497" s="338">
        <f t="shared" ref="O1497:O1561" si="274">SUM(K1497:N1497)</f>
        <v>2</v>
      </c>
      <c r="P1497" s="339">
        <f>SUM(Q1497:T1497)</f>
        <v>138986</v>
      </c>
      <c r="Q1497" s="364"/>
      <c r="R1497" s="414"/>
      <c r="S1497" s="365">
        <v>68986</v>
      </c>
      <c r="T1497" s="475">
        <v>70000</v>
      </c>
      <c r="U1497" s="367"/>
      <c r="V1497" s="364"/>
      <c r="W1497" s="364"/>
      <c r="X1497" s="364"/>
      <c r="Y1497" s="1293">
        <f t="shared" si="272"/>
        <v>0</v>
      </c>
      <c r="Z1497" s="340"/>
      <c r="AA1497" s="370"/>
      <c r="AB1497" s="28"/>
      <c r="AC1497" s="253">
        <f t="shared" si="266"/>
        <v>138986</v>
      </c>
    </row>
    <row r="1498" spans="1:29" ht="16.2" thickBot="1" x14ac:dyDescent="0.35">
      <c r="A1498" s="119"/>
      <c r="B1498" s="306"/>
      <c r="C1498" s="306"/>
      <c r="D1498" s="306"/>
      <c r="E1498" s="1364"/>
      <c r="F1498" s="881">
        <f t="shared" ref="F1498:F1576" si="275">SUM(G1498:J1498)</f>
        <v>0</v>
      </c>
      <c r="G1498" s="307"/>
      <c r="H1498" s="307"/>
      <c r="I1498" s="308"/>
      <c r="J1498" s="309"/>
      <c r="K1498" s="941"/>
      <c r="L1498" s="310"/>
      <c r="M1498" s="310"/>
      <c r="N1498" s="310"/>
      <c r="O1498" s="311"/>
      <c r="P1498" s="484">
        <f t="shared" si="271"/>
        <v>0</v>
      </c>
      <c r="Q1498" s="349"/>
      <c r="R1498" s="349"/>
      <c r="S1498" s="314"/>
      <c r="T1498" s="315"/>
      <c r="U1498" s="350"/>
      <c r="V1498" s="349"/>
      <c r="W1498" s="349"/>
      <c r="X1498" s="349"/>
      <c r="Y1498" s="1307">
        <f t="shared" si="272"/>
        <v>0</v>
      </c>
      <c r="Z1498" s="317"/>
      <c r="AA1498" s="318"/>
      <c r="AB1498" s="28"/>
      <c r="AC1498" s="253">
        <f t="shared" ref="AC1498:AC1562" si="276">P1498+Y1498</f>
        <v>0</v>
      </c>
    </row>
    <row r="1499" spans="1:29" x14ac:dyDescent="0.3">
      <c r="A1499" s="120"/>
      <c r="B1499" s="527" t="s">
        <v>948</v>
      </c>
      <c r="C1499" s="352"/>
      <c r="D1499" s="352"/>
      <c r="E1499" s="1367"/>
      <c r="F1499" s="883">
        <f t="shared" si="275"/>
        <v>0</v>
      </c>
      <c r="G1499" s="353"/>
      <c r="H1499" s="353"/>
      <c r="I1499" s="354"/>
      <c r="J1499" s="355"/>
      <c r="K1499" s="943"/>
      <c r="L1499" s="357"/>
      <c r="M1499" s="357"/>
      <c r="N1499" s="357"/>
      <c r="O1499" s="358"/>
      <c r="P1499" s="488">
        <f t="shared" si="271"/>
        <v>0</v>
      </c>
      <c r="Q1499" s="359"/>
      <c r="R1499" s="359"/>
      <c r="S1499" s="360"/>
      <c r="T1499" s="361"/>
      <c r="U1499" s="362"/>
      <c r="V1499" s="359"/>
      <c r="W1499" s="359"/>
      <c r="X1499" s="359"/>
      <c r="Y1499" s="1308">
        <f t="shared" si="272"/>
        <v>0</v>
      </c>
      <c r="Z1499" s="680"/>
      <c r="AA1499" s="1521" t="s">
        <v>140</v>
      </c>
      <c r="AB1499" s="28"/>
      <c r="AC1499" s="253">
        <f t="shared" si="276"/>
        <v>0</v>
      </c>
    </row>
    <row r="1500" spans="1:29" x14ac:dyDescent="0.3">
      <c r="A1500" s="115"/>
      <c r="B1500" s="374" t="s">
        <v>124</v>
      </c>
      <c r="C1500" s="332"/>
      <c r="D1500" s="332"/>
      <c r="E1500" s="1164"/>
      <c r="F1500" s="582">
        <f t="shared" si="275"/>
        <v>0</v>
      </c>
      <c r="G1500" s="333"/>
      <c r="H1500" s="333"/>
      <c r="I1500" s="334"/>
      <c r="J1500" s="335"/>
      <c r="K1500" s="942"/>
      <c r="L1500" s="337"/>
      <c r="M1500" s="337"/>
      <c r="N1500" s="337"/>
      <c r="O1500" s="338"/>
      <c r="P1500" s="339">
        <f t="shared" si="271"/>
        <v>0</v>
      </c>
      <c r="Q1500" s="364"/>
      <c r="R1500" s="364"/>
      <c r="S1500" s="365"/>
      <c r="T1500" s="366"/>
      <c r="U1500" s="367"/>
      <c r="V1500" s="364"/>
      <c r="W1500" s="364"/>
      <c r="X1500" s="364"/>
      <c r="Y1500" s="1293">
        <f t="shared" si="272"/>
        <v>0</v>
      </c>
      <c r="Z1500" s="438"/>
      <c r="AA1500" s="370"/>
      <c r="AB1500" s="28"/>
      <c r="AC1500" s="253">
        <f t="shared" si="276"/>
        <v>0</v>
      </c>
    </row>
    <row r="1501" spans="1:29" s="34" customFormat="1" x14ac:dyDescent="0.3">
      <c r="A1501" s="118"/>
      <c r="B1501" s="368"/>
      <c r="C1501" s="331" t="s">
        <v>270</v>
      </c>
      <c r="D1501" s="368"/>
      <c r="E1501" s="1166"/>
      <c r="F1501" s="582">
        <f t="shared" si="275"/>
        <v>0</v>
      </c>
      <c r="G1501" s="583"/>
      <c r="H1501" s="583"/>
      <c r="I1501" s="584"/>
      <c r="J1501" s="585"/>
      <c r="K1501" s="336"/>
      <c r="L1501" s="429"/>
      <c r="M1501" s="429"/>
      <c r="N1501" s="429"/>
      <c r="O1501" s="338"/>
      <c r="P1501" s="339">
        <f t="shared" si="271"/>
        <v>1087000</v>
      </c>
      <c r="Q1501" s="401">
        <f t="shared" ref="Q1501:R1501" si="277">SUM(Q1505:Q1521)</f>
        <v>0</v>
      </c>
      <c r="R1501" s="401">
        <f t="shared" si="277"/>
        <v>713000</v>
      </c>
      <c r="S1501" s="401">
        <f>SUM(S1505:S1521)</f>
        <v>374000</v>
      </c>
      <c r="T1501" s="402">
        <f>SUM(T1505:T1505)</f>
        <v>0</v>
      </c>
      <c r="U1501" s="339">
        <f t="shared" ref="U1501:X1501" si="278">SUM(U1505:U1521)</f>
        <v>0</v>
      </c>
      <c r="V1501" s="401">
        <f t="shared" si="278"/>
        <v>0</v>
      </c>
      <c r="W1501" s="401">
        <f t="shared" si="278"/>
        <v>0</v>
      </c>
      <c r="X1501" s="401">
        <f t="shared" si="278"/>
        <v>0</v>
      </c>
      <c r="Y1501" s="1293">
        <f t="shared" si="272"/>
        <v>0</v>
      </c>
      <c r="Z1501" s="438"/>
      <c r="AA1501" s="601"/>
      <c r="AB1501" s="13"/>
      <c r="AC1501" s="260">
        <f t="shared" si="276"/>
        <v>1087000</v>
      </c>
    </row>
    <row r="1502" spans="1:29" x14ac:dyDescent="0.3">
      <c r="A1502" s="115"/>
      <c r="B1502" s="332"/>
      <c r="C1502" s="332"/>
      <c r="D1502" s="332"/>
      <c r="E1502" s="1168"/>
      <c r="F1502" s="582">
        <f t="shared" si="275"/>
        <v>0</v>
      </c>
      <c r="G1502" s="333"/>
      <c r="H1502" s="333"/>
      <c r="I1502" s="334"/>
      <c r="J1502" s="335"/>
      <c r="K1502" s="942"/>
      <c r="L1502" s="337"/>
      <c r="M1502" s="337"/>
      <c r="N1502" s="337"/>
      <c r="O1502" s="338"/>
      <c r="P1502" s="339">
        <f t="shared" si="271"/>
        <v>0</v>
      </c>
      <c r="Q1502" s="364"/>
      <c r="R1502" s="364"/>
      <c r="S1502" s="365"/>
      <c r="T1502" s="366"/>
      <c r="U1502" s="367"/>
      <c r="V1502" s="364"/>
      <c r="W1502" s="364"/>
      <c r="X1502" s="364"/>
      <c r="Y1502" s="1293">
        <f t="shared" si="272"/>
        <v>0</v>
      </c>
      <c r="Z1502" s="340"/>
      <c r="AA1502" s="1022"/>
      <c r="AB1502" s="28"/>
      <c r="AC1502" s="253">
        <f t="shared" si="276"/>
        <v>0</v>
      </c>
    </row>
    <row r="1503" spans="1:29" x14ac:dyDescent="0.3">
      <c r="A1503" s="115"/>
      <c r="B1503" s="332"/>
      <c r="C1503" s="442" t="s">
        <v>949</v>
      </c>
      <c r="D1503" s="332"/>
      <c r="E1503" s="1164"/>
      <c r="F1503" s="582">
        <f t="shared" si="275"/>
        <v>0</v>
      </c>
      <c r="G1503" s="333"/>
      <c r="H1503" s="333"/>
      <c r="I1503" s="334"/>
      <c r="J1503" s="335"/>
      <c r="K1503" s="942"/>
      <c r="L1503" s="337"/>
      <c r="M1503" s="337"/>
      <c r="N1503" s="337"/>
      <c r="O1503" s="338"/>
      <c r="P1503" s="339">
        <f t="shared" si="271"/>
        <v>0</v>
      </c>
      <c r="Q1503" s="364"/>
      <c r="R1503" s="364"/>
      <c r="S1503" s="365"/>
      <c r="T1503" s="366"/>
      <c r="U1503" s="367"/>
      <c r="V1503" s="364"/>
      <c r="W1503" s="364"/>
      <c r="X1503" s="364"/>
      <c r="Y1503" s="1293">
        <f t="shared" si="272"/>
        <v>0</v>
      </c>
      <c r="Z1503" s="476"/>
      <c r="AA1503" s="370" t="s">
        <v>1059</v>
      </c>
      <c r="AB1503" s="28"/>
      <c r="AC1503" s="253">
        <f t="shared" si="276"/>
        <v>0</v>
      </c>
    </row>
    <row r="1504" spans="1:29" x14ac:dyDescent="0.3">
      <c r="A1504" s="115"/>
      <c r="B1504" s="332"/>
      <c r="C1504" s="442" t="s">
        <v>909</v>
      </c>
      <c r="D1504" s="332"/>
      <c r="E1504" s="1164"/>
      <c r="F1504" s="582">
        <f t="shared" si="275"/>
        <v>0</v>
      </c>
      <c r="G1504" s="333"/>
      <c r="H1504" s="333"/>
      <c r="I1504" s="334"/>
      <c r="J1504" s="335"/>
      <c r="K1504" s="942"/>
      <c r="L1504" s="337"/>
      <c r="M1504" s="337"/>
      <c r="N1504" s="337"/>
      <c r="O1504" s="338"/>
      <c r="P1504" s="339">
        <f t="shared" si="271"/>
        <v>0</v>
      </c>
      <c r="Q1504" s="364"/>
      <c r="R1504" s="364"/>
      <c r="S1504" s="365"/>
      <c r="T1504" s="366"/>
      <c r="U1504" s="367"/>
      <c r="V1504" s="364"/>
      <c r="W1504" s="364"/>
      <c r="X1504" s="364"/>
      <c r="Y1504" s="1293">
        <f t="shared" si="272"/>
        <v>0</v>
      </c>
      <c r="Z1504" s="340"/>
      <c r="AA1504" s="370" t="s">
        <v>125</v>
      </c>
      <c r="AB1504" s="28"/>
      <c r="AC1504" s="253">
        <f t="shared" si="276"/>
        <v>0</v>
      </c>
    </row>
    <row r="1505" spans="1:29" x14ac:dyDescent="0.3">
      <c r="A1505" s="115"/>
      <c r="B1505" s="332"/>
      <c r="C1505" s="332"/>
      <c r="D1505" s="332"/>
      <c r="E1505" s="1168" t="s">
        <v>82</v>
      </c>
      <c r="F1505" s="505">
        <v>10</v>
      </c>
      <c r="G1505" s="333"/>
      <c r="H1505" s="287"/>
      <c r="I1505" s="287">
        <v>10</v>
      </c>
      <c r="J1505" s="335">
        <v>-10</v>
      </c>
      <c r="K1505" s="942"/>
      <c r="L1505" s="337"/>
      <c r="M1505" s="337"/>
      <c r="N1505" s="337"/>
      <c r="O1505" s="338"/>
      <c r="P1505" s="339">
        <f t="shared" si="271"/>
        <v>374000</v>
      </c>
      <c r="Q1505" s="364"/>
      <c r="R1505" s="364"/>
      <c r="S1505" s="365">
        <v>374000</v>
      </c>
      <c r="T1505" s="366"/>
      <c r="U1505" s="367"/>
      <c r="V1505" s="364"/>
      <c r="W1505" s="364"/>
      <c r="X1505" s="364"/>
      <c r="Y1505" s="1293">
        <f t="shared" si="272"/>
        <v>0</v>
      </c>
      <c r="Z1505" s="340"/>
      <c r="AA1505" s="370" t="s">
        <v>126</v>
      </c>
      <c r="AB1505" s="28"/>
      <c r="AC1505" s="253">
        <f t="shared" si="276"/>
        <v>374000</v>
      </c>
    </row>
    <row r="1506" spans="1:29" x14ac:dyDescent="0.3">
      <c r="A1506" s="115"/>
      <c r="B1506" s="332"/>
      <c r="C1506" s="332"/>
      <c r="D1506" s="332"/>
      <c r="E1506" s="1168"/>
      <c r="F1506" s="885"/>
      <c r="G1506" s="378"/>
      <c r="H1506" s="378"/>
      <c r="I1506" s="379"/>
      <c r="J1506" s="380"/>
      <c r="K1506" s="944"/>
      <c r="L1506" s="425"/>
      <c r="M1506" s="425"/>
      <c r="N1506" s="425"/>
      <c r="O1506" s="382"/>
      <c r="P1506" s="339">
        <f t="shared" si="271"/>
        <v>0</v>
      </c>
      <c r="Q1506" s="383"/>
      <c r="R1506" s="383"/>
      <c r="S1506" s="384"/>
      <c r="T1506" s="385"/>
      <c r="U1506" s="386"/>
      <c r="V1506" s="383"/>
      <c r="W1506" s="383"/>
      <c r="X1506" s="383"/>
      <c r="Y1506" s="1293">
        <f t="shared" si="272"/>
        <v>0</v>
      </c>
      <c r="Z1506" s="387"/>
      <c r="AA1506" s="598"/>
      <c r="AB1506" s="4"/>
      <c r="AC1506" s="253">
        <f t="shared" si="276"/>
        <v>0</v>
      </c>
    </row>
    <row r="1507" spans="1:29" x14ac:dyDescent="0.3">
      <c r="A1507" s="207"/>
      <c r="B1507" s="409"/>
      <c r="C1507" s="278" t="s">
        <v>1278</v>
      </c>
      <c r="D1507" s="409"/>
      <c r="E1507" s="523"/>
      <c r="F1507" s="885"/>
      <c r="G1507" s="378"/>
      <c r="H1507" s="287"/>
      <c r="I1507" s="379"/>
      <c r="J1507" s="380"/>
      <c r="K1507" s="944"/>
      <c r="L1507" s="425"/>
      <c r="M1507" s="425"/>
      <c r="N1507" s="425"/>
      <c r="O1507" s="382"/>
      <c r="P1507" s="339">
        <f t="shared" si="271"/>
        <v>0</v>
      </c>
      <c r="Q1507" s="383"/>
      <c r="R1507" s="383"/>
      <c r="S1507" s="384"/>
      <c r="T1507" s="385"/>
      <c r="U1507" s="386"/>
      <c r="V1507" s="383"/>
      <c r="W1507" s="383"/>
      <c r="X1507" s="383"/>
      <c r="Y1507" s="1293">
        <f t="shared" si="272"/>
        <v>0</v>
      </c>
      <c r="Z1507" s="387"/>
      <c r="AA1507" s="598" t="s">
        <v>1074</v>
      </c>
      <c r="AB1507" s="4"/>
      <c r="AC1507" s="253">
        <f t="shared" si="276"/>
        <v>0</v>
      </c>
    </row>
    <row r="1508" spans="1:29" x14ac:dyDescent="0.3">
      <c r="A1508" s="207"/>
      <c r="B1508" s="409"/>
      <c r="C1508" s="278" t="s">
        <v>1071</v>
      </c>
      <c r="D1508" s="409"/>
      <c r="E1508" s="523"/>
      <c r="F1508" s="885"/>
      <c r="G1508" s="378"/>
      <c r="H1508" s="287"/>
      <c r="I1508" s="379"/>
      <c r="J1508" s="380"/>
      <c r="K1508" s="944"/>
      <c r="L1508" s="425"/>
      <c r="M1508" s="425"/>
      <c r="N1508" s="425"/>
      <c r="O1508" s="382"/>
      <c r="P1508" s="339">
        <f t="shared" si="271"/>
        <v>0</v>
      </c>
      <c r="Q1508" s="383"/>
      <c r="R1508" s="383"/>
      <c r="S1508" s="384"/>
      <c r="T1508" s="385"/>
      <c r="U1508" s="386"/>
      <c r="V1508" s="383"/>
      <c r="W1508" s="383"/>
      <c r="X1508" s="383"/>
      <c r="Y1508" s="1293">
        <f t="shared" si="272"/>
        <v>0</v>
      </c>
      <c r="Z1508" s="387"/>
      <c r="AA1508" s="598" t="s">
        <v>1083</v>
      </c>
      <c r="AB1508" s="4"/>
      <c r="AC1508" s="253">
        <f t="shared" si="276"/>
        <v>0</v>
      </c>
    </row>
    <row r="1509" spans="1:29" x14ac:dyDescent="0.3">
      <c r="A1509" s="207"/>
      <c r="B1509" s="409"/>
      <c r="C1509" s="409"/>
      <c r="D1509" s="409"/>
      <c r="E1509" s="522" t="s">
        <v>1072</v>
      </c>
      <c r="F1509" s="505">
        <v>10</v>
      </c>
      <c r="G1509" s="378"/>
      <c r="H1509" s="287">
        <v>10</v>
      </c>
      <c r="I1509" s="379"/>
      <c r="J1509" s="380"/>
      <c r="K1509" s="944"/>
      <c r="L1509" s="425"/>
      <c r="M1509" s="425"/>
      <c r="N1509" s="425"/>
      <c r="O1509" s="382"/>
      <c r="P1509" s="339">
        <f t="shared" si="271"/>
        <v>0</v>
      </c>
      <c r="Q1509" s="383"/>
      <c r="R1509" s="383"/>
      <c r="S1509" s="384"/>
      <c r="T1509" s="385"/>
      <c r="U1509" s="386"/>
      <c r="V1509" s="383"/>
      <c r="W1509" s="383"/>
      <c r="X1509" s="383"/>
      <c r="Y1509" s="1293">
        <f t="shared" si="272"/>
        <v>0</v>
      </c>
      <c r="Z1509" s="387"/>
      <c r="AA1509" s="598"/>
      <c r="AB1509" s="4"/>
      <c r="AC1509" s="253">
        <f t="shared" si="276"/>
        <v>0</v>
      </c>
    </row>
    <row r="1510" spans="1:29" x14ac:dyDescent="0.3">
      <c r="A1510" s="207"/>
      <c r="B1510" s="409"/>
      <c r="C1510" s="409"/>
      <c r="D1510" s="409"/>
      <c r="E1510" s="599"/>
      <c r="F1510" s="505"/>
      <c r="G1510" s="378"/>
      <c r="H1510" s="287"/>
      <c r="I1510" s="379"/>
      <c r="J1510" s="380"/>
      <c r="K1510" s="944"/>
      <c r="L1510" s="425"/>
      <c r="M1510" s="425"/>
      <c r="N1510" s="425"/>
      <c r="O1510" s="382"/>
      <c r="P1510" s="339">
        <f t="shared" si="271"/>
        <v>0</v>
      </c>
      <c r="Q1510" s="383"/>
      <c r="R1510" s="383"/>
      <c r="S1510" s="384"/>
      <c r="T1510" s="385"/>
      <c r="U1510" s="386"/>
      <c r="V1510" s="383"/>
      <c r="W1510" s="383"/>
      <c r="X1510" s="383"/>
      <c r="Y1510" s="1293">
        <f t="shared" si="272"/>
        <v>0</v>
      </c>
      <c r="Z1510" s="387"/>
      <c r="AA1510" s="598"/>
      <c r="AB1510" s="4"/>
      <c r="AC1510" s="253">
        <f t="shared" si="276"/>
        <v>0</v>
      </c>
    </row>
    <row r="1511" spans="1:29" x14ac:dyDescent="0.3">
      <c r="A1511" s="207"/>
      <c r="B1511" s="409"/>
      <c r="C1511" s="278" t="s">
        <v>1280</v>
      </c>
      <c r="D1511" s="409"/>
      <c r="E1511" s="523"/>
      <c r="F1511" s="505"/>
      <c r="G1511" s="378"/>
      <c r="H1511" s="287"/>
      <c r="I1511" s="379"/>
      <c r="J1511" s="380"/>
      <c r="K1511" s="944"/>
      <c r="L1511" s="425"/>
      <c r="M1511" s="425"/>
      <c r="N1511" s="425"/>
      <c r="O1511" s="382"/>
      <c r="P1511" s="339">
        <f t="shared" si="271"/>
        <v>0</v>
      </c>
      <c r="Q1511" s="383"/>
      <c r="R1511" s="383"/>
      <c r="S1511" s="384"/>
      <c r="T1511" s="385"/>
      <c r="U1511" s="386"/>
      <c r="V1511" s="383"/>
      <c r="W1511" s="383"/>
      <c r="X1511" s="383"/>
      <c r="Y1511" s="1293">
        <f t="shared" si="272"/>
        <v>0</v>
      </c>
      <c r="Z1511" s="387"/>
      <c r="AA1511" s="598" t="s">
        <v>1074</v>
      </c>
      <c r="AB1511" s="4"/>
      <c r="AC1511" s="253">
        <f t="shared" si="276"/>
        <v>0</v>
      </c>
    </row>
    <row r="1512" spans="1:29" x14ac:dyDescent="0.3">
      <c r="A1512" s="207"/>
      <c r="B1512" s="409"/>
      <c r="C1512" s="278" t="s">
        <v>1281</v>
      </c>
      <c r="D1512" s="409"/>
      <c r="E1512" s="523"/>
      <c r="F1512" s="505"/>
      <c r="G1512" s="378"/>
      <c r="H1512" s="287"/>
      <c r="I1512" s="379"/>
      <c r="J1512" s="380"/>
      <c r="K1512" s="944"/>
      <c r="L1512" s="425"/>
      <c r="M1512" s="425"/>
      <c r="N1512" s="425"/>
      <c r="O1512" s="382"/>
      <c r="P1512" s="339">
        <f t="shared" si="271"/>
        <v>0</v>
      </c>
      <c r="Q1512" s="383"/>
      <c r="R1512" s="383"/>
      <c r="S1512" s="384"/>
      <c r="T1512" s="385"/>
      <c r="U1512" s="386"/>
      <c r="V1512" s="383"/>
      <c r="W1512" s="383"/>
      <c r="X1512" s="383"/>
      <c r="Y1512" s="1293">
        <f t="shared" si="272"/>
        <v>0</v>
      </c>
      <c r="Z1512" s="387"/>
      <c r="AA1512" s="598" t="s">
        <v>1083</v>
      </c>
      <c r="AB1512" s="4"/>
      <c r="AC1512" s="253">
        <f t="shared" si="276"/>
        <v>0</v>
      </c>
    </row>
    <row r="1513" spans="1:29" x14ac:dyDescent="0.3">
      <c r="A1513" s="207"/>
      <c r="B1513" s="409"/>
      <c r="C1513" s="409"/>
      <c r="D1513" s="409"/>
      <c r="E1513" s="522" t="s">
        <v>1073</v>
      </c>
      <c r="F1513" s="505">
        <v>10</v>
      </c>
      <c r="G1513" s="378"/>
      <c r="H1513" s="287">
        <v>10</v>
      </c>
      <c r="I1513" s="379"/>
      <c r="J1513" s="380"/>
      <c r="K1513" s="944"/>
      <c r="L1513" s="425"/>
      <c r="M1513" s="425"/>
      <c r="N1513" s="425"/>
      <c r="O1513" s="382"/>
      <c r="P1513" s="339">
        <f t="shared" si="271"/>
        <v>0</v>
      </c>
      <c r="Q1513" s="383"/>
      <c r="R1513" s="383"/>
      <c r="S1513" s="384"/>
      <c r="T1513" s="385"/>
      <c r="U1513" s="386"/>
      <c r="V1513" s="383"/>
      <c r="W1513" s="383"/>
      <c r="X1513" s="383"/>
      <c r="Y1513" s="1293">
        <f t="shared" si="272"/>
        <v>0</v>
      </c>
      <c r="Z1513" s="387"/>
      <c r="AA1513" s="598"/>
      <c r="AB1513" s="4"/>
      <c r="AC1513" s="253">
        <f t="shared" si="276"/>
        <v>0</v>
      </c>
    </row>
    <row r="1514" spans="1:29" x14ac:dyDescent="0.3">
      <c r="A1514" s="207"/>
      <c r="B1514" s="409"/>
      <c r="C1514" s="409"/>
      <c r="D1514" s="409"/>
      <c r="E1514" s="599"/>
      <c r="F1514" s="505"/>
      <c r="G1514" s="378"/>
      <c r="H1514" s="287"/>
      <c r="I1514" s="379"/>
      <c r="J1514" s="380"/>
      <c r="K1514" s="944"/>
      <c r="L1514" s="425"/>
      <c r="M1514" s="425"/>
      <c r="N1514" s="425"/>
      <c r="O1514" s="382"/>
      <c r="P1514" s="339">
        <f t="shared" si="271"/>
        <v>0</v>
      </c>
      <c r="Q1514" s="383"/>
      <c r="R1514" s="383"/>
      <c r="S1514" s="384"/>
      <c r="T1514" s="385"/>
      <c r="U1514" s="386"/>
      <c r="V1514" s="383"/>
      <c r="W1514" s="383"/>
      <c r="X1514" s="383"/>
      <c r="Y1514" s="1293">
        <f t="shared" si="272"/>
        <v>0</v>
      </c>
      <c r="Z1514" s="387"/>
      <c r="AA1514" s="598"/>
      <c r="AB1514" s="4"/>
      <c r="AC1514" s="253">
        <f t="shared" si="276"/>
        <v>0</v>
      </c>
    </row>
    <row r="1515" spans="1:29" x14ac:dyDescent="0.3">
      <c r="A1515" s="207"/>
      <c r="B1515" s="409"/>
      <c r="C1515" s="278" t="s">
        <v>1279</v>
      </c>
      <c r="D1515" s="409"/>
      <c r="E1515" s="523"/>
      <c r="F1515" s="505"/>
      <c r="G1515" s="378"/>
      <c r="H1515" s="287"/>
      <c r="I1515" s="379"/>
      <c r="J1515" s="380"/>
      <c r="K1515" s="944"/>
      <c r="L1515" s="425"/>
      <c r="M1515" s="425"/>
      <c r="N1515" s="425"/>
      <c r="O1515" s="382"/>
      <c r="P1515" s="339">
        <f t="shared" si="271"/>
        <v>0</v>
      </c>
      <c r="Q1515" s="383"/>
      <c r="R1515" s="383"/>
      <c r="S1515" s="384"/>
      <c r="T1515" s="385"/>
      <c r="U1515" s="386"/>
      <c r="V1515" s="383"/>
      <c r="W1515" s="383"/>
      <c r="X1515" s="383"/>
      <c r="Y1515" s="1293">
        <f t="shared" si="272"/>
        <v>0</v>
      </c>
      <c r="Z1515" s="387"/>
      <c r="AA1515" s="598" t="s">
        <v>1074</v>
      </c>
      <c r="AB1515" s="4"/>
      <c r="AC1515" s="253">
        <f t="shared" si="276"/>
        <v>0</v>
      </c>
    </row>
    <row r="1516" spans="1:29" x14ac:dyDescent="0.3">
      <c r="A1516" s="207"/>
      <c r="B1516" s="409"/>
      <c r="C1516" s="409"/>
      <c r="D1516" s="409"/>
      <c r="E1516" s="522" t="s">
        <v>1072</v>
      </c>
      <c r="F1516" s="505">
        <v>10</v>
      </c>
      <c r="G1516" s="378"/>
      <c r="H1516" s="287">
        <v>10</v>
      </c>
      <c r="I1516" s="379"/>
      <c r="J1516" s="380"/>
      <c r="K1516" s="944"/>
      <c r="L1516" s="425"/>
      <c r="M1516" s="425"/>
      <c r="N1516" s="425"/>
      <c r="O1516" s="382"/>
      <c r="P1516" s="339">
        <f t="shared" si="271"/>
        <v>354000</v>
      </c>
      <c r="Q1516" s="383"/>
      <c r="R1516" s="384">
        <v>354000</v>
      </c>
      <c r="S1516" s="414"/>
      <c r="T1516" s="385"/>
      <c r="U1516" s="386"/>
      <c r="V1516" s="383"/>
      <c r="W1516" s="383"/>
      <c r="X1516" s="383"/>
      <c r="Y1516" s="1293">
        <f t="shared" si="272"/>
        <v>0</v>
      </c>
      <c r="Z1516" s="387"/>
      <c r="AA1516" s="598" t="s">
        <v>1083</v>
      </c>
      <c r="AB1516" s="4"/>
      <c r="AC1516" s="253">
        <f t="shared" si="276"/>
        <v>354000</v>
      </c>
    </row>
    <row r="1517" spans="1:29" x14ac:dyDescent="0.3">
      <c r="A1517" s="207"/>
      <c r="B1517" s="409"/>
      <c r="C1517" s="409"/>
      <c r="D1517" s="409"/>
      <c r="E1517" s="599"/>
      <c r="F1517" s="1256"/>
      <c r="G1517" s="378"/>
      <c r="H1517" s="378"/>
      <c r="I1517" s="379"/>
      <c r="J1517" s="380"/>
      <c r="K1517" s="944"/>
      <c r="L1517" s="425"/>
      <c r="M1517" s="425"/>
      <c r="N1517" s="425"/>
      <c r="O1517" s="382"/>
      <c r="P1517" s="339">
        <f t="shared" si="271"/>
        <v>0</v>
      </c>
      <c r="Q1517" s="383"/>
      <c r="R1517" s="384"/>
      <c r="S1517" s="414"/>
      <c r="T1517" s="385"/>
      <c r="U1517" s="386"/>
      <c r="V1517" s="383"/>
      <c r="W1517" s="383"/>
      <c r="X1517" s="383"/>
      <c r="Y1517" s="1293">
        <f t="shared" si="272"/>
        <v>0</v>
      </c>
      <c r="Z1517" s="387"/>
      <c r="AA1517" s="598"/>
      <c r="AB1517" s="4"/>
      <c r="AC1517" s="253">
        <f t="shared" si="276"/>
        <v>0</v>
      </c>
    </row>
    <row r="1518" spans="1:29" x14ac:dyDescent="0.3">
      <c r="A1518" s="207"/>
      <c r="B1518" s="409"/>
      <c r="C1518" s="278" t="s">
        <v>1282</v>
      </c>
      <c r="D1518" s="409"/>
      <c r="E1518" s="523"/>
      <c r="F1518" s="1256"/>
      <c r="G1518" s="378"/>
      <c r="H1518" s="378"/>
      <c r="I1518" s="379"/>
      <c r="J1518" s="380"/>
      <c r="K1518" s="944"/>
      <c r="L1518" s="425"/>
      <c r="M1518" s="425"/>
      <c r="N1518" s="425"/>
      <c r="O1518" s="382"/>
      <c r="P1518" s="339">
        <f t="shared" si="271"/>
        <v>0</v>
      </c>
      <c r="Q1518" s="383"/>
      <c r="R1518" s="384"/>
      <c r="S1518" s="414"/>
      <c r="T1518" s="385"/>
      <c r="U1518" s="386"/>
      <c r="V1518" s="383"/>
      <c r="W1518" s="383"/>
      <c r="X1518" s="383"/>
      <c r="Y1518" s="1293">
        <f t="shared" si="272"/>
        <v>0</v>
      </c>
      <c r="Z1518" s="387"/>
      <c r="AA1518" s="598" t="s">
        <v>1074</v>
      </c>
      <c r="AB1518" s="4"/>
      <c r="AC1518" s="253">
        <f t="shared" si="276"/>
        <v>0</v>
      </c>
    </row>
    <row r="1519" spans="1:29" x14ac:dyDescent="0.3">
      <c r="A1519" s="207"/>
      <c r="B1519" s="409"/>
      <c r="C1519" s="278"/>
      <c r="D1519" s="409"/>
      <c r="E1519" s="599" t="s">
        <v>1283</v>
      </c>
      <c r="F1519" s="1256"/>
      <c r="G1519" s="378"/>
      <c r="H1519" s="378"/>
      <c r="I1519" s="379"/>
      <c r="J1519" s="380"/>
      <c r="K1519" s="944"/>
      <c r="L1519" s="425"/>
      <c r="M1519" s="425"/>
      <c r="N1519" s="425"/>
      <c r="O1519" s="382"/>
      <c r="P1519" s="339"/>
      <c r="Q1519" s="383"/>
      <c r="R1519" s="384"/>
      <c r="S1519" s="414"/>
      <c r="T1519" s="385"/>
      <c r="U1519" s="386"/>
      <c r="V1519" s="383"/>
      <c r="W1519" s="383"/>
      <c r="X1519" s="383"/>
      <c r="Y1519" s="1293"/>
      <c r="Z1519" s="387"/>
      <c r="AA1519" s="598"/>
      <c r="AB1519" s="4"/>
      <c r="AC1519" s="253"/>
    </row>
    <row r="1520" spans="1:29" x14ac:dyDescent="0.3">
      <c r="A1520" s="207"/>
      <c r="B1520" s="409"/>
      <c r="C1520" s="409"/>
      <c r="D1520" s="409"/>
      <c r="E1520" s="522" t="s">
        <v>1072</v>
      </c>
      <c r="F1520" s="505">
        <v>10</v>
      </c>
      <c r="G1520" s="378"/>
      <c r="H1520" s="287">
        <v>10</v>
      </c>
      <c r="I1520" s="379"/>
      <c r="J1520" s="380"/>
      <c r="K1520" s="944"/>
      <c r="L1520" s="425"/>
      <c r="M1520" s="425"/>
      <c r="N1520" s="425"/>
      <c r="O1520" s="382"/>
      <c r="P1520" s="339">
        <f t="shared" si="271"/>
        <v>359000</v>
      </c>
      <c r="Q1520" s="383"/>
      <c r="R1520" s="384">
        <v>359000</v>
      </c>
      <c r="S1520" s="414"/>
      <c r="T1520" s="385"/>
      <c r="U1520" s="386"/>
      <c r="V1520" s="383"/>
      <c r="W1520" s="383"/>
      <c r="X1520" s="383"/>
      <c r="Y1520" s="1293">
        <f t="shared" si="272"/>
        <v>0</v>
      </c>
      <c r="Z1520" s="387"/>
      <c r="AA1520" s="598" t="s">
        <v>1083</v>
      </c>
      <c r="AB1520" s="4"/>
      <c r="AC1520" s="253">
        <f t="shared" si="276"/>
        <v>359000</v>
      </c>
    </row>
    <row r="1521" spans="1:29" ht="16.2" thickBot="1" x14ac:dyDescent="0.35">
      <c r="A1521" s="121"/>
      <c r="B1521" s="377"/>
      <c r="C1521" s="377"/>
      <c r="D1521" s="377"/>
      <c r="E1521" s="1366"/>
      <c r="F1521" s="885">
        <f t="shared" si="275"/>
        <v>0</v>
      </c>
      <c r="G1521" s="378"/>
      <c r="H1521" s="378"/>
      <c r="I1521" s="379"/>
      <c r="J1521" s="380"/>
      <c r="K1521" s="944"/>
      <c r="L1521" s="425"/>
      <c r="M1521" s="425"/>
      <c r="N1521" s="425"/>
      <c r="O1521" s="382"/>
      <c r="P1521" s="481">
        <f t="shared" si="271"/>
        <v>0</v>
      </c>
      <c r="Q1521" s="383"/>
      <c r="R1521" s="383"/>
      <c r="S1521" s="384"/>
      <c r="T1521" s="385"/>
      <c r="U1521" s="386"/>
      <c r="V1521" s="383"/>
      <c r="W1521" s="383"/>
      <c r="X1521" s="383"/>
      <c r="Y1521" s="1305">
        <f t="shared" si="272"/>
        <v>0</v>
      </c>
      <c r="Z1521" s="387"/>
      <c r="AA1521" s="477"/>
      <c r="AB1521" s="20"/>
      <c r="AC1521" s="253">
        <f t="shared" si="276"/>
        <v>0</v>
      </c>
    </row>
    <row r="1522" spans="1:29" x14ac:dyDescent="0.3">
      <c r="A1522" s="123"/>
      <c r="B1522" s="445" t="s">
        <v>950</v>
      </c>
      <c r="C1522" s="446"/>
      <c r="D1522" s="446"/>
      <c r="E1522" s="1352"/>
      <c r="F1522" s="886">
        <f t="shared" si="275"/>
        <v>0</v>
      </c>
      <c r="G1522" s="389"/>
      <c r="H1522" s="389"/>
      <c r="I1522" s="390"/>
      <c r="J1522" s="391"/>
      <c r="K1522" s="945"/>
      <c r="L1522" s="447"/>
      <c r="M1522" s="447"/>
      <c r="N1522" s="447"/>
      <c r="O1522" s="394"/>
      <c r="P1522" s="483">
        <f t="shared" si="271"/>
        <v>0</v>
      </c>
      <c r="Q1522" s="395"/>
      <c r="R1522" s="395"/>
      <c r="S1522" s="478"/>
      <c r="T1522" s="479"/>
      <c r="U1522" s="398"/>
      <c r="V1522" s="395"/>
      <c r="W1522" s="395"/>
      <c r="X1522" s="395"/>
      <c r="Y1522" s="1306">
        <f t="shared" si="272"/>
        <v>0</v>
      </c>
      <c r="Z1522" s="399" t="s">
        <v>32</v>
      </c>
      <c r="AA1522" s="676" t="s">
        <v>114</v>
      </c>
      <c r="AB1522" s="20" t="s">
        <v>369</v>
      </c>
      <c r="AC1522" s="253">
        <f t="shared" si="276"/>
        <v>0</v>
      </c>
    </row>
    <row r="1523" spans="1:29" x14ac:dyDescent="0.3">
      <c r="A1523" s="115"/>
      <c r="B1523" s="374" t="s">
        <v>136</v>
      </c>
      <c r="C1523" s="332"/>
      <c r="D1523" s="332"/>
      <c r="E1523" s="1164"/>
      <c r="F1523" s="582">
        <f t="shared" si="275"/>
        <v>0</v>
      </c>
      <c r="G1523" s="333"/>
      <c r="H1523" s="333"/>
      <c r="I1523" s="334"/>
      <c r="J1523" s="335"/>
      <c r="K1523" s="942"/>
      <c r="L1523" s="337"/>
      <c r="M1523" s="337"/>
      <c r="N1523" s="337"/>
      <c r="O1523" s="338"/>
      <c r="P1523" s="339"/>
      <c r="Q1523" s="364"/>
      <c r="R1523" s="364"/>
      <c r="S1523" s="365"/>
      <c r="T1523" s="366"/>
      <c r="U1523" s="367"/>
      <c r="V1523" s="364"/>
      <c r="W1523" s="364"/>
      <c r="X1523" s="364"/>
      <c r="Y1523" s="1293">
        <f t="shared" si="272"/>
        <v>0</v>
      </c>
      <c r="Z1523" s="340"/>
      <c r="AA1523" s="422"/>
      <c r="AB1523" s="21" t="s">
        <v>370</v>
      </c>
      <c r="AC1523" s="253">
        <f t="shared" si="276"/>
        <v>0</v>
      </c>
    </row>
    <row r="1524" spans="1:29" x14ac:dyDescent="0.3">
      <c r="A1524" s="115"/>
      <c r="B1524" s="332"/>
      <c r="C1524" s="331" t="s">
        <v>271</v>
      </c>
      <c r="D1524" s="332"/>
      <c r="E1524" s="1164"/>
      <c r="F1524" s="582">
        <f t="shared" si="275"/>
        <v>0</v>
      </c>
      <c r="G1524" s="333"/>
      <c r="H1524" s="333"/>
      <c r="I1524" s="334"/>
      <c r="J1524" s="335"/>
      <c r="K1524" s="942"/>
      <c r="L1524" s="337"/>
      <c r="M1524" s="337"/>
      <c r="N1524" s="337"/>
      <c r="O1524" s="338"/>
      <c r="P1524" s="339">
        <f t="shared" si="271"/>
        <v>1212000</v>
      </c>
      <c r="Q1524" s="365">
        <f t="shared" ref="Q1524:R1524" si="279">SUM(Q1525:Q1602)</f>
        <v>0</v>
      </c>
      <c r="R1524" s="365">
        <f t="shared" si="279"/>
        <v>250000</v>
      </c>
      <c r="S1524" s="365">
        <f>SUM(S1525:S1602)</f>
        <v>480000</v>
      </c>
      <c r="T1524" s="366">
        <f>SUM(T1525:T1602)</f>
        <v>482000</v>
      </c>
      <c r="U1524" s="347">
        <f t="shared" ref="U1524:X1524" si="280">SUM(U1525:U1602)</f>
        <v>0</v>
      </c>
      <c r="V1524" s="365">
        <f t="shared" si="280"/>
        <v>250000</v>
      </c>
      <c r="W1524" s="401">
        <f t="shared" si="280"/>
        <v>0</v>
      </c>
      <c r="X1524" s="401">
        <f t="shared" si="280"/>
        <v>0</v>
      </c>
      <c r="Y1524" s="1293">
        <f t="shared" si="272"/>
        <v>250000</v>
      </c>
      <c r="Z1524" s="340"/>
      <c r="AA1524" s="348"/>
      <c r="AB1524" s="20" t="s">
        <v>371</v>
      </c>
      <c r="AC1524" s="253">
        <f t="shared" si="276"/>
        <v>1462000</v>
      </c>
    </row>
    <row r="1525" spans="1:29" x14ac:dyDescent="0.3">
      <c r="A1525" s="115"/>
      <c r="B1525" s="332"/>
      <c r="C1525" s="332"/>
      <c r="D1525" s="332"/>
      <c r="E1525" s="1166"/>
      <c r="F1525" s="582">
        <f t="shared" si="275"/>
        <v>0</v>
      </c>
      <c r="G1525" s="333"/>
      <c r="H1525" s="333"/>
      <c r="I1525" s="334"/>
      <c r="J1525" s="335"/>
      <c r="K1525" s="942"/>
      <c r="L1525" s="337"/>
      <c r="M1525" s="337"/>
      <c r="N1525" s="337"/>
      <c r="O1525" s="338"/>
      <c r="P1525" s="339">
        <f t="shared" si="271"/>
        <v>0</v>
      </c>
      <c r="Q1525" s="364"/>
      <c r="R1525" s="364"/>
      <c r="S1525" s="365"/>
      <c r="T1525" s="366"/>
      <c r="U1525" s="367"/>
      <c r="V1525" s="364"/>
      <c r="W1525" s="364"/>
      <c r="X1525" s="364"/>
      <c r="Y1525" s="1293">
        <f t="shared" si="272"/>
        <v>0</v>
      </c>
      <c r="Z1525" s="340"/>
      <c r="AA1525" s="348"/>
      <c r="AB1525" s="20" t="s">
        <v>372</v>
      </c>
      <c r="AC1525" s="253">
        <f t="shared" si="276"/>
        <v>0</v>
      </c>
    </row>
    <row r="1526" spans="1:29" x14ac:dyDescent="0.3">
      <c r="A1526" s="115"/>
      <c r="B1526" s="332"/>
      <c r="C1526" s="374" t="s">
        <v>951</v>
      </c>
      <c r="D1526" s="332"/>
      <c r="E1526" s="1164"/>
      <c r="F1526" s="582">
        <f t="shared" si="275"/>
        <v>0</v>
      </c>
      <c r="G1526" s="333"/>
      <c r="H1526" s="333"/>
      <c r="I1526" s="334"/>
      <c r="J1526" s="335"/>
      <c r="K1526" s="942"/>
      <c r="L1526" s="337"/>
      <c r="M1526" s="337"/>
      <c r="N1526" s="337"/>
      <c r="O1526" s="338"/>
      <c r="P1526" s="339">
        <f t="shared" si="271"/>
        <v>0</v>
      </c>
      <c r="Q1526" s="364"/>
      <c r="R1526" s="364"/>
      <c r="S1526" s="365"/>
      <c r="T1526" s="366"/>
      <c r="U1526" s="367"/>
      <c r="V1526" s="364"/>
      <c r="W1526" s="364"/>
      <c r="X1526" s="364"/>
      <c r="Y1526" s="1293">
        <f t="shared" si="272"/>
        <v>0</v>
      </c>
      <c r="Z1526" s="340"/>
      <c r="AA1526" s="684" t="s">
        <v>676</v>
      </c>
      <c r="AB1526" s="21" t="s">
        <v>373</v>
      </c>
      <c r="AC1526" s="253">
        <f t="shared" si="276"/>
        <v>0</v>
      </c>
    </row>
    <row r="1527" spans="1:29" x14ac:dyDescent="0.3">
      <c r="A1527" s="115"/>
      <c r="B1527" s="332"/>
      <c r="C1527" s="332"/>
      <c r="D1527" s="374" t="s">
        <v>952</v>
      </c>
      <c r="E1527" s="1164"/>
      <c r="F1527" s="582">
        <f t="shared" si="275"/>
        <v>0</v>
      </c>
      <c r="G1527" s="333"/>
      <c r="H1527" s="333"/>
      <c r="I1527" s="334"/>
      <c r="J1527" s="335"/>
      <c r="K1527" s="942"/>
      <c r="L1527" s="337"/>
      <c r="M1527" s="337"/>
      <c r="N1527" s="337"/>
      <c r="O1527" s="338"/>
      <c r="P1527" s="339">
        <f t="shared" si="271"/>
        <v>0</v>
      </c>
      <c r="Q1527" s="364"/>
      <c r="R1527" s="364"/>
      <c r="S1527" s="365"/>
      <c r="T1527" s="366"/>
      <c r="U1527" s="367"/>
      <c r="V1527" s="364"/>
      <c r="W1527" s="364"/>
      <c r="X1527" s="364"/>
      <c r="Y1527" s="1293">
        <f t="shared" si="272"/>
        <v>0</v>
      </c>
      <c r="Z1527" s="340"/>
      <c r="AA1527" s="684" t="s">
        <v>677</v>
      </c>
      <c r="AB1527" s="28"/>
      <c r="AC1527" s="253">
        <f t="shared" si="276"/>
        <v>0</v>
      </c>
    </row>
    <row r="1528" spans="1:29" x14ac:dyDescent="0.3">
      <c r="A1528" s="115"/>
      <c r="B1528" s="332"/>
      <c r="C1528" s="332"/>
      <c r="D1528" s="374"/>
      <c r="E1528" s="1166" t="s">
        <v>910</v>
      </c>
      <c r="F1528" s="582"/>
      <c r="G1528" s="333"/>
      <c r="H1528" s="333"/>
      <c r="I1528" s="334"/>
      <c r="J1528" s="335"/>
      <c r="K1528" s="942"/>
      <c r="L1528" s="337"/>
      <c r="M1528" s="337"/>
      <c r="N1528" s="337"/>
      <c r="O1528" s="338"/>
      <c r="P1528" s="339">
        <f t="shared" si="271"/>
        <v>0</v>
      </c>
      <c r="Q1528" s="364"/>
      <c r="R1528" s="364"/>
      <c r="S1528" s="365"/>
      <c r="T1528" s="366"/>
      <c r="U1528" s="367"/>
      <c r="V1528" s="364"/>
      <c r="W1528" s="364"/>
      <c r="X1528" s="364"/>
      <c r="Y1528" s="1293">
        <f t="shared" si="272"/>
        <v>0</v>
      </c>
      <c r="Z1528" s="340"/>
      <c r="AA1528" s="370" t="s">
        <v>678</v>
      </c>
      <c r="AB1528" s="28"/>
      <c r="AC1528" s="253">
        <f t="shared" si="276"/>
        <v>0</v>
      </c>
    </row>
    <row r="1529" spans="1:29" x14ac:dyDescent="0.3">
      <c r="A1529" s="115"/>
      <c r="B1529" s="332"/>
      <c r="C1529" s="332"/>
      <c r="D1529" s="332"/>
      <c r="E1529" s="1168" t="s">
        <v>207</v>
      </c>
      <c r="F1529" s="582">
        <v>5</v>
      </c>
      <c r="G1529" s="334">
        <v>5</v>
      </c>
      <c r="H1529" s="335" t="s">
        <v>108</v>
      </c>
      <c r="I1529" s="334">
        <v>5</v>
      </c>
      <c r="J1529" s="335" t="s">
        <v>108</v>
      </c>
      <c r="K1529" s="942"/>
      <c r="L1529" s="337"/>
      <c r="M1529" s="337"/>
      <c r="N1529" s="337"/>
      <c r="O1529" s="338"/>
      <c r="P1529" s="339">
        <f t="shared" si="271"/>
        <v>0</v>
      </c>
      <c r="Q1529" s="364"/>
      <c r="R1529" s="364"/>
      <c r="S1529" s="365"/>
      <c r="T1529" s="366"/>
      <c r="U1529" s="367"/>
      <c r="V1529" s="364"/>
      <c r="W1529" s="364"/>
      <c r="X1529" s="364"/>
      <c r="Y1529" s="1293">
        <f t="shared" si="272"/>
        <v>0</v>
      </c>
      <c r="Z1529" s="340"/>
      <c r="AA1529" s="431"/>
      <c r="AB1529" s="28"/>
      <c r="AC1529" s="253">
        <f t="shared" si="276"/>
        <v>0</v>
      </c>
    </row>
    <row r="1530" spans="1:29" x14ac:dyDescent="0.3">
      <c r="A1530" s="115"/>
      <c r="B1530" s="332"/>
      <c r="C1530" s="332"/>
      <c r="D1530" s="332"/>
      <c r="E1530" s="1168" t="s">
        <v>258</v>
      </c>
      <c r="F1530" s="582">
        <f t="shared" si="275"/>
        <v>0</v>
      </c>
      <c r="G1530" s="333"/>
      <c r="H1530" s="333"/>
      <c r="I1530" s="334"/>
      <c r="J1530" s="335"/>
      <c r="K1530" s="942"/>
      <c r="L1530" s="337"/>
      <c r="M1530" s="337"/>
      <c r="N1530" s="337"/>
      <c r="O1530" s="338"/>
      <c r="P1530" s="339">
        <f t="shared" si="271"/>
        <v>0</v>
      </c>
      <c r="Q1530" s="364"/>
      <c r="R1530" s="364"/>
      <c r="S1530" s="365"/>
      <c r="T1530" s="366"/>
      <c r="U1530" s="367"/>
      <c r="V1530" s="364"/>
      <c r="W1530" s="364"/>
      <c r="X1530" s="364"/>
      <c r="Y1530" s="1293">
        <f t="shared" si="272"/>
        <v>0</v>
      </c>
      <c r="Z1530" s="340"/>
      <c r="AA1530" s="370"/>
      <c r="AB1530" s="28"/>
      <c r="AC1530" s="253">
        <f t="shared" si="276"/>
        <v>0</v>
      </c>
    </row>
    <row r="1531" spans="1:29" x14ac:dyDescent="0.3">
      <c r="A1531" s="115"/>
      <c r="B1531" s="332"/>
      <c r="C1531" s="332"/>
      <c r="D1531" s="332"/>
      <c r="E1531" s="1168"/>
      <c r="F1531" s="582">
        <f t="shared" si="275"/>
        <v>0</v>
      </c>
      <c r="G1531" s="333"/>
      <c r="H1531" s="333"/>
      <c r="I1531" s="334"/>
      <c r="J1531" s="335"/>
      <c r="K1531" s="942"/>
      <c r="L1531" s="337"/>
      <c r="M1531" s="337"/>
      <c r="N1531" s="337"/>
      <c r="O1531" s="338"/>
      <c r="P1531" s="339">
        <f t="shared" si="271"/>
        <v>0</v>
      </c>
      <c r="Q1531" s="364"/>
      <c r="R1531" s="364"/>
      <c r="S1531" s="365"/>
      <c r="T1531" s="366"/>
      <c r="U1531" s="367"/>
      <c r="V1531" s="364"/>
      <c r="W1531" s="364"/>
      <c r="X1531" s="364"/>
      <c r="Y1531" s="1293">
        <f t="shared" si="272"/>
        <v>0</v>
      </c>
      <c r="Z1531" s="340"/>
      <c r="AA1531" s="370"/>
      <c r="AB1531" s="28"/>
      <c r="AC1531" s="253">
        <f t="shared" si="276"/>
        <v>0</v>
      </c>
    </row>
    <row r="1532" spans="1:29" x14ac:dyDescent="0.3">
      <c r="A1532" s="115"/>
      <c r="B1532" s="332"/>
      <c r="C1532" s="332"/>
      <c r="D1532" s="374" t="s">
        <v>953</v>
      </c>
      <c r="E1532" s="1164"/>
      <c r="F1532" s="582">
        <f t="shared" si="275"/>
        <v>0</v>
      </c>
      <c r="G1532" s="333"/>
      <c r="H1532" s="333"/>
      <c r="I1532" s="334"/>
      <c r="J1532" s="335"/>
      <c r="K1532" s="942"/>
      <c r="L1532" s="337"/>
      <c r="M1532" s="337"/>
      <c r="N1532" s="337"/>
      <c r="O1532" s="338"/>
      <c r="P1532" s="339">
        <f t="shared" si="271"/>
        <v>0</v>
      </c>
      <c r="Q1532" s="364"/>
      <c r="R1532" s="364"/>
      <c r="S1532" s="365"/>
      <c r="T1532" s="366"/>
      <c r="U1532" s="367"/>
      <c r="V1532" s="364"/>
      <c r="W1532" s="364"/>
      <c r="X1532" s="364"/>
      <c r="Y1532" s="1293">
        <f t="shared" si="272"/>
        <v>0</v>
      </c>
      <c r="Z1532" s="340"/>
      <c r="AA1532" s="348"/>
      <c r="AB1532" s="28"/>
      <c r="AC1532" s="253">
        <f t="shared" si="276"/>
        <v>0</v>
      </c>
    </row>
    <row r="1533" spans="1:29" x14ac:dyDescent="0.3">
      <c r="A1533" s="115"/>
      <c r="B1533" s="332"/>
      <c r="C1533" s="332"/>
      <c r="D1533" s="332"/>
      <c r="E1533" s="1168" t="s">
        <v>335</v>
      </c>
      <c r="F1533" s="582">
        <f t="shared" si="275"/>
        <v>0</v>
      </c>
      <c r="G1533" s="333"/>
      <c r="H1533" s="333"/>
      <c r="I1533" s="334"/>
      <c r="J1533" s="335"/>
      <c r="K1533" s="942"/>
      <c r="L1533" s="337"/>
      <c r="M1533" s="337"/>
      <c r="N1533" s="337"/>
      <c r="O1533" s="338"/>
      <c r="P1533" s="339">
        <f t="shared" si="271"/>
        <v>0</v>
      </c>
      <c r="Q1533" s="364"/>
      <c r="R1533" s="364"/>
      <c r="S1533" s="365"/>
      <c r="T1533" s="366"/>
      <c r="U1533" s="367"/>
      <c r="V1533" s="364"/>
      <c r="W1533" s="364"/>
      <c r="X1533" s="364"/>
      <c r="Y1533" s="1293">
        <f t="shared" si="272"/>
        <v>0</v>
      </c>
      <c r="Z1533" s="340"/>
      <c r="AA1533" s="370"/>
      <c r="AB1533" s="28"/>
      <c r="AC1533" s="253">
        <f t="shared" si="276"/>
        <v>0</v>
      </c>
    </row>
    <row r="1534" spans="1:29" x14ac:dyDescent="0.3">
      <c r="A1534" s="115"/>
      <c r="B1534" s="332"/>
      <c r="C1534" s="332"/>
      <c r="D1534" s="332"/>
      <c r="E1534" s="1168" t="s">
        <v>336</v>
      </c>
      <c r="F1534" s="582">
        <f t="shared" si="275"/>
        <v>0</v>
      </c>
      <c r="G1534" s="333"/>
      <c r="H1534" s="333"/>
      <c r="I1534" s="334"/>
      <c r="J1534" s="335"/>
      <c r="K1534" s="942"/>
      <c r="L1534" s="337"/>
      <c r="M1534" s="337"/>
      <c r="N1534" s="337"/>
      <c r="O1534" s="338"/>
      <c r="P1534" s="339">
        <f t="shared" si="271"/>
        <v>0</v>
      </c>
      <c r="Q1534" s="364"/>
      <c r="R1534" s="364"/>
      <c r="S1534" s="365"/>
      <c r="T1534" s="366"/>
      <c r="U1534" s="367"/>
      <c r="V1534" s="364"/>
      <c r="W1534" s="364"/>
      <c r="X1534" s="364"/>
      <c r="Y1534" s="1293">
        <f t="shared" si="272"/>
        <v>0</v>
      </c>
      <c r="Z1534" s="340"/>
      <c r="AA1534" s="370"/>
      <c r="AB1534" s="28"/>
      <c r="AC1534" s="253">
        <f t="shared" si="276"/>
        <v>0</v>
      </c>
    </row>
    <row r="1535" spans="1:29" x14ac:dyDescent="0.3">
      <c r="A1535" s="115"/>
      <c r="B1535" s="332"/>
      <c r="C1535" s="332"/>
      <c r="D1535" s="332"/>
      <c r="E1535" s="1173" t="s">
        <v>61</v>
      </c>
      <c r="F1535" s="582">
        <v>27</v>
      </c>
      <c r="G1535" s="559">
        <v>27</v>
      </c>
      <c r="H1535" s="433" t="s">
        <v>67</v>
      </c>
      <c r="I1535" s="1639">
        <v>27</v>
      </c>
      <c r="J1535" s="434" t="s">
        <v>67</v>
      </c>
      <c r="K1535" s="633">
        <v>27</v>
      </c>
      <c r="L1535" s="337">
        <v>27</v>
      </c>
      <c r="M1535" s="337"/>
      <c r="N1535" s="337"/>
      <c r="O1535" s="338">
        <v>27</v>
      </c>
      <c r="P1535" s="339">
        <f t="shared" si="271"/>
        <v>0</v>
      </c>
      <c r="Q1535" s="364"/>
      <c r="R1535" s="364"/>
      <c r="S1535" s="365"/>
      <c r="T1535" s="366"/>
      <c r="U1535" s="367"/>
      <c r="V1535" s="364"/>
      <c r="W1535" s="364"/>
      <c r="X1535" s="364"/>
      <c r="Y1535" s="1293">
        <f t="shared" si="272"/>
        <v>0</v>
      </c>
      <c r="Z1535" s="340"/>
      <c r="AA1535" s="431"/>
      <c r="AB1535" s="86" t="s">
        <v>750</v>
      </c>
      <c r="AC1535" s="253">
        <f t="shared" si="276"/>
        <v>0</v>
      </c>
    </row>
    <row r="1536" spans="1:29" ht="15.6" hidden="1" customHeight="1" x14ac:dyDescent="0.3">
      <c r="A1536" s="115"/>
      <c r="B1536" s="332"/>
      <c r="C1536" s="332"/>
      <c r="D1536" s="332"/>
      <c r="E1536" s="1169" t="s">
        <v>411</v>
      </c>
      <c r="F1536" s="582"/>
      <c r="G1536" s="559"/>
      <c r="H1536" s="433"/>
      <c r="I1536" s="1639"/>
      <c r="J1536" s="434"/>
      <c r="K1536" s="633"/>
      <c r="L1536" s="337"/>
      <c r="M1536" s="337"/>
      <c r="N1536" s="337"/>
      <c r="O1536" s="338"/>
      <c r="P1536" s="339">
        <f t="shared" si="271"/>
        <v>0</v>
      </c>
      <c r="Q1536" s="364"/>
      <c r="R1536" s="364"/>
      <c r="S1536" s="365"/>
      <c r="T1536" s="366"/>
      <c r="U1536" s="367"/>
      <c r="V1536" s="364"/>
      <c r="W1536" s="364"/>
      <c r="X1536" s="364"/>
      <c r="Y1536" s="1293">
        <f t="shared" si="272"/>
        <v>0</v>
      </c>
      <c r="Z1536" s="340"/>
      <c r="AA1536" s="370"/>
      <c r="AB1536" s="28"/>
      <c r="AC1536" s="253">
        <f t="shared" si="276"/>
        <v>0</v>
      </c>
    </row>
    <row r="1537" spans="1:29" ht="15.6" hidden="1" customHeight="1" x14ac:dyDescent="0.3">
      <c r="A1537" s="115"/>
      <c r="B1537" s="332"/>
      <c r="C1537" s="332"/>
      <c r="D1537" s="332"/>
      <c r="E1537" s="1169" t="s">
        <v>231</v>
      </c>
      <c r="F1537" s="582"/>
      <c r="G1537" s="559"/>
      <c r="H1537" s="433"/>
      <c r="I1537" s="1639"/>
      <c r="J1537" s="434"/>
      <c r="K1537" s="633"/>
      <c r="L1537" s="337"/>
      <c r="M1537" s="337"/>
      <c r="N1537" s="337"/>
      <c r="O1537" s="338"/>
      <c r="P1537" s="339">
        <f t="shared" si="271"/>
        <v>0</v>
      </c>
      <c r="Q1537" s="364"/>
      <c r="R1537" s="364"/>
      <c r="S1537" s="365"/>
      <c r="T1537" s="366"/>
      <c r="U1537" s="367"/>
      <c r="V1537" s="364"/>
      <c r="W1537" s="364"/>
      <c r="X1537" s="364"/>
      <c r="Y1537" s="1293">
        <f t="shared" si="272"/>
        <v>0</v>
      </c>
      <c r="Z1537" s="340"/>
      <c r="AA1537" s="370"/>
      <c r="AB1537" s="28"/>
      <c r="AC1537" s="253">
        <f t="shared" si="276"/>
        <v>0</v>
      </c>
    </row>
    <row r="1538" spans="1:29" ht="15.6" hidden="1" customHeight="1" x14ac:dyDescent="0.3">
      <c r="A1538" s="115"/>
      <c r="B1538" s="332"/>
      <c r="C1538" s="332"/>
      <c r="D1538" s="332"/>
      <c r="E1538" s="1169" t="s">
        <v>232</v>
      </c>
      <c r="F1538" s="582"/>
      <c r="G1538" s="559"/>
      <c r="H1538" s="433"/>
      <c r="I1538" s="1639"/>
      <c r="J1538" s="434"/>
      <c r="K1538" s="633"/>
      <c r="L1538" s="337"/>
      <c r="M1538" s="337"/>
      <c r="N1538" s="337"/>
      <c r="O1538" s="338"/>
      <c r="P1538" s="339">
        <f t="shared" si="271"/>
        <v>0</v>
      </c>
      <c r="Q1538" s="364"/>
      <c r="R1538" s="364"/>
      <c r="S1538" s="365"/>
      <c r="T1538" s="366"/>
      <c r="U1538" s="367"/>
      <c r="V1538" s="364"/>
      <c r="W1538" s="364"/>
      <c r="X1538" s="364"/>
      <c r="Y1538" s="1293">
        <f t="shared" si="272"/>
        <v>0</v>
      </c>
      <c r="Z1538" s="340"/>
      <c r="AA1538" s="630" t="s">
        <v>538</v>
      </c>
      <c r="AB1538" s="28"/>
      <c r="AC1538" s="253">
        <f t="shared" si="276"/>
        <v>0</v>
      </c>
    </row>
    <row r="1539" spans="1:29" ht="15.6" hidden="1" customHeight="1" x14ac:dyDescent="0.3">
      <c r="A1539" s="115"/>
      <c r="B1539" s="332"/>
      <c r="C1539" s="332"/>
      <c r="D1539" s="332"/>
      <c r="E1539" s="1169"/>
      <c r="F1539" s="582"/>
      <c r="G1539" s="559"/>
      <c r="H1539" s="433"/>
      <c r="I1539" s="1639"/>
      <c r="J1539" s="434"/>
      <c r="K1539" s="633"/>
      <c r="L1539" s="337"/>
      <c r="M1539" s="337"/>
      <c r="N1539" s="337"/>
      <c r="O1539" s="338"/>
      <c r="P1539" s="339">
        <f t="shared" si="271"/>
        <v>0</v>
      </c>
      <c r="Q1539" s="364"/>
      <c r="R1539" s="364"/>
      <c r="S1539" s="365"/>
      <c r="T1539" s="366"/>
      <c r="U1539" s="367"/>
      <c r="V1539" s="364"/>
      <c r="W1539" s="364"/>
      <c r="X1539" s="364"/>
      <c r="Y1539" s="1293">
        <f t="shared" si="272"/>
        <v>0</v>
      </c>
      <c r="Z1539" s="340"/>
      <c r="AA1539" s="630" t="s">
        <v>539</v>
      </c>
      <c r="AB1539" s="28"/>
      <c r="AC1539" s="253">
        <f t="shared" si="276"/>
        <v>0</v>
      </c>
    </row>
    <row r="1540" spans="1:29" ht="15.6" hidden="1" customHeight="1" x14ac:dyDescent="0.3">
      <c r="A1540" s="115"/>
      <c r="B1540" s="332"/>
      <c r="C1540" s="332"/>
      <c r="D1540" s="332"/>
      <c r="E1540" s="1169"/>
      <c r="F1540" s="582"/>
      <c r="G1540" s="559"/>
      <c r="H1540" s="433"/>
      <c r="I1540" s="1639"/>
      <c r="J1540" s="434"/>
      <c r="K1540" s="633"/>
      <c r="L1540" s="337"/>
      <c r="M1540" s="337"/>
      <c r="N1540" s="337"/>
      <c r="O1540" s="338"/>
      <c r="P1540" s="339">
        <f t="shared" si="271"/>
        <v>0</v>
      </c>
      <c r="Q1540" s="364"/>
      <c r="R1540" s="364"/>
      <c r="S1540" s="365"/>
      <c r="T1540" s="366"/>
      <c r="U1540" s="367"/>
      <c r="V1540" s="364"/>
      <c r="W1540" s="364"/>
      <c r="X1540" s="364"/>
      <c r="Y1540" s="1293">
        <f t="shared" si="272"/>
        <v>0</v>
      </c>
      <c r="Z1540" s="340"/>
      <c r="AA1540" s="630" t="s">
        <v>540</v>
      </c>
      <c r="AB1540" s="28"/>
      <c r="AC1540" s="253">
        <f t="shared" si="276"/>
        <v>0</v>
      </c>
    </row>
    <row r="1541" spans="1:29" ht="15.6" hidden="1" customHeight="1" x14ac:dyDescent="0.3">
      <c r="A1541" s="115"/>
      <c r="B1541" s="332"/>
      <c r="C1541" s="332"/>
      <c r="D1541" s="332"/>
      <c r="E1541" s="1169"/>
      <c r="F1541" s="582"/>
      <c r="G1541" s="559"/>
      <c r="H1541" s="433"/>
      <c r="I1541" s="1639"/>
      <c r="J1541" s="434"/>
      <c r="K1541" s="633"/>
      <c r="L1541" s="337"/>
      <c r="M1541" s="337"/>
      <c r="N1541" s="337"/>
      <c r="O1541" s="338"/>
      <c r="P1541" s="339">
        <f t="shared" si="271"/>
        <v>0</v>
      </c>
      <c r="Q1541" s="364"/>
      <c r="R1541" s="364"/>
      <c r="S1541" s="365"/>
      <c r="T1541" s="366"/>
      <c r="U1541" s="367"/>
      <c r="V1541" s="364"/>
      <c r="W1541" s="364"/>
      <c r="X1541" s="364"/>
      <c r="Y1541" s="1293">
        <f t="shared" si="272"/>
        <v>0</v>
      </c>
      <c r="Z1541" s="340"/>
      <c r="AA1541" s="630" t="s">
        <v>541</v>
      </c>
      <c r="AB1541" s="28"/>
      <c r="AC1541" s="253">
        <f t="shared" si="276"/>
        <v>0</v>
      </c>
    </row>
    <row r="1542" spans="1:29" ht="15.6" hidden="1" customHeight="1" x14ac:dyDescent="0.3">
      <c r="A1542" s="115"/>
      <c r="B1542" s="332"/>
      <c r="C1542" s="332"/>
      <c r="D1542" s="332"/>
      <c r="E1542" s="1169"/>
      <c r="F1542" s="582"/>
      <c r="G1542" s="559"/>
      <c r="H1542" s="433"/>
      <c r="I1542" s="1639"/>
      <c r="J1542" s="434"/>
      <c r="K1542" s="633"/>
      <c r="L1542" s="337"/>
      <c r="M1542" s="337"/>
      <c r="N1542" s="337"/>
      <c r="O1542" s="338"/>
      <c r="P1542" s="339">
        <f t="shared" si="271"/>
        <v>0</v>
      </c>
      <c r="Q1542" s="364"/>
      <c r="R1542" s="364"/>
      <c r="S1542" s="365"/>
      <c r="T1542" s="366"/>
      <c r="U1542" s="367"/>
      <c r="V1542" s="364"/>
      <c r="W1542" s="364"/>
      <c r="X1542" s="364"/>
      <c r="Y1542" s="1293">
        <f t="shared" si="272"/>
        <v>0</v>
      </c>
      <c r="Z1542" s="340"/>
      <c r="AA1542" s="630" t="s">
        <v>542</v>
      </c>
      <c r="AB1542" s="28"/>
      <c r="AC1542" s="253">
        <f t="shared" si="276"/>
        <v>0</v>
      </c>
    </row>
    <row r="1543" spans="1:29" ht="15.6" hidden="1" customHeight="1" x14ac:dyDescent="0.3">
      <c r="A1543" s="115"/>
      <c r="B1543" s="332"/>
      <c r="C1543" s="332"/>
      <c r="D1543" s="332"/>
      <c r="E1543" s="1169" t="s">
        <v>412</v>
      </c>
      <c r="F1543" s="582"/>
      <c r="G1543" s="559"/>
      <c r="H1543" s="433"/>
      <c r="I1543" s="1639"/>
      <c r="J1543" s="434"/>
      <c r="K1543" s="633"/>
      <c r="L1543" s="337"/>
      <c r="M1543" s="337"/>
      <c r="N1543" s="337"/>
      <c r="O1543" s="338"/>
      <c r="P1543" s="339">
        <f t="shared" si="271"/>
        <v>0</v>
      </c>
      <c r="Q1543" s="364"/>
      <c r="R1543" s="364"/>
      <c r="S1543" s="365"/>
      <c r="T1543" s="366"/>
      <c r="U1543" s="367"/>
      <c r="V1543" s="364"/>
      <c r="W1543" s="364"/>
      <c r="X1543" s="364"/>
      <c r="Y1543" s="1293">
        <f t="shared" si="272"/>
        <v>0</v>
      </c>
      <c r="Z1543" s="340"/>
      <c r="AA1543" s="630"/>
      <c r="AB1543" s="28"/>
      <c r="AC1543" s="253">
        <f t="shared" si="276"/>
        <v>0</v>
      </c>
    </row>
    <row r="1544" spans="1:29" ht="15.6" hidden="1" customHeight="1" x14ac:dyDescent="0.3">
      <c r="A1544" s="115"/>
      <c r="B1544" s="332"/>
      <c r="C1544" s="332"/>
      <c r="D1544" s="332"/>
      <c r="E1544" s="1169" t="s">
        <v>233</v>
      </c>
      <c r="F1544" s="582"/>
      <c r="G1544" s="559"/>
      <c r="H1544" s="433"/>
      <c r="I1544" s="1639"/>
      <c r="J1544" s="434"/>
      <c r="K1544" s="633"/>
      <c r="L1544" s="337"/>
      <c r="M1544" s="337"/>
      <c r="N1544" s="337"/>
      <c r="O1544" s="338"/>
      <c r="P1544" s="339">
        <f t="shared" si="271"/>
        <v>0</v>
      </c>
      <c r="Q1544" s="364"/>
      <c r="R1544" s="364"/>
      <c r="S1544" s="365"/>
      <c r="T1544" s="366"/>
      <c r="U1544" s="367"/>
      <c r="V1544" s="364"/>
      <c r="W1544" s="364"/>
      <c r="X1544" s="364"/>
      <c r="Y1544" s="1293">
        <f t="shared" si="272"/>
        <v>0</v>
      </c>
      <c r="Z1544" s="340"/>
      <c r="AA1544" s="630"/>
      <c r="AB1544" s="28"/>
      <c r="AC1544" s="253">
        <f t="shared" si="276"/>
        <v>0</v>
      </c>
    </row>
    <row r="1545" spans="1:29" ht="15.6" hidden="1" customHeight="1" x14ac:dyDescent="0.3">
      <c r="A1545" s="115"/>
      <c r="B1545" s="332"/>
      <c r="C1545" s="332"/>
      <c r="D1545" s="332"/>
      <c r="E1545" s="1173"/>
      <c r="F1545" s="582"/>
      <c r="G1545" s="559"/>
      <c r="H1545" s="433"/>
      <c r="I1545" s="1639"/>
      <c r="J1545" s="434"/>
      <c r="K1545" s="942"/>
      <c r="L1545" s="337"/>
      <c r="M1545" s="337"/>
      <c r="N1545" s="337"/>
      <c r="O1545" s="338"/>
      <c r="P1545" s="339">
        <f t="shared" si="271"/>
        <v>0</v>
      </c>
      <c r="Q1545" s="364"/>
      <c r="R1545" s="364"/>
      <c r="S1545" s="365"/>
      <c r="T1545" s="366"/>
      <c r="U1545" s="367"/>
      <c r="V1545" s="364"/>
      <c r="W1545" s="364"/>
      <c r="X1545" s="364"/>
      <c r="Y1545" s="1293">
        <f t="shared" si="272"/>
        <v>0</v>
      </c>
      <c r="Z1545" s="340"/>
      <c r="AA1545" s="370"/>
      <c r="AB1545" s="28"/>
      <c r="AC1545" s="253">
        <f t="shared" si="276"/>
        <v>0</v>
      </c>
    </row>
    <row r="1546" spans="1:29" x14ac:dyDescent="0.3">
      <c r="A1546" s="115"/>
      <c r="B1546" s="332"/>
      <c r="C1546" s="332"/>
      <c r="D1546" s="332"/>
      <c r="E1546" s="1173" t="s">
        <v>62</v>
      </c>
      <c r="F1546" s="582">
        <v>26</v>
      </c>
      <c r="G1546" s="559">
        <v>26</v>
      </c>
      <c r="H1546" s="433" t="s">
        <v>68</v>
      </c>
      <c r="I1546" s="1639">
        <v>26</v>
      </c>
      <c r="J1546" s="434" t="s">
        <v>68</v>
      </c>
      <c r="K1546" s="633">
        <v>5</v>
      </c>
      <c r="L1546" s="337">
        <v>26</v>
      </c>
      <c r="M1546" s="337"/>
      <c r="N1546" s="337"/>
      <c r="O1546" s="338">
        <v>26</v>
      </c>
      <c r="P1546" s="339">
        <f t="shared" si="271"/>
        <v>0</v>
      </c>
      <c r="Q1546" s="364"/>
      <c r="R1546" s="364"/>
      <c r="S1546" s="365"/>
      <c r="T1546" s="366"/>
      <c r="U1546" s="367"/>
      <c r="V1546" s="364"/>
      <c r="W1546" s="364"/>
      <c r="X1546" s="364"/>
      <c r="Y1546" s="1293">
        <f t="shared" si="272"/>
        <v>0</v>
      </c>
      <c r="Z1546" s="340"/>
      <c r="AA1546" s="370"/>
      <c r="AB1546" s="28"/>
      <c r="AC1546" s="253">
        <f t="shared" si="276"/>
        <v>0</v>
      </c>
    </row>
    <row r="1547" spans="1:29" ht="15.6" hidden="1" customHeight="1" x14ac:dyDescent="0.3">
      <c r="A1547" s="115"/>
      <c r="B1547" s="332"/>
      <c r="C1547" s="332"/>
      <c r="D1547" s="332"/>
      <c r="E1547" s="1169" t="s">
        <v>411</v>
      </c>
      <c r="F1547" s="582"/>
      <c r="G1547" s="559"/>
      <c r="H1547" s="433"/>
      <c r="I1547" s="1639"/>
      <c r="J1547" s="434"/>
      <c r="K1547" s="633"/>
      <c r="L1547" s="337"/>
      <c r="M1547" s="337"/>
      <c r="N1547" s="337"/>
      <c r="O1547" s="338"/>
      <c r="P1547" s="339">
        <f t="shared" si="271"/>
        <v>0</v>
      </c>
      <c r="Q1547" s="364"/>
      <c r="R1547" s="364"/>
      <c r="S1547" s="365"/>
      <c r="T1547" s="366"/>
      <c r="U1547" s="367"/>
      <c r="V1547" s="364"/>
      <c r="W1547" s="364"/>
      <c r="X1547" s="364"/>
      <c r="Y1547" s="1293">
        <f t="shared" si="272"/>
        <v>0</v>
      </c>
      <c r="Z1547" s="340"/>
      <c r="AA1547" s="370"/>
      <c r="AB1547" s="28"/>
      <c r="AC1547" s="253">
        <f t="shared" si="276"/>
        <v>0</v>
      </c>
    </row>
    <row r="1548" spans="1:29" ht="15.6" hidden="1" customHeight="1" x14ac:dyDescent="0.3">
      <c r="A1548" s="115"/>
      <c r="B1548" s="332"/>
      <c r="C1548" s="332"/>
      <c r="D1548" s="332"/>
      <c r="E1548" s="1169" t="s">
        <v>231</v>
      </c>
      <c r="F1548" s="582"/>
      <c r="G1548" s="559"/>
      <c r="H1548" s="433"/>
      <c r="I1548" s="1639"/>
      <c r="J1548" s="434"/>
      <c r="K1548" s="633"/>
      <c r="L1548" s="337"/>
      <c r="M1548" s="337"/>
      <c r="N1548" s="337"/>
      <c r="O1548" s="338"/>
      <c r="P1548" s="339">
        <f t="shared" si="271"/>
        <v>0</v>
      </c>
      <c r="Q1548" s="364"/>
      <c r="R1548" s="364"/>
      <c r="S1548" s="365"/>
      <c r="T1548" s="366"/>
      <c r="U1548" s="367"/>
      <c r="V1548" s="364"/>
      <c r="W1548" s="364"/>
      <c r="X1548" s="364"/>
      <c r="Y1548" s="1293">
        <f t="shared" si="272"/>
        <v>0</v>
      </c>
      <c r="Z1548" s="340"/>
      <c r="AA1548" s="370"/>
      <c r="AB1548" s="28"/>
      <c r="AC1548" s="253">
        <f t="shared" si="276"/>
        <v>0</v>
      </c>
    </row>
    <row r="1549" spans="1:29" ht="15.6" hidden="1" customHeight="1" x14ac:dyDescent="0.3">
      <c r="A1549" s="115"/>
      <c r="B1549" s="332"/>
      <c r="C1549" s="332"/>
      <c r="D1549" s="332"/>
      <c r="E1549" s="1169" t="s">
        <v>232</v>
      </c>
      <c r="F1549" s="582"/>
      <c r="G1549" s="559"/>
      <c r="H1549" s="433"/>
      <c r="I1549" s="1639"/>
      <c r="J1549" s="434"/>
      <c r="K1549" s="633"/>
      <c r="L1549" s="337"/>
      <c r="M1549" s="337"/>
      <c r="N1549" s="337"/>
      <c r="O1549" s="338"/>
      <c r="P1549" s="339">
        <f t="shared" si="271"/>
        <v>0</v>
      </c>
      <c r="Q1549" s="364"/>
      <c r="R1549" s="364"/>
      <c r="S1549" s="365"/>
      <c r="T1549" s="366"/>
      <c r="U1549" s="367"/>
      <c r="V1549" s="364"/>
      <c r="W1549" s="364"/>
      <c r="X1549" s="364"/>
      <c r="Y1549" s="1293">
        <f t="shared" si="272"/>
        <v>0</v>
      </c>
      <c r="Z1549" s="340"/>
      <c r="AA1549" s="630" t="s">
        <v>543</v>
      </c>
      <c r="AB1549" s="28"/>
      <c r="AC1549" s="253">
        <f t="shared" si="276"/>
        <v>0</v>
      </c>
    </row>
    <row r="1550" spans="1:29" ht="15.6" hidden="1" customHeight="1" x14ac:dyDescent="0.3">
      <c r="A1550" s="115"/>
      <c r="B1550" s="332"/>
      <c r="C1550" s="332"/>
      <c r="D1550" s="332"/>
      <c r="E1550" s="1173"/>
      <c r="F1550" s="582"/>
      <c r="G1550" s="559"/>
      <c r="H1550" s="433"/>
      <c r="I1550" s="1639"/>
      <c r="J1550" s="434"/>
      <c r="K1550" s="633"/>
      <c r="L1550" s="337"/>
      <c r="M1550" s="337"/>
      <c r="N1550" s="337"/>
      <c r="O1550" s="338"/>
      <c r="P1550" s="339">
        <f t="shared" si="271"/>
        <v>0</v>
      </c>
      <c r="Q1550" s="364"/>
      <c r="R1550" s="364"/>
      <c r="S1550" s="365"/>
      <c r="T1550" s="366"/>
      <c r="U1550" s="367"/>
      <c r="V1550" s="364"/>
      <c r="W1550" s="364"/>
      <c r="X1550" s="364"/>
      <c r="Y1550" s="1293">
        <f t="shared" si="272"/>
        <v>0</v>
      </c>
      <c r="Z1550" s="340"/>
      <c r="AA1550" s="630" t="s">
        <v>544</v>
      </c>
      <c r="AB1550" s="28"/>
      <c r="AC1550" s="253">
        <f t="shared" si="276"/>
        <v>0</v>
      </c>
    </row>
    <row r="1551" spans="1:29" ht="15.6" hidden="1" customHeight="1" x14ac:dyDescent="0.3">
      <c r="A1551" s="115"/>
      <c r="B1551" s="332"/>
      <c r="C1551" s="332"/>
      <c r="D1551" s="332"/>
      <c r="E1551" s="1173"/>
      <c r="F1551" s="582"/>
      <c r="G1551" s="559"/>
      <c r="H1551" s="433"/>
      <c r="I1551" s="1639"/>
      <c r="J1551" s="434"/>
      <c r="K1551" s="633"/>
      <c r="L1551" s="337"/>
      <c r="M1551" s="337"/>
      <c r="N1551" s="337"/>
      <c r="O1551" s="338"/>
      <c r="P1551" s="339">
        <f t="shared" si="271"/>
        <v>0</v>
      </c>
      <c r="Q1551" s="364"/>
      <c r="R1551" s="364"/>
      <c r="S1551" s="365"/>
      <c r="T1551" s="366"/>
      <c r="U1551" s="367"/>
      <c r="V1551" s="364"/>
      <c r="W1551" s="364"/>
      <c r="X1551" s="364"/>
      <c r="Y1551" s="1293">
        <f t="shared" si="272"/>
        <v>0</v>
      </c>
      <c r="Z1551" s="340"/>
      <c r="AA1551" s="630" t="s">
        <v>545</v>
      </c>
      <c r="AB1551" s="28"/>
      <c r="AC1551" s="253">
        <f t="shared" si="276"/>
        <v>0</v>
      </c>
    </row>
    <row r="1552" spans="1:29" ht="15.6" hidden="1" customHeight="1" x14ac:dyDescent="0.3">
      <c r="A1552" s="115"/>
      <c r="B1552" s="332"/>
      <c r="C1552" s="332"/>
      <c r="D1552" s="332"/>
      <c r="E1552" s="1169" t="s">
        <v>412</v>
      </c>
      <c r="F1552" s="582"/>
      <c r="G1552" s="559"/>
      <c r="H1552" s="433"/>
      <c r="I1552" s="1639"/>
      <c r="J1552" s="434"/>
      <c r="K1552" s="633"/>
      <c r="L1552" s="337"/>
      <c r="M1552" s="337"/>
      <c r="N1552" s="337"/>
      <c r="O1552" s="338"/>
      <c r="P1552" s="339">
        <f t="shared" si="271"/>
        <v>0</v>
      </c>
      <c r="Q1552" s="364"/>
      <c r="R1552" s="364"/>
      <c r="S1552" s="365"/>
      <c r="T1552" s="366"/>
      <c r="U1552" s="367"/>
      <c r="V1552" s="364"/>
      <c r="W1552" s="364"/>
      <c r="X1552" s="364"/>
      <c r="Y1552" s="1293">
        <f t="shared" si="272"/>
        <v>0</v>
      </c>
      <c r="Z1552" s="340"/>
      <c r="AA1552" s="370"/>
      <c r="AB1552" s="28"/>
      <c r="AC1552" s="253">
        <f t="shared" si="276"/>
        <v>0</v>
      </c>
    </row>
    <row r="1553" spans="1:29" ht="15.6" hidden="1" customHeight="1" x14ac:dyDescent="0.3">
      <c r="A1553" s="115"/>
      <c r="B1553" s="332"/>
      <c r="C1553" s="332"/>
      <c r="D1553" s="332"/>
      <c r="E1553" s="1169" t="s">
        <v>233</v>
      </c>
      <c r="F1553" s="582"/>
      <c r="G1553" s="559"/>
      <c r="H1553" s="433"/>
      <c r="I1553" s="1639"/>
      <c r="J1553" s="434"/>
      <c r="K1553" s="633"/>
      <c r="L1553" s="337"/>
      <c r="M1553" s="337"/>
      <c r="N1553" s="337"/>
      <c r="O1553" s="338"/>
      <c r="P1553" s="339">
        <f t="shared" si="271"/>
        <v>0</v>
      </c>
      <c r="Q1553" s="364"/>
      <c r="R1553" s="364"/>
      <c r="S1553" s="365"/>
      <c r="T1553" s="366"/>
      <c r="U1553" s="367"/>
      <c r="V1553" s="364"/>
      <c r="W1553" s="364"/>
      <c r="X1553" s="364"/>
      <c r="Y1553" s="1293">
        <f t="shared" si="272"/>
        <v>0</v>
      </c>
      <c r="Z1553" s="340"/>
      <c r="AA1553" s="370"/>
      <c r="AB1553" s="28"/>
      <c r="AC1553" s="253">
        <f t="shared" si="276"/>
        <v>0</v>
      </c>
    </row>
    <row r="1554" spans="1:29" ht="15.6" hidden="1" customHeight="1" x14ac:dyDescent="0.3">
      <c r="A1554" s="115"/>
      <c r="B1554" s="332"/>
      <c r="C1554" s="332"/>
      <c r="D1554" s="332"/>
      <c r="E1554" s="1169"/>
      <c r="F1554" s="582"/>
      <c r="G1554" s="559"/>
      <c r="H1554" s="433"/>
      <c r="I1554" s="1639"/>
      <c r="J1554" s="434"/>
      <c r="K1554" s="633"/>
      <c r="L1554" s="337"/>
      <c r="M1554" s="337"/>
      <c r="N1554" s="337"/>
      <c r="O1554" s="338"/>
      <c r="P1554" s="339">
        <f t="shared" si="271"/>
        <v>0</v>
      </c>
      <c r="Q1554" s="364"/>
      <c r="R1554" s="364"/>
      <c r="S1554" s="365"/>
      <c r="T1554" s="366"/>
      <c r="U1554" s="367"/>
      <c r="V1554" s="364"/>
      <c r="W1554" s="364"/>
      <c r="X1554" s="364"/>
      <c r="Y1554" s="1293">
        <f t="shared" si="272"/>
        <v>0</v>
      </c>
      <c r="Z1554" s="340"/>
      <c r="AA1554" s="370"/>
      <c r="AB1554" s="28"/>
      <c r="AC1554" s="253">
        <f t="shared" si="276"/>
        <v>0</v>
      </c>
    </row>
    <row r="1555" spans="1:29" x14ac:dyDescent="0.3">
      <c r="A1555" s="115"/>
      <c r="B1555" s="332"/>
      <c r="C1555" s="332"/>
      <c r="D1555" s="332"/>
      <c r="E1555" s="1173" t="s">
        <v>59</v>
      </c>
      <c r="F1555" s="582">
        <v>16</v>
      </c>
      <c r="G1555" s="559">
        <v>16</v>
      </c>
      <c r="H1555" s="433" t="s">
        <v>259</v>
      </c>
      <c r="I1555" s="1639">
        <v>16</v>
      </c>
      <c r="J1555" s="434" t="s">
        <v>259</v>
      </c>
      <c r="K1555" s="633">
        <v>16</v>
      </c>
      <c r="L1555" s="337">
        <v>16</v>
      </c>
      <c r="M1555" s="337"/>
      <c r="N1555" s="337"/>
      <c r="O1555" s="338">
        <v>16</v>
      </c>
      <c r="P1555" s="339">
        <f t="shared" si="271"/>
        <v>0</v>
      </c>
      <c r="Q1555" s="364"/>
      <c r="R1555" s="364"/>
      <c r="S1555" s="365"/>
      <c r="T1555" s="366"/>
      <c r="U1555" s="367"/>
      <c r="V1555" s="364"/>
      <c r="W1555" s="364"/>
      <c r="X1555" s="364"/>
      <c r="Y1555" s="1293">
        <f t="shared" si="272"/>
        <v>0</v>
      </c>
      <c r="Z1555" s="340"/>
      <c r="AA1555" s="370"/>
      <c r="AB1555" s="28"/>
      <c r="AC1555" s="253">
        <f t="shared" si="276"/>
        <v>0</v>
      </c>
    </row>
    <row r="1556" spans="1:29" ht="15.6" hidden="1" customHeight="1" x14ac:dyDescent="0.3">
      <c r="A1556" s="115"/>
      <c r="B1556" s="332"/>
      <c r="C1556" s="332"/>
      <c r="D1556" s="332"/>
      <c r="E1556" s="1169" t="s">
        <v>411</v>
      </c>
      <c r="F1556" s="582">
        <f t="shared" si="275"/>
        <v>0</v>
      </c>
      <c r="G1556" s="333"/>
      <c r="H1556" s="333"/>
      <c r="I1556" s="1509"/>
      <c r="J1556" s="434"/>
      <c r="K1556" s="633"/>
      <c r="L1556" s="337"/>
      <c r="M1556" s="337"/>
      <c r="N1556" s="337"/>
      <c r="O1556" s="338">
        <f t="shared" si="274"/>
        <v>0</v>
      </c>
      <c r="P1556" s="339">
        <f t="shared" ref="P1556:P1619" si="281">SUM(Q1556:T1556)</f>
        <v>0</v>
      </c>
      <c r="Q1556" s="364"/>
      <c r="R1556" s="364"/>
      <c r="S1556" s="365"/>
      <c r="T1556" s="366"/>
      <c r="U1556" s="367"/>
      <c r="V1556" s="364"/>
      <c r="W1556" s="364"/>
      <c r="X1556" s="364"/>
      <c r="Y1556" s="1293">
        <f t="shared" ref="Y1556:Y1619" si="282">SUM(U1556:X1556)</f>
        <v>0</v>
      </c>
      <c r="Z1556" s="340"/>
      <c r="AA1556" s="370"/>
      <c r="AB1556" s="28"/>
      <c r="AC1556" s="253">
        <f t="shared" si="276"/>
        <v>0</v>
      </c>
    </row>
    <row r="1557" spans="1:29" ht="15.6" hidden="1" customHeight="1" x14ac:dyDescent="0.3">
      <c r="A1557" s="115"/>
      <c r="B1557" s="332"/>
      <c r="C1557" s="332"/>
      <c r="D1557" s="332"/>
      <c r="E1557" s="1169" t="s">
        <v>231</v>
      </c>
      <c r="F1557" s="582">
        <f t="shared" si="275"/>
        <v>0</v>
      </c>
      <c r="G1557" s="333"/>
      <c r="H1557" s="333"/>
      <c r="I1557" s="1509"/>
      <c r="J1557" s="434"/>
      <c r="K1557" s="633"/>
      <c r="L1557" s="337"/>
      <c r="M1557" s="337"/>
      <c r="N1557" s="337"/>
      <c r="O1557" s="338">
        <f t="shared" si="274"/>
        <v>0</v>
      </c>
      <c r="P1557" s="339">
        <f t="shared" si="281"/>
        <v>0</v>
      </c>
      <c r="Q1557" s="364"/>
      <c r="R1557" s="364"/>
      <c r="S1557" s="365"/>
      <c r="T1557" s="366"/>
      <c r="U1557" s="367"/>
      <c r="V1557" s="364"/>
      <c r="W1557" s="364"/>
      <c r="X1557" s="364"/>
      <c r="Y1557" s="1293">
        <f t="shared" si="282"/>
        <v>0</v>
      </c>
      <c r="Z1557" s="340"/>
      <c r="AA1557" s="370"/>
      <c r="AB1557" s="28"/>
      <c r="AC1557" s="253">
        <f t="shared" si="276"/>
        <v>0</v>
      </c>
    </row>
    <row r="1558" spans="1:29" ht="15.6" hidden="1" customHeight="1" x14ac:dyDescent="0.3">
      <c r="A1558" s="115"/>
      <c r="B1558" s="332"/>
      <c r="C1558" s="332"/>
      <c r="D1558" s="332"/>
      <c r="E1558" s="1169" t="s">
        <v>232</v>
      </c>
      <c r="F1558" s="582">
        <f t="shared" si="275"/>
        <v>0</v>
      </c>
      <c r="G1558" s="333"/>
      <c r="H1558" s="333"/>
      <c r="I1558" s="1509"/>
      <c r="J1558" s="434"/>
      <c r="K1558" s="633"/>
      <c r="L1558" s="337"/>
      <c r="M1558" s="337"/>
      <c r="N1558" s="337"/>
      <c r="O1558" s="338">
        <f t="shared" si="274"/>
        <v>0</v>
      </c>
      <c r="P1558" s="339">
        <f t="shared" si="281"/>
        <v>0</v>
      </c>
      <c r="Q1558" s="364"/>
      <c r="R1558" s="364"/>
      <c r="S1558" s="365"/>
      <c r="T1558" s="366"/>
      <c r="U1558" s="367"/>
      <c r="V1558" s="364"/>
      <c r="W1558" s="364"/>
      <c r="X1558" s="364"/>
      <c r="Y1558" s="1293">
        <f t="shared" si="282"/>
        <v>0</v>
      </c>
      <c r="Z1558" s="340"/>
      <c r="AA1558" s="630" t="s">
        <v>546</v>
      </c>
      <c r="AB1558" s="28"/>
      <c r="AC1558" s="253">
        <f t="shared" si="276"/>
        <v>0</v>
      </c>
    </row>
    <row r="1559" spans="1:29" ht="15.6" hidden="1" customHeight="1" x14ac:dyDescent="0.3">
      <c r="A1559" s="115"/>
      <c r="B1559" s="332"/>
      <c r="C1559" s="332"/>
      <c r="D1559" s="332"/>
      <c r="E1559" s="1169"/>
      <c r="F1559" s="582">
        <f t="shared" si="275"/>
        <v>0</v>
      </c>
      <c r="G1559" s="333"/>
      <c r="H1559" s="333"/>
      <c r="I1559" s="1509"/>
      <c r="J1559" s="434"/>
      <c r="K1559" s="633"/>
      <c r="L1559" s="337"/>
      <c r="M1559" s="337"/>
      <c r="N1559" s="337"/>
      <c r="O1559" s="338">
        <f t="shared" si="274"/>
        <v>0</v>
      </c>
      <c r="P1559" s="339">
        <f t="shared" si="281"/>
        <v>0</v>
      </c>
      <c r="Q1559" s="364"/>
      <c r="R1559" s="364"/>
      <c r="S1559" s="365"/>
      <c r="T1559" s="366"/>
      <c r="U1559" s="367"/>
      <c r="V1559" s="364"/>
      <c r="W1559" s="364"/>
      <c r="X1559" s="364"/>
      <c r="Y1559" s="1293">
        <f t="shared" si="282"/>
        <v>0</v>
      </c>
      <c r="Z1559" s="340"/>
      <c r="AA1559" s="630" t="s">
        <v>547</v>
      </c>
      <c r="AB1559" s="28"/>
      <c r="AC1559" s="253">
        <f t="shared" si="276"/>
        <v>0</v>
      </c>
    </row>
    <row r="1560" spans="1:29" ht="15" hidden="1" customHeight="1" x14ac:dyDescent="0.3">
      <c r="A1560" s="115"/>
      <c r="B1560" s="332"/>
      <c r="C1560" s="332"/>
      <c r="D1560" s="332"/>
      <c r="E1560" s="1169" t="s">
        <v>412</v>
      </c>
      <c r="F1560" s="582">
        <f t="shared" si="275"/>
        <v>0</v>
      </c>
      <c r="G1560" s="333"/>
      <c r="H1560" s="333"/>
      <c r="I1560" s="1509"/>
      <c r="J1560" s="434"/>
      <c r="K1560" s="633"/>
      <c r="L1560" s="337"/>
      <c r="M1560" s="337"/>
      <c r="N1560" s="337"/>
      <c r="O1560" s="338">
        <f t="shared" si="274"/>
        <v>0</v>
      </c>
      <c r="P1560" s="339">
        <f t="shared" si="281"/>
        <v>0</v>
      </c>
      <c r="Q1560" s="364"/>
      <c r="R1560" s="364"/>
      <c r="S1560" s="365"/>
      <c r="T1560" s="366"/>
      <c r="U1560" s="367"/>
      <c r="V1560" s="364"/>
      <c r="W1560" s="364"/>
      <c r="X1560" s="364"/>
      <c r="Y1560" s="1293">
        <f t="shared" si="282"/>
        <v>0</v>
      </c>
      <c r="Z1560" s="340"/>
      <c r="AA1560" s="370"/>
      <c r="AB1560" s="28"/>
      <c r="AC1560" s="253">
        <f t="shared" si="276"/>
        <v>0</v>
      </c>
    </row>
    <row r="1561" spans="1:29" ht="15.6" hidden="1" customHeight="1" x14ac:dyDescent="0.3">
      <c r="A1561" s="115"/>
      <c r="B1561" s="332"/>
      <c r="C1561" s="332"/>
      <c r="D1561" s="332"/>
      <c r="E1561" s="1169" t="s">
        <v>233</v>
      </c>
      <c r="F1561" s="582">
        <f t="shared" si="275"/>
        <v>0</v>
      </c>
      <c r="G1561" s="333"/>
      <c r="H1561" s="333"/>
      <c r="I1561" s="1509"/>
      <c r="J1561" s="434"/>
      <c r="K1561" s="633"/>
      <c r="L1561" s="337"/>
      <c r="M1561" s="337"/>
      <c r="N1561" s="337"/>
      <c r="O1561" s="338">
        <f t="shared" si="274"/>
        <v>0</v>
      </c>
      <c r="P1561" s="339">
        <f t="shared" si="281"/>
        <v>0</v>
      </c>
      <c r="Q1561" s="364"/>
      <c r="R1561" s="364"/>
      <c r="S1561" s="365"/>
      <c r="T1561" s="366"/>
      <c r="U1561" s="367"/>
      <c r="V1561" s="364"/>
      <c r="W1561" s="364"/>
      <c r="X1561" s="364"/>
      <c r="Y1561" s="1293">
        <f t="shared" si="282"/>
        <v>0</v>
      </c>
      <c r="Z1561" s="340"/>
      <c r="AA1561" s="370"/>
      <c r="AB1561" s="28"/>
      <c r="AC1561" s="253">
        <f t="shared" si="276"/>
        <v>0</v>
      </c>
    </row>
    <row r="1562" spans="1:29" x14ac:dyDescent="0.3">
      <c r="A1562" s="115"/>
      <c r="B1562" s="332"/>
      <c r="C1562" s="332"/>
      <c r="D1562" s="332"/>
      <c r="E1562" s="1200"/>
      <c r="F1562" s="582">
        <f t="shared" si="275"/>
        <v>0</v>
      </c>
      <c r="G1562" s="333"/>
      <c r="H1562" s="333"/>
      <c r="I1562" s="1509"/>
      <c r="J1562" s="434"/>
      <c r="K1562" s="942"/>
      <c r="L1562" s="337"/>
      <c r="M1562" s="337"/>
      <c r="N1562" s="337"/>
      <c r="O1562" s="338"/>
      <c r="P1562" s="339">
        <f t="shared" si="281"/>
        <v>0</v>
      </c>
      <c r="Q1562" s="364"/>
      <c r="R1562" s="364"/>
      <c r="S1562" s="365"/>
      <c r="T1562" s="366"/>
      <c r="U1562" s="367"/>
      <c r="V1562" s="364"/>
      <c r="W1562" s="364"/>
      <c r="X1562" s="364"/>
      <c r="Y1562" s="1293">
        <f t="shared" si="282"/>
        <v>0</v>
      </c>
      <c r="Z1562" s="340"/>
      <c r="AA1562" s="370"/>
      <c r="AB1562" s="28"/>
      <c r="AC1562" s="253">
        <f t="shared" si="276"/>
        <v>0</v>
      </c>
    </row>
    <row r="1563" spans="1:29" x14ac:dyDescent="0.3">
      <c r="A1563" s="115"/>
      <c r="B1563" s="332"/>
      <c r="C1563" s="332"/>
      <c r="D1563" s="374" t="s">
        <v>954</v>
      </c>
      <c r="E1563" s="1164"/>
      <c r="F1563" s="582">
        <f t="shared" si="275"/>
        <v>0</v>
      </c>
      <c r="G1563" s="333"/>
      <c r="H1563" s="333"/>
      <c r="I1563" s="1508"/>
      <c r="J1563" s="335"/>
      <c r="K1563" s="942"/>
      <c r="L1563" s="337"/>
      <c r="M1563" s="337"/>
      <c r="N1563" s="337"/>
      <c r="O1563" s="338"/>
      <c r="P1563" s="339">
        <f t="shared" si="281"/>
        <v>0</v>
      </c>
      <c r="Q1563" s="364"/>
      <c r="R1563" s="364"/>
      <c r="S1563" s="365"/>
      <c r="T1563" s="366"/>
      <c r="U1563" s="367"/>
      <c r="V1563" s="364"/>
      <c r="W1563" s="364"/>
      <c r="X1563" s="364"/>
      <c r="Y1563" s="1293">
        <f t="shared" si="282"/>
        <v>0</v>
      </c>
      <c r="Z1563" s="340"/>
      <c r="AA1563" s="431"/>
      <c r="AB1563" s="88" t="s">
        <v>751</v>
      </c>
      <c r="AC1563" s="253">
        <f t="shared" ref="AC1563:AC1626" si="283">P1563+Y1563</f>
        <v>0</v>
      </c>
    </row>
    <row r="1564" spans="1:29" x14ac:dyDescent="0.3">
      <c r="A1564" s="115"/>
      <c r="B1564" s="332"/>
      <c r="C1564" s="332"/>
      <c r="D1564" s="332"/>
      <c r="E1564" s="1168" t="s">
        <v>333</v>
      </c>
      <c r="F1564" s="582">
        <f t="shared" si="275"/>
        <v>0</v>
      </c>
      <c r="G1564" s="333"/>
      <c r="H1564" s="333"/>
      <c r="I1564" s="1508"/>
      <c r="J1564" s="335"/>
      <c r="K1564" s="942"/>
      <c r="L1564" s="337"/>
      <c r="M1564" s="337"/>
      <c r="N1564" s="337"/>
      <c r="O1564" s="338"/>
      <c r="P1564" s="339">
        <f t="shared" si="281"/>
        <v>0</v>
      </c>
      <c r="Q1564" s="364"/>
      <c r="R1564" s="364"/>
      <c r="S1564" s="365"/>
      <c r="T1564" s="366"/>
      <c r="U1564" s="367"/>
      <c r="V1564" s="364"/>
      <c r="W1564" s="364"/>
      <c r="X1564" s="364"/>
      <c r="Y1564" s="1293">
        <f t="shared" si="282"/>
        <v>0</v>
      </c>
      <c r="Z1564" s="340"/>
      <c r="AA1564" s="370"/>
      <c r="AB1564" s="86" t="s">
        <v>752</v>
      </c>
      <c r="AC1564" s="253">
        <f t="shared" si="283"/>
        <v>0</v>
      </c>
    </row>
    <row r="1565" spans="1:29" x14ac:dyDescent="0.3">
      <c r="A1565" s="115"/>
      <c r="B1565" s="332"/>
      <c r="C1565" s="332"/>
      <c r="D1565" s="332"/>
      <c r="E1565" s="1168" t="s">
        <v>334</v>
      </c>
      <c r="F1565" s="582">
        <f t="shared" si="275"/>
        <v>0</v>
      </c>
      <c r="G1565" s="333"/>
      <c r="H1565" s="333"/>
      <c r="I1565" s="1508"/>
      <c r="J1565" s="335"/>
      <c r="K1565" s="942"/>
      <c r="L1565" s="337"/>
      <c r="M1565" s="337"/>
      <c r="N1565" s="337"/>
      <c r="O1565" s="338"/>
      <c r="P1565" s="339">
        <f t="shared" si="281"/>
        <v>0</v>
      </c>
      <c r="Q1565" s="364"/>
      <c r="R1565" s="364"/>
      <c r="S1565" s="365"/>
      <c r="T1565" s="366"/>
      <c r="U1565" s="367"/>
      <c r="V1565" s="364"/>
      <c r="W1565" s="364"/>
      <c r="X1565" s="364"/>
      <c r="Y1565" s="1293">
        <f t="shared" si="282"/>
        <v>0</v>
      </c>
      <c r="Z1565" s="340"/>
      <c r="AA1565" s="370"/>
      <c r="AB1565" s="28"/>
      <c r="AC1565" s="253">
        <f t="shared" si="283"/>
        <v>0</v>
      </c>
    </row>
    <row r="1566" spans="1:29" x14ac:dyDescent="0.3">
      <c r="A1566" s="115"/>
      <c r="B1566" s="332"/>
      <c r="C1566" s="332"/>
      <c r="D1566" s="332"/>
      <c r="E1566" s="1168" t="s">
        <v>61</v>
      </c>
      <c r="F1566" s="582">
        <v>27</v>
      </c>
      <c r="G1566" s="559">
        <v>27</v>
      </c>
      <c r="H1566" s="433" t="s">
        <v>67</v>
      </c>
      <c r="I1566" s="1509">
        <f>27-9</f>
        <v>18</v>
      </c>
      <c r="J1566" s="434" t="s">
        <v>753</v>
      </c>
      <c r="K1566" s="633">
        <v>27</v>
      </c>
      <c r="L1566" s="337">
        <v>27</v>
      </c>
      <c r="M1566" s="337"/>
      <c r="N1566" s="337"/>
      <c r="O1566" s="912">
        <v>27</v>
      </c>
      <c r="P1566" s="339">
        <f t="shared" si="281"/>
        <v>0</v>
      </c>
      <c r="Q1566" s="364"/>
      <c r="R1566" s="364"/>
      <c r="S1566" s="365"/>
      <c r="T1566" s="366"/>
      <c r="U1566" s="367"/>
      <c r="V1566" s="364"/>
      <c r="W1566" s="364"/>
      <c r="X1566" s="364"/>
      <c r="Y1566" s="1293">
        <f t="shared" si="282"/>
        <v>0</v>
      </c>
      <c r="Z1566" s="340"/>
      <c r="AA1566" s="370"/>
      <c r="AB1566" s="28"/>
      <c r="AC1566" s="253">
        <f t="shared" si="283"/>
        <v>0</v>
      </c>
    </row>
    <row r="1567" spans="1:29" ht="15.6" hidden="1" customHeight="1" x14ac:dyDescent="0.3">
      <c r="A1567" s="115"/>
      <c r="B1567" s="332"/>
      <c r="C1567" s="332"/>
      <c r="D1567" s="332"/>
      <c r="E1567" s="1169" t="s">
        <v>411</v>
      </c>
      <c r="F1567" s="582">
        <f t="shared" si="275"/>
        <v>0</v>
      </c>
      <c r="G1567" s="333"/>
      <c r="H1567" s="333"/>
      <c r="I1567" s="1509"/>
      <c r="J1567" s="434"/>
      <c r="K1567" s="633"/>
      <c r="L1567" s="337"/>
      <c r="M1567" s="337"/>
      <c r="N1567" s="337"/>
      <c r="O1567" s="912"/>
      <c r="P1567" s="339">
        <f t="shared" si="281"/>
        <v>0</v>
      </c>
      <c r="Q1567" s="364"/>
      <c r="R1567" s="364"/>
      <c r="S1567" s="365"/>
      <c r="T1567" s="366"/>
      <c r="U1567" s="367"/>
      <c r="V1567" s="364"/>
      <c r="W1567" s="364"/>
      <c r="X1567" s="364"/>
      <c r="Y1567" s="1293">
        <f t="shared" si="282"/>
        <v>0</v>
      </c>
      <c r="Z1567" s="340"/>
      <c r="AA1567" s="370"/>
      <c r="AB1567" s="28"/>
      <c r="AC1567" s="253">
        <f t="shared" si="283"/>
        <v>0</v>
      </c>
    </row>
    <row r="1568" spans="1:29" ht="15.6" hidden="1" customHeight="1" x14ac:dyDescent="0.3">
      <c r="A1568" s="115"/>
      <c r="B1568" s="332"/>
      <c r="C1568" s="332"/>
      <c r="D1568" s="332"/>
      <c r="E1568" s="1169" t="s">
        <v>231</v>
      </c>
      <c r="F1568" s="582">
        <f t="shared" si="275"/>
        <v>0</v>
      </c>
      <c r="G1568" s="333"/>
      <c r="H1568" s="333"/>
      <c r="I1568" s="1509"/>
      <c r="J1568" s="434"/>
      <c r="K1568" s="633"/>
      <c r="L1568" s="337"/>
      <c r="M1568" s="337"/>
      <c r="N1568" s="337"/>
      <c r="O1568" s="912"/>
      <c r="P1568" s="339">
        <f t="shared" si="281"/>
        <v>0</v>
      </c>
      <c r="Q1568" s="364"/>
      <c r="R1568" s="364"/>
      <c r="S1568" s="365"/>
      <c r="T1568" s="366"/>
      <c r="U1568" s="367"/>
      <c r="V1568" s="364"/>
      <c r="W1568" s="364"/>
      <c r="X1568" s="364"/>
      <c r="Y1568" s="1293">
        <f t="shared" si="282"/>
        <v>0</v>
      </c>
      <c r="Z1568" s="340"/>
      <c r="AA1568" s="370"/>
      <c r="AB1568" s="28"/>
      <c r="AC1568" s="253">
        <f t="shared" si="283"/>
        <v>0</v>
      </c>
    </row>
    <row r="1569" spans="1:29" ht="15.6" hidden="1" customHeight="1" x14ac:dyDescent="0.3">
      <c r="A1569" s="115"/>
      <c r="B1569" s="332"/>
      <c r="C1569" s="332"/>
      <c r="D1569" s="332"/>
      <c r="E1569" s="1169" t="s">
        <v>412</v>
      </c>
      <c r="F1569" s="582">
        <f t="shared" si="275"/>
        <v>0</v>
      </c>
      <c r="G1569" s="333"/>
      <c r="H1569" s="333"/>
      <c r="I1569" s="1509"/>
      <c r="J1569" s="434"/>
      <c r="K1569" s="633"/>
      <c r="L1569" s="337"/>
      <c r="M1569" s="337"/>
      <c r="N1569" s="337"/>
      <c r="O1569" s="912"/>
      <c r="P1569" s="339">
        <f t="shared" si="281"/>
        <v>0</v>
      </c>
      <c r="Q1569" s="364"/>
      <c r="R1569" s="364"/>
      <c r="S1569" s="365"/>
      <c r="T1569" s="366"/>
      <c r="U1569" s="367"/>
      <c r="V1569" s="364"/>
      <c r="W1569" s="364"/>
      <c r="X1569" s="364"/>
      <c r="Y1569" s="1293">
        <f t="shared" si="282"/>
        <v>0</v>
      </c>
      <c r="Z1569" s="340"/>
      <c r="AA1569" s="370"/>
      <c r="AB1569" s="28"/>
      <c r="AC1569" s="253">
        <f t="shared" si="283"/>
        <v>0</v>
      </c>
    </row>
    <row r="1570" spans="1:29" ht="15.6" hidden="1" customHeight="1" x14ac:dyDescent="0.3">
      <c r="A1570" s="115"/>
      <c r="B1570" s="332"/>
      <c r="C1570" s="332"/>
      <c r="D1570" s="332"/>
      <c r="E1570" s="1169" t="s">
        <v>233</v>
      </c>
      <c r="F1570" s="582">
        <f t="shared" si="275"/>
        <v>0</v>
      </c>
      <c r="G1570" s="333"/>
      <c r="H1570" s="333"/>
      <c r="I1570" s="1509"/>
      <c r="J1570" s="434"/>
      <c r="K1570" s="633"/>
      <c r="L1570" s="337"/>
      <c r="M1570" s="337"/>
      <c r="N1570" s="337"/>
      <c r="O1570" s="912"/>
      <c r="P1570" s="339">
        <f t="shared" si="281"/>
        <v>0</v>
      </c>
      <c r="Q1570" s="364"/>
      <c r="R1570" s="364"/>
      <c r="S1570" s="365"/>
      <c r="T1570" s="366"/>
      <c r="U1570" s="367"/>
      <c r="V1570" s="364"/>
      <c r="W1570" s="364"/>
      <c r="X1570" s="364"/>
      <c r="Y1570" s="1293">
        <f t="shared" si="282"/>
        <v>0</v>
      </c>
      <c r="Z1570" s="340"/>
      <c r="AA1570" s="370"/>
      <c r="AB1570" s="28"/>
      <c r="AC1570" s="253">
        <f t="shared" si="283"/>
        <v>0</v>
      </c>
    </row>
    <row r="1571" spans="1:29" ht="15.6" hidden="1" customHeight="1" x14ac:dyDescent="0.3">
      <c r="A1571" s="115"/>
      <c r="B1571" s="332"/>
      <c r="C1571" s="332"/>
      <c r="D1571" s="332"/>
      <c r="E1571" s="1168"/>
      <c r="F1571" s="582">
        <f t="shared" si="275"/>
        <v>0</v>
      </c>
      <c r="G1571" s="333"/>
      <c r="H1571" s="333"/>
      <c r="I1571" s="1509"/>
      <c r="J1571" s="434"/>
      <c r="K1571" s="942"/>
      <c r="L1571" s="337"/>
      <c r="M1571" s="337"/>
      <c r="N1571" s="337"/>
      <c r="O1571" s="912"/>
      <c r="P1571" s="339">
        <f t="shared" si="281"/>
        <v>0</v>
      </c>
      <c r="Q1571" s="364"/>
      <c r="R1571" s="364"/>
      <c r="S1571" s="365"/>
      <c r="T1571" s="366"/>
      <c r="U1571" s="367"/>
      <c r="V1571" s="364"/>
      <c r="W1571" s="364"/>
      <c r="X1571" s="364"/>
      <c r="Y1571" s="1293">
        <f t="shared" si="282"/>
        <v>0</v>
      </c>
      <c r="Z1571" s="340"/>
      <c r="AA1571" s="370"/>
      <c r="AB1571" s="28"/>
      <c r="AC1571" s="253">
        <f t="shared" si="283"/>
        <v>0</v>
      </c>
    </row>
    <row r="1572" spans="1:29" x14ac:dyDescent="0.3">
      <c r="A1572" s="115"/>
      <c r="B1572" s="332"/>
      <c r="C1572" s="332"/>
      <c r="D1572" s="332"/>
      <c r="E1572" s="1168" t="s">
        <v>62</v>
      </c>
      <c r="F1572" s="582">
        <v>3</v>
      </c>
      <c r="G1572" s="333"/>
      <c r="H1572" s="333">
        <v>3</v>
      </c>
      <c r="I1572" s="1508">
        <v>3</v>
      </c>
      <c r="J1572" s="335" t="s">
        <v>105</v>
      </c>
      <c r="K1572" s="633"/>
      <c r="L1572" s="337">
        <v>3</v>
      </c>
      <c r="M1572" s="337"/>
      <c r="N1572" s="337"/>
      <c r="O1572" s="912">
        <v>3</v>
      </c>
      <c r="P1572" s="339">
        <f t="shared" si="281"/>
        <v>0</v>
      </c>
      <c r="Q1572" s="364"/>
      <c r="R1572" s="364"/>
      <c r="S1572" s="365"/>
      <c r="T1572" s="366"/>
      <c r="U1572" s="367"/>
      <c r="V1572" s="364"/>
      <c r="W1572" s="364"/>
      <c r="X1572" s="364"/>
      <c r="Y1572" s="1293">
        <f t="shared" si="282"/>
        <v>0</v>
      </c>
      <c r="Z1572" s="340"/>
      <c r="AA1572" s="370"/>
      <c r="AB1572" s="28"/>
      <c r="AC1572" s="253">
        <f t="shared" si="283"/>
        <v>0</v>
      </c>
    </row>
    <row r="1573" spans="1:29" ht="15.6" customHeight="1" x14ac:dyDescent="0.3">
      <c r="A1573" s="115"/>
      <c r="B1573" s="332"/>
      <c r="C1573" s="332"/>
      <c r="D1573" s="332"/>
      <c r="E1573" s="1169" t="s">
        <v>231</v>
      </c>
      <c r="F1573" s="582">
        <f t="shared" si="275"/>
        <v>0</v>
      </c>
      <c r="G1573" s="333"/>
      <c r="H1573" s="333"/>
      <c r="I1573" s="1508"/>
      <c r="J1573" s="335"/>
      <c r="K1573" s="633"/>
      <c r="L1573" s="337"/>
      <c r="M1573" s="337"/>
      <c r="N1573" s="337"/>
      <c r="O1573" s="338"/>
      <c r="P1573" s="339">
        <f t="shared" si="281"/>
        <v>0</v>
      </c>
      <c r="Q1573" s="364"/>
      <c r="R1573" s="364"/>
      <c r="S1573" s="365"/>
      <c r="T1573" s="366"/>
      <c r="U1573" s="367"/>
      <c r="V1573" s="364"/>
      <c r="W1573" s="364"/>
      <c r="X1573" s="364"/>
      <c r="Y1573" s="1293">
        <f t="shared" si="282"/>
        <v>0</v>
      </c>
      <c r="Z1573" s="340"/>
      <c r="AA1573" s="370"/>
      <c r="AB1573" s="28"/>
      <c r="AC1573" s="253">
        <f t="shared" si="283"/>
        <v>0</v>
      </c>
    </row>
    <row r="1574" spans="1:29" x14ac:dyDescent="0.3">
      <c r="A1574" s="115"/>
      <c r="B1574" s="332"/>
      <c r="C1574" s="332"/>
      <c r="D1574" s="332"/>
      <c r="E1574" s="1200"/>
      <c r="F1574" s="582">
        <f t="shared" si="275"/>
        <v>0</v>
      </c>
      <c r="G1574" s="333"/>
      <c r="H1574" s="333"/>
      <c r="I1574" s="334"/>
      <c r="J1574" s="335"/>
      <c r="K1574" s="942"/>
      <c r="L1574" s="337"/>
      <c r="M1574" s="337"/>
      <c r="N1574" s="337"/>
      <c r="O1574" s="338"/>
      <c r="P1574" s="339">
        <f t="shared" si="281"/>
        <v>0</v>
      </c>
      <c r="Q1574" s="364"/>
      <c r="R1574" s="364"/>
      <c r="S1574" s="365"/>
      <c r="T1574" s="366"/>
      <c r="U1574" s="367"/>
      <c r="V1574" s="364"/>
      <c r="W1574" s="364"/>
      <c r="X1574" s="364"/>
      <c r="Y1574" s="1293">
        <f t="shared" si="282"/>
        <v>0</v>
      </c>
      <c r="Z1574" s="340"/>
      <c r="AA1574" s="370"/>
      <c r="AB1574" s="28"/>
      <c r="AC1574" s="253">
        <f t="shared" si="283"/>
        <v>0</v>
      </c>
    </row>
    <row r="1575" spans="1:29" x14ac:dyDescent="0.3">
      <c r="A1575" s="115"/>
      <c r="B1575" s="332"/>
      <c r="C1575" s="442" t="s">
        <v>955</v>
      </c>
      <c r="D1575" s="332"/>
      <c r="E1575" s="1164"/>
      <c r="F1575" s="582">
        <f t="shared" si="275"/>
        <v>0</v>
      </c>
      <c r="G1575" s="333"/>
      <c r="H1575" s="333"/>
      <c r="I1575" s="334"/>
      <c r="J1575" s="335"/>
      <c r="K1575" s="942"/>
      <c r="L1575" s="337"/>
      <c r="M1575" s="337"/>
      <c r="N1575" s="337"/>
      <c r="O1575" s="338"/>
      <c r="P1575" s="339">
        <f t="shared" si="281"/>
        <v>0</v>
      </c>
      <c r="Q1575" s="364"/>
      <c r="R1575" s="364"/>
      <c r="S1575" s="365"/>
      <c r="T1575" s="366"/>
      <c r="U1575" s="367"/>
      <c r="V1575" s="364"/>
      <c r="W1575" s="364"/>
      <c r="X1575" s="364"/>
      <c r="Y1575" s="1293">
        <f t="shared" si="282"/>
        <v>0</v>
      </c>
      <c r="Z1575" s="340"/>
      <c r="AA1575" s="348"/>
      <c r="AB1575" s="28"/>
      <c r="AC1575" s="253">
        <f t="shared" si="283"/>
        <v>0</v>
      </c>
    </row>
    <row r="1576" spans="1:29" s="9" customFormat="1" x14ac:dyDescent="0.3">
      <c r="A1576" s="115"/>
      <c r="B1576" s="332"/>
      <c r="C1576" s="442" t="s">
        <v>212</v>
      </c>
      <c r="D1576" s="332"/>
      <c r="E1576" s="1164"/>
      <c r="F1576" s="582">
        <f t="shared" si="275"/>
        <v>0</v>
      </c>
      <c r="G1576" s="333"/>
      <c r="H1576" s="333"/>
      <c r="I1576" s="334"/>
      <c r="J1576" s="335"/>
      <c r="K1576" s="942"/>
      <c r="L1576" s="344"/>
      <c r="M1576" s="344"/>
      <c r="N1576" s="344"/>
      <c r="O1576" s="338"/>
      <c r="P1576" s="339">
        <f t="shared" si="281"/>
        <v>0</v>
      </c>
      <c r="Q1576" s="364"/>
      <c r="R1576" s="364"/>
      <c r="S1576" s="365"/>
      <c r="T1576" s="366"/>
      <c r="U1576" s="367"/>
      <c r="V1576" s="364"/>
      <c r="W1576" s="364"/>
      <c r="X1576" s="364"/>
      <c r="Y1576" s="1293">
        <f t="shared" si="282"/>
        <v>0</v>
      </c>
      <c r="Z1576" s="340"/>
      <c r="AA1576" s="348"/>
      <c r="AB1576" s="28"/>
      <c r="AC1576" s="253">
        <f t="shared" si="283"/>
        <v>0</v>
      </c>
    </row>
    <row r="1577" spans="1:29" x14ac:dyDescent="0.3">
      <c r="A1577" s="115"/>
      <c r="B1577" s="332"/>
      <c r="C1577" s="332"/>
      <c r="D1577" s="332"/>
      <c r="E1577" s="1168" t="s">
        <v>754</v>
      </c>
      <c r="F1577" s="582">
        <v>5</v>
      </c>
      <c r="G1577" s="333"/>
      <c r="H1577" s="333">
        <v>5</v>
      </c>
      <c r="I1577" s="334">
        <v>5</v>
      </c>
      <c r="J1577" s="335" t="s">
        <v>108</v>
      </c>
      <c r="K1577" s="343">
        <v>5</v>
      </c>
      <c r="L1577" s="337">
        <v>5</v>
      </c>
      <c r="M1577" s="337"/>
      <c r="N1577" s="337"/>
      <c r="O1577" s="338">
        <v>5</v>
      </c>
      <c r="P1577" s="339">
        <f t="shared" si="281"/>
        <v>0</v>
      </c>
      <c r="Q1577" s="364"/>
      <c r="R1577" s="364"/>
      <c r="S1577" s="365"/>
      <c r="T1577" s="366"/>
      <c r="U1577" s="367"/>
      <c r="V1577" s="364"/>
      <c r="W1577" s="364"/>
      <c r="X1577" s="364"/>
      <c r="Y1577" s="1293">
        <f t="shared" si="282"/>
        <v>0</v>
      </c>
      <c r="Z1577" s="340"/>
      <c r="AA1577" s="370"/>
      <c r="AB1577" s="28"/>
      <c r="AC1577" s="253">
        <f t="shared" si="283"/>
        <v>0</v>
      </c>
    </row>
    <row r="1578" spans="1:29" x14ac:dyDescent="0.3">
      <c r="A1578" s="115"/>
      <c r="B1578" s="332"/>
      <c r="C1578" s="332"/>
      <c r="D1578" s="332"/>
      <c r="E1578" s="1168" t="s">
        <v>337</v>
      </c>
      <c r="F1578" s="582">
        <f t="shared" ref="F1578:F1643" si="284">SUM(G1578:J1578)</f>
        <v>0</v>
      </c>
      <c r="G1578" s="333"/>
      <c r="H1578" s="333"/>
      <c r="I1578" s="334"/>
      <c r="J1578" s="335"/>
      <c r="K1578" s="942"/>
      <c r="L1578" s="337"/>
      <c r="M1578" s="337"/>
      <c r="N1578" s="337"/>
      <c r="O1578" s="338"/>
      <c r="P1578" s="339">
        <f t="shared" si="281"/>
        <v>0</v>
      </c>
      <c r="Q1578" s="364"/>
      <c r="R1578" s="364"/>
      <c r="S1578" s="365"/>
      <c r="T1578" s="366"/>
      <c r="U1578" s="367"/>
      <c r="V1578" s="364"/>
      <c r="W1578" s="364"/>
      <c r="X1578" s="364"/>
      <c r="Y1578" s="1293">
        <f t="shared" si="282"/>
        <v>0</v>
      </c>
      <c r="Z1578" s="340"/>
      <c r="AA1578" s="370"/>
      <c r="AB1578" s="28"/>
      <c r="AC1578" s="253">
        <f t="shared" si="283"/>
        <v>0</v>
      </c>
    </row>
    <row r="1579" spans="1:29" x14ac:dyDescent="0.3">
      <c r="A1579" s="115"/>
      <c r="B1579" s="332"/>
      <c r="C1579" s="332"/>
      <c r="D1579" s="332"/>
      <c r="E1579" s="1168"/>
      <c r="F1579" s="582">
        <f t="shared" si="284"/>
        <v>0</v>
      </c>
      <c r="G1579" s="333"/>
      <c r="H1579" s="333"/>
      <c r="I1579" s="334"/>
      <c r="J1579" s="335"/>
      <c r="K1579" s="942"/>
      <c r="L1579" s="337"/>
      <c r="M1579" s="337"/>
      <c r="N1579" s="337"/>
      <c r="O1579" s="338"/>
      <c r="P1579" s="339">
        <f t="shared" si="281"/>
        <v>0</v>
      </c>
      <c r="Q1579" s="364"/>
      <c r="R1579" s="364"/>
      <c r="S1579" s="365"/>
      <c r="T1579" s="366"/>
      <c r="U1579" s="367"/>
      <c r="V1579" s="364"/>
      <c r="W1579" s="364"/>
      <c r="X1579" s="364"/>
      <c r="Y1579" s="1293">
        <f t="shared" si="282"/>
        <v>0</v>
      </c>
      <c r="Z1579" s="340"/>
      <c r="AA1579" s="370"/>
      <c r="AB1579" s="28"/>
      <c r="AC1579" s="253">
        <f t="shared" si="283"/>
        <v>0</v>
      </c>
    </row>
    <row r="1580" spans="1:29" x14ac:dyDescent="0.3">
      <c r="A1580" s="115"/>
      <c r="B1580" s="332"/>
      <c r="C1580" s="332"/>
      <c r="D1580" s="332"/>
      <c r="E1580" s="1168" t="s">
        <v>209</v>
      </c>
      <c r="F1580" s="582">
        <v>5</v>
      </c>
      <c r="G1580" s="333"/>
      <c r="H1580" s="333">
        <v>5</v>
      </c>
      <c r="I1580" s="334">
        <v>5</v>
      </c>
      <c r="J1580" s="335" t="s">
        <v>108</v>
      </c>
      <c r="K1580" s="343">
        <v>5</v>
      </c>
      <c r="L1580" s="337">
        <v>5</v>
      </c>
      <c r="M1580" s="337"/>
      <c r="N1580" s="337"/>
      <c r="O1580" s="338">
        <v>5</v>
      </c>
      <c r="P1580" s="339">
        <f t="shared" si="281"/>
        <v>0</v>
      </c>
      <c r="Q1580" s="364"/>
      <c r="R1580" s="364"/>
      <c r="S1580" s="365"/>
      <c r="T1580" s="366"/>
      <c r="U1580" s="367"/>
      <c r="V1580" s="364"/>
      <c r="W1580" s="364"/>
      <c r="X1580" s="364"/>
      <c r="Y1580" s="1293">
        <f t="shared" si="282"/>
        <v>0</v>
      </c>
      <c r="Z1580" s="340"/>
      <c r="AA1580" s="370"/>
      <c r="AB1580" s="28"/>
      <c r="AC1580" s="253">
        <f t="shared" si="283"/>
        <v>0</v>
      </c>
    </row>
    <row r="1581" spans="1:29" x14ac:dyDescent="0.3">
      <c r="A1581" s="115"/>
      <c r="B1581" s="332"/>
      <c r="C1581" s="332"/>
      <c r="D1581" s="332"/>
      <c r="E1581" s="1168" t="s">
        <v>210</v>
      </c>
      <c r="F1581" s="582">
        <f t="shared" si="284"/>
        <v>0</v>
      </c>
      <c r="G1581" s="333"/>
      <c r="H1581" s="333"/>
      <c r="I1581" s="334"/>
      <c r="J1581" s="335"/>
      <c r="K1581" s="942"/>
      <c r="L1581" s="337"/>
      <c r="M1581" s="337"/>
      <c r="N1581" s="337"/>
      <c r="O1581" s="338"/>
      <c r="P1581" s="339">
        <f t="shared" si="281"/>
        <v>0</v>
      </c>
      <c r="Q1581" s="364"/>
      <c r="R1581" s="364"/>
      <c r="S1581" s="365"/>
      <c r="T1581" s="366"/>
      <c r="U1581" s="367"/>
      <c r="V1581" s="364"/>
      <c r="W1581" s="364"/>
      <c r="X1581" s="364"/>
      <c r="Y1581" s="1293">
        <f t="shared" si="282"/>
        <v>0</v>
      </c>
      <c r="Z1581" s="340"/>
      <c r="AA1581" s="370"/>
      <c r="AB1581" s="28"/>
      <c r="AC1581" s="253">
        <f t="shared" si="283"/>
        <v>0</v>
      </c>
    </row>
    <row r="1582" spans="1:29" x14ac:dyDescent="0.3">
      <c r="A1582" s="115"/>
      <c r="B1582" s="332"/>
      <c r="C1582" s="332"/>
      <c r="D1582" s="332"/>
      <c r="E1582" s="1168"/>
      <c r="F1582" s="582">
        <f t="shared" si="284"/>
        <v>0</v>
      </c>
      <c r="G1582" s="333"/>
      <c r="H1582" s="333"/>
      <c r="I1582" s="334"/>
      <c r="J1582" s="335"/>
      <c r="K1582" s="942"/>
      <c r="L1582" s="337"/>
      <c r="M1582" s="337"/>
      <c r="N1582" s="337"/>
      <c r="O1582" s="338"/>
      <c r="P1582" s="339">
        <f t="shared" si="281"/>
        <v>0</v>
      </c>
      <c r="Q1582" s="364"/>
      <c r="R1582" s="364"/>
      <c r="S1582" s="365"/>
      <c r="T1582" s="366"/>
      <c r="U1582" s="367"/>
      <c r="V1582" s="364"/>
      <c r="W1582" s="364"/>
      <c r="X1582" s="364"/>
      <c r="Y1582" s="1293">
        <f t="shared" si="282"/>
        <v>0</v>
      </c>
      <c r="Z1582" s="340"/>
      <c r="AA1582" s="370"/>
      <c r="AB1582" s="28"/>
      <c r="AC1582" s="253">
        <f t="shared" si="283"/>
        <v>0</v>
      </c>
    </row>
    <row r="1583" spans="1:29" x14ac:dyDescent="0.3">
      <c r="A1583" s="115"/>
      <c r="B1583" s="332"/>
      <c r="C1583" s="332"/>
      <c r="D1583" s="332"/>
      <c r="E1583" s="1168" t="s">
        <v>260</v>
      </c>
      <c r="F1583" s="582">
        <v>5</v>
      </c>
      <c r="G1583" s="333"/>
      <c r="H1583" s="333">
        <v>5</v>
      </c>
      <c r="I1583" s="334">
        <v>5</v>
      </c>
      <c r="J1583" s="335" t="s">
        <v>108</v>
      </c>
      <c r="K1583" s="343">
        <v>5</v>
      </c>
      <c r="L1583" s="337">
        <v>5</v>
      </c>
      <c r="M1583" s="337"/>
      <c r="N1583" s="337"/>
      <c r="O1583" s="338">
        <v>5</v>
      </c>
      <c r="P1583" s="339">
        <f t="shared" si="281"/>
        <v>0</v>
      </c>
      <c r="Q1583" s="364"/>
      <c r="R1583" s="364"/>
      <c r="S1583" s="365"/>
      <c r="T1583" s="366"/>
      <c r="U1583" s="367"/>
      <c r="V1583" s="364"/>
      <c r="W1583" s="364"/>
      <c r="X1583" s="364"/>
      <c r="Y1583" s="1293">
        <f t="shared" si="282"/>
        <v>0</v>
      </c>
      <c r="Z1583" s="340"/>
      <c r="AA1583" s="370"/>
      <c r="AB1583" s="28"/>
      <c r="AC1583" s="253">
        <f t="shared" si="283"/>
        <v>0</v>
      </c>
    </row>
    <row r="1584" spans="1:29" x14ac:dyDescent="0.3">
      <c r="A1584" s="115"/>
      <c r="B1584" s="332"/>
      <c r="C1584" s="332"/>
      <c r="D1584" s="332"/>
      <c r="E1584" s="1168" t="s">
        <v>261</v>
      </c>
      <c r="F1584" s="582">
        <f t="shared" si="284"/>
        <v>0</v>
      </c>
      <c r="G1584" s="333"/>
      <c r="H1584" s="333"/>
      <c r="I1584" s="334"/>
      <c r="J1584" s="335"/>
      <c r="K1584" s="942"/>
      <c r="L1584" s="337"/>
      <c r="M1584" s="337"/>
      <c r="N1584" s="337"/>
      <c r="O1584" s="338"/>
      <c r="P1584" s="339">
        <f t="shared" si="281"/>
        <v>0</v>
      </c>
      <c r="Q1584" s="364"/>
      <c r="R1584" s="364"/>
      <c r="S1584" s="365"/>
      <c r="T1584" s="366"/>
      <c r="U1584" s="367"/>
      <c r="V1584" s="364"/>
      <c r="W1584" s="364"/>
      <c r="X1584" s="364"/>
      <c r="Y1584" s="1293">
        <f t="shared" si="282"/>
        <v>0</v>
      </c>
      <c r="Z1584" s="340"/>
      <c r="AA1584" s="370"/>
      <c r="AB1584" s="28"/>
      <c r="AC1584" s="253">
        <f t="shared" si="283"/>
        <v>0</v>
      </c>
    </row>
    <row r="1585" spans="1:29" x14ac:dyDescent="0.3">
      <c r="A1585" s="115"/>
      <c r="B1585" s="332"/>
      <c r="C1585" s="332"/>
      <c r="D1585" s="332"/>
      <c r="E1585" s="1168" t="s">
        <v>211</v>
      </c>
      <c r="F1585" s="582">
        <f t="shared" si="284"/>
        <v>0</v>
      </c>
      <c r="G1585" s="333"/>
      <c r="H1585" s="333"/>
      <c r="I1585" s="334"/>
      <c r="J1585" s="335"/>
      <c r="K1585" s="942"/>
      <c r="L1585" s="337"/>
      <c r="M1585" s="337"/>
      <c r="N1585" s="337"/>
      <c r="O1585" s="338"/>
      <c r="P1585" s="339">
        <f t="shared" si="281"/>
        <v>0</v>
      </c>
      <c r="Q1585" s="364"/>
      <c r="R1585" s="364"/>
      <c r="S1585" s="365"/>
      <c r="T1585" s="366"/>
      <c r="U1585" s="367"/>
      <c r="V1585" s="364"/>
      <c r="W1585" s="364"/>
      <c r="X1585" s="364"/>
      <c r="Y1585" s="1293">
        <f t="shared" si="282"/>
        <v>0</v>
      </c>
      <c r="Z1585" s="340"/>
      <c r="AA1585" s="370"/>
      <c r="AB1585" s="28"/>
      <c r="AC1585" s="253">
        <f t="shared" si="283"/>
        <v>0</v>
      </c>
    </row>
    <row r="1586" spans="1:29" x14ac:dyDescent="0.3">
      <c r="A1586" s="115"/>
      <c r="B1586" s="332"/>
      <c r="C1586" s="332"/>
      <c r="D1586" s="332"/>
      <c r="E1586" s="1168"/>
      <c r="F1586" s="582">
        <f t="shared" si="284"/>
        <v>0</v>
      </c>
      <c r="G1586" s="333"/>
      <c r="H1586" s="333"/>
      <c r="I1586" s="334"/>
      <c r="J1586" s="335"/>
      <c r="K1586" s="942"/>
      <c r="L1586" s="337"/>
      <c r="M1586" s="337"/>
      <c r="N1586" s="337"/>
      <c r="O1586" s="338"/>
      <c r="P1586" s="339">
        <f t="shared" si="281"/>
        <v>0</v>
      </c>
      <c r="Q1586" s="364"/>
      <c r="R1586" s="364"/>
      <c r="S1586" s="365"/>
      <c r="T1586" s="366"/>
      <c r="U1586" s="367"/>
      <c r="V1586" s="364"/>
      <c r="W1586" s="364"/>
      <c r="X1586" s="364"/>
      <c r="Y1586" s="1293">
        <f t="shared" si="282"/>
        <v>0</v>
      </c>
      <c r="Z1586" s="340"/>
      <c r="AA1586" s="370"/>
      <c r="AB1586" s="28"/>
      <c r="AC1586" s="253">
        <f t="shared" si="283"/>
        <v>0</v>
      </c>
    </row>
    <row r="1587" spans="1:29" x14ac:dyDescent="0.3">
      <c r="A1587" s="115"/>
      <c r="B1587" s="332"/>
      <c r="C1587" s="442" t="s">
        <v>956</v>
      </c>
      <c r="D1587" s="332"/>
      <c r="E1587" s="1164"/>
      <c r="F1587" s="582">
        <f t="shared" si="284"/>
        <v>0</v>
      </c>
      <c r="G1587" s="333"/>
      <c r="H1587" s="333"/>
      <c r="I1587" s="334"/>
      <c r="J1587" s="335"/>
      <c r="K1587" s="942"/>
      <c r="L1587" s="337"/>
      <c r="M1587" s="337"/>
      <c r="N1587" s="337"/>
      <c r="O1587" s="338"/>
      <c r="P1587" s="339">
        <f t="shared" si="281"/>
        <v>0</v>
      </c>
      <c r="Q1587" s="364"/>
      <c r="R1587" s="364"/>
      <c r="S1587" s="365"/>
      <c r="T1587" s="366"/>
      <c r="U1587" s="367"/>
      <c r="V1587" s="364"/>
      <c r="W1587" s="364"/>
      <c r="X1587" s="364"/>
      <c r="Y1587" s="1293">
        <f t="shared" si="282"/>
        <v>0</v>
      </c>
      <c r="Z1587" s="340"/>
      <c r="AA1587" s="439"/>
      <c r="AB1587" s="28"/>
      <c r="AC1587" s="253">
        <f t="shared" si="283"/>
        <v>0</v>
      </c>
    </row>
    <row r="1588" spans="1:29" x14ac:dyDescent="0.3">
      <c r="A1588" s="115"/>
      <c r="B1588" s="332"/>
      <c r="C1588" s="442"/>
      <c r="D1588" s="368" t="s">
        <v>911</v>
      </c>
      <c r="E1588" s="1164"/>
      <c r="F1588" s="582"/>
      <c r="G1588" s="333"/>
      <c r="H1588" s="333"/>
      <c r="I1588" s="334"/>
      <c r="J1588" s="335"/>
      <c r="K1588" s="942"/>
      <c r="L1588" s="337"/>
      <c r="M1588" s="337"/>
      <c r="N1588" s="337"/>
      <c r="O1588" s="338"/>
      <c r="P1588" s="339">
        <f t="shared" si="281"/>
        <v>0</v>
      </c>
      <c r="Q1588" s="364"/>
      <c r="R1588" s="364"/>
      <c r="S1588" s="365"/>
      <c r="T1588" s="366"/>
      <c r="U1588" s="367"/>
      <c r="V1588" s="364"/>
      <c r="W1588" s="364"/>
      <c r="X1588" s="364"/>
      <c r="Y1588" s="1293">
        <f t="shared" si="282"/>
        <v>0</v>
      </c>
      <c r="Z1588" s="340"/>
      <c r="AA1588" s="439"/>
      <c r="AB1588" s="28"/>
      <c r="AC1588" s="253">
        <f t="shared" si="283"/>
        <v>0</v>
      </c>
    </row>
    <row r="1589" spans="1:29" x14ac:dyDescent="0.3">
      <c r="A1589" s="115"/>
      <c r="B1589" s="332"/>
      <c r="C1589" s="332"/>
      <c r="D1589" s="332"/>
      <c r="E1589" s="1168" t="s">
        <v>208</v>
      </c>
      <c r="F1589" s="582">
        <v>5</v>
      </c>
      <c r="G1589" s="333"/>
      <c r="H1589" s="333">
        <v>5</v>
      </c>
      <c r="I1589" s="334">
        <v>5</v>
      </c>
      <c r="J1589" s="335" t="s">
        <v>108</v>
      </c>
      <c r="K1589" s="343">
        <v>5</v>
      </c>
      <c r="L1589" s="337">
        <v>5</v>
      </c>
      <c r="M1589" s="337"/>
      <c r="N1589" s="337"/>
      <c r="O1589" s="338">
        <v>5</v>
      </c>
      <c r="P1589" s="339">
        <f t="shared" si="281"/>
        <v>50000</v>
      </c>
      <c r="Q1589" s="364"/>
      <c r="R1589" s="364">
        <v>50000</v>
      </c>
      <c r="S1589" s="365"/>
      <c r="T1589" s="366"/>
      <c r="U1589" s="367"/>
      <c r="V1589" s="364">
        <v>50000</v>
      </c>
      <c r="W1589" s="364"/>
      <c r="X1589" s="364"/>
      <c r="Y1589" s="1293">
        <f t="shared" si="282"/>
        <v>50000</v>
      </c>
      <c r="Z1589" s="340"/>
      <c r="AA1589" s="439"/>
      <c r="AB1589" s="28"/>
      <c r="AC1589" s="253">
        <f t="shared" si="283"/>
        <v>100000</v>
      </c>
    </row>
    <row r="1590" spans="1:29" x14ac:dyDescent="0.3">
      <c r="A1590" s="115"/>
      <c r="B1590" s="332"/>
      <c r="C1590" s="332"/>
      <c r="D1590" s="332"/>
      <c r="E1590" s="1168" t="s">
        <v>375</v>
      </c>
      <c r="F1590" s="582">
        <f t="shared" si="284"/>
        <v>0</v>
      </c>
      <c r="G1590" s="333"/>
      <c r="H1590" s="333"/>
      <c r="I1590" s="334"/>
      <c r="J1590" s="335"/>
      <c r="K1590" s="942"/>
      <c r="L1590" s="337"/>
      <c r="M1590" s="337"/>
      <c r="N1590" s="337"/>
      <c r="O1590" s="338"/>
      <c r="P1590" s="339">
        <f t="shared" si="281"/>
        <v>0</v>
      </c>
      <c r="Q1590" s="364"/>
      <c r="R1590" s="364"/>
      <c r="S1590" s="365"/>
      <c r="T1590" s="366"/>
      <c r="U1590" s="367"/>
      <c r="V1590" s="364"/>
      <c r="W1590" s="364"/>
      <c r="X1590" s="364"/>
      <c r="Y1590" s="1293">
        <f t="shared" si="282"/>
        <v>0</v>
      </c>
      <c r="Z1590" s="340"/>
      <c r="AA1590" s="370"/>
      <c r="AB1590" s="28"/>
      <c r="AC1590" s="253">
        <f t="shared" si="283"/>
        <v>0</v>
      </c>
    </row>
    <row r="1591" spans="1:29" x14ac:dyDescent="0.3">
      <c r="A1591" s="115"/>
      <c r="B1591" s="332"/>
      <c r="C1591" s="332"/>
      <c r="D1591" s="332"/>
      <c r="E1591" s="1213"/>
      <c r="F1591" s="582">
        <f t="shared" si="284"/>
        <v>0</v>
      </c>
      <c r="G1591" s="333"/>
      <c r="H1591" s="333"/>
      <c r="I1591" s="334"/>
      <c r="J1591" s="335"/>
      <c r="K1591" s="942"/>
      <c r="L1591" s="337"/>
      <c r="M1591" s="337"/>
      <c r="N1591" s="337"/>
      <c r="O1591" s="338"/>
      <c r="P1591" s="339">
        <f t="shared" si="281"/>
        <v>0</v>
      </c>
      <c r="Q1591" s="364"/>
      <c r="R1591" s="364"/>
      <c r="S1591" s="365"/>
      <c r="T1591" s="366"/>
      <c r="U1591" s="367"/>
      <c r="V1591" s="364"/>
      <c r="W1591" s="364"/>
      <c r="X1591" s="364"/>
      <c r="Y1591" s="1293">
        <f t="shared" si="282"/>
        <v>0</v>
      </c>
      <c r="Z1591" s="340"/>
      <c r="AA1591" s="348"/>
      <c r="AB1591" s="28"/>
      <c r="AC1591" s="253">
        <f t="shared" si="283"/>
        <v>0</v>
      </c>
    </row>
    <row r="1592" spans="1:29" x14ac:dyDescent="0.3">
      <c r="A1592" s="115"/>
      <c r="B1592" s="332"/>
      <c r="C1592" s="659" t="s">
        <v>1284</v>
      </c>
      <c r="D1592" s="332"/>
      <c r="E1592" s="1164"/>
      <c r="F1592" s="582">
        <f t="shared" si="284"/>
        <v>0</v>
      </c>
      <c r="G1592" s="333"/>
      <c r="H1592" s="333"/>
      <c r="I1592" s="334"/>
      <c r="J1592" s="335"/>
      <c r="K1592" s="942"/>
      <c r="L1592" s="337"/>
      <c r="M1592" s="337"/>
      <c r="N1592" s="337"/>
      <c r="O1592" s="338"/>
      <c r="P1592" s="339">
        <f t="shared" si="281"/>
        <v>0</v>
      </c>
      <c r="Q1592" s="364"/>
      <c r="R1592" s="364"/>
      <c r="S1592" s="365"/>
      <c r="T1592" s="366"/>
      <c r="U1592" s="367"/>
      <c r="V1592" s="364"/>
      <c r="W1592" s="364"/>
      <c r="X1592" s="364"/>
      <c r="Y1592" s="1293">
        <f t="shared" si="282"/>
        <v>0</v>
      </c>
      <c r="Z1592" s="340"/>
      <c r="AA1592" s="431"/>
      <c r="AB1592" s="28"/>
      <c r="AC1592" s="253">
        <f t="shared" si="283"/>
        <v>0</v>
      </c>
    </row>
    <row r="1593" spans="1:29" x14ac:dyDescent="0.3">
      <c r="A1593" s="115"/>
      <c r="B1593" s="332"/>
      <c r="C1593" s="513" t="s">
        <v>1285</v>
      </c>
      <c r="D1593" s="332"/>
      <c r="E1593" s="1164"/>
      <c r="F1593" s="582">
        <f t="shared" si="284"/>
        <v>0</v>
      </c>
      <c r="G1593" s="333"/>
      <c r="H1593" s="333"/>
      <c r="I1593" s="334"/>
      <c r="J1593" s="335"/>
      <c r="K1593" s="942"/>
      <c r="L1593" s="337"/>
      <c r="M1593" s="337"/>
      <c r="N1593" s="337"/>
      <c r="O1593" s="338"/>
      <c r="P1593" s="339">
        <f t="shared" si="281"/>
        <v>0</v>
      </c>
      <c r="Q1593" s="364"/>
      <c r="R1593" s="364"/>
      <c r="S1593" s="365"/>
      <c r="T1593" s="366"/>
      <c r="U1593" s="367"/>
      <c r="V1593" s="364"/>
      <c r="W1593" s="364"/>
      <c r="X1593" s="364"/>
      <c r="Y1593" s="1293">
        <f t="shared" si="282"/>
        <v>0</v>
      </c>
      <c r="Z1593" s="340"/>
      <c r="AA1593" s="431"/>
      <c r="AB1593" s="28"/>
      <c r="AC1593" s="253">
        <f t="shared" si="283"/>
        <v>0</v>
      </c>
    </row>
    <row r="1594" spans="1:29" x14ac:dyDescent="0.3">
      <c r="A1594" s="115"/>
      <c r="B1594" s="332"/>
      <c r="C1594" s="513" t="s">
        <v>1286</v>
      </c>
      <c r="D1594" s="332"/>
      <c r="E1594" s="1164"/>
      <c r="F1594" s="582">
        <f t="shared" si="284"/>
        <v>0</v>
      </c>
      <c r="G1594" s="333"/>
      <c r="H1594" s="333"/>
      <c r="I1594" s="334"/>
      <c r="J1594" s="335"/>
      <c r="K1594" s="942"/>
      <c r="L1594" s="337"/>
      <c r="M1594" s="337"/>
      <c r="N1594" s="337"/>
      <c r="O1594" s="338"/>
      <c r="P1594" s="339">
        <f t="shared" si="281"/>
        <v>0</v>
      </c>
      <c r="Q1594" s="364"/>
      <c r="R1594" s="364"/>
      <c r="S1594" s="365"/>
      <c r="T1594" s="366"/>
      <c r="U1594" s="367"/>
      <c r="V1594" s="364"/>
      <c r="W1594" s="364"/>
      <c r="X1594" s="364"/>
      <c r="Y1594" s="1293">
        <f t="shared" si="282"/>
        <v>0</v>
      </c>
      <c r="Z1594" s="340"/>
      <c r="AA1594" s="431"/>
      <c r="AB1594" s="28"/>
      <c r="AC1594" s="253">
        <f t="shared" si="283"/>
        <v>0</v>
      </c>
    </row>
    <row r="1595" spans="1:29" x14ac:dyDescent="0.3">
      <c r="A1595" s="115"/>
      <c r="B1595" s="332"/>
      <c r="C1595" s="332"/>
      <c r="D1595" s="332"/>
      <c r="E1595" s="1168" t="s">
        <v>213</v>
      </c>
      <c r="F1595" s="582">
        <f t="shared" si="284"/>
        <v>6</v>
      </c>
      <c r="G1595" s="333"/>
      <c r="H1595" s="333">
        <v>3</v>
      </c>
      <c r="I1595" s="334">
        <v>3</v>
      </c>
      <c r="J1595" s="335"/>
      <c r="K1595" s="942"/>
      <c r="L1595" s="337">
        <v>6</v>
      </c>
      <c r="M1595" s="337"/>
      <c r="N1595" s="337"/>
      <c r="O1595" s="338">
        <f t="shared" ref="O1595:O1643" si="285">SUM(K1595:N1595)</f>
        <v>6</v>
      </c>
      <c r="P1595" s="339">
        <f t="shared" si="281"/>
        <v>200000</v>
      </c>
      <c r="Q1595" s="364"/>
      <c r="R1595" s="364">
        <v>200000</v>
      </c>
      <c r="S1595" s="365"/>
      <c r="T1595" s="366"/>
      <c r="U1595" s="367"/>
      <c r="V1595" s="364">
        <v>200000</v>
      </c>
      <c r="W1595" s="364"/>
      <c r="X1595" s="364"/>
      <c r="Y1595" s="1293">
        <f t="shared" si="282"/>
        <v>200000</v>
      </c>
      <c r="Z1595" s="340"/>
      <c r="AA1595" s="439"/>
      <c r="AB1595" s="28"/>
      <c r="AC1595" s="253">
        <f t="shared" si="283"/>
        <v>400000</v>
      </c>
    </row>
    <row r="1596" spans="1:29" ht="15.6" customHeight="1" x14ac:dyDescent="0.3">
      <c r="A1596" s="115"/>
      <c r="B1596" s="332"/>
      <c r="C1596" s="332"/>
      <c r="D1596" s="332"/>
      <c r="E1596" s="1214"/>
      <c r="F1596" s="582">
        <f t="shared" si="284"/>
        <v>0</v>
      </c>
      <c r="G1596" s="333"/>
      <c r="H1596" s="333"/>
      <c r="I1596" s="334"/>
      <c r="J1596" s="335"/>
      <c r="K1596" s="942"/>
      <c r="L1596" s="337"/>
      <c r="M1596" s="337"/>
      <c r="N1596" s="337"/>
      <c r="O1596" s="338"/>
      <c r="P1596" s="339">
        <f t="shared" si="281"/>
        <v>0</v>
      </c>
      <c r="Q1596" s="364"/>
      <c r="R1596" s="364"/>
      <c r="S1596" s="365"/>
      <c r="T1596" s="366"/>
      <c r="U1596" s="367"/>
      <c r="V1596" s="364"/>
      <c r="W1596" s="364"/>
      <c r="X1596" s="364"/>
      <c r="Y1596" s="1293">
        <f t="shared" si="282"/>
        <v>0</v>
      </c>
      <c r="Z1596" s="340"/>
      <c r="AA1596" s="439"/>
      <c r="AB1596" s="28"/>
      <c r="AC1596" s="253">
        <f t="shared" si="283"/>
        <v>0</v>
      </c>
    </row>
    <row r="1597" spans="1:29" x14ac:dyDescent="0.3">
      <c r="A1597" s="115"/>
      <c r="B1597" s="332"/>
      <c r="C1597" s="513" t="s">
        <v>957</v>
      </c>
      <c r="D1597" s="332"/>
      <c r="E1597" s="1164"/>
      <c r="F1597" s="582">
        <f t="shared" si="284"/>
        <v>0</v>
      </c>
      <c r="G1597" s="333"/>
      <c r="H1597" s="333"/>
      <c r="I1597" s="334"/>
      <c r="J1597" s="335"/>
      <c r="K1597" s="942"/>
      <c r="L1597" s="337"/>
      <c r="M1597" s="337"/>
      <c r="N1597" s="337"/>
      <c r="O1597" s="338"/>
      <c r="P1597" s="339">
        <f t="shared" si="281"/>
        <v>0</v>
      </c>
      <c r="Q1597" s="364"/>
      <c r="R1597" s="364"/>
      <c r="S1597" s="365"/>
      <c r="T1597" s="366"/>
      <c r="U1597" s="367"/>
      <c r="V1597" s="364"/>
      <c r="W1597" s="364"/>
      <c r="X1597" s="364"/>
      <c r="Y1597" s="1293">
        <f t="shared" si="282"/>
        <v>0</v>
      </c>
      <c r="Z1597" s="438"/>
      <c r="AA1597" s="435"/>
      <c r="AB1597" s="28"/>
      <c r="AC1597" s="253">
        <f t="shared" si="283"/>
        <v>0</v>
      </c>
    </row>
    <row r="1598" spans="1:29" x14ac:dyDescent="0.3">
      <c r="A1598" s="115"/>
      <c r="B1598" s="332"/>
      <c r="C1598" s="332"/>
      <c r="D1598" s="332"/>
      <c r="E1598" s="1168" t="s">
        <v>286</v>
      </c>
      <c r="F1598" s="582">
        <f t="shared" si="284"/>
        <v>4</v>
      </c>
      <c r="G1598" s="333">
        <v>1</v>
      </c>
      <c r="H1598" s="333">
        <v>1</v>
      </c>
      <c r="I1598" s="334">
        <v>1</v>
      </c>
      <c r="J1598" s="335">
        <v>1</v>
      </c>
      <c r="K1598" s="942"/>
      <c r="L1598" s="337">
        <v>3</v>
      </c>
      <c r="M1598" s="337"/>
      <c r="N1598" s="337"/>
      <c r="O1598" s="338">
        <f t="shared" si="285"/>
        <v>3</v>
      </c>
      <c r="P1598" s="339">
        <f t="shared" si="281"/>
        <v>592000</v>
      </c>
      <c r="Q1598" s="364"/>
      <c r="R1598" s="364"/>
      <c r="S1598" s="366">
        <v>295000</v>
      </c>
      <c r="T1598" s="366">
        <v>297000</v>
      </c>
      <c r="U1598" s="367"/>
      <c r="V1598" s="364"/>
      <c r="W1598" s="364"/>
      <c r="X1598" s="364"/>
      <c r="Y1598" s="1293">
        <f t="shared" si="282"/>
        <v>0</v>
      </c>
      <c r="Z1598" s="438" t="s">
        <v>32</v>
      </c>
      <c r="AA1598" s="435"/>
      <c r="AB1598" s="28"/>
      <c r="AC1598" s="253">
        <f t="shared" si="283"/>
        <v>592000</v>
      </c>
    </row>
    <row r="1599" spans="1:29" x14ac:dyDescent="0.3">
      <c r="A1599" s="115"/>
      <c r="B1599" s="332"/>
      <c r="C1599" s="332"/>
      <c r="D1599" s="332"/>
      <c r="E1599" s="1168"/>
      <c r="F1599" s="582">
        <f t="shared" si="284"/>
        <v>0</v>
      </c>
      <c r="G1599" s="333"/>
      <c r="H1599" s="333"/>
      <c r="I1599" s="334"/>
      <c r="J1599" s="335"/>
      <c r="K1599" s="942"/>
      <c r="L1599" s="337"/>
      <c r="M1599" s="337"/>
      <c r="N1599" s="337"/>
      <c r="O1599" s="338">
        <f t="shared" si="285"/>
        <v>0</v>
      </c>
      <c r="P1599" s="339">
        <f t="shared" si="281"/>
        <v>0</v>
      </c>
      <c r="Q1599" s="364"/>
      <c r="R1599" s="364"/>
      <c r="S1599" s="365"/>
      <c r="T1599" s="366"/>
      <c r="U1599" s="367"/>
      <c r="V1599" s="364"/>
      <c r="W1599" s="364"/>
      <c r="X1599" s="364"/>
      <c r="Y1599" s="1293">
        <f t="shared" si="282"/>
        <v>0</v>
      </c>
      <c r="Z1599" s="438"/>
      <c r="AA1599" s="439"/>
      <c r="AB1599" s="28"/>
      <c r="AC1599" s="253">
        <f t="shared" si="283"/>
        <v>0</v>
      </c>
    </row>
    <row r="1600" spans="1:29" x14ac:dyDescent="0.3">
      <c r="A1600" s="115"/>
      <c r="B1600" s="332"/>
      <c r="C1600" s="332"/>
      <c r="D1600" s="332"/>
      <c r="E1600" s="1182" t="s">
        <v>158</v>
      </c>
      <c r="F1600" s="582">
        <f t="shared" si="284"/>
        <v>0</v>
      </c>
      <c r="G1600" s="333"/>
      <c r="H1600" s="333"/>
      <c r="I1600" s="334"/>
      <c r="J1600" s="335"/>
      <c r="K1600" s="942"/>
      <c r="L1600" s="337"/>
      <c r="M1600" s="337"/>
      <c r="N1600" s="337"/>
      <c r="O1600" s="338"/>
      <c r="P1600" s="339">
        <f t="shared" si="281"/>
        <v>130000</v>
      </c>
      <c r="Q1600" s="365"/>
      <c r="R1600" s="365"/>
      <c r="S1600" s="365">
        <v>65000</v>
      </c>
      <c r="T1600" s="366">
        <v>65000</v>
      </c>
      <c r="U1600" s="367"/>
      <c r="V1600" s="364"/>
      <c r="W1600" s="364"/>
      <c r="X1600" s="364"/>
      <c r="Y1600" s="1293">
        <f t="shared" si="282"/>
        <v>0</v>
      </c>
      <c r="Z1600" s="438" t="s">
        <v>32</v>
      </c>
      <c r="AA1600" s="439"/>
      <c r="AB1600" s="28"/>
      <c r="AC1600" s="253">
        <f t="shared" si="283"/>
        <v>130000</v>
      </c>
    </row>
    <row r="1601" spans="1:36" x14ac:dyDescent="0.3">
      <c r="A1601" s="115"/>
      <c r="B1601" s="332"/>
      <c r="C1601" s="332"/>
      <c r="D1601" s="332"/>
      <c r="E1601" s="1182" t="s">
        <v>66</v>
      </c>
      <c r="F1601" s="582">
        <f t="shared" si="284"/>
        <v>0</v>
      </c>
      <c r="G1601" s="333"/>
      <c r="H1601" s="333"/>
      <c r="I1601" s="334"/>
      <c r="J1601" s="335"/>
      <c r="K1601" s="942"/>
      <c r="L1601" s="337"/>
      <c r="M1601" s="337"/>
      <c r="N1601" s="337"/>
      <c r="O1601" s="338"/>
      <c r="P1601" s="339">
        <f t="shared" si="281"/>
        <v>150000</v>
      </c>
      <c r="Q1601" s="365"/>
      <c r="R1601" s="365"/>
      <c r="S1601" s="365">
        <v>75000</v>
      </c>
      <c r="T1601" s="366">
        <v>75000</v>
      </c>
      <c r="U1601" s="367"/>
      <c r="V1601" s="364"/>
      <c r="W1601" s="364"/>
      <c r="X1601" s="364"/>
      <c r="Y1601" s="1293">
        <f t="shared" si="282"/>
        <v>0</v>
      </c>
      <c r="Z1601" s="438" t="s">
        <v>32</v>
      </c>
      <c r="AA1601" s="439"/>
      <c r="AB1601" s="28"/>
      <c r="AC1601" s="253">
        <f t="shared" si="283"/>
        <v>150000</v>
      </c>
    </row>
    <row r="1602" spans="1:36" x14ac:dyDescent="0.3">
      <c r="A1602" s="115"/>
      <c r="B1602" s="332"/>
      <c r="C1602" s="332"/>
      <c r="D1602" s="332"/>
      <c r="E1602" s="1182" t="s">
        <v>257</v>
      </c>
      <c r="F1602" s="582">
        <f t="shared" si="284"/>
        <v>0</v>
      </c>
      <c r="G1602" s="333"/>
      <c r="H1602" s="333"/>
      <c r="I1602" s="334"/>
      <c r="J1602" s="335"/>
      <c r="K1602" s="942"/>
      <c r="L1602" s="337"/>
      <c r="M1602" s="337"/>
      <c r="N1602" s="337"/>
      <c r="O1602" s="338"/>
      <c r="P1602" s="339">
        <f t="shared" si="281"/>
        <v>90000</v>
      </c>
      <c r="Q1602" s="365"/>
      <c r="R1602" s="365"/>
      <c r="S1602" s="365">
        <v>45000</v>
      </c>
      <c r="T1602" s="366">
        <v>45000</v>
      </c>
      <c r="U1602" s="367"/>
      <c r="V1602" s="364"/>
      <c r="W1602" s="364"/>
      <c r="X1602" s="364"/>
      <c r="Y1602" s="1293">
        <f t="shared" si="282"/>
        <v>0</v>
      </c>
      <c r="Z1602" s="438" t="s">
        <v>32</v>
      </c>
      <c r="AA1602" s="439"/>
      <c r="AB1602" s="28"/>
      <c r="AC1602" s="253">
        <f t="shared" si="283"/>
        <v>90000</v>
      </c>
    </row>
    <row r="1603" spans="1:36" s="31" customFormat="1" ht="16.2" thickBot="1" x14ac:dyDescent="0.35">
      <c r="A1603" s="119"/>
      <c r="B1603" s="306"/>
      <c r="C1603" s="306"/>
      <c r="D1603" s="306"/>
      <c r="E1603" s="1531"/>
      <c r="F1603" s="881">
        <f t="shared" si="284"/>
        <v>0</v>
      </c>
      <c r="G1603" s="307"/>
      <c r="H1603" s="307"/>
      <c r="I1603" s="308"/>
      <c r="J1603" s="309"/>
      <c r="K1603" s="941"/>
      <c r="L1603" s="310"/>
      <c r="M1603" s="310"/>
      <c r="N1603" s="310"/>
      <c r="O1603" s="311"/>
      <c r="P1603" s="484">
        <f t="shared" si="281"/>
        <v>0</v>
      </c>
      <c r="Q1603" s="349"/>
      <c r="R1603" s="349"/>
      <c r="S1603" s="314"/>
      <c r="T1603" s="315"/>
      <c r="U1603" s="350"/>
      <c r="V1603" s="349"/>
      <c r="W1603" s="349"/>
      <c r="X1603" s="349"/>
      <c r="Y1603" s="1307">
        <f t="shared" si="282"/>
        <v>0</v>
      </c>
      <c r="Z1603" s="317"/>
      <c r="AA1603" s="318"/>
      <c r="AB1603" s="1125"/>
      <c r="AC1603" s="1126">
        <f t="shared" si="283"/>
        <v>0</v>
      </c>
    </row>
    <row r="1604" spans="1:36" s="1134" customFormat="1" x14ac:dyDescent="0.3">
      <c r="A1604" s="1522" t="s">
        <v>338</v>
      </c>
      <c r="B1604" s="1378"/>
      <c r="C1604" s="1378"/>
      <c r="D1604" s="1378"/>
      <c r="E1604" s="1523"/>
      <c r="F1604" s="1379">
        <f t="shared" si="284"/>
        <v>0</v>
      </c>
      <c r="G1604" s="1524"/>
      <c r="H1604" s="1524"/>
      <c r="I1604" s="1525"/>
      <c r="J1604" s="1526"/>
      <c r="K1604" s="1527"/>
      <c r="L1604" s="1528"/>
      <c r="M1604" s="1528"/>
      <c r="N1604" s="1528"/>
      <c r="O1604" s="1380"/>
      <c r="P1604" s="1381">
        <f t="shared" si="281"/>
        <v>0</v>
      </c>
      <c r="Q1604" s="1529"/>
      <c r="R1604" s="1529"/>
      <c r="S1604" s="1530"/>
      <c r="T1604" s="1384"/>
      <c r="U1604" s="1381"/>
      <c r="V1604" s="1530"/>
      <c r="W1604" s="1530"/>
      <c r="X1604" s="1382"/>
      <c r="Y1604" s="1383">
        <f t="shared" si="282"/>
        <v>0</v>
      </c>
      <c r="Z1604" s="1381"/>
      <c r="AA1604" s="1384"/>
      <c r="AB1604" s="97" t="e">
        <f>#REF!+AA1604</f>
        <v>#REF!</v>
      </c>
      <c r="AC1604" s="1128">
        <f t="shared" si="283"/>
        <v>0</v>
      </c>
      <c r="AD1604" s="1129"/>
      <c r="AE1604" s="1129"/>
      <c r="AF1604" s="83">
        <f>+AE1604+AD1604+AC1604+Y1604</f>
        <v>0</v>
      </c>
      <c r="AG1604" s="1130"/>
      <c r="AH1604" s="1131"/>
      <c r="AI1604" s="1132"/>
      <c r="AJ1604" s="1133"/>
    </row>
    <row r="1605" spans="1:36" s="1142" customFormat="1" x14ac:dyDescent="0.3">
      <c r="A1605" s="18"/>
      <c r="B1605" s="685" t="s">
        <v>339</v>
      </c>
      <c r="C1605" s="1135"/>
      <c r="D1605" s="1135"/>
      <c r="E1605" s="1215"/>
      <c r="F1605" s="899">
        <f t="shared" si="284"/>
        <v>0</v>
      </c>
      <c r="G1605" s="933"/>
      <c r="H1605" s="933"/>
      <c r="I1605" s="934"/>
      <c r="J1605" s="935"/>
      <c r="K1605" s="936"/>
      <c r="L1605" s="937"/>
      <c r="M1605" s="937"/>
      <c r="N1605" s="937"/>
      <c r="O1605" s="686"/>
      <c r="P1605" s="1002">
        <f t="shared" si="281"/>
        <v>0</v>
      </c>
      <c r="Q1605" s="981"/>
      <c r="R1605" s="981"/>
      <c r="S1605" s="982"/>
      <c r="T1605" s="687"/>
      <c r="U1605" s="1002"/>
      <c r="V1605" s="982"/>
      <c r="W1605" s="982"/>
      <c r="X1605" s="688"/>
      <c r="Y1605" s="1314">
        <f t="shared" si="282"/>
        <v>0</v>
      </c>
      <c r="Z1605" s="1002"/>
      <c r="AA1605" s="687"/>
      <c r="AB1605" s="98"/>
      <c r="AC1605" s="1136">
        <f t="shared" si="283"/>
        <v>0</v>
      </c>
      <c r="AD1605" s="1137"/>
      <c r="AE1605" s="1137"/>
      <c r="AF1605" s="81">
        <f>+AE1605+AD1605+AC1605+Y1605</f>
        <v>0</v>
      </c>
      <c r="AG1605" s="1138"/>
      <c r="AH1605" s="1139"/>
      <c r="AI1605" s="1140"/>
      <c r="AJ1605" s="1141" t="s">
        <v>756</v>
      </c>
    </row>
    <row r="1606" spans="1:36" s="34" customFormat="1" x14ac:dyDescent="0.3">
      <c r="A1606" s="118"/>
      <c r="B1606" s="331" t="s">
        <v>264</v>
      </c>
      <c r="C1606" s="368"/>
      <c r="D1606" s="368"/>
      <c r="E1606" s="1166"/>
      <c r="F1606" s="582">
        <f t="shared" si="284"/>
        <v>0</v>
      </c>
      <c r="G1606" s="583"/>
      <c r="H1606" s="583"/>
      <c r="I1606" s="584"/>
      <c r="J1606" s="585"/>
      <c r="K1606" s="336"/>
      <c r="L1606" s="586"/>
      <c r="M1606" s="586"/>
      <c r="N1606" s="586"/>
      <c r="O1606" s="338"/>
      <c r="P1606" s="437">
        <f>SUM(P1607:P1611)</f>
        <v>9903000</v>
      </c>
      <c r="Q1606" s="436">
        <f t="shared" ref="Q1606:Y1606" si="286">SUM(Q1607:Q1611)</f>
        <v>1955500</v>
      </c>
      <c r="R1606" s="436">
        <f t="shared" si="286"/>
        <v>1646000</v>
      </c>
      <c r="S1606" s="436">
        <f t="shared" si="286"/>
        <v>3263317.76</v>
      </c>
      <c r="T1606" s="1293">
        <f t="shared" si="286"/>
        <v>2788182.24</v>
      </c>
      <c r="U1606" s="437">
        <f t="shared" si="286"/>
        <v>1842918.3900000001</v>
      </c>
      <c r="V1606" s="436">
        <f t="shared" si="286"/>
        <v>1772898</v>
      </c>
      <c r="W1606" s="436">
        <f t="shared" si="286"/>
        <v>0</v>
      </c>
      <c r="X1606" s="436">
        <f t="shared" si="286"/>
        <v>0</v>
      </c>
      <c r="Y1606" s="1293">
        <f t="shared" si="286"/>
        <v>3690816.3899999997</v>
      </c>
      <c r="Z1606" s="438"/>
      <c r="AA1606" s="480"/>
      <c r="AB1606" s="13"/>
      <c r="AC1606" s="260">
        <f t="shared" si="283"/>
        <v>13593816.390000001</v>
      </c>
    </row>
    <row r="1607" spans="1:36" s="1008" customFormat="1" ht="15.6" customHeight="1" x14ac:dyDescent="0.3">
      <c r="A1607" s="118"/>
      <c r="B1607" s="331"/>
      <c r="C1607" s="331" t="s">
        <v>119</v>
      </c>
      <c r="D1607" s="331"/>
      <c r="E1607" s="1166"/>
      <c r="F1607" s="582">
        <f t="shared" si="284"/>
        <v>0</v>
      </c>
      <c r="G1607" s="583"/>
      <c r="H1607" s="583"/>
      <c r="I1607" s="584"/>
      <c r="J1607" s="919"/>
      <c r="K1607" s="376"/>
      <c r="L1607" s="429"/>
      <c r="M1607" s="429"/>
      <c r="N1607" s="429"/>
      <c r="O1607" s="762"/>
      <c r="P1607" s="437">
        <f t="shared" ref="P1607:Y1607" si="287">P1714+P1724+P1726+P1727+P1730+P1733+P1749+P1753+P1756+P1761+P1765+P1768+P1818</f>
        <v>1088000</v>
      </c>
      <c r="Q1607" s="436">
        <f t="shared" si="287"/>
        <v>286100</v>
      </c>
      <c r="R1607" s="436">
        <f t="shared" si="287"/>
        <v>119350</v>
      </c>
      <c r="S1607" s="436">
        <f t="shared" si="287"/>
        <v>252550</v>
      </c>
      <c r="T1607" s="1293">
        <f t="shared" si="287"/>
        <v>430000</v>
      </c>
      <c r="U1607" s="437">
        <f t="shared" si="287"/>
        <v>285613.67000000004</v>
      </c>
      <c r="V1607" s="436">
        <f t="shared" si="287"/>
        <v>118779</v>
      </c>
      <c r="W1607" s="436">
        <f t="shared" si="287"/>
        <v>0</v>
      </c>
      <c r="X1607" s="436">
        <f t="shared" si="287"/>
        <v>0</v>
      </c>
      <c r="Y1607" s="1293">
        <f t="shared" si="287"/>
        <v>479392.67</v>
      </c>
      <c r="Z1607" s="339"/>
      <c r="AA1607" s="346"/>
      <c r="AB1607" s="1143">
        <v>101000000</v>
      </c>
      <c r="AC1607" s="260">
        <f t="shared" si="283"/>
        <v>1567392.67</v>
      </c>
    </row>
    <row r="1608" spans="1:36" s="1008" customFormat="1" ht="15.6" customHeight="1" x14ac:dyDescent="0.3">
      <c r="A1608" s="118"/>
      <c r="B1608" s="331"/>
      <c r="C1608" s="331" t="s">
        <v>117</v>
      </c>
      <c r="D1608" s="331"/>
      <c r="E1608" s="1166"/>
      <c r="F1608" s="582">
        <f t="shared" si="284"/>
        <v>0</v>
      </c>
      <c r="G1608" s="583"/>
      <c r="H1608" s="583"/>
      <c r="I1608" s="584"/>
      <c r="J1608" s="919"/>
      <c r="K1608" s="376"/>
      <c r="L1608" s="429"/>
      <c r="M1608" s="429"/>
      <c r="N1608" s="429"/>
      <c r="O1608" s="338"/>
      <c r="P1608" s="437">
        <f>P1647+P1661+P1804+P1820+P1826+P1809</f>
        <v>616500</v>
      </c>
      <c r="Q1608" s="436">
        <f t="shared" ref="Q1608:Y1608" si="288">Q1647+Q1661+Q1804+Q1820+Q1826+Q1809</f>
        <v>57000</v>
      </c>
      <c r="R1608" s="436">
        <f t="shared" si="288"/>
        <v>99500</v>
      </c>
      <c r="S1608" s="436">
        <f t="shared" si="288"/>
        <v>160000</v>
      </c>
      <c r="T1608" s="1293">
        <f t="shared" si="288"/>
        <v>300000</v>
      </c>
      <c r="U1608" s="437">
        <f t="shared" si="288"/>
        <v>26146.400000000001</v>
      </c>
      <c r="V1608" s="436">
        <f t="shared" si="288"/>
        <v>73400</v>
      </c>
      <c r="W1608" s="436">
        <f t="shared" si="288"/>
        <v>0</v>
      </c>
      <c r="X1608" s="436">
        <f t="shared" si="288"/>
        <v>0</v>
      </c>
      <c r="Y1608" s="1293">
        <f t="shared" si="288"/>
        <v>99546.4</v>
      </c>
      <c r="Z1608" s="339"/>
      <c r="AA1608" s="689"/>
      <c r="AB1608" s="1144"/>
      <c r="AC1608" s="260">
        <f t="shared" si="283"/>
        <v>716046.4</v>
      </c>
    </row>
    <row r="1609" spans="1:36" s="1008" customFormat="1" ht="15.6" customHeight="1" x14ac:dyDescent="0.3">
      <c r="A1609" s="118"/>
      <c r="B1609" s="331"/>
      <c r="C1609" s="331" t="s">
        <v>118</v>
      </c>
      <c r="D1609" s="331"/>
      <c r="E1609" s="1166"/>
      <c r="F1609" s="582">
        <f t="shared" si="284"/>
        <v>0</v>
      </c>
      <c r="G1609" s="583"/>
      <c r="H1609" s="583"/>
      <c r="I1609" s="584"/>
      <c r="J1609" s="919"/>
      <c r="K1609" s="376"/>
      <c r="L1609" s="429"/>
      <c r="M1609" s="429"/>
      <c r="N1609" s="429"/>
      <c r="O1609" s="338"/>
      <c r="P1609" s="437"/>
      <c r="Q1609" s="436"/>
      <c r="R1609" s="436"/>
      <c r="S1609" s="436"/>
      <c r="T1609" s="1293"/>
      <c r="U1609" s="437"/>
      <c r="V1609" s="436"/>
      <c r="W1609" s="436"/>
      <c r="X1609" s="436"/>
      <c r="Y1609" s="1293"/>
      <c r="Z1609" s="339"/>
      <c r="AA1609" s="346"/>
      <c r="AB1609" s="1144"/>
      <c r="AC1609" s="260">
        <f t="shared" si="283"/>
        <v>0</v>
      </c>
    </row>
    <row r="1610" spans="1:36" s="1008" customFormat="1" ht="15.6" customHeight="1" x14ac:dyDescent="0.3">
      <c r="A1610" s="118"/>
      <c r="B1610" s="331"/>
      <c r="C1610" s="331" t="s">
        <v>120</v>
      </c>
      <c r="D1610" s="331"/>
      <c r="E1610" s="1166"/>
      <c r="F1610" s="582">
        <f t="shared" si="284"/>
        <v>0</v>
      </c>
      <c r="G1610" s="583"/>
      <c r="H1610" s="583"/>
      <c r="I1610" s="584"/>
      <c r="J1610" s="919"/>
      <c r="K1610" s="376"/>
      <c r="L1610" s="429"/>
      <c r="M1610" s="429"/>
      <c r="N1610" s="429"/>
      <c r="O1610" s="338"/>
      <c r="P1610" s="437">
        <f>P1618+P1620+P1624+P1628+P1633+P1636+P1639+P1658+P1668+P1669+P1678+P1687+P1783+P1799+P1800+P1824</f>
        <v>749999.99999999988</v>
      </c>
      <c r="Q1610" s="436">
        <f t="shared" ref="Q1610:Y1610" si="289">Q1618+Q1620+Q1624+Q1628+Q1633+Q1636+Q1639+Q1658+Q1668+Q1669+Q1678+Q1687+Q1783+Q1799+Q1800+Q1824</f>
        <v>74800</v>
      </c>
      <c r="R1610" s="436">
        <f t="shared" si="289"/>
        <v>92550</v>
      </c>
      <c r="S1610" s="436">
        <f t="shared" si="289"/>
        <v>506717.75999999995</v>
      </c>
      <c r="T1610" s="1293">
        <f t="shared" si="289"/>
        <v>75932.239999999991</v>
      </c>
      <c r="U1610" s="437">
        <f t="shared" si="289"/>
        <v>71495</v>
      </c>
      <c r="V1610" s="436">
        <f t="shared" si="289"/>
        <v>134890</v>
      </c>
      <c r="W1610" s="436">
        <f t="shared" si="289"/>
        <v>0</v>
      </c>
      <c r="X1610" s="436">
        <f t="shared" si="289"/>
        <v>0</v>
      </c>
      <c r="Y1610" s="1293">
        <f t="shared" si="289"/>
        <v>206385</v>
      </c>
      <c r="Z1610" s="339"/>
      <c r="AA1610" s="346"/>
      <c r="AB1610" s="1144">
        <v>750000</v>
      </c>
      <c r="AC1610" s="260">
        <f t="shared" si="283"/>
        <v>956384.99999999988</v>
      </c>
    </row>
    <row r="1611" spans="1:36" s="1008" customFormat="1" ht="15.6" customHeight="1" x14ac:dyDescent="0.3">
      <c r="A1611" s="118"/>
      <c r="B1611" s="331"/>
      <c r="C1611" s="331" t="s">
        <v>697</v>
      </c>
      <c r="D1611" s="331"/>
      <c r="E1611" s="1166"/>
      <c r="F1611" s="582">
        <f t="shared" si="284"/>
        <v>0</v>
      </c>
      <c r="G1611" s="583"/>
      <c r="H1611" s="583"/>
      <c r="I1611" s="584"/>
      <c r="J1611" s="919"/>
      <c r="K1611" s="376"/>
      <c r="L1611" s="429"/>
      <c r="M1611" s="429"/>
      <c r="N1611" s="429"/>
      <c r="O1611" s="338"/>
      <c r="P1611" s="437">
        <f>P1643+P1672+P1698+P1702+P1709+P1710+P1737+P1740+P1746+P1773+P1776+P1780+P1787+P1793+P1796+P1717</f>
        <v>7448500</v>
      </c>
      <c r="Q1611" s="436">
        <f t="shared" ref="Q1611:Y1611" si="290">Q1643+Q1672+Q1698+Q1702+Q1709+Q1710+Q1737+Q1740+Q1746+Q1773+Q1776+Q1780+Q1787+Q1793+Q1796</f>
        <v>1537600</v>
      </c>
      <c r="R1611" s="436">
        <f t="shared" si="290"/>
        <v>1334600</v>
      </c>
      <c r="S1611" s="436">
        <f t="shared" si="290"/>
        <v>2344050</v>
      </c>
      <c r="T1611" s="1293">
        <f t="shared" si="290"/>
        <v>1982250</v>
      </c>
      <c r="U1611" s="437">
        <f t="shared" si="290"/>
        <v>1459663.32</v>
      </c>
      <c r="V1611" s="436">
        <f t="shared" si="290"/>
        <v>1445829</v>
      </c>
      <c r="W1611" s="436">
        <f t="shared" si="290"/>
        <v>0</v>
      </c>
      <c r="X1611" s="436">
        <f t="shared" si="290"/>
        <v>0</v>
      </c>
      <c r="Y1611" s="1293">
        <f t="shared" si="290"/>
        <v>2905492.32</v>
      </c>
      <c r="Z1611" s="339"/>
      <c r="AA1611" s="346"/>
      <c r="AB1611" s="1144">
        <v>1779000</v>
      </c>
      <c r="AC1611" s="260">
        <f t="shared" si="283"/>
        <v>10353992.32</v>
      </c>
    </row>
    <row r="1612" spans="1:36" s="34" customFormat="1" x14ac:dyDescent="0.3">
      <c r="A1612" s="118"/>
      <c r="B1612" s="331" t="s">
        <v>265</v>
      </c>
      <c r="C1612" s="368"/>
      <c r="D1612" s="368"/>
      <c r="E1612" s="1166"/>
      <c r="F1612" s="582">
        <f t="shared" si="284"/>
        <v>0</v>
      </c>
      <c r="G1612" s="583"/>
      <c r="H1612" s="583"/>
      <c r="I1612" s="584"/>
      <c r="J1612" s="585"/>
      <c r="K1612" s="336"/>
      <c r="L1612" s="586"/>
      <c r="M1612" s="586"/>
      <c r="N1612" s="586"/>
      <c r="O1612" s="338"/>
      <c r="P1612" s="437">
        <f>P1652+P1822+P1653</f>
        <v>310500</v>
      </c>
      <c r="Q1612" s="436">
        <f t="shared" ref="Q1612:Y1612" si="291">Q1652+Q1822+Q1653</f>
        <v>75000</v>
      </c>
      <c r="R1612" s="436">
        <f t="shared" si="291"/>
        <v>25000</v>
      </c>
      <c r="S1612" s="436">
        <f t="shared" si="291"/>
        <v>100000</v>
      </c>
      <c r="T1612" s="1293">
        <f t="shared" si="291"/>
        <v>110500</v>
      </c>
      <c r="U1612" s="437">
        <f t="shared" si="291"/>
        <v>0</v>
      </c>
      <c r="V1612" s="436">
        <f t="shared" si="291"/>
        <v>0</v>
      </c>
      <c r="W1612" s="436">
        <f t="shared" si="291"/>
        <v>0</v>
      </c>
      <c r="X1612" s="436">
        <f t="shared" si="291"/>
        <v>0</v>
      </c>
      <c r="Y1612" s="1293">
        <f t="shared" si="291"/>
        <v>0</v>
      </c>
      <c r="Z1612" s="438"/>
      <c r="AA1612" s="480"/>
      <c r="AB1612" s="1144"/>
      <c r="AC1612" s="260">
        <f t="shared" si="283"/>
        <v>310500</v>
      </c>
    </row>
    <row r="1613" spans="1:36" s="1145" customFormat="1" ht="15.6" customHeight="1" x14ac:dyDescent="0.3">
      <c r="A1613" s="118"/>
      <c r="B1613" s="331" t="s">
        <v>1076</v>
      </c>
      <c r="C1613" s="368"/>
      <c r="D1613" s="368"/>
      <c r="E1613" s="1166"/>
      <c r="F1613" s="582">
        <f t="shared" si="284"/>
        <v>0</v>
      </c>
      <c r="G1613" s="583"/>
      <c r="H1613" s="583"/>
      <c r="I1613" s="584"/>
      <c r="J1613" s="585"/>
      <c r="K1613" s="336"/>
      <c r="L1613" s="429"/>
      <c r="M1613" s="429"/>
      <c r="N1613" s="429"/>
      <c r="O1613" s="338"/>
      <c r="P1613" s="437">
        <f>P1703+P1704+P1705+P1795+P1803+P1808+P1813+P1814</f>
        <v>1572600</v>
      </c>
      <c r="Q1613" s="436">
        <f t="shared" ref="Q1613:Y1613" si="292">Q1703+Q1704+Q1705+Q1795+Q1803+Q1808+Q1813+Q1814</f>
        <v>22000</v>
      </c>
      <c r="R1613" s="436">
        <f t="shared" si="292"/>
        <v>17730</v>
      </c>
      <c r="S1613" s="436">
        <f t="shared" si="292"/>
        <v>1532870</v>
      </c>
      <c r="T1613" s="1293">
        <f t="shared" si="292"/>
        <v>0</v>
      </c>
      <c r="U1613" s="437">
        <f t="shared" si="292"/>
        <v>22000</v>
      </c>
      <c r="V1613" s="436">
        <f t="shared" si="292"/>
        <v>339498.1</v>
      </c>
      <c r="W1613" s="436">
        <f t="shared" si="292"/>
        <v>0</v>
      </c>
      <c r="X1613" s="436">
        <f t="shared" si="292"/>
        <v>0</v>
      </c>
      <c r="Y1613" s="1293">
        <f t="shared" si="292"/>
        <v>361498.1</v>
      </c>
      <c r="Z1613" s="339"/>
      <c r="AA1613" s="601"/>
      <c r="AB1613" s="1144"/>
      <c r="AC1613" s="260">
        <f t="shared" si="283"/>
        <v>1934098.1</v>
      </c>
    </row>
    <row r="1614" spans="1:36" s="1149" customFormat="1" ht="16.2" thickBot="1" x14ac:dyDescent="0.35">
      <c r="A1614" s="1532"/>
      <c r="B1614" s="519"/>
      <c r="C1614" s="519"/>
      <c r="D1614" s="519"/>
      <c r="E1614" s="1350"/>
      <c r="F1614" s="885">
        <f t="shared" si="284"/>
        <v>0</v>
      </c>
      <c r="G1614" s="898"/>
      <c r="H1614" s="898"/>
      <c r="I1614" s="1533"/>
      <c r="J1614" s="1534"/>
      <c r="K1614" s="1535"/>
      <c r="L1614" s="913"/>
      <c r="M1614" s="913"/>
      <c r="N1614" s="913"/>
      <c r="O1614" s="382"/>
      <c r="P1614" s="481">
        <f t="shared" si="281"/>
        <v>0</v>
      </c>
      <c r="Q1614" s="1536"/>
      <c r="R1614" s="1536"/>
      <c r="S1614" s="1537"/>
      <c r="T1614" s="1538"/>
      <c r="U1614" s="1539"/>
      <c r="V1614" s="1536"/>
      <c r="W1614" s="1536"/>
      <c r="X1614" s="1536"/>
      <c r="Y1614" s="1305">
        <f t="shared" si="282"/>
        <v>0</v>
      </c>
      <c r="Z1614" s="1540"/>
      <c r="AA1614" s="1541"/>
      <c r="AB1614" s="1147"/>
      <c r="AC1614" s="1148">
        <f t="shared" si="283"/>
        <v>0</v>
      </c>
    </row>
    <row r="1615" spans="1:36" s="19" customFormat="1" x14ac:dyDescent="0.3">
      <c r="A1615" s="123"/>
      <c r="B1615" s="591" t="s">
        <v>161</v>
      </c>
      <c r="C1615" s="446"/>
      <c r="D1615" s="446"/>
      <c r="E1615" s="1352"/>
      <c r="F1615" s="886">
        <f t="shared" si="284"/>
        <v>0</v>
      </c>
      <c r="G1615" s="389"/>
      <c r="H1615" s="389"/>
      <c r="I1615" s="390"/>
      <c r="J1615" s="391"/>
      <c r="K1615" s="945"/>
      <c r="L1615" s="447"/>
      <c r="M1615" s="447"/>
      <c r="N1615" s="447"/>
      <c r="O1615" s="394"/>
      <c r="P1615" s="483">
        <f t="shared" si="281"/>
        <v>0</v>
      </c>
      <c r="Q1615" s="395"/>
      <c r="R1615" s="395"/>
      <c r="S1615" s="737"/>
      <c r="T1615" s="738"/>
      <c r="U1615" s="398"/>
      <c r="V1615" s="395"/>
      <c r="W1615" s="395"/>
      <c r="X1615" s="395"/>
      <c r="Y1615" s="1306">
        <f t="shared" si="282"/>
        <v>0</v>
      </c>
      <c r="Z1615" s="399" t="s">
        <v>143</v>
      </c>
      <c r="AA1615" s="1012"/>
      <c r="AB1615" s="16"/>
      <c r="AC1615" s="1127">
        <f t="shared" si="283"/>
        <v>0</v>
      </c>
    </row>
    <row r="1616" spans="1:36" x14ac:dyDescent="0.3">
      <c r="A1616" s="115"/>
      <c r="B1616" s="332"/>
      <c r="C1616" s="587" t="s">
        <v>912</v>
      </c>
      <c r="D1616" s="332"/>
      <c r="E1616" s="1164"/>
      <c r="F1616" s="582">
        <f t="shared" si="284"/>
        <v>0</v>
      </c>
      <c r="G1616" s="333"/>
      <c r="H1616" s="333"/>
      <c r="I1616" s="334"/>
      <c r="J1616" s="335"/>
      <c r="K1616" s="942"/>
      <c r="L1616" s="337"/>
      <c r="M1616" s="337"/>
      <c r="N1616" s="337"/>
      <c r="O1616" s="338"/>
      <c r="P1616" s="339">
        <f t="shared" si="281"/>
        <v>0</v>
      </c>
      <c r="Q1616" s="364"/>
      <c r="R1616" s="364"/>
      <c r="S1616" s="638"/>
      <c r="T1616" s="639"/>
      <c r="U1616" s="367"/>
      <c r="V1616" s="364"/>
      <c r="W1616" s="364"/>
      <c r="X1616" s="364"/>
      <c r="Y1616" s="1293">
        <f t="shared" si="282"/>
        <v>0</v>
      </c>
      <c r="Z1616" s="340"/>
      <c r="AA1616" s="346"/>
      <c r="AB1616" s="28"/>
      <c r="AC1616" s="253">
        <f t="shared" si="283"/>
        <v>0</v>
      </c>
    </row>
    <row r="1617" spans="1:29" x14ac:dyDescent="0.3">
      <c r="A1617" s="115"/>
      <c r="B1617" s="332"/>
      <c r="C1617" s="587" t="s">
        <v>913</v>
      </c>
      <c r="D1617" s="332"/>
      <c r="E1617" s="1164"/>
      <c r="F1617" s="582">
        <f t="shared" ref="F1617" si="293">SUM(G1617:J1617)</f>
        <v>0</v>
      </c>
      <c r="G1617" s="333"/>
      <c r="H1617" s="333"/>
      <c r="I1617" s="334"/>
      <c r="J1617" s="335"/>
      <c r="K1617" s="942"/>
      <c r="L1617" s="337"/>
      <c r="M1617" s="337"/>
      <c r="N1617" s="337"/>
      <c r="O1617" s="338"/>
      <c r="P1617" s="339">
        <f t="shared" si="281"/>
        <v>0</v>
      </c>
      <c r="Q1617" s="364"/>
      <c r="R1617" s="364"/>
      <c r="S1617" s="638"/>
      <c r="T1617" s="639"/>
      <c r="U1617" s="367"/>
      <c r="V1617" s="364"/>
      <c r="W1617" s="364"/>
      <c r="X1617" s="364"/>
      <c r="Y1617" s="1293">
        <f t="shared" si="282"/>
        <v>0</v>
      </c>
      <c r="Z1617" s="340"/>
      <c r="AA1617" s="346"/>
      <c r="AB1617" s="28"/>
      <c r="AC1617" s="253">
        <f t="shared" si="283"/>
        <v>0</v>
      </c>
    </row>
    <row r="1618" spans="1:29" s="221" customFormat="1" x14ac:dyDescent="0.3">
      <c r="A1618" s="219"/>
      <c r="B1618" s="693"/>
      <c r="C1618" s="693"/>
      <c r="D1618" s="693"/>
      <c r="E1618" s="1216" t="s">
        <v>30</v>
      </c>
      <c r="F1618" s="900">
        <v>3</v>
      </c>
      <c r="G1618" s="694">
        <v>1</v>
      </c>
      <c r="H1618" s="694">
        <v>1</v>
      </c>
      <c r="I1618" s="695">
        <v>1</v>
      </c>
      <c r="J1618" s="696">
        <v>-1</v>
      </c>
      <c r="K1618" s="956">
        <v>1</v>
      </c>
      <c r="L1618" s="697">
        <v>2</v>
      </c>
      <c r="M1618" s="697"/>
      <c r="N1618" s="697"/>
      <c r="O1618" s="698">
        <f t="shared" si="285"/>
        <v>3</v>
      </c>
      <c r="P1618" s="699">
        <f t="shared" si="281"/>
        <v>53932.24</v>
      </c>
      <c r="Q1618" s="700">
        <v>38000</v>
      </c>
      <c r="R1618" s="700"/>
      <c r="S1618" s="701">
        <v>10000</v>
      </c>
      <c r="T1618" s="702">
        <v>5932.24</v>
      </c>
      <c r="U1618" s="703">
        <v>37195</v>
      </c>
      <c r="V1618" s="700"/>
      <c r="W1618" s="700"/>
      <c r="X1618" s="700"/>
      <c r="Y1618" s="1315">
        <f t="shared" si="282"/>
        <v>37195</v>
      </c>
      <c r="Z1618" s="706" t="s">
        <v>31</v>
      </c>
      <c r="AA1618" s="704"/>
      <c r="AB1618" s="220"/>
      <c r="AC1618" s="253">
        <f t="shared" si="283"/>
        <v>91127.239999999991</v>
      </c>
    </row>
    <row r="1619" spans="1:29" s="223" customFormat="1" x14ac:dyDescent="0.3">
      <c r="A1619" s="219"/>
      <c r="B1619" s="693"/>
      <c r="C1619" s="693"/>
      <c r="D1619" s="693"/>
      <c r="E1619" s="1216"/>
      <c r="F1619" s="900">
        <f t="shared" si="284"/>
        <v>0</v>
      </c>
      <c r="G1619" s="694"/>
      <c r="H1619" s="694"/>
      <c r="I1619" s="695"/>
      <c r="J1619" s="696"/>
      <c r="K1619" s="957"/>
      <c r="L1619" s="705"/>
      <c r="M1619" s="705"/>
      <c r="N1619" s="705"/>
      <c r="O1619" s="698"/>
      <c r="P1619" s="699">
        <f t="shared" si="281"/>
        <v>0</v>
      </c>
      <c r="Q1619" s="700"/>
      <c r="R1619" s="700"/>
      <c r="S1619" s="701"/>
      <c r="T1619" s="702"/>
      <c r="U1619" s="703"/>
      <c r="V1619" s="700"/>
      <c r="W1619" s="700"/>
      <c r="X1619" s="700"/>
      <c r="Y1619" s="1315">
        <f t="shared" si="282"/>
        <v>0</v>
      </c>
      <c r="Z1619" s="706"/>
      <c r="AA1619" s="707"/>
      <c r="AB1619" s="222"/>
      <c r="AC1619" s="253">
        <f t="shared" si="283"/>
        <v>0</v>
      </c>
    </row>
    <row r="1620" spans="1:29" s="223" customFormat="1" x14ac:dyDescent="0.3">
      <c r="A1620" s="219"/>
      <c r="B1620" s="693"/>
      <c r="C1620" s="693"/>
      <c r="D1620" s="693"/>
      <c r="E1620" s="1216"/>
      <c r="F1620" s="900">
        <f t="shared" si="284"/>
        <v>0</v>
      </c>
      <c r="G1620" s="694"/>
      <c r="H1620" s="694"/>
      <c r="I1620" s="695"/>
      <c r="J1620" s="696"/>
      <c r="K1620" s="957"/>
      <c r="L1620" s="705"/>
      <c r="M1620" s="705"/>
      <c r="N1620" s="705"/>
      <c r="O1620" s="698"/>
      <c r="P1620" s="699">
        <f t="shared" ref="P1620:P1683" si="294">SUM(Q1620:T1620)</f>
        <v>7825</v>
      </c>
      <c r="Q1620" s="700"/>
      <c r="R1620" s="700"/>
      <c r="S1620" s="701">
        <v>7825</v>
      </c>
      <c r="T1620" s="702"/>
      <c r="U1620" s="703"/>
      <c r="V1620" s="700"/>
      <c r="W1620" s="700"/>
      <c r="X1620" s="700"/>
      <c r="Y1620" s="1315">
        <f t="shared" ref="Y1620:Y1683" si="295">SUM(U1620:X1620)</f>
        <v>0</v>
      </c>
      <c r="Z1620" s="706" t="s">
        <v>31</v>
      </c>
      <c r="AA1620" s="707" t="s">
        <v>788</v>
      </c>
      <c r="AB1620" s="222"/>
      <c r="AC1620" s="253">
        <f t="shared" si="283"/>
        <v>7825</v>
      </c>
    </row>
    <row r="1621" spans="1:29" s="223" customFormat="1" x14ac:dyDescent="0.3">
      <c r="A1621" s="219"/>
      <c r="B1621" s="693"/>
      <c r="C1621" s="693"/>
      <c r="D1621" s="693"/>
      <c r="E1621" s="1216"/>
      <c r="F1621" s="900">
        <f t="shared" si="284"/>
        <v>0</v>
      </c>
      <c r="G1621" s="694"/>
      <c r="H1621" s="694"/>
      <c r="I1621" s="695"/>
      <c r="J1621" s="696"/>
      <c r="K1621" s="957"/>
      <c r="L1621" s="705"/>
      <c r="M1621" s="705"/>
      <c r="N1621" s="705"/>
      <c r="O1621" s="698"/>
      <c r="P1621" s="699">
        <f t="shared" si="294"/>
        <v>0</v>
      </c>
      <c r="Q1621" s="700"/>
      <c r="R1621" s="700"/>
      <c r="S1621" s="701"/>
      <c r="T1621" s="702"/>
      <c r="U1621" s="703"/>
      <c r="V1621" s="700"/>
      <c r="W1621" s="700"/>
      <c r="X1621" s="700"/>
      <c r="Y1621" s="1315">
        <f t="shared" si="295"/>
        <v>0</v>
      </c>
      <c r="Z1621" s="706"/>
      <c r="AA1621" s="707" t="s">
        <v>789</v>
      </c>
      <c r="AB1621" s="222"/>
      <c r="AC1621" s="253">
        <f t="shared" si="283"/>
        <v>0</v>
      </c>
    </row>
    <row r="1622" spans="1:29" s="223" customFormat="1" x14ac:dyDescent="0.3">
      <c r="A1622" s="219"/>
      <c r="B1622" s="693"/>
      <c r="C1622" s="693"/>
      <c r="D1622" s="693"/>
      <c r="E1622" s="1216"/>
      <c r="F1622" s="900">
        <f t="shared" si="284"/>
        <v>0</v>
      </c>
      <c r="G1622" s="694"/>
      <c r="H1622" s="694"/>
      <c r="I1622" s="695"/>
      <c r="J1622" s="696"/>
      <c r="K1622" s="957"/>
      <c r="L1622" s="705"/>
      <c r="M1622" s="705"/>
      <c r="N1622" s="705"/>
      <c r="O1622" s="698"/>
      <c r="P1622" s="699">
        <f t="shared" si="294"/>
        <v>0</v>
      </c>
      <c r="Q1622" s="700"/>
      <c r="R1622" s="700"/>
      <c r="S1622" s="701"/>
      <c r="T1622" s="702"/>
      <c r="U1622" s="703"/>
      <c r="V1622" s="700"/>
      <c r="W1622" s="700"/>
      <c r="X1622" s="700"/>
      <c r="Y1622" s="1315">
        <f t="shared" si="295"/>
        <v>0</v>
      </c>
      <c r="Z1622" s="706"/>
      <c r="AA1622" s="707" t="s">
        <v>679</v>
      </c>
      <c r="AB1622" s="222"/>
      <c r="AC1622" s="253">
        <f t="shared" si="283"/>
        <v>0</v>
      </c>
    </row>
    <row r="1623" spans="1:29" s="223" customFormat="1" x14ac:dyDescent="0.3">
      <c r="A1623" s="219"/>
      <c r="B1623" s="693"/>
      <c r="C1623" s="693"/>
      <c r="D1623" s="693"/>
      <c r="E1623" s="1216"/>
      <c r="F1623" s="900">
        <f t="shared" si="284"/>
        <v>0</v>
      </c>
      <c r="G1623" s="694"/>
      <c r="H1623" s="694"/>
      <c r="I1623" s="695"/>
      <c r="J1623" s="696"/>
      <c r="K1623" s="957"/>
      <c r="L1623" s="705"/>
      <c r="M1623" s="705"/>
      <c r="N1623" s="705"/>
      <c r="O1623" s="698"/>
      <c r="P1623" s="699">
        <f t="shared" si="294"/>
        <v>0</v>
      </c>
      <c r="Q1623" s="700"/>
      <c r="R1623" s="700"/>
      <c r="S1623" s="701"/>
      <c r="T1623" s="702"/>
      <c r="U1623" s="703"/>
      <c r="V1623" s="700"/>
      <c r="W1623" s="700"/>
      <c r="X1623" s="700"/>
      <c r="Y1623" s="1315">
        <f t="shared" si="295"/>
        <v>0</v>
      </c>
      <c r="Z1623" s="706"/>
      <c r="AA1623" s="707" t="s">
        <v>680</v>
      </c>
      <c r="AB1623" s="222"/>
      <c r="AC1623" s="253">
        <f t="shared" si="283"/>
        <v>0</v>
      </c>
    </row>
    <row r="1624" spans="1:29" s="223" customFormat="1" x14ac:dyDescent="0.3">
      <c r="A1624" s="219"/>
      <c r="B1624" s="693"/>
      <c r="C1624" s="693"/>
      <c r="D1624" s="693"/>
      <c r="E1624" s="1216"/>
      <c r="F1624" s="900">
        <f t="shared" si="284"/>
        <v>0</v>
      </c>
      <c r="G1624" s="694"/>
      <c r="H1624" s="694"/>
      <c r="I1624" s="695"/>
      <c r="J1624" s="696"/>
      <c r="K1624" s="957"/>
      <c r="L1624" s="705"/>
      <c r="M1624" s="705"/>
      <c r="N1624" s="705"/>
      <c r="O1624" s="698"/>
      <c r="P1624" s="699">
        <f t="shared" si="294"/>
        <v>1500</v>
      </c>
      <c r="Q1624" s="700"/>
      <c r="R1624" s="700"/>
      <c r="S1624" s="701">
        <v>1500</v>
      </c>
      <c r="T1624" s="702"/>
      <c r="U1624" s="703"/>
      <c r="V1624" s="700"/>
      <c r="W1624" s="700"/>
      <c r="X1624" s="700"/>
      <c r="Y1624" s="1315">
        <f t="shared" si="295"/>
        <v>0</v>
      </c>
      <c r="Z1624" s="706" t="s">
        <v>31</v>
      </c>
      <c r="AA1624" s="708" t="s">
        <v>790</v>
      </c>
      <c r="AB1624" s="222"/>
      <c r="AC1624" s="253">
        <f t="shared" si="283"/>
        <v>1500</v>
      </c>
    </row>
    <row r="1625" spans="1:29" s="223" customFormat="1" x14ac:dyDescent="0.3">
      <c r="A1625" s="219"/>
      <c r="B1625" s="693"/>
      <c r="C1625" s="693"/>
      <c r="D1625" s="693"/>
      <c r="E1625" s="1216"/>
      <c r="F1625" s="900">
        <f t="shared" si="284"/>
        <v>0</v>
      </c>
      <c r="G1625" s="694"/>
      <c r="H1625" s="694"/>
      <c r="I1625" s="695"/>
      <c r="J1625" s="696"/>
      <c r="K1625" s="957"/>
      <c r="L1625" s="705"/>
      <c r="M1625" s="705"/>
      <c r="N1625" s="705"/>
      <c r="O1625" s="698"/>
      <c r="P1625" s="699">
        <f t="shared" si="294"/>
        <v>0</v>
      </c>
      <c r="Q1625" s="700"/>
      <c r="R1625" s="700"/>
      <c r="S1625" s="701"/>
      <c r="T1625" s="702"/>
      <c r="U1625" s="703"/>
      <c r="V1625" s="700"/>
      <c r="W1625" s="700"/>
      <c r="X1625" s="700"/>
      <c r="Y1625" s="1315">
        <f t="shared" si="295"/>
        <v>0</v>
      </c>
      <c r="Z1625" s="706"/>
      <c r="AA1625" s="708" t="s">
        <v>791</v>
      </c>
      <c r="AB1625" s="222"/>
      <c r="AC1625" s="253">
        <f t="shared" si="283"/>
        <v>0</v>
      </c>
    </row>
    <row r="1626" spans="1:29" s="223" customFormat="1" x14ac:dyDescent="0.3">
      <c r="A1626" s="219"/>
      <c r="B1626" s="693"/>
      <c r="C1626" s="693"/>
      <c r="D1626" s="693"/>
      <c r="E1626" s="1216"/>
      <c r="F1626" s="900">
        <f t="shared" si="284"/>
        <v>0</v>
      </c>
      <c r="G1626" s="694"/>
      <c r="H1626" s="694"/>
      <c r="I1626" s="695"/>
      <c r="J1626" s="696"/>
      <c r="K1626" s="957"/>
      <c r="L1626" s="705"/>
      <c r="M1626" s="705"/>
      <c r="N1626" s="705"/>
      <c r="O1626" s="698"/>
      <c r="P1626" s="699">
        <f t="shared" si="294"/>
        <v>0</v>
      </c>
      <c r="Q1626" s="700"/>
      <c r="R1626" s="700"/>
      <c r="S1626" s="701"/>
      <c r="T1626" s="702"/>
      <c r="U1626" s="703"/>
      <c r="V1626" s="700"/>
      <c r="W1626" s="700"/>
      <c r="X1626" s="700"/>
      <c r="Y1626" s="1315">
        <f t="shared" si="295"/>
        <v>0</v>
      </c>
      <c r="Z1626" s="706"/>
      <c r="AA1626" s="708" t="s">
        <v>792</v>
      </c>
      <c r="AB1626" s="222"/>
      <c r="AC1626" s="253">
        <f t="shared" si="283"/>
        <v>0</v>
      </c>
    </row>
    <row r="1627" spans="1:29" s="223" customFormat="1" x14ac:dyDescent="0.3">
      <c r="A1627" s="219"/>
      <c r="B1627" s="693"/>
      <c r="C1627" s="693"/>
      <c r="D1627" s="693"/>
      <c r="E1627" s="1216"/>
      <c r="F1627" s="900">
        <f t="shared" si="284"/>
        <v>0</v>
      </c>
      <c r="G1627" s="694"/>
      <c r="H1627" s="694"/>
      <c r="I1627" s="695"/>
      <c r="J1627" s="696"/>
      <c r="K1627" s="957"/>
      <c r="L1627" s="705"/>
      <c r="M1627" s="705"/>
      <c r="N1627" s="705"/>
      <c r="O1627" s="698"/>
      <c r="P1627" s="699">
        <f t="shared" si="294"/>
        <v>0</v>
      </c>
      <c r="Q1627" s="700"/>
      <c r="R1627" s="700"/>
      <c r="S1627" s="701"/>
      <c r="T1627" s="702"/>
      <c r="U1627" s="703"/>
      <c r="V1627" s="700"/>
      <c r="W1627" s="700"/>
      <c r="X1627" s="700"/>
      <c r="Y1627" s="1315">
        <f t="shared" si="295"/>
        <v>0</v>
      </c>
      <c r="Z1627" s="706"/>
      <c r="AA1627" s="708" t="s">
        <v>548</v>
      </c>
      <c r="AB1627" s="222"/>
      <c r="AC1627" s="253">
        <f t="shared" ref="AC1627:AC1691" si="296">P1627+Y1627</f>
        <v>0</v>
      </c>
    </row>
    <row r="1628" spans="1:29" s="223" customFormat="1" x14ac:dyDescent="0.3">
      <c r="A1628" s="219"/>
      <c r="B1628" s="693"/>
      <c r="C1628" s="693"/>
      <c r="D1628" s="693"/>
      <c r="E1628" s="1216"/>
      <c r="F1628" s="900">
        <f t="shared" si="284"/>
        <v>0</v>
      </c>
      <c r="G1628" s="694"/>
      <c r="H1628" s="694"/>
      <c r="I1628" s="695"/>
      <c r="J1628" s="696"/>
      <c r="K1628" s="957"/>
      <c r="L1628" s="705"/>
      <c r="M1628" s="705"/>
      <c r="N1628" s="705"/>
      <c r="O1628" s="698"/>
      <c r="P1628" s="699">
        <f t="shared" si="294"/>
        <v>9350</v>
      </c>
      <c r="Q1628" s="700"/>
      <c r="R1628" s="700"/>
      <c r="S1628" s="701">
        <v>9350</v>
      </c>
      <c r="T1628" s="702"/>
      <c r="U1628" s="703"/>
      <c r="V1628" s="700"/>
      <c r="W1628" s="700"/>
      <c r="X1628" s="700"/>
      <c r="Y1628" s="1315">
        <f t="shared" si="295"/>
        <v>0</v>
      </c>
      <c r="Z1628" s="706" t="s">
        <v>31</v>
      </c>
      <c r="AA1628" s="708" t="s">
        <v>793</v>
      </c>
      <c r="AB1628" s="222"/>
      <c r="AC1628" s="253">
        <f t="shared" si="296"/>
        <v>9350</v>
      </c>
    </row>
    <row r="1629" spans="1:29" s="223" customFormat="1" x14ac:dyDescent="0.3">
      <c r="A1629" s="219"/>
      <c r="B1629" s="693"/>
      <c r="C1629" s="693"/>
      <c r="D1629" s="693"/>
      <c r="E1629" s="1217"/>
      <c r="F1629" s="900">
        <f t="shared" si="284"/>
        <v>0</v>
      </c>
      <c r="G1629" s="694"/>
      <c r="H1629" s="694"/>
      <c r="I1629" s="695"/>
      <c r="J1629" s="696"/>
      <c r="K1629" s="956"/>
      <c r="L1629" s="705"/>
      <c r="M1629" s="705"/>
      <c r="N1629" s="705"/>
      <c r="O1629" s="698"/>
      <c r="P1629" s="699">
        <f t="shared" si="294"/>
        <v>0</v>
      </c>
      <c r="Q1629" s="700"/>
      <c r="R1629" s="700"/>
      <c r="S1629" s="701"/>
      <c r="T1629" s="702"/>
      <c r="U1629" s="703"/>
      <c r="V1629" s="700"/>
      <c r="W1629" s="700"/>
      <c r="X1629" s="700"/>
      <c r="Y1629" s="1315">
        <f t="shared" si="295"/>
        <v>0</v>
      </c>
      <c r="Z1629" s="706"/>
      <c r="AA1629" s="707" t="s">
        <v>794</v>
      </c>
      <c r="AB1629" s="222"/>
      <c r="AC1629" s="253">
        <f t="shared" si="296"/>
        <v>0</v>
      </c>
    </row>
    <row r="1630" spans="1:29" s="223" customFormat="1" x14ac:dyDescent="0.3">
      <c r="A1630" s="219"/>
      <c r="B1630" s="693"/>
      <c r="C1630" s="693"/>
      <c r="D1630" s="693"/>
      <c r="E1630" s="1218"/>
      <c r="F1630" s="900">
        <f t="shared" si="284"/>
        <v>0</v>
      </c>
      <c r="G1630" s="694"/>
      <c r="H1630" s="694"/>
      <c r="I1630" s="695"/>
      <c r="J1630" s="696"/>
      <c r="K1630" s="956"/>
      <c r="L1630" s="705"/>
      <c r="M1630" s="705"/>
      <c r="N1630" s="705"/>
      <c r="O1630" s="698"/>
      <c r="P1630" s="699">
        <f t="shared" si="294"/>
        <v>0</v>
      </c>
      <c r="Q1630" s="700"/>
      <c r="R1630" s="700"/>
      <c r="S1630" s="709"/>
      <c r="T1630" s="710"/>
      <c r="U1630" s="703"/>
      <c r="V1630" s="700"/>
      <c r="W1630" s="700"/>
      <c r="X1630" s="700"/>
      <c r="Y1630" s="1315">
        <f t="shared" si="295"/>
        <v>0</v>
      </c>
      <c r="Z1630" s="706"/>
      <c r="AA1630" s="707" t="s">
        <v>689</v>
      </c>
      <c r="AB1630" s="224" t="e">
        <f>+#REF!</f>
        <v>#REF!</v>
      </c>
      <c r="AC1630" s="253">
        <f t="shared" si="296"/>
        <v>0</v>
      </c>
    </row>
    <row r="1631" spans="1:29" s="223" customFormat="1" x14ac:dyDescent="0.3">
      <c r="A1631" s="219"/>
      <c r="B1631" s="693"/>
      <c r="C1631" s="693"/>
      <c r="D1631" s="693"/>
      <c r="E1631" s="1218"/>
      <c r="F1631" s="900">
        <f t="shared" si="284"/>
        <v>0</v>
      </c>
      <c r="G1631" s="694"/>
      <c r="H1631" s="694"/>
      <c r="I1631" s="695"/>
      <c r="J1631" s="696"/>
      <c r="K1631" s="957"/>
      <c r="L1631" s="705"/>
      <c r="M1631" s="705"/>
      <c r="N1631" s="705"/>
      <c r="O1631" s="698"/>
      <c r="P1631" s="699">
        <f t="shared" si="294"/>
        <v>0</v>
      </c>
      <c r="Q1631" s="700"/>
      <c r="R1631" s="700"/>
      <c r="S1631" s="709"/>
      <c r="T1631" s="710"/>
      <c r="U1631" s="703"/>
      <c r="V1631" s="700"/>
      <c r="W1631" s="700"/>
      <c r="X1631" s="700"/>
      <c r="Y1631" s="1315">
        <f t="shared" si="295"/>
        <v>0</v>
      </c>
      <c r="Z1631" s="706"/>
      <c r="AA1631" s="707" t="s">
        <v>914</v>
      </c>
      <c r="AB1631" s="224"/>
      <c r="AC1631" s="253">
        <f t="shared" si="296"/>
        <v>0</v>
      </c>
    </row>
    <row r="1632" spans="1:29" s="223" customFormat="1" x14ac:dyDescent="0.3">
      <c r="A1632" s="219"/>
      <c r="B1632" s="693"/>
      <c r="C1632" s="693"/>
      <c r="D1632" s="693"/>
      <c r="E1632" s="1218"/>
      <c r="F1632" s="900">
        <f t="shared" si="284"/>
        <v>0</v>
      </c>
      <c r="G1632" s="694"/>
      <c r="H1632" s="694"/>
      <c r="I1632" s="695"/>
      <c r="J1632" s="696"/>
      <c r="K1632" s="957"/>
      <c r="L1632" s="705"/>
      <c r="M1632" s="705"/>
      <c r="N1632" s="705"/>
      <c r="O1632" s="698"/>
      <c r="P1632" s="699">
        <f t="shared" si="294"/>
        <v>0</v>
      </c>
      <c r="Q1632" s="700"/>
      <c r="R1632" s="700"/>
      <c r="S1632" s="709"/>
      <c r="T1632" s="710"/>
      <c r="U1632" s="703"/>
      <c r="V1632" s="700"/>
      <c r="W1632" s="700"/>
      <c r="X1632" s="700"/>
      <c r="Y1632" s="1315">
        <f t="shared" si="295"/>
        <v>0</v>
      </c>
      <c r="Z1632" s="706"/>
      <c r="AA1632" s="707" t="s">
        <v>690</v>
      </c>
      <c r="AB1632" s="224"/>
      <c r="AC1632" s="253">
        <f t="shared" si="296"/>
        <v>0</v>
      </c>
    </row>
    <row r="1633" spans="1:29" s="226" customFormat="1" x14ac:dyDescent="0.3">
      <c r="A1633" s="219"/>
      <c r="B1633" s="693"/>
      <c r="C1633" s="693"/>
      <c r="D1633" s="693"/>
      <c r="E1633" s="1218"/>
      <c r="F1633" s="900">
        <f t="shared" si="284"/>
        <v>0</v>
      </c>
      <c r="G1633" s="694"/>
      <c r="H1633" s="694"/>
      <c r="I1633" s="695"/>
      <c r="J1633" s="696"/>
      <c r="K1633" s="957"/>
      <c r="L1633" s="697"/>
      <c r="M1633" s="697"/>
      <c r="N1633" s="697"/>
      <c r="O1633" s="698"/>
      <c r="P1633" s="699">
        <f t="shared" si="294"/>
        <v>26407.68</v>
      </c>
      <c r="Q1633" s="700"/>
      <c r="R1633" s="700"/>
      <c r="S1633" s="709">
        <v>1407.68</v>
      </c>
      <c r="T1633" s="710">
        <v>25000</v>
      </c>
      <c r="U1633" s="703"/>
      <c r="V1633" s="700"/>
      <c r="W1633" s="700"/>
      <c r="X1633" s="700"/>
      <c r="Y1633" s="1315">
        <f t="shared" si="295"/>
        <v>0</v>
      </c>
      <c r="Z1633" s="706"/>
      <c r="AA1633" s="707" t="s">
        <v>716</v>
      </c>
      <c r="AB1633" s="225"/>
      <c r="AC1633" s="253">
        <f t="shared" si="296"/>
        <v>26407.68</v>
      </c>
    </row>
    <row r="1634" spans="1:29" s="223" customFormat="1" x14ac:dyDescent="0.3">
      <c r="A1634" s="219"/>
      <c r="B1634" s="693"/>
      <c r="C1634" s="693"/>
      <c r="D1634" s="693"/>
      <c r="E1634" s="1219"/>
      <c r="F1634" s="900">
        <f t="shared" si="284"/>
        <v>0</v>
      </c>
      <c r="G1634" s="694"/>
      <c r="H1634" s="694"/>
      <c r="I1634" s="695"/>
      <c r="J1634" s="696"/>
      <c r="K1634" s="957"/>
      <c r="L1634" s="705"/>
      <c r="M1634" s="705"/>
      <c r="N1634" s="705"/>
      <c r="O1634" s="698"/>
      <c r="P1634" s="699">
        <f t="shared" si="294"/>
        <v>0</v>
      </c>
      <c r="Q1634" s="700"/>
      <c r="R1634" s="700"/>
      <c r="S1634" s="701"/>
      <c r="T1634" s="702"/>
      <c r="U1634" s="703"/>
      <c r="V1634" s="700"/>
      <c r="W1634" s="700"/>
      <c r="X1634" s="700"/>
      <c r="Y1634" s="1315">
        <f t="shared" si="295"/>
        <v>0</v>
      </c>
      <c r="Z1634" s="706"/>
      <c r="AA1634" s="711"/>
      <c r="AB1634" s="222"/>
      <c r="AC1634" s="253">
        <f t="shared" si="296"/>
        <v>0</v>
      </c>
    </row>
    <row r="1635" spans="1:29" s="223" customFormat="1" x14ac:dyDescent="0.3">
      <c r="A1635" s="219"/>
      <c r="B1635" s="693"/>
      <c r="C1635" s="712" t="s">
        <v>162</v>
      </c>
      <c r="D1635" s="693"/>
      <c r="E1635" s="1220"/>
      <c r="F1635" s="900">
        <f t="shared" si="284"/>
        <v>0</v>
      </c>
      <c r="G1635" s="694"/>
      <c r="H1635" s="694"/>
      <c r="I1635" s="695"/>
      <c r="J1635" s="696"/>
      <c r="K1635" s="957"/>
      <c r="L1635" s="705"/>
      <c r="M1635" s="705"/>
      <c r="N1635" s="705"/>
      <c r="O1635" s="698"/>
      <c r="P1635" s="699">
        <f t="shared" si="294"/>
        <v>0</v>
      </c>
      <c r="Q1635" s="700"/>
      <c r="R1635" s="700"/>
      <c r="S1635" s="701"/>
      <c r="T1635" s="702"/>
      <c r="U1635" s="703"/>
      <c r="V1635" s="700"/>
      <c r="W1635" s="700"/>
      <c r="X1635" s="700"/>
      <c r="Y1635" s="1315">
        <f t="shared" si="295"/>
        <v>0</v>
      </c>
      <c r="Z1635" s="706"/>
      <c r="AA1635" s="707"/>
      <c r="AB1635" s="222"/>
      <c r="AC1635" s="253">
        <f t="shared" si="296"/>
        <v>0</v>
      </c>
    </row>
    <row r="1636" spans="1:29" s="221" customFormat="1" ht="14.4" customHeight="1" x14ac:dyDescent="0.3">
      <c r="A1636" s="219"/>
      <c r="B1636" s="693"/>
      <c r="C1636" s="693"/>
      <c r="D1636" s="693"/>
      <c r="E1636" s="1216" t="s">
        <v>21</v>
      </c>
      <c r="F1636" s="900">
        <f t="shared" si="284"/>
        <v>4</v>
      </c>
      <c r="G1636" s="694">
        <v>1</v>
      </c>
      <c r="H1636" s="694">
        <v>1</v>
      </c>
      <c r="I1636" s="695">
        <v>1</v>
      </c>
      <c r="J1636" s="696">
        <v>1</v>
      </c>
      <c r="K1636" s="956">
        <v>1</v>
      </c>
      <c r="L1636" s="697">
        <v>1</v>
      </c>
      <c r="M1636" s="697"/>
      <c r="N1636" s="697"/>
      <c r="O1636" s="698">
        <f t="shared" si="285"/>
        <v>2</v>
      </c>
      <c r="P1636" s="699">
        <f t="shared" si="294"/>
        <v>95000</v>
      </c>
      <c r="Q1636" s="700">
        <v>25000</v>
      </c>
      <c r="R1636" s="700">
        <v>45000</v>
      </c>
      <c r="S1636" s="709">
        <f>15*1000</f>
        <v>15000</v>
      </c>
      <c r="T1636" s="710">
        <v>10000</v>
      </c>
      <c r="U1636" s="703">
        <v>25000</v>
      </c>
      <c r="V1636" s="700">
        <v>45000</v>
      </c>
      <c r="W1636" s="700"/>
      <c r="X1636" s="700"/>
      <c r="Y1636" s="1315">
        <f t="shared" si="295"/>
        <v>70000</v>
      </c>
      <c r="Z1636" s="706" t="s">
        <v>31</v>
      </c>
      <c r="AA1636" s="707"/>
      <c r="AB1636" s="227" t="e">
        <f>+#REF!</f>
        <v>#REF!</v>
      </c>
      <c r="AC1636" s="253">
        <f t="shared" si="296"/>
        <v>165000</v>
      </c>
    </row>
    <row r="1637" spans="1:29" s="223" customFormat="1" x14ac:dyDescent="0.3">
      <c r="A1637" s="219"/>
      <c r="B1637" s="693"/>
      <c r="C1637" s="693"/>
      <c r="D1637" s="693"/>
      <c r="E1637" s="1221"/>
      <c r="F1637" s="900">
        <f t="shared" si="284"/>
        <v>0</v>
      </c>
      <c r="G1637" s="694"/>
      <c r="H1637" s="694"/>
      <c r="I1637" s="695"/>
      <c r="J1637" s="696"/>
      <c r="K1637" s="957"/>
      <c r="L1637" s="705"/>
      <c r="M1637" s="705"/>
      <c r="N1637" s="705"/>
      <c r="O1637" s="698"/>
      <c r="P1637" s="699">
        <f t="shared" si="294"/>
        <v>0</v>
      </c>
      <c r="Q1637" s="700"/>
      <c r="R1637" s="700"/>
      <c r="S1637" s="709"/>
      <c r="T1637" s="710"/>
      <c r="U1637" s="703"/>
      <c r="V1637" s="700"/>
      <c r="W1637" s="700"/>
      <c r="X1637" s="700"/>
      <c r="Y1637" s="1315">
        <f t="shared" si="295"/>
        <v>0</v>
      </c>
      <c r="Z1637" s="706"/>
      <c r="AA1637" s="707"/>
      <c r="AB1637" s="222"/>
      <c r="AC1637" s="253">
        <f t="shared" si="296"/>
        <v>0</v>
      </c>
    </row>
    <row r="1638" spans="1:29" s="223" customFormat="1" x14ac:dyDescent="0.3">
      <c r="A1638" s="219"/>
      <c r="B1638" s="693"/>
      <c r="C1638" s="712" t="s">
        <v>958</v>
      </c>
      <c r="D1638" s="693"/>
      <c r="E1638" s="1220"/>
      <c r="F1638" s="900">
        <f t="shared" si="284"/>
        <v>0</v>
      </c>
      <c r="G1638" s="694"/>
      <c r="H1638" s="694"/>
      <c r="I1638" s="695"/>
      <c r="J1638" s="696"/>
      <c r="K1638" s="957"/>
      <c r="L1638" s="705"/>
      <c r="M1638" s="705"/>
      <c r="N1638" s="705"/>
      <c r="O1638" s="698"/>
      <c r="P1638" s="699">
        <f t="shared" si="294"/>
        <v>0</v>
      </c>
      <c r="Q1638" s="700"/>
      <c r="R1638" s="700"/>
      <c r="S1638" s="701"/>
      <c r="T1638" s="702"/>
      <c r="U1638" s="703"/>
      <c r="V1638" s="700"/>
      <c r="W1638" s="700"/>
      <c r="X1638" s="700"/>
      <c r="Y1638" s="1315">
        <f t="shared" si="295"/>
        <v>0</v>
      </c>
      <c r="Z1638" s="706"/>
      <c r="AA1638" s="711"/>
      <c r="AB1638" s="222"/>
      <c r="AC1638" s="253">
        <f t="shared" si="296"/>
        <v>0</v>
      </c>
    </row>
    <row r="1639" spans="1:29" s="221" customFormat="1" x14ac:dyDescent="0.3">
      <c r="A1639" s="219"/>
      <c r="B1639" s="693"/>
      <c r="C1639" s="693"/>
      <c r="D1639" s="693"/>
      <c r="E1639" s="1216" t="s">
        <v>765</v>
      </c>
      <c r="F1639" s="900">
        <f t="shared" si="284"/>
        <v>1</v>
      </c>
      <c r="G1639" s="694"/>
      <c r="H1639" s="694"/>
      <c r="I1639" s="713">
        <v>1</v>
      </c>
      <c r="J1639" s="714"/>
      <c r="K1639" s="956"/>
      <c r="L1639" s="697"/>
      <c r="M1639" s="697"/>
      <c r="N1639" s="697"/>
      <c r="O1639" s="698"/>
      <c r="P1639" s="699">
        <f t="shared" si="294"/>
        <v>145000</v>
      </c>
      <c r="Q1639" s="700"/>
      <c r="R1639" s="700"/>
      <c r="S1639" s="701">
        <v>145000</v>
      </c>
      <c r="T1639" s="702"/>
      <c r="U1639" s="703"/>
      <c r="V1639" s="700"/>
      <c r="W1639" s="700"/>
      <c r="X1639" s="700"/>
      <c r="Y1639" s="1315">
        <f t="shared" si="295"/>
        <v>0</v>
      </c>
      <c r="Z1639" s="706" t="s">
        <v>31</v>
      </c>
      <c r="AA1639" s="711" t="s">
        <v>766</v>
      </c>
      <c r="AB1639" s="220"/>
      <c r="AC1639" s="253">
        <f t="shared" si="296"/>
        <v>145000</v>
      </c>
    </row>
    <row r="1640" spans="1:29" s="223" customFormat="1" x14ac:dyDescent="0.3">
      <c r="A1640" s="219"/>
      <c r="B1640" s="693"/>
      <c r="C1640" s="693"/>
      <c r="D1640" s="693"/>
      <c r="E1640" s="1216"/>
      <c r="F1640" s="900">
        <f t="shared" si="284"/>
        <v>0</v>
      </c>
      <c r="G1640" s="694"/>
      <c r="H1640" s="694"/>
      <c r="I1640" s="713"/>
      <c r="J1640" s="714"/>
      <c r="K1640" s="958"/>
      <c r="L1640" s="705"/>
      <c r="M1640" s="705"/>
      <c r="N1640" s="705"/>
      <c r="O1640" s="698"/>
      <c r="P1640" s="699">
        <f t="shared" si="294"/>
        <v>0</v>
      </c>
      <c r="Q1640" s="700"/>
      <c r="R1640" s="700"/>
      <c r="S1640" s="701"/>
      <c r="T1640" s="702"/>
      <c r="U1640" s="703"/>
      <c r="V1640" s="700"/>
      <c r="W1640" s="700"/>
      <c r="X1640" s="700"/>
      <c r="Y1640" s="1315">
        <f t="shared" si="295"/>
        <v>0</v>
      </c>
      <c r="Z1640" s="706"/>
      <c r="AA1640" s="707"/>
      <c r="AB1640" s="222"/>
      <c r="AC1640" s="253">
        <f t="shared" si="296"/>
        <v>0</v>
      </c>
    </row>
    <row r="1641" spans="1:29" x14ac:dyDescent="0.3">
      <c r="A1641" s="115"/>
      <c r="B1641" s="332"/>
      <c r="C1641" s="332"/>
      <c r="D1641" s="332"/>
      <c r="E1641" s="1222"/>
      <c r="F1641" s="582">
        <f t="shared" si="284"/>
        <v>0</v>
      </c>
      <c r="G1641" s="333"/>
      <c r="H1641" s="333"/>
      <c r="I1641" s="334"/>
      <c r="J1641" s="335"/>
      <c r="K1641" s="942"/>
      <c r="L1641" s="337"/>
      <c r="M1641" s="337"/>
      <c r="N1641" s="337"/>
      <c r="O1641" s="338"/>
      <c r="P1641" s="339">
        <f t="shared" si="294"/>
        <v>0</v>
      </c>
      <c r="Q1641" s="364"/>
      <c r="R1641" s="364"/>
      <c r="S1641" s="365"/>
      <c r="T1641" s="366"/>
      <c r="U1641" s="367"/>
      <c r="V1641" s="364"/>
      <c r="W1641" s="364"/>
      <c r="X1641" s="364"/>
      <c r="Y1641" s="1293">
        <f t="shared" si="295"/>
        <v>0</v>
      </c>
      <c r="Z1641" s="340"/>
      <c r="AA1641" s="370"/>
      <c r="AB1641" s="28"/>
      <c r="AC1641" s="253">
        <f t="shared" si="296"/>
        <v>0</v>
      </c>
    </row>
    <row r="1642" spans="1:29" s="51" customFormat="1" x14ac:dyDescent="0.3">
      <c r="A1642" s="205"/>
      <c r="B1642" s="451"/>
      <c r="C1642" s="715" t="s">
        <v>959</v>
      </c>
      <c r="D1642" s="451"/>
      <c r="E1642" s="1189"/>
      <c r="F1642" s="888">
        <f t="shared" si="284"/>
        <v>0</v>
      </c>
      <c r="G1642" s="452"/>
      <c r="H1642" s="452"/>
      <c r="I1642" s="453"/>
      <c r="J1642" s="454"/>
      <c r="K1642" s="949"/>
      <c r="L1642" s="455"/>
      <c r="M1642" s="455"/>
      <c r="N1642" s="455"/>
      <c r="O1642" s="468"/>
      <c r="P1642" s="469">
        <f t="shared" si="294"/>
        <v>0</v>
      </c>
      <c r="Q1642" s="456"/>
      <c r="R1642" s="456"/>
      <c r="S1642" s="716"/>
      <c r="T1642" s="717"/>
      <c r="U1642" s="459"/>
      <c r="V1642" s="456"/>
      <c r="W1642" s="456"/>
      <c r="X1642" s="456"/>
      <c r="Y1642" s="1316">
        <f t="shared" si="295"/>
        <v>0</v>
      </c>
      <c r="Z1642" s="460"/>
      <c r="AA1642" s="567"/>
      <c r="AB1642" s="214"/>
      <c r="AC1642" s="253">
        <f t="shared" si="296"/>
        <v>0</v>
      </c>
    </row>
    <row r="1643" spans="1:29" s="76" customFormat="1" x14ac:dyDescent="0.3">
      <c r="A1643" s="205"/>
      <c r="B1643" s="451"/>
      <c r="C1643" s="451"/>
      <c r="D1643" s="451"/>
      <c r="E1643" s="1223" t="s">
        <v>764</v>
      </c>
      <c r="F1643" s="888">
        <f t="shared" si="284"/>
        <v>20</v>
      </c>
      <c r="G1643" s="452">
        <v>5</v>
      </c>
      <c r="H1643" s="452">
        <v>5</v>
      </c>
      <c r="I1643" s="718">
        <v>5</v>
      </c>
      <c r="J1643" s="719">
        <v>5</v>
      </c>
      <c r="K1643" s="954">
        <v>9</v>
      </c>
      <c r="L1643" s="590">
        <v>6</v>
      </c>
      <c r="M1643" s="590"/>
      <c r="N1643" s="590"/>
      <c r="O1643" s="468">
        <f t="shared" si="285"/>
        <v>15</v>
      </c>
      <c r="P1643" s="469">
        <f t="shared" si="294"/>
        <v>338400</v>
      </c>
      <c r="Q1643" s="456">
        <v>84600</v>
      </c>
      <c r="R1643" s="456">
        <v>84600</v>
      </c>
      <c r="S1643" s="716">
        <v>84600</v>
      </c>
      <c r="T1643" s="717">
        <v>84600</v>
      </c>
      <c r="U1643" s="459">
        <v>84600</v>
      </c>
      <c r="V1643" s="456">
        <v>84600</v>
      </c>
      <c r="W1643" s="456"/>
      <c r="X1643" s="456"/>
      <c r="Y1643" s="1316">
        <f t="shared" si="295"/>
        <v>169200</v>
      </c>
      <c r="Z1643" s="720" t="s">
        <v>917</v>
      </c>
      <c r="AA1643" s="721" t="s">
        <v>31</v>
      </c>
      <c r="AB1643" s="75"/>
      <c r="AC1643" s="253">
        <f t="shared" si="296"/>
        <v>507600</v>
      </c>
    </row>
    <row r="1644" spans="1:29" x14ac:dyDescent="0.3">
      <c r="A1644" s="115"/>
      <c r="B1644" s="332"/>
      <c r="C1644" s="332"/>
      <c r="D1644" s="332"/>
      <c r="E1644" s="1197"/>
      <c r="F1644" s="582">
        <f t="shared" ref="F1644:F1712" si="297">SUM(G1644:J1644)</f>
        <v>0</v>
      </c>
      <c r="G1644" s="333"/>
      <c r="H1644" s="333"/>
      <c r="I1644" s="722"/>
      <c r="J1644" s="723"/>
      <c r="K1644" s="953"/>
      <c r="L1644" s="337"/>
      <c r="M1644" s="337"/>
      <c r="N1644" s="337"/>
      <c r="O1644" s="338"/>
      <c r="P1644" s="339">
        <f t="shared" si="294"/>
        <v>0</v>
      </c>
      <c r="Q1644" s="364"/>
      <c r="R1644" s="364"/>
      <c r="S1644" s="638"/>
      <c r="T1644" s="639"/>
      <c r="U1644" s="367"/>
      <c r="V1644" s="364"/>
      <c r="W1644" s="364"/>
      <c r="X1644" s="364"/>
      <c r="Y1644" s="1293">
        <f t="shared" si="295"/>
        <v>0</v>
      </c>
      <c r="Z1644" s="340"/>
      <c r="AA1644" s="431"/>
      <c r="AB1644" s="28"/>
      <c r="AC1644" s="253">
        <f t="shared" si="296"/>
        <v>0</v>
      </c>
    </row>
    <row r="1645" spans="1:29" x14ac:dyDescent="0.3">
      <c r="A1645" s="115"/>
      <c r="B1645" s="332"/>
      <c r="C1645" s="661" t="s">
        <v>960</v>
      </c>
      <c r="D1645" s="332"/>
      <c r="E1645" s="1164"/>
      <c r="F1645" s="582">
        <f t="shared" si="297"/>
        <v>0</v>
      </c>
      <c r="G1645" s="333"/>
      <c r="H1645" s="333"/>
      <c r="I1645" s="334"/>
      <c r="J1645" s="335"/>
      <c r="K1645" s="942"/>
      <c r="L1645" s="337"/>
      <c r="M1645" s="337"/>
      <c r="N1645" s="337"/>
      <c r="O1645" s="338"/>
      <c r="P1645" s="339">
        <f t="shared" si="294"/>
        <v>0</v>
      </c>
      <c r="Q1645" s="364"/>
      <c r="R1645" s="364"/>
      <c r="S1645" s="365"/>
      <c r="T1645" s="366"/>
      <c r="U1645" s="367"/>
      <c r="V1645" s="364"/>
      <c r="W1645" s="364"/>
      <c r="X1645" s="364"/>
      <c r="Y1645" s="1293">
        <f t="shared" si="295"/>
        <v>0</v>
      </c>
      <c r="Z1645" s="340"/>
      <c r="AA1645" s="370"/>
      <c r="AB1645" s="28"/>
      <c r="AC1645" s="253">
        <f t="shared" si="296"/>
        <v>0</v>
      </c>
    </row>
    <row r="1646" spans="1:29" x14ac:dyDescent="0.3">
      <c r="A1646" s="115"/>
      <c r="B1646" s="332"/>
      <c r="C1646" s="332"/>
      <c r="D1646" s="332"/>
      <c r="E1646" s="1224" t="s">
        <v>121</v>
      </c>
      <c r="F1646" s="582">
        <f t="shared" si="297"/>
        <v>0</v>
      </c>
      <c r="G1646" s="333"/>
      <c r="H1646" s="333"/>
      <c r="I1646" s="334"/>
      <c r="J1646" s="335"/>
      <c r="K1646" s="942"/>
      <c r="L1646" s="337"/>
      <c r="M1646" s="337"/>
      <c r="N1646" s="337"/>
      <c r="O1646" s="338"/>
      <c r="P1646" s="339">
        <f t="shared" si="294"/>
        <v>0</v>
      </c>
      <c r="Q1646" s="364"/>
      <c r="R1646" s="364"/>
      <c r="S1646" s="638"/>
      <c r="T1646" s="639"/>
      <c r="U1646" s="367"/>
      <c r="V1646" s="364"/>
      <c r="W1646" s="364"/>
      <c r="X1646" s="364"/>
      <c r="Y1646" s="1293">
        <f t="shared" si="295"/>
        <v>0</v>
      </c>
      <c r="Z1646" s="340"/>
      <c r="AA1646" s="370"/>
      <c r="AB1646" s="28"/>
      <c r="AC1646" s="253">
        <f t="shared" si="296"/>
        <v>0</v>
      </c>
    </row>
    <row r="1647" spans="1:29" s="237" customFormat="1" x14ac:dyDescent="0.3">
      <c r="A1647" s="235"/>
      <c r="B1647" s="724"/>
      <c r="C1647" s="724"/>
      <c r="D1647" s="724"/>
      <c r="E1647" s="1225" t="s">
        <v>117</v>
      </c>
      <c r="F1647" s="901">
        <f t="shared" si="297"/>
        <v>8</v>
      </c>
      <c r="G1647" s="725">
        <v>3</v>
      </c>
      <c r="H1647" s="725">
        <v>3</v>
      </c>
      <c r="I1647" s="726">
        <v>1</v>
      </c>
      <c r="J1647" s="727">
        <v>1</v>
      </c>
      <c r="K1647" s="959">
        <v>1</v>
      </c>
      <c r="L1647" s="728">
        <v>1</v>
      </c>
      <c r="M1647" s="728"/>
      <c r="N1647" s="728"/>
      <c r="O1647" s="729">
        <f t="shared" ref="O1647:O1702" si="298">SUM(K1647:N1647)</f>
        <v>2</v>
      </c>
      <c r="P1647" s="730">
        <f t="shared" si="294"/>
        <v>90000</v>
      </c>
      <c r="Q1647" s="731">
        <v>15000</v>
      </c>
      <c r="R1647" s="731">
        <v>15000</v>
      </c>
      <c r="S1647" s="732">
        <v>30000</v>
      </c>
      <c r="T1647" s="736">
        <v>30000</v>
      </c>
      <c r="U1647" s="733">
        <v>4600</v>
      </c>
      <c r="V1647" s="731"/>
      <c r="W1647" s="731"/>
      <c r="X1647" s="731"/>
      <c r="Y1647" s="1317">
        <f t="shared" si="295"/>
        <v>4600</v>
      </c>
      <c r="Z1647" s="734" t="s">
        <v>31</v>
      </c>
      <c r="AA1647" s="735" t="s">
        <v>807</v>
      </c>
      <c r="AB1647" s="236"/>
      <c r="AC1647" s="253">
        <f t="shared" si="296"/>
        <v>94600</v>
      </c>
    </row>
    <row r="1648" spans="1:29" s="66" customFormat="1" ht="15.6" customHeight="1" x14ac:dyDescent="0.3">
      <c r="A1648" s="115"/>
      <c r="B1648" s="332"/>
      <c r="C1648" s="332"/>
      <c r="D1648" s="332"/>
      <c r="E1648" s="1226"/>
      <c r="F1648" s="582">
        <f t="shared" si="297"/>
        <v>0</v>
      </c>
      <c r="G1648" s="333"/>
      <c r="H1648" s="333"/>
      <c r="I1648" s="334"/>
      <c r="J1648" s="335"/>
      <c r="K1648" s="633"/>
      <c r="L1648" s="344"/>
      <c r="M1648" s="344"/>
      <c r="N1648" s="344"/>
      <c r="O1648" s="338"/>
      <c r="P1648" s="339">
        <f t="shared" si="294"/>
        <v>0</v>
      </c>
      <c r="Q1648" s="364"/>
      <c r="R1648" s="364"/>
      <c r="S1648" s="638"/>
      <c r="T1648" s="639"/>
      <c r="U1648" s="367"/>
      <c r="V1648" s="364"/>
      <c r="W1648" s="364"/>
      <c r="X1648" s="364"/>
      <c r="Y1648" s="1293">
        <f t="shared" si="295"/>
        <v>0</v>
      </c>
      <c r="Z1648" s="340"/>
      <c r="AA1648" s="370" t="s">
        <v>818</v>
      </c>
      <c r="AB1648" s="69"/>
      <c r="AC1648" s="253">
        <f t="shared" si="296"/>
        <v>0</v>
      </c>
    </row>
    <row r="1649" spans="1:29" s="66" customFormat="1" x14ac:dyDescent="0.3">
      <c r="A1649" s="115"/>
      <c r="B1649" s="332"/>
      <c r="C1649" s="332"/>
      <c r="D1649" s="332"/>
      <c r="E1649" s="1226"/>
      <c r="F1649" s="582">
        <f t="shared" si="297"/>
        <v>0</v>
      </c>
      <c r="G1649" s="333"/>
      <c r="H1649" s="333"/>
      <c r="I1649" s="334"/>
      <c r="J1649" s="335"/>
      <c r="K1649" s="942"/>
      <c r="L1649" s="344"/>
      <c r="M1649" s="344"/>
      <c r="N1649" s="344"/>
      <c r="O1649" s="338"/>
      <c r="P1649" s="339">
        <f t="shared" si="294"/>
        <v>0</v>
      </c>
      <c r="Q1649" s="364"/>
      <c r="R1649" s="364"/>
      <c r="S1649" s="638"/>
      <c r="T1649" s="639"/>
      <c r="U1649" s="367">
        <v>25000</v>
      </c>
      <c r="V1649" s="364">
        <v>36070</v>
      </c>
      <c r="W1649" s="364"/>
      <c r="X1649" s="364"/>
      <c r="Y1649" s="1293">
        <f t="shared" si="295"/>
        <v>61070</v>
      </c>
      <c r="Z1649" s="734" t="s">
        <v>31</v>
      </c>
      <c r="AA1649" s="370" t="s">
        <v>808</v>
      </c>
      <c r="AB1649" s="69"/>
      <c r="AC1649" s="253">
        <f t="shared" si="296"/>
        <v>61070</v>
      </c>
    </row>
    <row r="1650" spans="1:29" x14ac:dyDescent="0.3">
      <c r="A1650" s="115"/>
      <c r="B1650" s="332"/>
      <c r="C1650" s="332"/>
      <c r="D1650" s="332"/>
      <c r="E1650" s="1226"/>
      <c r="F1650" s="582">
        <f t="shared" si="297"/>
        <v>0</v>
      </c>
      <c r="G1650" s="333"/>
      <c r="H1650" s="333"/>
      <c r="I1650" s="334"/>
      <c r="J1650" s="335"/>
      <c r="K1650" s="942"/>
      <c r="L1650" s="337"/>
      <c r="M1650" s="337"/>
      <c r="N1650" s="337"/>
      <c r="O1650" s="338"/>
      <c r="P1650" s="339">
        <f t="shared" si="294"/>
        <v>0</v>
      </c>
      <c r="Q1650" s="364"/>
      <c r="R1650" s="364"/>
      <c r="S1650" s="638"/>
      <c r="T1650" s="639"/>
      <c r="U1650" s="367"/>
      <c r="V1650" s="364"/>
      <c r="W1650" s="364"/>
      <c r="X1650" s="364"/>
      <c r="Y1650" s="1293">
        <f t="shared" si="295"/>
        <v>0</v>
      </c>
      <c r="Z1650" s="340"/>
      <c r="AA1650" s="370" t="s">
        <v>809</v>
      </c>
      <c r="AB1650" s="28"/>
      <c r="AC1650" s="253">
        <f t="shared" si="296"/>
        <v>0</v>
      </c>
    </row>
    <row r="1651" spans="1:29" x14ac:dyDescent="0.3">
      <c r="A1651" s="115"/>
      <c r="B1651" s="332"/>
      <c r="C1651" s="332"/>
      <c r="D1651" s="332"/>
      <c r="E1651" s="1226"/>
      <c r="F1651" s="582">
        <f t="shared" si="297"/>
        <v>0</v>
      </c>
      <c r="G1651" s="333"/>
      <c r="H1651" s="333"/>
      <c r="I1651" s="334"/>
      <c r="J1651" s="335"/>
      <c r="K1651" s="942"/>
      <c r="L1651" s="337"/>
      <c r="M1651" s="337"/>
      <c r="N1651" s="337"/>
      <c r="O1651" s="338"/>
      <c r="P1651" s="339">
        <f t="shared" si="294"/>
        <v>0</v>
      </c>
      <c r="Q1651" s="364"/>
      <c r="R1651" s="364"/>
      <c r="S1651" s="638"/>
      <c r="T1651" s="639"/>
      <c r="U1651" s="367"/>
      <c r="V1651" s="364"/>
      <c r="W1651" s="364"/>
      <c r="X1651" s="364"/>
      <c r="Y1651" s="1293">
        <f t="shared" si="295"/>
        <v>0</v>
      </c>
      <c r="Z1651" s="340"/>
      <c r="AA1651" s="370"/>
      <c r="AB1651" s="28"/>
      <c r="AC1651" s="253">
        <f t="shared" si="296"/>
        <v>0</v>
      </c>
    </row>
    <row r="1652" spans="1:29" x14ac:dyDescent="0.3">
      <c r="A1652" s="115"/>
      <c r="B1652" s="332"/>
      <c r="C1652" s="332"/>
      <c r="D1652" s="332"/>
      <c r="E1652" s="1226" t="s">
        <v>118</v>
      </c>
      <c r="F1652" s="582">
        <f t="shared" si="297"/>
        <v>4</v>
      </c>
      <c r="G1652" s="333">
        <v>1</v>
      </c>
      <c r="H1652" s="333">
        <v>1</v>
      </c>
      <c r="I1652" s="334">
        <v>1</v>
      </c>
      <c r="J1652" s="335">
        <v>1</v>
      </c>
      <c r="K1652" s="942">
        <v>1</v>
      </c>
      <c r="L1652" s="337">
        <v>1</v>
      </c>
      <c r="M1652" s="337"/>
      <c r="N1652" s="337"/>
      <c r="O1652" s="338">
        <f t="shared" si="298"/>
        <v>2</v>
      </c>
      <c r="P1652" s="339">
        <f t="shared" si="294"/>
        <v>150000</v>
      </c>
      <c r="Q1652" s="364">
        <v>25000</v>
      </c>
      <c r="R1652" s="364">
        <v>25000</v>
      </c>
      <c r="S1652" s="364">
        <v>50000</v>
      </c>
      <c r="T1652" s="475">
        <v>50000</v>
      </c>
      <c r="U1652" s="367"/>
      <c r="V1652" s="364"/>
      <c r="W1652" s="364"/>
      <c r="X1652" s="364"/>
      <c r="Y1652" s="1293">
        <f t="shared" si="295"/>
        <v>0</v>
      </c>
      <c r="Z1652" s="340" t="s">
        <v>54</v>
      </c>
      <c r="AA1652" s="431" t="s">
        <v>769</v>
      </c>
      <c r="AB1652" s="28"/>
      <c r="AC1652" s="253">
        <f t="shared" si="296"/>
        <v>150000</v>
      </c>
    </row>
    <row r="1653" spans="1:29" x14ac:dyDescent="0.3">
      <c r="A1653" s="115"/>
      <c r="B1653" s="332"/>
      <c r="C1653" s="332"/>
      <c r="D1653" s="332"/>
      <c r="E1653" s="1226"/>
      <c r="F1653" s="582">
        <f t="shared" si="297"/>
        <v>0</v>
      </c>
      <c r="G1653" s="333"/>
      <c r="H1653" s="333"/>
      <c r="I1653" s="334"/>
      <c r="J1653" s="335"/>
      <c r="K1653" s="942"/>
      <c r="L1653" s="337"/>
      <c r="M1653" s="337"/>
      <c r="N1653" s="337"/>
      <c r="O1653" s="338"/>
      <c r="P1653" s="339">
        <f t="shared" si="294"/>
        <v>0</v>
      </c>
      <c r="Q1653" s="364"/>
      <c r="R1653" s="364"/>
      <c r="S1653" s="365"/>
      <c r="T1653" s="366"/>
      <c r="U1653" s="367"/>
      <c r="V1653" s="364"/>
      <c r="W1653" s="364"/>
      <c r="X1653" s="364"/>
      <c r="Y1653" s="1293">
        <f t="shared" si="295"/>
        <v>0</v>
      </c>
      <c r="Z1653" s="340" t="s">
        <v>54</v>
      </c>
      <c r="AA1653" s="431" t="s">
        <v>795</v>
      </c>
      <c r="AB1653" s="28"/>
      <c r="AC1653" s="253">
        <f t="shared" si="296"/>
        <v>0</v>
      </c>
    </row>
    <row r="1654" spans="1:29" x14ac:dyDescent="0.3">
      <c r="A1654" s="115"/>
      <c r="B1654" s="332"/>
      <c r="C1654" s="332"/>
      <c r="D1654" s="332"/>
      <c r="E1654" s="1226"/>
      <c r="F1654" s="582">
        <f t="shared" si="297"/>
        <v>0</v>
      </c>
      <c r="G1654" s="333"/>
      <c r="H1654" s="333"/>
      <c r="I1654" s="334"/>
      <c r="J1654" s="335"/>
      <c r="K1654" s="942"/>
      <c r="L1654" s="337"/>
      <c r="M1654" s="337"/>
      <c r="N1654" s="337"/>
      <c r="O1654" s="338"/>
      <c r="P1654" s="339">
        <f t="shared" si="294"/>
        <v>0</v>
      </c>
      <c r="Q1654" s="364"/>
      <c r="R1654" s="364"/>
      <c r="S1654" s="638"/>
      <c r="T1654" s="639"/>
      <c r="U1654" s="367"/>
      <c r="V1654" s="364"/>
      <c r="W1654" s="364"/>
      <c r="X1654" s="364"/>
      <c r="Y1654" s="1293">
        <f t="shared" si="295"/>
        <v>0</v>
      </c>
      <c r="Z1654" s="340"/>
      <c r="AA1654" s="431" t="s">
        <v>796</v>
      </c>
      <c r="AB1654" s="28"/>
      <c r="AC1654" s="253">
        <f t="shared" si="296"/>
        <v>0</v>
      </c>
    </row>
    <row r="1655" spans="1:29" x14ac:dyDescent="0.3">
      <c r="A1655" s="115"/>
      <c r="B1655" s="332"/>
      <c r="C1655" s="332"/>
      <c r="D1655" s="332"/>
      <c r="E1655" s="1226"/>
      <c r="F1655" s="582">
        <f t="shared" si="297"/>
        <v>0</v>
      </c>
      <c r="G1655" s="333"/>
      <c r="H1655" s="333"/>
      <c r="I1655" s="334"/>
      <c r="J1655" s="335"/>
      <c r="K1655" s="942"/>
      <c r="L1655" s="337"/>
      <c r="M1655" s="337"/>
      <c r="N1655" s="337"/>
      <c r="O1655" s="338"/>
      <c r="P1655" s="339">
        <f t="shared" si="294"/>
        <v>0</v>
      </c>
      <c r="Q1655" s="364"/>
      <c r="R1655" s="364"/>
      <c r="S1655" s="638"/>
      <c r="T1655" s="639"/>
      <c r="U1655" s="367"/>
      <c r="V1655" s="364"/>
      <c r="W1655" s="364"/>
      <c r="X1655" s="364"/>
      <c r="Y1655" s="1293">
        <f t="shared" si="295"/>
        <v>0</v>
      </c>
      <c r="Z1655" s="340"/>
      <c r="AA1655" s="431" t="s">
        <v>797</v>
      </c>
      <c r="AB1655" s="28"/>
      <c r="AC1655" s="253">
        <f t="shared" si="296"/>
        <v>0</v>
      </c>
    </row>
    <row r="1656" spans="1:29" x14ac:dyDescent="0.3">
      <c r="A1656" s="115"/>
      <c r="B1656" s="332"/>
      <c r="C1656" s="332"/>
      <c r="D1656" s="332"/>
      <c r="E1656" s="1226"/>
      <c r="F1656" s="582">
        <f t="shared" si="297"/>
        <v>0</v>
      </c>
      <c r="G1656" s="333"/>
      <c r="H1656" s="333"/>
      <c r="I1656" s="334"/>
      <c r="J1656" s="335"/>
      <c r="K1656" s="942"/>
      <c r="L1656" s="337"/>
      <c r="M1656" s="337"/>
      <c r="N1656" s="337"/>
      <c r="O1656" s="338"/>
      <c r="P1656" s="339">
        <f t="shared" si="294"/>
        <v>0</v>
      </c>
      <c r="Q1656" s="364"/>
      <c r="R1656" s="364"/>
      <c r="S1656" s="638"/>
      <c r="T1656" s="639"/>
      <c r="U1656" s="367"/>
      <c r="V1656" s="364"/>
      <c r="W1656" s="364"/>
      <c r="X1656" s="364"/>
      <c r="Y1656" s="1293">
        <f t="shared" si="295"/>
        <v>0</v>
      </c>
      <c r="Z1656" s="340"/>
      <c r="AA1656" s="431" t="s">
        <v>798</v>
      </c>
      <c r="AB1656" s="28"/>
      <c r="AC1656" s="253">
        <f t="shared" si="296"/>
        <v>0</v>
      </c>
    </row>
    <row r="1657" spans="1:29" x14ac:dyDescent="0.3">
      <c r="A1657" s="115"/>
      <c r="B1657" s="332"/>
      <c r="C1657" s="332"/>
      <c r="D1657" s="332"/>
      <c r="E1657" s="1226"/>
      <c r="F1657" s="582">
        <f t="shared" si="297"/>
        <v>0</v>
      </c>
      <c r="G1657" s="333"/>
      <c r="H1657" s="333"/>
      <c r="I1657" s="334"/>
      <c r="J1657" s="335"/>
      <c r="K1657" s="942"/>
      <c r="L1657" s="337"/>
      <c r="M1657" s="337"/>
      <c r="N1657" s="337"/>
      <c r="O1657" s="338"/>
      <c r="P1657" s="339">
        <f t="shared" si="294"/>
        <v>0</v>
      </c>
      <c r="Q1657" s="364"/>
      <c r="R1657" s="364"/>
      <c r="S1657" s="638"/>
      <c r="T1657" s="639"/>
      <c r="U1657" s="367"/>
      <c r="V1657" s="364"/>
      <c r="W1657" s="364"/>
      <c r="X1657" s="364"/>
      <c r="Y1657" s="1293">
        <f t="shared" si="295"/>
        <v>0</v>
      </c>
      <c r="Z1657" s="340"/>
      <c r="AA1657" s="370"/>
      <c r="AB1657" s="28"/>
      <c r="AC1657" s="253">
        <f t="shared" si="296"/>
        <v>0</v>
      </c>
    </row>
    <row r="1658" spans="1:29" s="221" customFormat="1" x14ac:dyDescent="0.3">
      <c r="A1658" s="219"/>
      <c r="B1658" s="693"/>
      <c r="C1658" s="693"/>
      <c r="D1658" s="693"/>
      <c r="E1658" s="1227" t="s">
        <v>120</v>
      </c>
      <c r="F1658" s="900">
        <f t="shared" si="297"/>
        <v>1</v>
      </c>
      <c r="G1658" s="694"/>
      <c r="H1658" s="694"/>
      <c r="I1658" s="695"/>
      <c r="J1658" s="696">
        <v>1</v>
      </c>
      <c r="K1658" s="956"/>
      <c r="L1658" s="697"/>
      <c r="M1658" s="697"/>
      <c r="N1658" s="697"/>
      <c r="O1658" s="698"/>
      <c r="P1658" s="699">
        <f t="shared" si="294"/>
        <v>30000</v>
      </c>
      <c r="Q1658" s="700"/>
      <c r="R1658" s="700"/>
      <c r="S1658" s="701">
        <f>15*2000</f>
        <v>30000</v>
      </c>
      <c r="T1658" s="702"/>
      <c r="U1658" s="703"/>
      <c r="V1658" s="700"/>
      <c r="W1658" s="700"/>
      <c r="X1658" s="700"/>
      <c r="Y1658" s="1315">
        <f t="shared" si="295"/>
        <v>0</v>
      </c>
      <c r="Z1658" s="706" t="s">
        <v>31</v>
      </c>
      <c r="AA1658" s="707"/>
      <c r="AB1658" s="220"/>
      <c r="AC1658" s="253">
        <f t="shared" si="296"/>
        <v>30000</v>
      </c>
    </row>
    <row r="1659" spans="1:29" s="29" customFormat="1" x14ac:dyDescent="0.3">
      <c r="A1659" s="115"/>
      <c r="B1659" s="332"/>
      <c r="C1659" s="332"/>
      <c r="D1659" s="332"/>
      <c r="E1659" s="1226"/>
      <c r="F1659" s="582">
        <f t="shared" si="297"/>
        <v>0</v>
      </c>
      <c r="G1659" s="333"/>
      <c r="H1659" s="333"/>
      <c r="I1659" s="334"/>
      <c r="J1659" s="335"/>
      <c r="K1659" s="633"/>
      <c r="L1659" s="344"/>
      <c r="M1659" s="344"/>
      <c r="N1659" s="344"/>
      <c r="O1659" s="338"/>
      <c r="P1659" s="339">
        <f t="shared" si="294"/>
        <v>0</v>
      </c>
      <c r="Q1659" s="364"/>
      <c r="R1659" s="364"/>
      <c r="S1659" s="638"/>
      <c r="T1659" s="639"/>
      <c r="U1659" s="367"/>
      <c r="V1659" s="364"/>
      <c r="W1659" s="364"/>
      <c r="X1659" s="364"/>
      <c r="Y1659" s="1293">
        <f t="shared" si="295"/>
        <v>0</v>
      </c>
      <c r="Z1659" s="340"/>
      <c r="AA1659" s="370"/>
      <c r="AB1659" s="12"/>
      <c r="AC1659" s="253">
        <f t="shared" si="296"/>
        <v>0</v>
      </c>
    </row>
    <row r="1660" spans="1:29" x14ac:dyDescent="0.3">
      <c r="A1660" s="115"/>
      <c r="B1660" s="332"/>
      <c r="C1660" s="661" t="s">
        <v>961</v>
      </c>
      <c r="D1660" s="332"/>
      <c r="E1660" s="1164"/>
      <c r="F1660" s="582">
        <f t="shared" si="297"/>
        <v>0</v>
      </c>
      <c r="G1660" s="333"/>
      <c r="H1660" s="333"/>
      <c r="I1660" s="334"/>
      <c r="J1660" s="335"/>
      <c r="K1660" s="942"/>
      <c r="L1660" s="337"/>
      <c r="M1660" s="337"/>
      <c r="N1660" s="337"/>
      <c r="O1660" s="338"/>
      <c r="P1660" s="339">
        <f t="shared" si="294"/>
        <v>0</v>
      </c>
      <c r="Q1660" s="364"/>
      <c r="R1660" s="364"/>
      <c r="S1660" s="365"/>
      <c r="T1660" s="366"/>
      <c r="U1660" s="367"/>
      <c r="V1660" s="364"/>
      <c r="W1660" s="364"/>
      <c r="X1660" s="364"/>
      <c r="Y1660" s="1293">
        <f t="shared" si="295"/>
        <v>0</v>
      </c>
      <c r="Z1660" s="340"/>
      <c r="AA1660" s="370"/>
      <c r="AB1660" s="28"/>
      <c r="AC1660" s="253">
        <f t="shared" si="296"/>
        <v>0</v>
      </c>
    </row>
    <row r="1661" spans="1:29" s="237" customFormat="1" x14ac:dyDescent="0.3">
      <c r="A1661" s="235"/>
      <c r="B1661" s="724"/>
      <c r="C1661" s="724"/>
      <c r="D1661" s="724"/>
      <c r="E1661" s="1228" t="s">
        <v>21</v>
      </c>
      <c r="F1661" s="901">
        <f t="shared" si="297"/>
        <v>3</v>
      </c>
      <c r="G1661" s="725">
        <v>1</v>
      </c>
      <c r="H1661" s="725">
        <v>1</v>
      </c>
      <c r="I1661" s="726"/>
      <c r="J1661" s="727">
        <v>1</v>
      </c>
      <c r="K1661" s="960">
        <v>1</v>
      </c>
      <c r="L1661" s="728">
        <v>1</v>
      </c>
      <c r="M1661" s="728"/>
      <c r="N1661" s="728"/>
      <c r="O1661" s="729">
        <f t="shared" si="298"/>
        <v>2</v>
      </c>
      <c r="P1661" s="730">
        <f t="shared" si="294"/>
        <v>165000</v>
      </c>
      <c r="Q1661" s="731">
        <v>22000</v>
      </c>
      <c r="R1661" s="731">
        <v>58000</v>
      </c>
      <c r="S1661" s="732"/>
      <c r="T1661" s="736">
        <v>85000</v>
      </c>
      <c r="U1661" s="733">
        <v>11808</v>
      </c>
      <c r="V1661" s="731">
        <v>57000</v>
      </c>
      <c r="W1661" s="731"/>
      <c r="X1661" s="731"/>
      <c r="Y1661" s="1317">
        <f t="shared" si="295"/>
        <v>68808</v>
      </c>
      <c r="Z1661" s="734" t="s">
        <v>31</v>
      </c>
      <c r="AA1661" s="735"/>
      <c r="AB1661" s="236"/>
      <c r="AC1661" s="253">
        <f t="shared" si="296"/>
        <v>233808</v>
      </c>
    </row>
    <row r="1662" spans="1:29" x14ac:dyDescent="0.3">
      <c r="A1662" s="115"/>
      <c r="B1662" s="332"/>
      <c r="C1662" s="332"/>
      <c r="D1662" s="332"/>
      <c r="E1662" s="1229"/>
      <c r="F1662" s="582">
        <f t="shared" si="297"/>
        <v>0</v>
      </c>
      <c r="G1662" s="333"/>
      <c r="H1662" s="333"/>
      <c r="I1662" s="334"/>
      <c r="J1662" s="335"/>
      <c r="K1662" s="942"/>
      <c r="L1662" s="337"/>
      <c r="M1662" s="337"/>
      <c r="N1662" s="337"/>
      <c r="O1662" s="338"/>
      <c r="P1662" s="339">
        <f t="shared" si="294"/>
        <v>0</v>
      </c>
      <c r="Q1662" s="364"/>
      <c r="R1662" s="364"/>
      <c r="S1662" s="365"/>
      <c r="T1662" s="366"/>
      <c r="U1662" s="367"/>
      <c r="V1662" s="364"/>
      <c r="W1662" s="364"/>
      <c r="X1662" s="364"/>
      <c r="Y1662" s="1293">
        <f t="shared" si="295"/>
        <v>0</v>
      </c>
      <c r="Z1662" s="340"/>
      <c r="AA1662" s="370"/>
      <c r="AB1662" s="28"/>
      <c r="AC1662" s="253">
        <f t="shared" si="296"/>
        <v>0</v>
      </c>
    </row>
    <row r="1663" spans="1:29" x14ac:dyDescent="0.3">
      <c r="A1663" s="115"/>
      <c r="B1663" s="332"/>
      <c r="C1663" s="587" t="s">
        <v>962</v>
      </c>
      <c r="D1663" s="441"/>
      <c r="E1663" s="1178"/>
      <c r="F1663" s="582">
        <f t="shared" si="297"/>
        <v>0</v>
      </c>
      <c r="G1663" s="333"/>
      <c r="H1663" s="333"/>
      <c r="I1663" s="333"/>
      <c r="J1663" s="422"/>
      <c r="K1663" s="942"/>
      <c r="L1663" s="337"/>
      <c r="M1663" s="337"/>
      <c r="N1663" s="337"/>
      <c r="O1663" s="338"/>
      <c r="P1663" s="339">
        <f t="shared" si="294"/>
        <v>0</v>
      </c>
      <c r="Q1663" s="364"/>
      <c r="R1663" s="364"/>
      <c r="S1663" s="365"/>
      <c r="T1663" s="366"/>
      <c r="U1663" s="367"/>
      <c r="V1663" s="364"/>
      <c r="W1663" s="364"/>
      <c r="X1663" s="364"/>
      <c r="Y1663" s="1293">
        <f t="shared" si="295"/>
        <v>0</v>
      </c>
      <c r="Z1663" s="340" t="s">
        <v>716</v>
      </c>
      <c r="AA1663" s="370"/>
      <c r="AB1663" s="28"/>
      <c r="AC1663" s="253">
        <f t="shared" si="296"/>
        <v>0</v>
      </c>
    </row>
    <row r="1664" spans="1:29" ht="15.6" customHeight="1" x14ac:dyDescent="0.3">
      <c r="A1664" s="115"/>
      <c r="B1664" s="332"/>
      <c r="C1664" s="441"/>
      <c r="D1664" s="441"/>
      <c r="E1664" s="1193" t="s">
        <v>549</v>
      </c>
      <c r="F1664" s="582">
        <f>SUM(G1664:J1664)</f>
        <v>54</v>
      </c>
      <c r="G1664" s="333">
        <v>13</v>
      </c>
      <c r="H1664" s="333">
        <v>13</v>
      </c>
      <c r="I1664" s="334">
        <v>14</v>
      </c>
      <c r="J1664" s="335">
        <v>14</v>
      </c>
      <c r="K1664" s="942">
        <f>13</f>
        <v>13</v>
      </c>
      <c r="L1664" s="337">
        <f>27+9</f>
        <v>36</v>
      </c>
      <c r="M1664" s="337"/>
      <c r="N1664" s="337"/>
      <c r="O1664" s="338">
        <f t="shared" si="298"/>
        <v>49</v>
      </c>
      <c r="P1664" s="339">
        <f t="shared" si="294"/>
        <v>0</v>
      </c>
      <c r="Q1664" s="364"/>
      <c r="R1664" s="364"/>
      <c r="S1664" s="365"/>
      <c r="T1664" s="366"/>
      <c r="U1664" s="367"/>
      <c r="V1664" s="364"/>
      <c r="W1664" s="364"/>
      <c r="X1664" s="364"/>
      <c r="Y1664" s="1293">
        <f t="shared" si="295"/>
        <v>0</v>
      </c>
      <c r="Z1664" s="340"/>
      <c r="AA1664" s="370"/>
      <c r="AB1664" s="28"/>
      <c r="AC1664" s="253">
        <f t="shared" si="296"/>
        <v>0</v>
      </c>
    </row>
    <row r="1665" spans="1:29" ht="16.2" thickBot="1" x14ac:dyDescent="0.35">
      <c r="A1665" s="119"/>
      <c r="B1665" s="306"/>
      <c r="C1665" s="306"/>
      <c r="D1665" s="306"/>
      <c r="E1665" s="1542"/>
      <c r="F1665" s="881">
        <f t="shared" si="297"/>
        <v>0</v>
      </c>
      <c r="G1665" s="307"/>
      <c r="H1665" s="307"/>
      <c r="I1665" s="308"/>
      <c r="J1665" s="309"/>
      <c r="K1665" s="941"/>
      <c r="L1665" s="310"/>
      <c r="M1665" s="310"/>
      <c r="N1665" s="310"/>
      <c r="O1665" s="311"/>
      <c r="P1665" s="484">
        <f t="shared" si="294"/>
        <v>0</v>
      </c>
      <c r="Q1665" s="349"/>
      <c r="R1665" s="349"/>
      <c r="S1665" s="314"/>
      <c r="T1665" s="315"/>
      <c r="U1665" s="350"/>
      <c r="V1665" s="349"/>
      <c r="W1665" s="349"/>
      <c r="X1665" s="349"/>
      <c r="Y1665" s="1307">
        <f t="shared" si="295"/>
        <v>0</v>
      </c>
      <c r="Z1665" s="317"/>
      <c r="AA1665" s="318"/>
      <c r="AB1665" s="28"/>
      <c r="AC1665" s="253">
        <f t="shared" si="296"/>
        <v>0</v>
      </c>
    </row>
    <row r="1666" spans="1:29" x14ac:dyDescent="0.3">
      <c r="A1666" s="120"/>
      <c r="B1666" s="581" t="s">
        <v>163</v>
      </c>
      <c r="C1666" s="352"/>
      <c r="D1666" s="352"/>
      <c r="E1666" s="1367"/>
      <c r="F1666" s="883">
        <f t="shared" si="297"/>
        <v>0</v>
      </c>
      <c r="G1666" s="353"/>
      <c r="H1666" s="353"/>
      <c r="I1666" s="354"/>
      <c r="J1666" s="355"/>
      <c r="K1666" s="943"/>
      <c r="L1666" s="357"/>
      <c r="M1666" s="357"/>
      <c r="N1666" s="357"/>
      <c r="O1666" s="358"/>
      <c r="P1666" s="488">
        <f t="shared" si="294"/>
        <v>0</v>
      </c>
      <c r="Q1666" s="359"/>
      <c r="R1666" s="359"/>
      <c r="S1666" s="690"/>
      <c r="T1666" s="691"/>
      <c r="U1666" s="362"/>
      <c r="V1666" s="359"/>
      <c r="W1666" s="359"/>
      <c r="X1666" s="359"/>
      <c r="Y1666" s="1308">
        <f t="shared" si="295"/>
        <v>0</v>
      </c>
      <c r="Z1666" s="363"/>
      <c r="AA1666" s="467"/>
      <c r="AB1666" s="28"/>
      <c r="AC1666" s="253">
        <f t="shared" si="296"/>
        <v>0</v>
      </c>
    </row>
    <row r="1667" spans="1:29" x14ac:dyDescent="0.3">
      <c r="A1667" s="115"/>
      <c r="B1667" s="332"/>
      <c r="C1667" s="587" t="s">
        <v>164</v>
      </c>
      <c r="D1667" s="332"/>
      <c r="E1667" s="1164"/>
      <c r="F1667" s="582">
        <f t="shared" si="297"/>
        <v>0</v>
      </c>
      <c r="G1667" s="333"/>
      <c r="H1667" s="333"/>
      <c r="I1667" s="333"/>
      <c r="J1667" s="422"/>
      <c r="K1667" s="942"/>
      <c r="L1667" s="337"/>
      <c r="M1667" s="337"/>
      <c r="N1667" s="337"/>
      <c r="O1667" s="338"/>
      <c r="P1667" s="339">
        <f t="shared" si="294"/>
        <v>0</v>
      </c>
      <c r="Q1667" s="364"/>
      <c r="R1667" s="364"/>
      <c r="S1667" s="365"/>
      <c r="T1667" s="366"/>
      <c r="U1667" s="367"/>
      <c r="V1667" s="364"/>
      <c r="W1667" s="364"/>
      <c r="X1667" s="364"/>
      <c r="Y1667" s="1293">
        <f t="shared" si="295"/>
        <v>0</v>
      </c>
      <c r="Z1667" s="340"/>
      <c r="AA1667" s="431"/>
      <c r="AB1667" s="48" t="e">
        <f>+#REF!</f>
        <v>#REF!</v>
      </c>
      <c r="AC1667" s="253">
        <f t="shared" si="296"/>
        <v>0</v>
      </c>
    </row>
    <row r="1668" spans="1:29" s="221" customFormat="1" x14ac:dyDescent="0.3">
      <c r="A1668" s="219"/>
      <c r="B1668" s="693"/>
      <c r="C1668" s="693"/>
      <c r="D1668" s="693"/>
      <c r="E1668" s="1230" t="s">
        <v>213</v>
      </c>
      <c r="F1668" s="900">
        <f t="shared" si="297"/>
        <v>2</v>
      </c>
      <c r="G1668" s="695">
        <v>1</v>
      </c>
      <c r="H1668" s="696" t="s">
        <v>200</v>
      </c>
      <c r="I1668" s="739">
        <v>1</v>
      </c>
      <c r="J1668" s="740" t="s">
        <v>28</v>
      </c>
      <c r="K1668" s="961"/>
      <c r="L1668" s="697">
        <v>1</v>
      </c>
      <c r="M1668" s="697"/>
      <c r="N1668" s="697"/>
      <c r="O1668" s="698">
        <f t="shared" si="298"/>
        <v>1</v>
      </c>
      <c r="P1668" s="699">
        <f t="shared" si="294"/>
        <v>18050</v>
      </c>
      <c r="Q1668" s="700"/>
      <c r="R1668" s="700">
        <v>8050</v>
      </c>
      <c r="S1668" s="709">
        <v>10000</v>
      </c>
      <c r="T1668" s="710"/>
      <c r="U1668" s="703"/>
      <c r="V1668" s="700">
        <v>8010</v>
      </c>
      <c r="W1668" s="700"/>
      <c r="X1668" s="700"/>
      <c r="Y1668" s="1315">
        <f t="shared" si="295"/>
        <v>8010</v>
      </c>
      <c r="Z1668" s="706" t="s">
        <v>31</v>
      </c>
      <c r="AA1668" s="711" t="s">
        <v>166</v>
      </c>
      <c r="AB1668" s="228" t="e">
        <f>15000-#REF!</f>
        <v>#REF!</v>
      </c>
      <c r="AC1668" s="253">
        <f t="shared" si="296"/>
        <v>26060</v>
      </c>
    </row>
    <row r="1669" spans="1:29" s="221" customFormat="1" x14ac:dyDescent="0.3">
      <c r="A1669" s="219"/>
      <c r="B1669" s="693"/>
      <c r="C1669" s="693"/>
      <c r="D1669" s="693"/>
      <c r="E1669" s="1230"/>
      <c r="F1669" s="900">
        <f t="shared" si="297"/>
        <v>0</v>
      </c>
      <c r="G1669" s="694"/>
      <c r="H1669" s="694"/>
      <c r="I1669" s="739"/>
      <c r="J1669" s="740"/>
      <c r="K1669" s="961"/>
      <c r="L1669" s="697"/>
      <c r="M1669" s="697"/>
      <c r="N1669" s="697"/>
      <c r="O1669" s="698"/>
      <c r="P1669" s="699">
        <f t="shared" si="294"/>
        <v>11900</v>
      </c>
      <c r="Q1669" s="700"/>
      <c r="R1669" s="700"/>
      <c r="S1669" s="709">
        <v>11900</v>
      </c>
      <c r="T1669" s="710"/>
      <c r="U1669" s="703"/>
      <c r="V1669" s="700"/>
      <c r="W1669" s="700"/>
      <c r="X1669" s="700"/>
      <c r="Y1669" s="1315">
        <f t="shared" si="295"/>
        <v>0</v>
      </c>
      <c r="Z1669" s="706"/>
      <c r="AA1669" s="711" t="s">
        <v>810</v>
      </c>
      <c r="AB1669" s="228"/>
      <c r="AC1669" s="253">
        <f t="shared" si="296"/>
        <v>11900</v>
      </c>
    </row>
    <row r="1670" spans="1:29" x14ac:dyDescent="0.3">
      <c r="A1670" s="115"/>
      <c r="B1670" s="332"/>
      <c r="C1670" s="332"/>
      <c r="D1670" s="332"/>
      <c r="E1670" s="1197"/>
      <c r="F1670" s="582">
        <f t="shared" si="297"/>
        <v>0</v>
      </c>
      <c r="G1670" s="333"/>
      <c r="H1670" s="333"/>
      <c r="I1670" s="334"/>
      <c r="J1670" s="335"/>
      <c r="K1670" s="942"/>
      <c r="L1670" s="337"/>
      <c r="M1670" s="337"/>
      <c r="N1670" s="337"/>
      <c r="O1670" s="338"/>
      <c r="P1670" s="339">
        <f t="shared" si="294"/>
        <v>0</v>
      </c>
      <c r="Q1670" s="364"/>
      <c r="R1670" s="364"/>
      <c r="S1670" s="638"/>
      <c r="T1670" s="639"/>
      <c r="U1670" s="367"/>
      <c r="V1670" s="364"/>
      <c r="W1670" s="364"/>
      <c r="X1670" s="364"/>
      <c r="Y1670" s="1293">
        <f t="shared" si="295"/>
        <v>0</v>
      </c>
      <c r="Z1670" s="340"/>
      <c r="AA1670" s="431"/>
      <c r="AB1670" s="28"/>
      <c r="AC1670" s="253">
        <f t="shared" si="296"/>
        <v>0</v>
      </c>
    </row>
    <row r="1671" spans="1:29" x14ac:dyDescent="0.3">
      <c r="A1671" s="115"/>
      <c r="B1671" s="332"/>
      <c r="C1671" s="587" t="s">
        <v>165</v>
      </c>
      <c r="D1671" s="332"/>
      <c r="E1671" s="1164"/>
      <c r="F1671" s="582">
        <f t="shared" si="297"/>
        <v>0</v>
      </c>
      <c r="G1671" s="333"/>
      <c r="H1671" s="333"/>
      <c r="I1671" s="333"/>
      <c r="J1671" s="422"/>
      <c r="K1671" s="942"/>
      <c r="L1671" s="337"/>
      <c r="M1671" s="337"/>
      <c r="N1671" s="337"/>
      <c r="O1671" s="338"/>
      <c r="P1671" s="339">
        <f t="shared" si="294"/>
        <v>0</v>
      </c>
      <c r="Q1671" s="364"/>
      <c r="R1671" s="364"/>
      <c r="S1671" s="365"/>
      <c r="T1671" s="366"/>
      <c r="U1671" s="367"/>
      <c r="V1671" s="364"/>
      <c r="W1671" s="364"/>
      <c r="X1671" s="364"/>
      <c r="Y1671" s="1293">
        <f t="shared" si="295"/>
        <v>0</v>
      </c>
      <c r="Z1671" s="340"/>
      <c r="AA1671" s="431"/>
      <c r="AB1671" s="28"/>
      <c r="AC1671" s="253">
        <f t="shared" si="296"/>
        <v>0</v>
      </c>
    </row>
    <row r="1672" spans="1:29" s="76" customFormat="1" x14ac:dyDescent="0.3">
      <c r="A1672" s="205"/>
      <c r="B1672" s="451"/>
      <c r="C1672" s="451"/>
      <c r="D1672" s="451"/>
      <c r="E1672" s="1231" t="s">
        <v>213</v>
      </c>
      <c r="F1672" s="888">
        <v>6</v>
      </c>
      <c r="G1672" s="452">
        <v>6</v>
      </c>
      <c r="H1672" s="452">
        <v>6</v>
      </c>
      <c r="I1672" s="718">
        <v>6</v>
      </c>
      <c r="J1672" s="719">
        <v>6</v>
      </c>
      <c r="K1672" s="962">
        <v>6</v>
      </c>
      <c r="L1672" s="590">
        <v>6</v>
      </c>
      <c r="M1672" s="590"/>
      <c r="N1672" s="590"/>
      <c r="O1672" s="468">
        <v>6</v>
      </c>
      <c r="P1672" s="469">
        <f t="shared" si="294"/>
        <v>4925300</v>
      </c>
      <c r="Q1672" s="716">
        <v>1233000</v>
      </c>
      <c r="R1672" s="717">
        <v>1137000</v>
      </c>
      <c r="S1672" s="716">
        <v>1277650</v>
      </c>
      <c r="T1672" s="717">
        <v>1277650</v>
      </c>
      <c r="U1672" s="459">
        <v>1232050</v>
      </c>
      <c r="V1672" s="456">
        <v>1136493</v>
      </c>
      <c r="W1672" s="456"/>
      <c r="X1672" s="456"/>
      <c r="Y1672" s="1316">
        <f t="shared" si="295"/>
        <v>2368543</v>
      </c>
      <c r="Z1672" s="741" t="s">
        <v>716</v>
      </c>
      <c r="AA1672" s="721" t="s">
        <v>31</v>
      </c>
      <c r="AB1672" s="75"/>
      <c r="AC1672" s="253">
        <f t="shared" si="296"/>
        <v>7293843</v>
      </c>
    </row>
    <row r="1673" spans="1:29" ht="16.2" thickBot="1" x14ac:dyDescent="0.35">
      <c r="A1673" s="121"/>
      <c r="B1673" s="377"/>
      <c r="C1673" s="377"/>
      <c r="D1673" s="377"/>
      <c r="E1673" s="1543"/>
      <c r="F1673" s="885">
        <f t="shared" si="297"/>
        <v>0</v>
      </c>
      <c r="G1673" s="378"/>
      <c r="H1673" s="378"/>
      <c r="I1673" s="1010"/>
      <c r="J1673" s="1544"/>
      <c r="K1673" s="1545"/>
      <c r="L1673" s="425"/>
      <c r="M1673" s="425"/>
      <c r="N1673" s="425"/>
      <c r="O1673" s="382"/>
      <c r="P1673" s="481">
        <f t="shared" si="294"/>
        <v>0</v>
      </c>
      <c r="Q1673" s="383"/>
      <c r="R1673" s="383"/>
      <c r="S1673" s="384"/>
      <c r="T1673" s="385"/>
      <c r="U1673" s="386"/>
      <c r="V1673" s="383"/>
      <c r="W1673" s="383"/>
      <c r="X1673" s="383"/>
      <c r="Y1673" s="1305">
        <f t="shared" si="295"/>
        <v>0</v>
      </c>
      <c r="Z1673" s="387"/>
      <c r="AA1673" s="598"/>
      <c r="AB1673" s="28"/>
      <c r="AC1673" s="253">
        <f t="shared" si="296"/>
        <v>0</v>
      </c>
    </row>
    <row r="1674" spans="1:29" s="223" customFormat="1" x14ac:dyDescent="0.3">
      <c r="A1674" s="1546"/>
      <c r="B1674" s="1547" t="s">
        <v>340</v>
      </c>
      <c r="C1674" s="1548"/>
      <c r="D1674" s="1548"/>
      <c r="E1674" s="1549"/>
      <c r="F1674" s="1550">
        <f t="shared" si="297"/>
        <v>0</v>
      </c>
      <c r="G1674" s="1551"/>
      <c r="H1674" s="1551"/>
      <c r="I1674" s="1552"/>
      <c r="J1674" s="1553"/>
      <c r="K1674" s="1554"/>
      <c r="L1674" s="1555"/>
      <c r="M1674" s="1555"/>
      <c r="N1674" s="1555"/>
      <c r="O1674" s="1556"/>
      <c r="P1674" s="1557">
        <f t="shared" si="294"/>
        <v>0</v>
      </c>
      <c r="Q1674" s="1558"/>
      <c r="R1674" s="1558"/>
      <c r="S1674" s="1559"/>
      <c r="T1674" s="1560"/>
      <c r="U1674" s="1561"/>
      <c r="V1674" s="1558"/>
      <c r="W1674" s="1558"/>
      <c r="X1674" s="1558"/>
      <c r="Y1674" s="1562">
        <f t="shared" si="295"/>
        <v>0</v>
      </c>
      <c r="Z1674" s="1563" t="s">
        <v>143</v>
      </c>
      <c r="AA1674" s="1564"/>
      <c r="AB1674" s="222"/>
      <c r="AC1674" s="253">
        <f t="shared" si="296"/>
        <v>0</v>
      </c>
    </row>
    <row r="1675" spans="1:29" s="223" customFormat="1" x14ac:dyDescent="0.3">
      <c r="A1675" s="219"/>
      <c r="B1675" s="742"/>
      <c r="C1675" s="743" t="s">
        <v>341</v>
      </c>
      <c r="D1675" s="693"/>
      <c r="E1675" s="1220"/>
      <c r="F1675" s="900">
        <f t="shared" si="297"/>
        <v>0</v>
      </c>
      <c r="G1675" s="694"/>
      <c r="H1675" s="694"/>
      <c r="I1675" s="695"/>
      <c r="J1675" s="696"/>
      <c r="K1675" s="957"/>
      <c r="L1675" s="705"/>
      <c r="M1675" s="705"/>
      <c r="N1675" s="705"/>
      <c r="O1675" s="698"/>
      <c r="P1675" s="699">
        <f t="shared" si="294"/>
        <v>0</v>
      </c>
      <c r="Q1675" s="700"/>
      <c r="R1675" s="700"/>
      <c r="S1675" s="709"/>
      <c r="T1675" s="710"/>
      <c r="U1675" s="703"/>
      <c r="V1675" s="700"/>
      <c r="W1675" s="700"/>
      <c r="X1675" s="700"/>
      <c r="Y1675" s="1315">
        <f t="shared" si="295"/>
        <v>0</v>
      </c>
      <c r="Z1675" s="706"/>
      <c r="AA1675" s="744"/>
      <c r="AB1675" s="222"/>
      <c r="AC1675" s="253">
        <f t="shared" si="296"/>
        <v>0</v>
      </c>
    </row>
    <row r="1676" spans="1:29" s="223" customFormat="1" x14ac:dyDescent="0.3">
      <c r="A1676" s="219"/>
      <c r="B1676" s="693"/>
      <c r="C1676" s="742" t="s">
        <v>915</v>
      </c>
      <c r="D1676" s="693"/>
      <c r="E1676" s="1220"/>
      <c r="F1676" s="900">
        <f t="shared" si="297"/>
        <v>0</v>
      </c>
      <c r="G1676" s="694"/>
      <c r="H1676" s="694"/>
      <c r="I1676" s="695"/>
      <c r="J1676" s="696"/>
      <c r="K1676" s="957"/>
      <c r="L1676" s="705"/>
      <c r="M1676" s="705"/>
      <c r="N1676" s="705"/>
      <c r="O1676" s="698"/>
      <c r="P1676" s="699">
        <f t="shared" si="294"/>
        <v>0</v>
      </c>
      <c r="Q1676" s="700"/>
      <c r="R1676" s="700"/>
      <c r="S1676" s="709"/>
      <c r="T1676" s="710"/>
      <c r="U1676" s="703"/>
      <c r="V1676" s="700"/>
      <c r="W1676" s="700"/>
      <c r="X1676" s="700"/>
      <c r="Y1676" s="1315">
        <f t="shared" si="295"/>
        <v>0</v>
      </c>
      <c r="Z1676" s="706"/>
      <c r="AA1676" s="744"/>
      <c r="AB1676" s="222"/>
      <c r="AC1676" s="253">
        <f t="shared" si="296"/>
        <v>0</v>
      </c>
    </row>
    <row r="1677" spans="1:29" s="223" customFormat="1" x14ac:dyDescent="0.3">
      <c r="A1677" s="219"/>
      <c r="B1677" s="693"/>
      <c r="C1677" s="742"/>
      <c r="D1677" s="743" t="s">
        <v>916</v>
      </c>
      <c r="E1677" s="1220"/>
      <c r="F1677" s="900"/>
      <c r="G1677" s="694"/>
      <c r="H1677" s="694"/>
      <c r="I1677" s="695"/>
      <c r="J1677" s="696"/>
      <c r="K1677" s="957"/>
      <c r="L1677" s="705"/>
      <c r="M1677" s="705"/>
      <c r="N1677" s="705"/>
      <c r="O1677" s="698"/>
      <c r="P1677" s="699">
        <f t="shared" si="294"/>
        <v>0</v>
      </c>
      <c r="Q1677" s="700"/>
      <c r="R1677" s="700"/>
      <c r="S1677" s="709"/>
      <c r="T1677" s="710"/>
      <c r="U1677" s="703"/>
      <c r="V1677" s="700"/>
      <c r="W1677" s="700"/>
      <c r="X1677" s="700"/>
      <c r="Y1677" s="1315">
        <f t="shared" si="295"/>
        <v>0</v>
      </c>
      <c r="Z1677" s="706"/>
      <c r="AA1677" s="744"/>
      <c r="AB1677" s="222"/>
      <c r="AC1677" s="253">
        <f t="shared" si="296"/>
        <v>0</v>
      </c>
    </row>
    <row r="1678" spans="1:29" s="223" customFormat="1" x14ac:dyDescent="0.3">
      <c r="A1678" s="219"/>
      <c r="B1678" s="693"/>
      <c r="C1678" s="693"/>
      <c r="D1678" s="693"/>
      <c r="E1678" s="1218" t="s">
        <v>71</v>
      </c>
      <c r="F1678" s="900">
        <f t="shared" si="297"/>
        <v>1</v>
      </c>
      <c r="G1678" s="694"/>
      <c r="H1678" s="694"/>
      <c r="I1678" s="695">
        <v>1</v>
      </c>
      <c r="J1678" s="696"/>
      <c r="K1678" s="957"/>
      <c r="L1678" s="705"/>
      <c r="M1678" s="705"/>
      <c r="N1678" s="705"/>
      <c r="O1678" s="698"/>
      <c r="P1678" s="699">
        <f t="shared" si="294"/>
        <v>60000</v>
      </c>
      <c r="Q1678" s="700"/>
      <c r="R1678" s="700"/>
      <c r="S1678" s="1640">
        <v>60000</v>
      </c>
      <c r="T1678" s="710"/>
      <c r="U1678" s="703"/>
      <c r="V1678" s="700">
        <v>50000</v>
      </c>
      <c r="W1678" s="700"/>
      <c r="X1678" s="700"/>
      <c r="Y1678" s="1315">
        <f t="shared" si="295"/>
        <v>50000</v>
      </c>
      <c r="Z1678" s="745"/>
      <c r="AA1678" s="704" t="s">
        <v>31</v>
      </c>
      <c r="AB1678" s="222"/>
      <c r="AC1678" s="253">
        <f t="shared" si="296"/>
        <v>110000</v>
      </c>
    </row>
    <row r="1679" spans="1:29" s="223" customFormat="1" x14ac:dyDescent="0.3">
      <c r="A1679" s="219"/>
      <c r="B1679" s="693"/>
      <c r="C1679" s="693"/>
      <c r="D1679" s="693"/>
      <c r="E1679" s="1232"/>
      <c r="F1679" s="900">
        <f t="shared" si="297"/>
        <v>0</v>
      </c>
      <c r="G1679" s="694"/>
      <c r="H1679" s="694"/>
      <c r="I1679" s="695"/>
      <c r="J1679" s="696"/>
      <c r="K1679" s="957"/>
      <c r="L1679" s="705"/>
      <c r="M1679" s="705"/>
      <c r="N1679" s="705"/>
      <c r="O1679" s="698"/>
      <c r="P1679" s="699">
        <f t="shared" si="294"/>
        <v>0</v>
      </c>
      <c r="Q1679" s="700"/>
      <c r="R1679" s="700"/>
      <c r="S1679" s="709"/>
      <c r="T1679" s="710"/>
      <c r="U1679" s="703"/>
      <c r="V1679" s="700"/>
      <c r="W1679" s="700"/>
      <c r="X1679" s="700"/>
      <c r="Y1679" s="1315">
        <f t="shared" si="295"/>
        <v>0</v>
      </c>
      <c r="Z1679" s="706"/>
      <c r="AA1679" s="744"/>
      <c r="AB1679" s="222"/>
      <c r="AC1679" s="253">
        <f t="shared" si="296"/>
        <v>0</v>
      </c>
    </row>
    <row r="1680" spans="1:29" s="223" customFormat="1" x14ac:dyDescent="0.3">
      <c r="A1680" s="219"/>
      <c r="B1680" s="693"/>
      <c r="C1680" s="742" t="s">
        <v>238</v>
      </c>
      <c r="D1680" s="693"/>
      <c r="E1680" s="1220"/>
      <c r="F1680" s="900">
        <f t="shared" si="297"/>
        <v>0</v>
      </c>
      <c r="G1680" s="694"/>
      <c r="H1680" s="694"/>
      <c r="I1680" s="695"/>
      <c r="J1680" s="696"/>
      <c r="K1680" s="957"/>
      <c r="L1680" s="705"/>
      <c r="M1680" s="705"/>
      <c r="N1680" s="705"/>
      <c r="O1680" s="698"/>
      <c r="P1680" s="699">
        <f t="shared" si="294"/>
        <v>0</v>
      </c>
      <c r="Q1680" s="700"/>
      <c r="R1680" s="700"/>
      <c r="S1680" s="709"/>
      <c r="T1680" s="710"/>
      <c r="U1680" s="703"/>
      <c r="V1680" s="700"/>
      <c r="W1680" s="700"/>
      <c r="X1680" s="700"/>
      <c r="Y1680" s="1315">
        <f t="shared" si="295"/>
        <v>0</v>
      </c>
      <c r="Z1680" s="706"/>
      <c r="AA1680" s="744"/>
      <c r="AB1680" s="222"/>
      <c r="AC1680" s="253">
        <f t="shared" si="296"/>
        <v>0</v>
      </c>
    </row>
    <row r="1681" spans="1:29" s="221" customFormat="1" x14ac:dyDescent="0.3">
      <c r="A1681" s="219"/>
      <c r="B1681" s="693"/>
      <c r="C1681" s="693"/>
      <c r="D1681" s="693"/>
      <c r="E1681" s="1218" t="s">
        <v>72</v>
      </c>
      <c r="F1681" s="900">
        <f t="shared" si="297"/>
        <v>1</v>
      </c>
      <c r="G1681" s="694"/>
      <c r="H1681" s="694">
        <v>1</v>
      </c>
      <c r="I1681" s="695"/>
      <c r="J1681" s="696"/>
      <c r="K1681" s="956"/>
      <c r="L1681" s="697"/>
      <c r="M1681" s="697"/>
      <c r="N1681" s="697"/>
      <c r="O1681" s="698"/>
      <c r="P1681" s="699">
        <f t="shared" si="294"/>
        <v>0</v>
      </c>
      <c r="Q1681" s="700"/>
      <c r="R1681" s="700"/>
      <c r="S1681" s="709"/>
      <c r="T1681" s="710"/>
      <c r="U1681" s="703"/>
      <c r="V1681" s="700"/>
      <c r="W1681" s="700"/>
      <c r="X1681" s="700"/>
      <c r="Y1681" s="1315">
        <f t="shared" si="295"/>
        <v>0</v>
      </c>
      <c r="Z1681" s="706" t="s">
        <v>31</v>
      </c>
      <c r="AA1681" s="711" t="s">
        <v>1084</v>
      </c>
      <c r="AB1681" s="220"/>
      <c r="AC1681" s="253">
        <f t="shared" si="296"/>
        <v>0</v>
      </c>
    </row>
    <row r="1682" spans="1:29" s="223" customFormat="1" x14ac:dyDescent="0.3">
      <c r="A1682" s="219"/>
      <c r="B1682" s="693"/>
      <c r="C1682" s="693"/>
      <c r="D1682" s="693"/>
      <c r="E1682" s="1232"/>
      <c r="F1682" s="900">
        <f t="shared" si="297"/>
        <v>0</v>
      </c>
      <c r="G1682" s="694"/>
      <c r="H1682" s="694"/>
      <c r="I1682" s="695"/>
      <c r="J1682" s="696"/>
      <c r="K1682" s="957"/>
      <c r="L1682" s="705"/>
      <c r="M1682" s="705"/>
      <c r="N1682" s="705"/>
      <c r="O1682" s="698"/>
      <c r="P1682" s="699">
        <f t="shared" si="294"/>
        <v>0</v>
      </c>
      <c r="Q1682" s="700"/>
      <c r="R1682" s="700"/>
      <c r="S1682" s="709"/>
      <c r="T1682" s="710"/>
      <c r="U1682" s="703"/>
      <c r="V1682" s="700"/>
      <c r="W1682" s="700"/>
      <c r="X1682" s="700"/>
      <c r="Y1682" s="1315">
        <f t="shared" si="295"/>
        <v>0</v>
      </c>
      <c r="Z1682" s="706"/>
      <c r="AA1682" s="744"/>
      <c r="AB1682" s="222"/>
      <c r="AC1682" s="253">
        <f t="shared" si="296"/>
        <v>0</v>
      </c>
    </row>
    <row r="1683" spans="1:29" s="223" customFormat="1" x14ac:dyDescent="0.3">
      <c r="A1683" s="219"/>
      <c r="B1683" s="693"/>
      <c r="C1683" s="742" t="s">
        <v>167</v>
      </c>
      <c r="D1683" s="693"/>
      <c r="E1683" s="1220"/>
      <c r="F1683" s="900">
        <f t="shared" si="297"/>
        <v>0</v>
      </c>
      <c r="G1683" s="694"/>
      <c r="H1683" s="694"/>
      <c r="I1683" s="695"/>
      <c r="J1683" s="696"/>
      <c r="K1683" s="957"/>
      <c r="L1683" s="705"/>
      <c r="M1683" s="705"/>
      <c r="N1683" s="705"/>
      <c r="O1683" s="698"/>
      <c r="P1683" s="699">
        <f t="shared" si="294"/>
        <v>0</v>
      </c>
      <c r="Q1683" s="700"/>
      <c r="R1683" s="700"/>
      <c r="S1683" s="709"/>
      <c r="T1683" s="710"/>
      <c r="U1683" s="703"/>
      <c r="V1683" s="700"/>
      <c r="W1683" s="700"/>
      <c r="X1683" s="700"/>
      <c r="Y1683" s="1315">
        <f t="shared" si="295"/>
        <v>0</v>
      </c>
      <c r="Z1683" s="706"/>
      <c r="AA1683" s="746"/>
      <c r="AB1683" s="222"/>
      <c r="AC1683" s="253">
        <f t="shared" si="296"/>
        <v>0</v>
      </c>
    </row>
    <row r="1684" spans="1:29" s="223" customFormat="1" x14ac:dyDescent="0.3">
      <c r="A1684" s="219"/>
      <c r="B1684" s="693"/>
      <c r="C1684" s="693"/>
      <c r="D1684" s="693"/>
      <c r="E1684" s="1218" t="s">
        <v>74</v>
      </c>
      <c r="F1684" s="900">
        <f t="shared" si="297"/>
        <v>0</v>
      </c>
      <c r="G1684" s="694"/>
      <c r="H1684" s="694"/>
      <c r="I1684" s="695"/>
      <c r="J1684" s="696"/>
      <c r="K1684" s="956"/>
      <c r="L1684" s="705"/>
      <c r="M1684" s="705"/>
      <c r="N1684" s="705"/>
      <c r="O1684" s="698"/>
      <c r="P1684" s="699">
        <f t="shared" ref="P1684:P1752" si="299">SUM(Q1684:T1684)</f>
        <v>0</v>
      </c>
      <c r="Q1684" s="700"/>
      <c r="R1684" s="700"/>
      <c r="S1684" s="709"/>
      <c r="T1684" s="710"/>
      <c r="U1684" s="703"/>
      <c r="V1684" s="700"/>
      <c r="W1684" s="700"/>
      <c r="X1684" s="700"/>
      <c r="Y1684" s="1315">
        <f t="shared" ref="Y1684:Y1752" si="300">SUM(U1684:X1684)</f>
        <v>0</v>
      </c>
      <c r="Z1684" s="706" t="s">
        <v>31</v>
      </c>
      <c r="AA1684" s="746"/>
      <c r="AB1684" s="222"/>
      <c r="AC1684" s="253">
        <f t="shared" si="296"/>
        <v>0</v>
      </c>
    </row>
    <row r="1685" spans="1:29" s="223" customFormat="1" x14ac:dyDescent="0.3">
      <c r="A1685" s="219"/>
      <c r="B1685" s="693"/>
      <c r="C1685" s="693"/>
      <c r="D1685" s="693"/>
      <c r="E1685" s="1218"/>
      <c r="F1685" s="900">
        <f t="shared" si="297"/>
        <v>0</v>
      </c>
      <c r="G1685" s="694"/>
      <c r="H1685" s="694"/>
      <c r="I1685" s="695"/>
      <c r="J1685" s="696"/>
      <c r="K1685" s="957"/>
      <c r="L1685" s="705"/>
      <c r="M1685" s="705"/>
      <c r="N1685" s="705"/>
      <c r="O1685" s="698"/>
      <c r="P1685" s="699">
        <f t="shared" si="299"/>
        <v>0</v>
      </c>
      <c r="Q1685" s="700"/>
      <c r="R1685" s="700"/>
      <c r="S1685" s="709"/>
      <c r="T1685" s="710"/>
      <c r="U1685" s="703"/>
      <c r="V1685" s="700"/>
      <c r="W1685" s="700"/>
      <c r="X1685" s="700"/>
      <c r="Y1685" s="1315">
        <f t="shared" si="300"/>
        <v>0</v>
      </c>
      <c r="Z1685" s="706"/>
      <c r="AA1685" s="707"/>
      <c r="AB1685" s="222"/>
      <c r="AC1685" s="253">
        <f t="shared" si="296"/>
        <v>0</v>
      </c>
    </row>
    <row r="1686" spans="1:29" s="223" customFormat="1" x14ac:dyDescent="0.3">
      <c r="A1686" s="219"/>
      <c r="B1686" s="693"/>
      <c r="C1686" s="742" t="s">
        <v>550</v>
      </c>
      <c r="D1686" s="747"/>
      <c r="E1686" s="1233"/>
      <c r="F1686" s="900">
        <f t="shared" si="297"/>
        <v>0</v>
      </c>
      <c r="G1686" s="694"/>
      <c r="H1686" s="694"/>
      <c r="I1686" s="695"/>
      <c r="J1686" s="696"/>
      <c r="K1686" s="957"/>
      <c r="L1686" s="705"/>
      <c r="M1686" s="705"/>
      <c r="N1686" s="705"/>
      <c r="O1686" s="698"/>
      <c r="P1686" s="699">
        <f t="shared" si="299"/>
        <v>0</v>
      </c>
      <c r="Q1686" s="700"/>
      <c r="R1686" s="700"/>
      <c r="S1686" s="709"/>
      <c r="T1686" s="710"/>
      <c r="U1686" s="703"/>
      <c r="V1686" s="700"/>
      <c r="W1686" s="700"/>
      <c r="X1686" s="700"/>
      <c r="Y1686" s="1315">
        <f t="shared" si="300"/>
        <v>0</v>
      </c>
      <c r="Z1686" s="706"/>
      <c r="AA1686" s="746"/>
      <c r="AB1686" s="222"/>
      <c r="AC1686" s="253">
        <f t="shared" si="296"/>
        <v>0</v>
      </c>
    </row>
    <row r="1687" spans="1:29" s="221" customFormat="1" x14ac:dyDescent="0.3">
      <c r="A1687" s="219"/>
      <c r="B1687" s="693"/>
      <c r="C1687" s="693"/>
      <c r="D1687" s="693"/>
      <c r="E1687" s="1218" t="s">
        <v>74</v>
      </c>
      <c r="F1687" s="900">
        <v>6</v>
      </c>
      <c r="G1687" s="694">
        <v>6</v>
      </c>
      <c r="H1687" s="694">
        <v>6</v>
      </c>
      <c r="I1687" s="695"/>
      <c r="J1687" s="696"/>
      <c r="K1687" s="956">
        <v>7</v>
      </c>
      <c r="L1687" s="697">
        <v>1</v>
      </c>
      <c r="M1687" s="697"/>
      <c r="N1687" s="697"/>
      <c r="O1687" s="698">
        <f t="shared" si="298"/>
        <v>8</v>
      </c>
      <c r="P1687" s="699">
        <f t="shared" si="299"/>
        <v>50000</v>
      </c>
      <c r="Q1687" s="700">
        <v>9300</v>
      </c>
      <c r="R1687" s="700"/>
      <c r="S1687" s="700">
        <f>50000-Q1687</f>
        <v>40700</v>
      </c>
      <c r="T1687" s="710"/>
      <c r="U1687" s="703">
        <v>9300</v>
      </c>
      <c r="V1687" s="700"/>
      <c r="W1687" s="700"/>
      <c r="X1687" s="700"/>
      <c r="Y1687" s="1315">
        <f t="shared" si="300"/>
        <v>9300</v>
      </c>
      <c r="Z1687" s="706" t="s">
        <v>31</v>
      </c>
      <c r="AA1687" s="746" t="s">
        <v>1085</v>
      </c>
      <c r="AB1687" s="220"/>
      <c r="AC1687" s="253">
        <f t="shared" si="296"/>
        <v>59300</v>
      </c>
    </row>
    <row r="1688" spans="1:29" ht="16.2" thickBot="1" x14ac:dyDescent="0.35">
      <c r="A1688" s="119"/>
      <c r="B1688" s="306"/>
      <c r="C1688" s="306"/>
      <c r="D1688" s="306"/>
      <c r="E1688" s="1364"/>
      <c r="F1688" s="881">
        <f t="shared" si="297"/>
        <v>0</v>
      </c>
      <c r="G1688" s="307"/>
      <c r="H1688" s="307"/>
      <c r="I1688" s="308"/>
      <c r="J1688" s="309"/>
      <c r="K1688" s="941"/>
      <c r="L1688" s="310"/>
      <c r="M1688" s="310"/>
      <c r="N1688" s="310"/>
      <c r="O1688" s="311"/>
      <c r="P1688" s="484">
        <f t="shared" si="299"/>
        <v>0</v>
      </c>
      <c r="Q1688" s="349"/>
      <c r="R1688" s="349"/>
      <c r="S1688" s="314"/>
      <c r="T1688" s="315"/>
      <c r="U1688" s="350"/>
      <c r="V1688" s="349"/>
      <c r="W1688" s="349"/>
      <c r="X1688" s="349"/>
      <c r="Y1688" s="1307">
        <f t="shared" si="300"/>
        <v>0</v>
      </c>
      <c r="Z1688" s="317"/>
      <c r="AA1688" s="427"/>
      <c r="AB1688" s="28"/>
      <c r="AC1688" s="253">
        <f t="shared" si="296"/>
        <v>0</v>
      </c>
    </row>
    <row r="1689" spans="1:29" x14ac:dyDescent="0.3">
      <c r="A1689" s="120"/>
      <c r="B1689" s="527" t="s">
        <v>1316</v>
      </c>
      <c r="C1689" s="351"/>
      <c r="D1689" s="351"/>
      <c r="E1689" s="1367"/>
      <c r="F1689" s="883">
        <f t="shared" si="297"/>
        <v>0</v>
      </c>
      <c r="G1689" s="353"/>
      <c r="H1689" s="353"/>
      <c r="I1689" s="354"/>
      <c r="J1689" s="355"/>
      <c r="K1689" s="943"/>
      <c r="L1689" s="357"/>
      <c r="M1689" s="357"/>
      <c r="N1689" s="357"/>
      <c r="O1689" s="358"/>
      <c r="P1689" s="488">
        <f t="shared" si="299"/>
        <v>0</v>
      </c>
      <c r="Q1689" s="359"/>
      <c r="R1689" s="359"/>
      <c r="S1689" s="360"/>
      <c r="T1689" s="361"/>
      <c r="U1689" s="362"/>
      <c r="V1689" s="359"/>
      <c r="W1689" s="359"/>
      <c r="X1689" s="359"/>
      <c r="Y1689" s="1308">
        <f t="shared" si="300"/>
        <v>0</v>
      </c>
      <c r="Z1689" s="363"/>
      <c r="AA1689" s="489"/>
      <c r="AB1689" s="28"/>
      <c r="AC1689" s="253">
        <f t="shared" si="296"/>
        <v>0</v>
      </c>
    </row>
    <row r="1690" spans="1:29" x14ac:dyDescent="0.3">
      <c r="A1690" s="115"/>
      <c r="B1690" s="374"/>
      <c r="C1690" s="368" t="s">
        <v>1317</v>
      </c>
      <c r="D1690" s="368"/>
      <c r="E1690" s="1164"/>
      <c r="F1690" s="582">
        <f t="shared" si="297"/>
        <v>0</v>
      </c>
      <c r="G1690" s="333"/>
      <c r="H1690" s="333"/>
      <c r="I1690" s="334"/>
      <c r="J1690" s="335"/>
      <c r="K1690" s="942"/>
      <c r="L1690" s="337"/>
      <c r="M1690" s="337"/>
      <c r="N1690" s="337"/>
      <c r="O1690" s="338"/>
      <c r="P1690" s="339">
        <f t="shared" si="299"/>
        <v>0</v>
      </c>
      <c r="Q1690" s="364"/>
      <c r="R1690" s="364"/>
      <c r="S1690" s="365"/>
      <c r="T1690" s="366"/>
      <c r="U1690" s="367"/>
      <c r="V1690" s="364"/>
      <c r="W1690" s="364"/>
      <c r="X1690" s="364"/>
      <c r="Y1690" s="1293">
        <f t="shared" si="300"/>
        <v>0</v>
      </c>
      <c r="Z1690" s="340"/>
      <c r="AA1690" s="348"/>
      <c r="AB1690" s="28"/>
      <c r="AC1690" s="253">
        <f t="shared" si="296"/>
        <v>0</v>
      </c>
    </row>
    <row r="1691" spans="1:29" x14ac:dyDescent="0.3">
      <c r="A1691" s="115"/>
      <c r="B1691" s="332"/>
      <c r="C1691" s="374" t="s">
        <v>168</v>
      </c>
      <c r="D1691" s="368"/>
      <c r="E1691" s="1164"/>
      <c r="F1691" s="582">
        <f t="shared" si="297"/>
        <v>0</v>
      </c>
      <c r="G1691" s="333"/>
      <c r="H1691" s="333"/>
      <c r="I1691" s="334"/>
      <c r="J1691" s="335"/>
      <c r="K1691" s="942"/>
      <c r="L1691" s="337"/>
      <c r="M1691" s="337"/>
      <c r="N1691" s="337"/>
      <c r="O1691" s="338"/>
      <c r="P1691" s="339">
        <f t="shared" si="299"/>
        <v>0</v>
      </c>
      <c r="Q1691" s="364"/>
      <c r="R1691" s="364"/>
      <c r="S1691" s="365"/>
      <c r="T1691" s="366"/>
      <c r="U1691" s="367"/>
      <c r="V1691" s="364"/>
      <c r="W1691" s="364"/>
      <c r="X1691" s="364"/>
      <c r="Y1691" s="1293">
        <f t="shared" si="300"/>
        <v>0</v>
      </c>
      <c r="Z1691" s="340"/>
      <c r="AA1691" s="439"/>
      <c r="AB1691" s="28"/>
      <c r="AC1691" s="253">
        <f t="shared" si="296"/>
        <v>0</v>
      </c>
    </row>
    <row r="1692" spans="1:29" ht="15.6" customHeight="1" x14ac:dyDescent="0.3">
      <c r="A1692" s="115"/>
      <c r="B1692" s="332"/>
      <c r="C1692" s="332"/>
      <c r="D1692" s="332"/>
      <c r="E1692" s="1168" t="s">
        <v>190</v>
      </c>
      <c r="F1692" s="582">
        <f t="shared" si="297"/>
        <v>0</v>
      </c>
      <c r="G1692" s="333"/>
      <c r="H1692" s="333"/>
      <c r="I1692" s="334"/>
      <c r="J1692" s="335"/>
      <c r="K1692" s="633"/>
      <c r="L1692" s="337"/>
      <c r="M1692" s="337"/>
      <c r="N1692" s="337"/>
      <c r="O1692" s="338"/>
      <c r="P1692" s="339">
        <f t="shared" si="299"/>
        <v>0</v>
      </c>
      <c r="Q1692" s="364"/>
      <c r="R1692" s="364"/>
      <c r="S1692" s="365"/>
      <c r="T1692" s="366"/>
      <c r="U1692" s="367"/>
      <c r="V1692" s="364"/>
      <c r="W1692" s="364"/>
      <c r="X1692" s="364"/>
      <c r="Y1692" s="1293">
        <f t="shared" si="300"/>
        <v>0</v>
      </c>
      <c r="Z1692" s="340" t="s">
        <v>189</v>
      </c>
      <c r="AA1692" s="439" t="s">
        <v>681</v>
      </c>
      <c r="AB1692" s="28"/>
      <c r="AC1692" s="253">
        <f t="shared" ref="AC1692:AC1760" si="301">P1692+Y1692</f>
        <v>0</v>
      </c>
    </row>
    <row r="1693" spans="1:29" ht="15.6" customHeight="1" x14ac:dyDescent="0.3">
      <c r="A1693" s="115"/>
      <c r="B1693" s="332"/>
      <c r="C1693" s="332"/>
      <c r="D1693" s="332"/>
      <c r="E1693" s="1168"/>
      <c r="F1693" s="582">
        <f t="shared" si="297"/>
        <v>0</v>
      </c>
      <c r="G1693" s="333"/>
      <c r="H1693" s="333"/>
      <c r="I1693" s="334"/>
      <c r="J1693" s="335"/>
      <c r="K1693" s="942"/>
      <c r="L1693" s="337"/>
      <c r="M1693" s="337"/>
      <c r="N1693" s="337"/>
      <c r="O1693" s="338"/>
      <c r="P1693" s="339">
        <f t="shared" si="299"/>
        <v>0</v>
      </c>
      <c r="Q1693" s="364"/>
      <c r="R1693" s="364"/>
      <c r="S1693" s="365"/>
      <c r="T1693" s="366"/>
      <c r="U1693" s="367"/>
      <c r="V1693" s="364"/>
      <c r="W1693" s="364"/>
      <c r="X1693" s="364"/>
      <c r="Y1693" s="1293">
        <f t="shared" si="300"/>
        <v>0</v>
      </c>
      <c r="Z1693" s="340"/>
      <c r="AA1693" s="439" t="s">
        <v>682</v>
      </c>
      <c r="AB1693" s="28"/>
      <c r="AC1693" s="253">
        <f t="shared" si="301"/>
        <v>0</v>
      </c>
    </row>
    <row r="1694" spans="1:29" ht="15.6" customHeight="1" x14ac:dyDescent="0.3">
      <c r="A1694" s="115"/>
      <c r="B1694" s="332"/>
      <c r="C1694" s="332"/>
      <c r="D1694" s="332"/>
      <c r="E1694" s="1168"/>
      <c r="F1694" s="582">
        <f t="shared" si="297"/>
        <v>0</v>
      </c>
      <c r="G1694" s="333"/>
      <c r="H1694" s="333"/>
      <c r="I1694" s="334"/>
      <c r="J1694" s="335"/>
      <c r="K1694" s="942"/>
      <c r="L1694" s="337"/>
      <c r="M1694" s="337"/>
      <c r="N1694" s="337"/>
      <c r="O1694" s="338"/>
      <c r="P1694" s="339">
        <f t="shared" si="299"/>
        <v>0</v>
      </c>
      <c r="Q1694" s="364"/>
      <c r="R1694" s="364"/>
      <c r="S1694" s="365"/>
      <c r="T1694" s="366"/>
      <c r="U1694" s="367"/>
      <c r="V1694" s="364"/>
      <c r="W1694" s="364"/>
      <c r="X1694" s="364"/>
      <c r="Y1694" s="1293">
        <f t="shared" si="300"/>
        <v>0</v>
      </c>
      <c r="Z1694" s="340"/>
      <c r="AA1694" s="439" t="s">
        <v>683</v>
      </c>
      <c r="AB1694" s="28"/>
      <c r="AC1694" s="253">
        <f t="shared" si="301"/>
        <v>0</v>
      </c>
    </row>
    <row r="1695" spans="1:29" ht="15.6" customHeight="1" x14ac:dyDescent="0.3">
      <c r="A1695" s="115"/>
      <c r="B1695" s="332"/>
      <c r="C1695" s="332"/>
      <c r="D1695" s="332"/>
      <c r="E1695" s="1168"/>
      <c r="F1695" s="582">
        <f t="shared" si="297"/>
        <v>0</v>
      </c>
      <c r="G1695" s="333"/>
      <c r="H1695" s="333"/>
      <c r="I1695" s="334"/>
      <c r="J1695" s="335"/>
      <c r="K1695" s="942"/>
      <c r="L1695" s="337"/>
      <c r="M1695" s="337"/>
      <c r="N1695" s="337"/>
      <c r="O1695" s="338"/>
      <c r="P1695" s="339">
        <f t="shared" si="299"/>
        <v>0</v>
      </c>
      <c r="Q1695" s="364"/>
      <c r="R1695" s="364"/>
      <c r="S1695" s="365"/>
      <c r="T1695" s="366"/>
      <c r="U1695" s="367"/>
      <c r="V1695" s="364"/>
      <c r="W1695" s="364"/>
      <c r="X1695" s="364"/>
      <c r="Y1695" s="1293">
        <f t="shared" si="300"/>
        <v>0</v>
      </c>
      <c r="Z1695" s="340"/>
      <c r="AA1695" s="439" t="s">
        <v>684</v>
      </c>
      <c r="AB1695" s="28"/>
      <c r="AC1695" s="253">
        <f t="shared" si="301"/>
        <v>0</v>
      </c>
    </row>
    <row r="1696" spans="1:29" ht="15.6" customHeight="1" x14ac:dyDescent="0.3">
      <c r="A1696" s="115"/>
      <c r="B1696" s="332"/>
      <c r="C1696" s="332"/>
      <c r="D1696" s="332"/>
      <c r="E1696" s="1168"/>
      <c r="F1696" s="582">
        <f t="shared" si="297"/>
        <v>0</v>
      </c>
      <c r="G1696" s="333"/>
      <c r="H1696" s="333"/>
      <c r="I1696" s="334"/>
      <c r="J1696" s="335"/>
      <c r="K1696" s="942"/>
      <c r="L1696" s="337"/>
      <c r="M1696" s="337"/>
      <c r="N1696" s="337"/>
      <c r="O1696" s="338"/>
      <c r="P1696" s="339">
        <f t="shared" si="299"/>
        <v>0</v>
      </c>
      <c r="Q1696" s="364"/>
      <c r="R1696" s="364"/>
      <c r="S1696" s="365"/>
      <c r="T1696" s="366"/>
      <c r="U1696" s="367"/>
      <c r="V1696" s="364"/>
      <c r="W1696" s="364"/>
      <c r="X1696" s="364"/>
      <c r="Y1696" s="1293">
        <f t="shared" si="300"/>
        <v>0</v>
      </c>
      <c r="Z1696" s="340"/>
      <c r="AA1696" s="439"/>
      <c r="AB1696" s="28"/>
      <c r="AC1696" s="253">
        <f t="shared" si="301"/>
        <v>0</v>
      </c>
    </row>
    <row r="1697" spans="1:29" x14ac:dyDescent="0.3">
      <c r="A1697" s="115"/>
      <c r="B1697" s="332"/>
      <c r="C1697" s="332"/>
      <c r="D1697" s="332"/>
      <c r="E1697" s="1168" t="s">
        <v>191</v>
      </c>
      <c r="F1697" s="582">
        <f t="shared" si="297"/>
        <v>1</v>
      </c>
      <c r="G1697" s="333"/>
      <c r="H1697" s="333"/>
      <c r="I1697" s="334">
        <v>1</v>
      </c>
      <c r="J1697" s="335" t="s">
        <v>200</v>
      </c>
      <c r="K1697" s="633"/>
      <c r="L1697" s="337"/>
      <c r="M1697" s="337"/>
      <c r="N1697" s="337"/>
      <c r="O1697" s="338"/>
      <c r="P1697" s="339">
        <f t="shared" si="299"/>
        <v>0</v>
      </c>
      <c r="Q1697" s="364"/>
      <c r="R1697" s="364"/>
      <c r="S1697" s="365"/>
      <c r="T1697" s="366"/>
      <c r="U1697" s="367"/>
      <c r="V1697" s="364"/>
      <c r="W1697" s="364"/>
      <c r="X1697" s="364"/>
      <c r="Y1697" s="1293">
        <f t="shared" si="300"/>
        <v>0</v>
      </c>
      <c r="Z1697" s="748"/>
      <c r="AA1697" s="431"/>
      <c r="AB1697" s="28"/>
      <c r="AC1697" s="253">
        <f t="shared" si="301"/>
        <v>0</v>
      </c>
    </row>
    <row r="1698" spans="1:29" s="76" customFormat="1" x14ac:dyDescent="0.3">
      <c r="A1698" s="205"/>
      <c r="B1698" s="451"/>
      <c r="C1698" s="451"/>
      <c r="D1698" s="451"/>
      <c r="E1698" s="1190" t="s">
        <v>87</v>
      </c>
      <c r="F1698" s="888">
        <v>10</v>
      </c>
      <c r="G1698" s="452"/>
      <c r="H1698" s="452"/>
      <c r="I1698" s="453">
        <v>10</v>
      </c>
      <c r="J1698" s="454">
        <v>-10</v>
      </c>
      <c r="K1698" s="949"/>
      <c r="L1698" s="590"/>
      <c r="M1698" s="590"/>
      <c r="N1698" s="590"/>
      <c r="O1698" s="468"/>
      <c r="P1698" s="469">
        <f t="shared" si="299"/>
        <v>400000</v>
      </c>
      <c r="Q1698" s="456"/>
      <c r="R1698" s="456"/>
      <c r="S1698" s="457">
        <v>400000</v>
      </c>
      <c r="T1698" s="458"/>
      <c r="U1698" s="459"/>
      <c r="V1698" s="456"/>
      <c r="W1698" s="456"/>
      <c r="X1698" s="456"/>
      <c r="Y1698" s="1316">
        <f t="shared" si="300"/>
        <v>0</v>
      </c>
      <c r="Z1698" s="749" t="s">
        <v>144</v>
      </c>
      <c r="AA1698" s="721" t="s">
        <v>31</v>
      </c>
      <c r="AB1698" s="75"/>
      <c r="AC1698" s="253">
        <f t="shared" si="301"/>
        <v>400000</v>
      </c>
    </row>
    <row r="1699" spans="1:29" s="51" customFormat="1" ht="15.6" customHeight="1" x14ac:dyDescent="0.3">
      <c r="A1699" s="205"/>
      <c r="B1699" s="451"/>
      <c r="C1699" s="451"/>
      <c r="D1699" s="451"/>
      <c r="E1699" s="1190" t="s">
        <v>190</v>
      </c>
      <c r="F1699" s="888">
        <f t="shared" si="297"/>
        <v>1</v>
      </c>
      <c r="G1699" s="452"/>
      <c r="H1699" s="452"/>
      <c r="I1699" s="453">
        <v>1</v>
      </c>
      <c r="J1699" s="454" t="s">
        <v>200</v>
      </c>
      <c r="K1699" s="954"/>
      <c r="L1699" s="455"/>
      <c r="M1699" s="455"/>
      <c r="N1699" s="455"/>
      <c r="O1699" s="468"/>
      <c r="P1699" s="469">
        <f t="shared" si="299"/>
        <v>0</v>
      </c>
      <c r="Q1699" s="1565"/>
      <c r="R1699" s="1565"/>
      <c r="S1699" s="1566"/>
      <c r="T1699" s="1567"/>
      <c r="U1699" s="1568"/>
      <c r="V1699" s="456"/>
      <c r="W1699" s="456"/>
      <c r="X1699" s="456"/>
      <c r="Y1699" s="1316">
        <f t="shared" si="300"/>
        <v>0</v>
      </c>
      <c r="Z1699" s="750"/>
      <c r="AA1699" s="567"/>
      <c r="AB1699" s="214"/>
      <c r="AC1699" s="253">
        <f t="shared" si="301"/>
        <v>0</v>
      </c>
    </row>
    <row r="1700" spans="1:29" s="51" customFormat="1" x14ac:dyDescent="0.3">
      <c r="A1700" s="205"/>
      <c r="B1700" s="451"/>
      <c r="C1700" s="451"/>
      <c r="D1700" s="451"/>
      <c r="E1700" s="1190"/>
      <c r="F1700" s="888">
        <f t="shared" si="297"/>
        <v>0</v>
      </c>
      <c r="G1700" s="452"/>
      <c r="H1700" s="452"/>
      <c r="I1700" s="453"/>
      <c r="J1700" s="454"/>
      <c r="K1700" s="949"/>
      <c r="L1700" s="455"/>
      <c r="M1700" s="455"/>
      <c r="N1700" s="455"/>
      <c r="O1700" s="468"/>
      <c r="P1700" s="469">
        <f t="shared" si="299"/>
        <v>0</v>
      </c>
      <c r="Q1700" s="1565"/>
      <c r="R1700" s="1565"/>
      <c r="S1700" s="1566"/>
      <c r="T1700" s="1567"/>
      <c r="U1700" s="1568"/>
      <c r="V1700" s="456"/>
      <c r="W1700" s="456"/>
      <c r="X1700" s="456"/>
      <c r="Y1700" s="1316">
        <f t="shared" si="300"/>
        <v>0</v>
      </c>
      <c r="Z1700" s="751"/>
      <c r="AA1700" s="567"/>
      <c r="AB1700" s="214"/>
      <c r="AC1700" s="253">
        <f t="shared" si="301"/>
        <v>0</v>
      </c>
    </row>
    <row r="1701" spans="1:29" s="51" customFormat="1" x14ac:dyDescent="0.3">
      <c r="A1701" s="209"/>
      <c r="B1701" s="440"/>
      <c r="C1701" s="440"/>
      <c r="D1701" s="557" t="s">
        <v>1287</v>
      </c>
      <c r="E1701" s="1190"/>
      <c r="F1701" s="888">
        <f t="shared" si="297"/>
        <v>0</v>
      </c>
      <c r="G1701" s="452"/>
      <c r="H1701" s="452"/>
      <c r="I1701" s="752"/>
      <c r="J1701" s="753"/>
      <c r="K1701" s="954"/>
      <c r="L1701" s="455"/>
      <c r="M1701" s="455"/>
      <c r="N1701" s="455"/>
      <c r="O1701" s="468"/>
      <c r="P1701" s="469">
        <f t="shared" si="299"/>
        <v>0</v>
      </c>
      <c r="Q1701" s="1565"/>
      <c r="R1701" s="1565"/>
      <c r="S1701" s="1569"/>
      <c r="T1701" s="1570"/>
      <c r="U1701" s="1568"/>
      <c r="V1701" s="456"/>
      <c r="W1701" s="456"/>
      <c r="X1701" s="456"/>
      <c r="Y1701" s="1316">
        <f t="shared" si="300"/>
        <v>0</v>
      </c>
      <c r="Z1701" s="741"/>
      <c r="AA1701" s="567"/>
      <c r="AB1701" s="214"/>
      <c r="AC1701" s="253">
        <f t="shared" si="301"/>
        <v>0</v>
      </c>
    </row>
    <row r="1702" spans="1:29" s="76" customFormat="1" x14ac:dyDescent="0.3">
      <c r="A1702" s="209"/>
      <c r="B1702" s="440"/>
      <c r="C1702" s="440"/>
      <c r="D1702" s="440"/>
      <c r="E1702" s="1190" t="s">
        <v>213</v>
      </c>
      <c r="F1702" s="888">
        <f t="shared" si="297"/>
        <v>2</v>
      </c>
      <c r="G1702" s="452">
        <v>1</v>
      </c>
      <c r="H1702" s="452"/>
      <c r="I1702" s="752">
        <v>1</v>
      </c>
      <c r="J1702" s="454" t="s">
        <v>200</v>
      </c>
      <c r="K1702" s="954">
        <v>1</v>
      </c>
      <c r="L1702" s="590">
        <v>2</v>
      </c>
      <c r="M1702" s="590"/>
      <c r="N1702" s="590"/>
      <c r="O1702" s="468">
        <f t="shared" si="298"/>
        <v>3</v>
      </c>
      <c r="P1702" s="469">
        <f t="shared" si="299"/>
        <v>0</v>
      </c>
      <c r="Q1702" s="1565"/>
      <c r="R1702" s="566"/>
      <c r="S1702" s="1566"/>
      <c r="T1702" s="1570"/>
      <c r="U1702" s="1571"/>
      <c r="V1702" s="456"/>
      <c r="W1702" s="456"/>
      <c r="X1702" s="456"/>
      <c r="Y1702" s="1316">
        <f t="shared" si="300"/>
        <v>0</v>
      </c>
      <c r="Z1702" s="749"/>
      <c r="AA1702" s="721"/>
      <c r="AB1702" s="75"/>
      <c r="AC1702" s="253">
        <f t="shared" si="301"/>
        <v>0</v>
      </c>
    </row>
    <row r="1703" spans="1:29" s="74" customFormat="1" x14ac:dyDescent="0.3">
      <c r="A1703" s="124"/>
      <c r="B1703" s="441"/>
      <c r="C1703" s="441"/>
      <c r="D1703" s="441"/>
      <c r="E1703" s="1168"/>
      <c r="F1703" s="582"/>
      <c r="G1703" s="333"/>
      <c r="H1703" s="333"/>
      <c r="I1703" s="754"/>
      <c r="J1703" s="755"/>
      <c r="K1703" s="633"/>
      <c r="L1703" s="344"/>
      <c r="M1703" s="344"/>
      <c r="N1703" s="344"/>
      <c r="O1703" s="338"/>
      <c r="P1703" s="339">
        <f t="shared" si="299"/>
        <v>66000</v>
      </c>
      <c r="Q1703" s="413">
        <v>22000</v>
      </c>
      <c r="R1703" s="1565">
        <v>17730</v>
      </c>
      <c r="S1703" s="290">
        <f>66000-39730</f>
        <v>26270</v>
      </c>
      <c r="T1703" s="1572"/>
      <c r="U1703" s="1568">
        <v>22000</v>
      </c>
      <c r="V1703" s="364">
        <v>9265</v>
      </c>
      <c r="W1703" s="364"/>
      <c r="X1703" s="364"/>
      <c r="Y1703" s="1293">
        <f>SUM(U1703:X1703)</f>
        <v>31265</v>
      </c>
      <c r="Z1703" s="423"/>
      <c r="AA1703" s="525" t="s">
        <v>189</v>
      </c>
      <c r="AB1703" s="77"/>
      <c r="AC1703" s="253">
        <f t="shared" si="301"/>
        <v>97265</v>
      </c>
    </row>
    <row r="1704" spans="1:29" s="74" customFormat="1" x14ac:dyDescent="0.3">
      <c r="A1704" s="124"/>
      <c r="B1704" s="441"/>
      <c r="C1704" s="441"/>
      <c r="D1704" s="441"/>
      <c r="E1704" s="1168"/>
      <c r="F1704" s="582"/>
      <c r="G1704" s="333"/>
      <c r="H1704" s="333"/>
      <c r="I1704" s="754"/>
      <c r="J1704" s="755"/>
      <c r="K1704" s="633"/>
      <c r="L1704" s="344"/>
      <c r="M1704" s="344"/>
      <c r="N1704" s="344"/>
      <c r="O1704" s="338"/>
      <c r="P1704" s="339">
        <f t="shared" si="299"/>
        <v>0</v>
      </c>
      <c r="Q1704" s="413"/>
      <c r="R1704" s="413"/>
      <c r="S1704" s="290"/>
      <c r="T1704" s="1572"/>
      <c r="U1704" s="515"/>
      <c r="V1704" s="364">
        <v>6103.1</v>
      </c>
      <c r="W1704" s="364"/>
      <c r="X1704" s="364"/>
      <c r="Y1704" s="1293">
        <f t="shared" si="300"/>
        <v>6103.1</v>
      </c>
      <c r="Z1704" s="423"/>
      <c r="AA1704" s="525" t="s">
        <v>189</v>
      </c>
      <c r="AB1704" s="77"/>
      <c r="AC1704" s="253">
        <f t="shared" si="301"/>
        <v>6103.1</v>
      </c>
    </row>
    <row r="1705" spans="1:29" s="74" customFormat="1" x14ac:dyDescent="0.3">
      <c r="A1705" s="124"/>
      <c r="B1705" s="441"/>
      <c r="C1705" s="441"/>
      <c r="D1705" s="441"/>
      <c r="E1705" s="1168"/>
      <c r="F1705" s="582"/>
      <c r="G1705" s="333"/>
      <c r="H1705" s="333"/>
      <c r="I1705" s="754"/>
      <c r="J1705" s="755"/>
      <c r="K1705" s="633"/>
      <c r="L1705" s="344"/>
      <c r="M1705" s="344"/>
      <c r="N1705" s="344"/>
      <c r="O1705" s="338"/>
      <c r="P1705" s="339">
        <f t="shared" si="299"/>
        <v>0</v>
      </c>
      <c r="Q1705" s="413"/>
      <c r="R1705" s="413"/>
      <c r="S1705" s="290"/>
      <c r="T1705" s="1572"/>
      <c r="U1705" s="515"/>
      <c r="V1705" s="364">
        <v>2360</v>
      </c>
      <c r="W1705" s="364"/>
      <c r="X1705" s="364"/>
      <c r="Y1705" s="1293">
        <f t="shared" si="300"/>
        <v>2360</v>
      </c>
      <c r="Z1705" s="423"/>
      <c r="AA1705" s="525" t="s">
        <v>189</v>
      </c>
      <c r="AB1705" s="77"/>
      <c r="AC1705" s="253">
        <f t="shared" si="301"/>
        <v>2360</v>
      </c>
    </row>
    <row r="1706" spans="1:29" x14ac:dyDescent="0.3">
      <c r="A1706" s="124"/>
      <c r="B1706" s="441"/>
      <c r="C1706" s="441"/>
      <c r="D1706" s="441"/>
      <c r="E1706" s="1168"/>
      <c r="F1706" s="582">
        <f t="shared" si="297"/>
        <v>0</v>
      </c>
      <c r="G1706" s="333"/>
      <c r="H1706" s="333"/>
      <c r="I1706" s="754"/>
      <c r="J1706" s="755"/>
      <c r="K1706" s="633"/>
      <c r="L1706" s="337"/>
      <c r="M1706" s="337"/>
      <c r="N1706" s="337"/>
      <c r="O1706" s="338"/>
      <c r="P1706" s="339">
        <f t="shared" si="299"/>
        <v>0</v>
      </c>
      <c r="Q1706" s="413"/>
      <c r="R1706" s="413"/>
      <c r="S1706" s="1573"/>
      <c r="T1706" s="1290"/>
      <c r="U1706" s="515"/>
      <c r="V1706" s="364"/>
      <c r="W1706" s="364"/>
      <c r="X1706" s="364"/>
      <c r="Y1706" s="1293">
        <f t="shared" si="300"/>
        <v>0</v>
      </c>
      <c r="Z1706" s="476"/>
      <c r="AA1706" s="431"/>
      <c r="AB1706" s="28"/>
      <c r="AC1706" s="253">
        <f t="shared" si="301"/>
        <v>0</v>
      </c>
    </row>
    <row r="1707" spans="1:29" x14ac:dyDescent="0.3">
      <c r="A1707" s="124"/>
      <c r="B1707" s="441"/>
      <c r="C1707" s="441"/>
      <c r="D1707" s="374" t="s">
        <v>1288</v>
      </c>
      <c r="E1707" s="1168"/>
      <c r="F1707" s="582">
        <f t="shared" si="297"/>
        <v>0</v>
      </c>
      <c r="G1707" s="333"/>
      <c r="H1707" s="333"/>
      <c r="I1707" s="754"/>
      <c r="J1707" s="755"/>
      <c r="K1707" s="633"/>
      <c r="L1707" s="337"/>
      <c r="M1707" s="337"/>
      <c r="N1707" s="337"/>
      <c r="O1707" s="338"/>
      <c r="P1707" s="339">
        <f t="shared" si="299"/>
        <v>0</v>
      </c>
      <c r="Q1707" s="413"/>
      <c r="R1707" s="413"/>
      <c r="S1707" s="1573"/>
      <c r="T1707" s="1290"/>
      <c r="U1707" s="515"/>
      <c r="V1707" s="364"/>
      <c r="W1707" s="364"/>
      <c r="X1707" s="364"/>
      <c r="Y1707" s="1293">
        <f t="shared" si="300"/>
        <v>0</v>
      </c>
      <c r="Z1707" s="476"/>
      <c r="AA1707" s="431"/>
      <c r="AB1707" s="28"/>
      <c r="AC1707" s="253">
        <f t="shared" si="301"/>
        <v>0</v>
      </c>
    </row>
    <row r="1708" spans="1:29" x14ac:dyDescent="0.3">
      <c r="A1708" s="124"/>
      <c r="B1708" s="441"/>
      <c r="C1708" s="441"/>
      <c r="D1708" s="374" t="s">
        <v>41</v>
      </c>
      <c r="E1708" s="1172" t="s">
        <v>1289</v>
      </c>
      <c r="F1708" s="582">
        <f t="shared" si="297"/>
        <v>0</v>
      </c>
      <c r="G1708" s="333"/>
      <c r="H1708" s="333"/>
      <c r="I1708" s="754"/>
      <c r="J1708" s="755"/>
      <c r="K1708" s="633"/>
      <c r="L1708" s="337"/>
      <c r="M1708" s="337"/>
      <c r="N1708" s="337"/>
      <c r="O1708" s="338"/>
      <c r="P1708" s="339">
        <f t="shared" si="299"/>
        <v>0</v>
      </c>
      <c r="Q1708" s="413"/>
      <c r="R1708" s="413"/>
      <c r="S1708" s="1573"/>
      <c r="T1708" s="1290"/>
      <c r="U1708" s="515"/>
      <c r="V1708" s="364"/>
      <c r="W1708" s="364"/>
      <c r="X1708" s="364"/>
      <c r="Y1708" s="1293">
        <f t="shared" si="300"/>
        <v>0</v>
      </c>
      <c r="Z1708" s="476"/>
      <c r="AA1708" s="431"/>
      <c r="AB1708" s="28"/>
      <c r="AC1708" s="253">
        <f t="shared" si="301"/>
        <v>0</v>
      </c>
    </row>
    <row r="1709" spans="1:29" s="76" customFormat="1" x14ac:dyDescent="0.3">
      <c r="A1709" s="209"/>
      <c r="B1709" s="440"/>
      <c r="C1709" s="440"/>
      <c r="D1709" s="440"/>
      <c r="E1709" s="1190" t="s">
        <v>714</v>
      </c>
      <c r="F1709" s="888">
        <f t="shared" si="297"/>
        <v>0</v>
      </c>
      <c r="G1709" s="452"/>
      <c r="H1709" s="452"/>
      <c r="I1709" s="752"/>
      <c r="J1709" s="753"/>
      <c r="K1709" s="954"/>
      <c r="L1709" s="590"/>
      <c r="M1709" s="590"/>
      <c r="N1709" s="590"/>
      <c r="O1709" s="468"/>
      <c r="P1709" s="469">
        <f t="shared" si="299"/>
        <v>5000</v>
      </c>
      <c r="Q1709" s="1565"/>
      <c r="R1709" s="1565"/>
      <c r="S1709" s="1574"/>
      <c r="T1709" s="1570">
        <v>5000</v>
      </c>
      <c r="U1709" s="1568"/>
      <c r="V1709" s="456"/>
      <c r="W1709" s="456"/>
      <c r="X1709" s="456"/>
      <c r="Y1709" s="1316">
        <f t="shared" si="300"/>
        <v>0</v>
      </c>
      <c r="Z1709" s="749" t="s">
        <v>144</v>
      </c>
      <c r="AA1709" s="721" t="s">
        <v>31</v>
      </c>
      <c r="AB1709" s="75"/>
      <c r="AC1709" s="253">
        <f t="shared" si="301"/>
        <v>5000</v>
      </c>
    </row>
    <row r="1710" spans="1:29" s="76" customFormat="1" x14ac:dyDescent="0.3">
      <c r="A1710" s="209"/>
      <c r="B1710" s="440"/>
      <c r="C1710" s="440"/>
      <c r="D1710" s="440"/>
      <c r="E1710" s="1190" t="s">
        <v>715</v>
      </c>
      <c r="F1710" s="888">
        <f t="shared" si="297"/>
        <v>1</v>
      </c>
      <c r="G1710" s="452"/>
      <c r="H1710" s="452"/>
      <c r="I1710" s="752">
        <v>1</v>
      </c>
      <c r="J1710" s="454" t="s">
        <v>200</v>
      </c>
      <c r="K1710" s="954"/>
      <c r="L1710" s="590"/>
      <c r="M1710" s="590"/>
      <c r="N1710" s="590"/>
      <c r="O1710" s="468"/>
      <c r="P1710" s="469">
        <f t="shared" si="299"/>
        <v>5000</v>
      </c>
      <c r="Q1710" s="1565"/>
      <c r="R1710" s="1565"/>
      <c r="S1710" s="1574"/>
      <c r="T1710" s="1570">
        <v>5000</v>
      </c>
      <c r="U1710" s="1568"/>
      <c r="V1710" s="456"/>
      <c r="W1710" s="456"/>
      <c r="X1710" s="456"/>
      <c r="Y1710" s="1316">
        <f t="shared" si="300"/>
        <v>0</v>
      </c>
      <c r="Z1710" s="749" t="s">
        <v>144</v>
      </c>
      <c r="AA1710" s="721" t="s">
        <v>31</v>
      </c>
      <c r="AB1710" s="75"/>
      <c r="AC1710" s="253">
        <f t="shared" si="301"/>
        <v>5000</v>
      </c>
    </row>
    <row r="1711" spans="1:29" x14ac:dyDescent="0.3">
      <c r="A1711" s="124"/>
      <c r="B1711" s="441"/>
      <c r="C1711" s="441"/>
      <c r="D1711" s="441"/>
      <c r="E1711" s="1168"/>
      <c r="F1711" s="582">
        <f t="shared" si="297"/>
        <v>0</v>
      </c>
      <c r="G1711" s="333"/>
      <c r="H1711" s="333"/>
      <c r="I1711" s="754"/>
      <c r="J1711" s="755"/>
      <c r="K1711" s="633"/>
      <c r="L1711" s="337"/>
      <c r="M1711" s="337"/>
      <c r="N1711" s="337"/>
      <c r="O1711" s="338"/>
      <c r="P1711" s="339">
        <f t="shared" si="299"/>
        <v>0</v>
      </c>
      <c r="Q1711" s="364"/>
      <c r="R1711" s="364"/>
      <c r="S1711" s="638"/>
      <c r="T1711" s="475"/>
      <c r="U1711" s="367"/>
      <c r="V1711" s="364"/>
      <c r="W1711" s="364"/>
      <c r="X1711" s="364"/>
      <c r="Y1711" s="1293">
        <f t="shared" si="300"/>
        <v>0</v>
      </c>
      <c r="Z1711" s="476"/>
      <c r="AA1711" s="370"/>
      <c r="AB1711" s="28"/>
      <c r="AC1711" s="253">
        <f t="shared" si="301"/>
        <v>0</v>
      </c>
    </row>
    <row r="1712" spans="1:29" s="242" customFormat="1" x14ac:dyDescent="0.3">
      <c r="A1712" s="244"/>
      <c r="B1712" s="756"/>
      <c r="C1712" s="757" t="s">
        <v>342</v>
      </c>
      <c r="D1712" s="756"/>
      <c r="E1712" s="1234"/>
      <c r="F1712" s="902">
        <f t="shared" si="297"/>
        <v>0</v>
      </c>
      <c r="G1712" s="758"/>
      <c r="H1712" s="758"/>
      <c r="I1712" s="759"/>
      <c r="J1712" s="760"/>
      <c r="K1712" s="963"/>
      <c r="L1712" s="761"/>
      <c r="M1712" s="761"/>
      <c r="N1712" s="761"/>
      <c r="O1712" s="762"/>
      <c r="P1712" s="763">
        <f t="shared" si="299"/>
        <v>0</v>
      </c>
      <c r="Q1712" s="764"/>
      <c r="R1712" s="764"/>
      <c r="S1712" s="765"/>
      <c r="T1712" s="766"/>
      <c r="U1712" s="767"/>
      <c r="V1712" s="764"/>
      <c r="W1712" s="764"/>
      <c r="X1712" s="764"/>
      <c r="Y1712" s="1318">
        <f t="shared" si="300"/>
        <v>0</v>
      </c>
      <c r="Z1712" s="768"/>
      <c r="AA1712" s="769"/>
      <c r="AB1712" s="241"/>
      <c r="AC1712" s="253">
        <f t="shared" si="301"/>
        <v>0</v>
      </c>
    </row>
    <row r="1713" spans="1:33" s="242" customFormat="1" x14ac:dyDescent="0.3">
      <c r="A1713" s="244"/>
      <c r="B1713" s="756"/>
      <c r="C1713" s="757"/>
      <c r="D1713" s="756" t="s">
        <v>343</v>
      </c>
      <c r="E1713" s="1234"/>
      <c r="F1713" s="902">
        <f t="shared" ref="F1713:F1782" si="302">SUM(G1713:J1713)</f>
        <v>0</v>
      </c>
      <c r="G1713" s="758"/>
      <c r="H1713" s="758"/>
      <c r="I1713" s="759"/>
      <c r="J1713" s="760"/>
      <c r="K1713" s="963"/>
      <c r="L1713" s="761"/>
      <c r="M1713" s="761"/>
      <c r="N1713" s="761"/>
      <c r="O1713" s="762"/>
      <c r="P1713" s="763">
        <f t="shared" si="299"/>
        <v>0</v>
      </c>
      <c r="Q1713" s="764"/>
      <c r="R1713" s="764"/>
      <c r="S1713" s="765"/>
      <c r="T1713" s="766"/>
      <c r="U1713" s="767"/>
      <c r="V1713" s="764"/>
      <c r="W1713" s="764"/>
      <c r="X1713" s="764"/>
      <c r="Y1713" s="1318">
        <f t="shared" si="300"/>
        <v>0</v>
      </c>
      <c r="Z1713" s="768"/>
      <c r="AA1713" s="769"/>
      <c r="AB1713" s="241"/>
      <c r="AC1713" s="253">
        <f t="shared" si="301"/>
        <v>0</v>
      </c>
    </row>
    <row r="1714" spans="1:33" s="246" customFormat="1" x14ac:dyDescent="0.3">
      <c r="A1714" s="244"/>
      <c r="B1714" s="770"/>
      <c r="C1714" s="770"/>
      <c r="D1714" s="770"/>
      <c r="E1714" s="1235" t="s">
        <v>21</v>
      </c>
      <c r="F1714" s="902">
        <f t="shared" si="302"/>
        <v>2</v>
      </c>
      <c r="G1714" s="758"/>
      <c r="H1714" s="758">
        <v>1</v>
      </c>
      <c r="I1714" s="759"/>
      <c r="J1714" s="760">
        <v>1</v>
      </c>
      <c r="K1714" s="964">
        <v>1</v>
      </c>
      <c r="L1714" s="771"/>
      <c r="M1714" s="771"/>
      <c r="N1714" s="771"/>
      <c r="O1714" s="762">
        <f t="shared" ref="O1714:O1780" si="303">SUM(K1714:N1714)</f>
        <v>1</v>
      </c>
      <c r="P1714" s="763">
        <f t="shared" si="299"/>
        <v>400000</v>
      </c>
      <c r="Q1714" s="764">
        <v>184000</v>
      </c>
      <c r="R1714" s="764"/>
      <c r="S1714" s="765"/>
      <c r="T1714" s="766">
        <v>216000</v>
      </c>
      <c r="U1714" s="767">
        <v>183780</v>
      </c>
      <c r="V1714" s="764"/>
      <c r="W1714" s="764"/>
      <c r="X1714" s="764"/>
      <c r="Y1714" s="1318">
        <f t="shared" si="300"/>
        <v>183780</v>
      </c>
      <c r="Z1714" s="768" t="s">
        <v>145</v>
      </c>
      <c r="AA1714" s="772" t="s">
        <v>31</v>
      </c>
      <c r="AB1714" s="245"/>
      <c r="AC1714" s="253">
        <f t="shared" si="301"/>
        <v>583780</v>
      </c>
    </row>
    <row r="1715" spans="1:33" s="246" customFormat="1" x14ac:dyDescent="0.3">
      <c r="A1715" s="244"/>
      <c r="B1715" s="770"/>
      <c r="C1715" s="770"/>
      <c r="D1715" s="770"/>
      <c r="E1715" s="1235"/>
      <c r="F1715" s="902"/>
      <c r="G1715" s="758"/>
      <c r="H1715" s="758"/>
      <c r="I1715" s="759"/>
      <c r="J1715" s="760"/>
      <c r="K1715" s="964"/>
      <c r="L1715" s="771"/>
      <c r="M1715" s="771"/>
      <c r="N1715" s="771"/>
      <c r="O1715" s="762"/>
      <c r="P1715" s="763"/>
      <c r="Q1715" s="764"/>
      <c r="R1715" s="764"/>
      <c r="S1715" s="765"/>
      <c r="T1715" s="766"/>
      <c r="U1715" s="767"/>
      <c r="V1715" s="764"/>
      <c r="W1715" s="764"/>
      <c r="X1715" s="764"/>
      <c r="Y1715" s="1318"/>
      <c r="Z1715" s="768"/>
      <c r="AA1715" s="772"/>
      <c r="AB1715" s="245"/>
      <c r="AC1715" s="253"/>
      <c r="AE1715" s="1150"/>
      <c r="AF1715" s="1151"/>
      <c r="AG1715" s="1151"/>
    </row>
    <row r="1716" spans="1:33" s="51" customFormat="1" x14ac:dyDescent="0.3">
      <c r="A1716" s="210"/>
      <c r="B1716" s="211"/>
      <c r="C1716" s="1152" t="s">
        <v>1290</v>
      </c>
      <c r="D1716" s="211"/>
      <c r="E1716" s="1236"/>
      <c r="F1716" s="1153"/>
      <c r="G1716" s="1154"/>
      <c r="H1716" s="1154"/>
      <c r="I1716" s="1154"/>
      <c r="J1716" s="1257"/>
      <c r="K1716" s="1276"/>
      <c r="L1716" s="1155"/>
      <c r="M1716" s="1155">
        <f t="shared" ref="M1716:M1718" si="304">L1716+K1716</f>
        <v>0</v>
      </c>
      <c r="N1716" s="1156"/>
      <c r="O1716" s="1277"/>
      <c r="P1716" s="1296"/>
      <c r="Q1716" s="1156"/>
      <c r="R1716" s="1157">
        <f t="shared" ref="R1716:R1718" si="305">SUM(N1716:Q1716)</f>
        <v>0</v>
      </c>
      <c r="S1716" s="1156"/>
      <c r="T1716" s="1277"/>
      <c r="U1716" s="1319"/>
      <c r="V1716" s="1156"/>
      <c r="W1716" s="1156"/>
      <c r="X1716" s="1157">
        <f t="shared" ref="X1716:X1718" si="306">SUM(V1716:W1716)</f>
        <v>0</v>
      </c>
      <c r="Y1716" s="1277"/>
      <c r="Z1716" s="1296"/>
      <c r="AA1716" s="1277"/>
      <c r="AB1716" s="1323">
        <f t="shared" ref="AB1716:AB1718" si="307">SUM(Y1716:AA1716)</f>
        <v>0</v>
      </c>
      <c r="AC1716" s="1157">
        <f t="shared" ref="AC1716:AC1718" si="308">U1716+T1716</f>
        <v>0</v>
      </c>
      <c r="AD1716" s="212"/>
      <c r="AE1716" s="256" t="s">
        <v>1291</v>
      </c>
      <c r="AF1716" s="1158"/>
      <c r="AG1716" s="1159" t="e">
        <f>SUM(N1717+P1717)-AC1717</f>
        <v>#REF!</v>
      </c>
    </row>
    <row r="1717" spans="1:33" s="51" customFormat="1" x14ac:dyDescent="0.3">
      <c r="A1717" s="210"/>
      <c r="B1717" s="211"/>
      <c r="C1717" s="211"/>
      <c r="D1717" s="211"/>
      <c r="E1717" s="1237" t="s">
        <v>1292</v>
      </c>
      <c r="F1717" s="1153">
        <v>1</v>
      </c>
      <c r="G1717" s="1154"/>
      <c r="H1717" s="1154"/>
      <c r="I1717" s="1154"/>
      <c r="J1717" s="1257">
        <f>SUM(F1717:I1717)</f>
        <v>1</v>
      </c>
      <c r="K1717" s="1276">
        <v>1</v>
      </c>
      <c r="L1717" s="1155"/>
      <c r="M1717" s="1155">
        <f t="shared" si="304"/>
        <v>1</v>
      </c>
      <c r="N1717" s="1156"/>
      <c r="O1717" s="1278"/>
      <c r="P1717" s="1297">
        <v>250000</v>
      </c>
      <c r="Q1717" s="1156">
        <v>250000</v>
      </c>
      <c r="R1717" s="1156"/>
      <c r="S1717" s="1157"/>
      <c r="T1717" s="1277"/>
      <c r="U1717" s="1296">
        <v>250000</v>
      </c>
      <c r="V1717" s="456"/>
      <c r="W1717" s="456"/>
      <c r="X1717" s="456"/>
      <c r="Y1717" s="1316">
        <f t="shared" ref="Y1717" si="309">SUM(U1717:X1717)</f>
        <v>250000</v>
      </c>
      <c r="Z1717" s="460" t="s">
        <v>716</v>
      </c>
      <c r="AA1717" s="721" t="s">
        <v>31</v>
      </c>
      <c r="AB1717" s="1323">
        <f t="shared" si="307"/>
        <v>250000</v>
      </c>
      <c r="AC1717" s="1157" t="e">
        <f>#REF!+U1717</f>
        <v>#REF!</v>
      </c>
      <c r="AD1717" s="1156" t="s">
        <v>31</v>
      </c>
      <c r="AE1717" s="256"/>
      <c r="AF1717" s="1158"/>
      <c r="AG1717" s="1159">
        <f t="shared" ref="AG1717:AG1718" si="310">SUM(N1718+O1718)-AC1718</f>
        <v>0</v>
      </c>
    </row>
    <row r="1718" spans="1:33" s="51" customFormat="1" x14ac:dyDescent="0.3">
      <c r="A1718" s="210"/>
      <c r="B1718" s="211"/>
      <c r="C1718" s="211"/>
      <c r="D1718" s="211"/>
      <c r="E1718" s="1237" t="s">
        <v>1293</v>
      </c>
      <c r="F1718" s="1153"/>
      <c r="G1718" s="1154"/>
      <c r="H1718" s="1154"/>
      <c r="I1718" s="1154"/>
      <c r="J1718" s="1257"/>
      <c r="K1718" s="1276"/>
      <c r="L1718" s="1155"/>
      <c r="M1718" s="1155">
        <f t="shared" si="304"/>
        <v>0</v>
      </c>
      <c r="N1718" s="1156"/>
      <c r="O1718" s="1277"/>
      <c r="P1718" s="1296"/>
      <c r="Q1718" s="1156"/>
      <c r="R1718" s="1157">
        <f t="shared" si="305"/>
        <v>0</v>
      </c>
      <c r="S1718" s="1156"/>
      <c r="T1718" s="1277"/>
      <c r="U1718" s="1319"/>
      <c r="V1718" s="1156"/>
      <c r="W1718" s="1156"/>
      <c r="X1718" s="1157">
        <f t="shared" si="306"/>
        <v>0</v>
      </c>
      <c r="Y1718" s="1277"/>
      <c r="Z1718" s="1296"/>
      <c r="AA1718" s="1277"/>
      <c r="AB1718" s="1323">
        <f t="shared" si="307"/>
        <v>0</v>
      </c>
      <c r="AC1718" s="1157">
        <f t="shared" si="308"/>
        <v>0</v>
      </c>
      <c r="AD1718" s="212"/>
      <c r="AE1718" s="256"/>
      <c r="AF1718" s="1158"/>
      <c r="AG1718" s="1159">
        <f t="shared" si="310"/>
        <v>0</v>
      </c>
    </row>
    <row r="1719" spans="1:33" s="242" customFormat="1" ht="16.2" thickBot="1" x14ac:dyDescent="0.35">
      <c r="A1719" s="248"/>
      <c r="B1719" s="800"/>
      <c r="C1719" s="800"/>
      <c r="D1719" s="800"/>
      <c r="E1719" s="1575"/>
      <c r="F1719" s="905">
        <f t="shared" si="302"/>
        <v>0</v>
      </c>
      <c r="G1719" s="801"/>
      <c r="H1719" s="801"/>
      <c r="I1719" s="802"/>
      <c r="J1719" s="803"/>
      <c r="K1719" s="967"/>
      <c r="L1719" s="804"/>
      <c r="M1719" s="804"/>
      <c r="N1719" s="804"/>
      <c r="O1719" s="805"/>
      <c r="P1719" s="1576">
        <f t="shared" si="299"/>
        <v>0</v>
      </c>
      <c r="Q1719" s="806"/>
      <c r="R1719" s="806"/>
      <c r="S1719" s="807"/>
      <c r="T1719" s="808"/>
      <c r="U1719" s="809"/>
      <c r="V1719" s="806"/>
      <c r="W1719" s="806"/>
      <c r="X1719" s="806"/>
      <c r="Y1719" s="1577">
        <f t="shared" si="300"/>
        <v>0</v>
      </c>
      <c r="Z1719" s="810"/>
      <c r="AA1719" s="1578"/>
      <c r="AB1719" s="241"/>
      <c r="AC1719" s="253">
        <f t="shared" si="301"/>
        <v>0</v>
      </c>
    </row>
    <row r="1720" spans="1:33" s="242" customFormat="1" x14ac:dyDescent="0.3">
      <c r="A1720" s="243"/>
      <c r="B1720" s="812" t="s">
        <v>918</v>
      </c>
      <c r="C1720" s="813"/>
      <c r="D1720" s="813"/>
      <c r="E1720" s="1582"/>
      <c r="F1720" s="906">
        <f t="shared" si="302"/>
        <v>0</v>
      </c>
      <c r="G1720" s="814"/>
      <c r="H1720" s="814"/>
      <c r="I1720" s="815"/>
      <c r="J1720" s="816"/>
      <c r="K1720" s="968"/>
      <c r="L1720" s="817"/>
      <c r="M1720" s="817"/>
      <c r="N1720" s="817"/>
      <c r="O1720" s="818"/>
      <c r="P1720" s="1583">
        <f t="shared" si="299"/>
        <v>0</v>
      </c>
      <c r="Q1720" s="819"/>
      <c r="R1720" s="819"/>
      <c r="S1720" s="820"/>
      <c r="T1720" s="821"/>
      <c r="U1720" s="822"/>
      <c r="V1720" s="819"/>
      <c r="W1720" s="819"/>
      <c r="X1720" s="819"/>
      <c r="Y1720" s="1584">
        <f t="shared" si="300"/>
        <v>0</v>
      </c>
      <c r="Z1720" s="823" t="s">
        <v>145</v>
      </c>
      <c r="AA1720" s="824"/>
      <c r="AB1720" s="241"/>
      <c r="AC1720" s="253">
        <f t="shared" si="301"/>
        <v>0</v>
      </c>
    </row>
    <row r="1721" spans="1:33" s="242" customFormat="1" x14ac:dyDescent="0.3">
      <c r="A1721" s="244"/>
      <c r="B1721" s="757" t="s">
        <v>919</v>
      </c>
      <c r="C1721" s="770"/>
      <c r="D1721" s="770"/>
      <c r="E1721" s="1238"/>
      <c r="F1721" s="902">
        <f t="shared" ref="F1721" si="311">SUM(G1721:J1721)</f>
        <v>0</v>
      </c>
      <c r="G1721" s="758"/>
      <c r="H1721" s="758"/>
      <c r="I1721" s="759"/>
      <c r="J1721" s="760"/>
      <c r="K1721" s="963"/>
      <c r="L1721" s="761"/>
      <c r="M1721" s="761"/>
      <c r="N1721" s="761"/>
      <c r="O1721" s="762"/>
      <c r="P1721" s="763">
        <f t="shared" si="299"/>
        <v>0</v>
      </c>
      <c r="Q1721" s="764"/>
      <c r="R1721" s="764"/>
      <c r="S1721" s="765"/>
      <c r="T1721" s="766"/>
      <c r="U1721" s="767"/>
      <c r="V1721" s="764"/>
      <c r="W1721" s="764"/>
      <c r="X1721" s="764"/>
      <c r="Y1721" s="1318">
        <f t="shared" si="300"/>
        <v>0</v>
      </c>
      <c r="Z1721" s="768"/>
      <c r="AA1721" s="769"/>
      <c r="AB1721" s="241"/>
      <c r="AC1721" s="253">
        <f t="shared" si="301"/>
        <v>0</v>
      </c>
    </row>
    <row r="1722" spans="1:33" s="242" customFormat="1" x14ac:dyDescent="0.3">
      <c r="A1722" s="244"/>
      <c r="B1722" s="770"/>
      <c r="C1722" s="797" t="s">
        <v>376</v>
      </c>
      <c r="D1722" s="770"/>
      <c r="E1722" s="1238"/>
      <c r="F1722" s="902">
        <f t="shared" si="302"/>
        <v>0</v>
      </c>
      <c r="G1722" s="758"/>
      <c r="H1722" s="758"/>
      <c r="I1722" s="759"/>
      <c r="J1722" s="760"/>
      <c r="K1722" s="963"/>
      <c r="L1722" s="761"/>
      <c r="M1722" s="761"/>
      <c r="N1722" s="761"/>
      <c r="O1722" s="762"/>
      <c r="P1722" s="763">
        <f t="shared" si="299"/>
        <v>0</v>
      </c>
      <c r="Q1722" s="764"/>
      <c r="R1722" s="764"/>
      <c r="S1722" s="765"/>
      <c r="T1722" s="766"/>
      <c r="U1722" s="767"/>
      <c r="V1722" s="764"/>
      <c r="W1722" s="764"/>
      <c r="X1722" s="764"/>
      <c r="Y1722" s="1318">
        <f t="shared" si="300"/>
        <v>0</v>
      </c>
      <c r="Z1722" s="768" t="s">
        <v>145</v>
      </c>
      <c r="AA1722" s="769"/>
      <c r="AB1722" s="241"/>
      <c r="AC1722" s="253">
        <f t="shared" si="301"/>
        <v>0</v>
      </c>
    </row>
    <row r="1723" spans="1:33" s="242" customFormat="1" x14ac:dyDescent="0.3">
      <c r="A1723" s="244"/>
      <c r="B1723" s="770"/>
      <c r="C1723" s="797"/>
      <c r="D1723" s="756" t="s">
        <v>377</v>
      </c>
      <c r="E1723" s="1238"/>
      <c r="F1723" s="902">
        <f t="shared" si="302"/>
        <v>0</v>
      </c>
      <c r="G1723" s="758"/>
      <c r="H1723" s="758"/>
      <c r="I1723" s="759"/>
      <c r="J1723" s="760"/>
      <c r="K1723" s="963"/>
      <c r="L1723" s="761"/>
      <c r="M1723" s="761"/>
      <c r="N1723" s="761"/>
      <c r="O1723" s="762"/>
      <c r="P1723" s="763"/>
      <c r="Q1723" s="764"/>
      <c r="R1723" s="764"/>
      <c r="S1723" s="765"/>
      <c r="T1723" s="1588"/>
      <c r="U1723" s="767"/>
      <c r="V1723" s="764"/>
      <c r="W1723" s="764"/>
      <c r="X1723" s="764"/>
      <c r="Y1723" s="1318">
        <f t="shared" si="300"/>
        <v>0</v>
      </c>
      <c r="Z1723" s="768"/>
      <c r="AA1723" s="769"/>
      <c r="AB1723" s="241"/>
      <c r="AC1723" s="253">
        <f t="shared" si="301"/>
        <v>0</v>
      </c>
    </row>
    <row r="1724" spans="1:33" s="242" customFormat="1" x14ac:dyDescent="0.3">
      <c r="A1724" s="244"/>
      <c r="B1724" s="770"/>
      <c r="C1724" s="770"/>
      <c r="D1724" s="770"/>
      <c r="E1724" s="1235" t="s">
        <v>21</v>
      </c>
      <c r="F1724" s="902">
        <f t="shared" si="302"/>
        <v>4</v>
      </c>
      <c r="G1724" s="758">
        <v>1</v>
      </c>
      <c r="H1724" s="758">
        <v>1</v>
      </c>
      <c r="I1724" s="759">
        <v>1</v>
      </c>
      <c r="J1724" s="760">
        <v>1</v>
      </c>
      <c r="K1724" s="964">
        <v>2</v>
      </c>
      <c r="L1724" s="761">
        <v>3</v>
      </c>
      <c r="M1724" s="761"/>
      <c r="N1724" s="761"/>
      <c r="O1724" s="762">
        <f t="shared" si="303"/>
        <v>5</v>
      </c>
      <c r="P1724" s="763">
        <f t="shared" si="299"/>
        <v>81650</v>
      </c>
      <c r="Q1724" s="765">
        <v>15100</v>
      </c>
      <c r="R1724" s="765">
        <v>12350</v>
      </c>
      <c r="S1724" s="765">
        <v>24200</v>
      </c>
      <c r="T1724" s="1588">
        <v>30000</v>
      </c>
      <c r="U1724" s="767">
        <v>15060.92</v>
      </c>
      <c r="V1724" s="764">
        <v>12350</v>
      </c>
      <c r="W1724" s="764"/>
      <c r="X1724" s="764"/>
      <c r="Y1724" s="1318">
        <f t="shared" si="300"/>
        <v>27410.92</v>
      </c>
      <c r="Z1724" s="768"/>
      <c r="AA1724" s="772" t="s">
        <v>31</v>
      </c>
      <c r="AB1724" s="241"/>
      <c r="AC1724" s="253">
        <f t="shared" si="301"/>
        <v>109060.92</v>
      </c>
    </row>
    <row r="1725" spans="1:33" s="242" customFormat="1" x14ac:dyDescent="0.3">
      <c r="A1725" s="244"/>
      <c r="B1725" s="770"/>
      <c r="C1725" s="770"/>
      <c r="D1725" s="770"/>
      <c r="E1725" s="1235"/>
      <c r="F1725" s="902">
        <f t="shared" si="302"/>
        <v>0</v>
      </c>
      <c r="G1725" s="758"/>
      <c r="H1725" s="758"/>
      <c r="I1725" s="759"/>
      <c r="J1725" s="760"/>
      <c r="K1725" s="964"/>
      <c r="L1725" s="761"/>
      <c r="M1725" s="761"/>
      <c r="N1725" s="761"/>
      <c r="O1725" s="762"/>
      <c r="P1725" s="763">
        <f t="shared" si="299"/>
        <v>0</v>
      </c>
      <c r="Q1725" s="764"/>
      <c r="R1725" s="764"/>
      <c r="S1725" s="765"/>
      <c r="T1725" s="1588"/>
      <c r="U1725" s="767"/>
      <c r="V1725" s="764"/>
      <c r="W1725" s="764"/>
      <c r="X1725" s="764"/>
      <c r="Y1725" s="1318">
        <f t="shared" si="300"/>
        <v>0</v>
      </c>
      <c r="Z1725" s="768"/>
      <c r="AA1725" s="769" t="s">
        <v>799</v>
      </c>
      <c r="AB1725" s="241"/>
      <c r="AC1725" s="253">
        <f t="shared" si="301"/>
        <v>0</v>
      </c>
    </row>
    <row r="1726" spans="1:33" s="242" customFormat="1" x14ac:dyDescent="0.3">
      <c r="A1726" s="244"/>
      <c r="B1726" s="770"/>
      <c r="C1726" s="770"/>
      <c r="D1726" s="770"/>
      <c r="E1726" s="1235"/>
      <c r="F1726" s="902">
        <f t="shared" si="302"/>
        <v>0</v>
      </c>
      <c r="G1726" s="758"/>
      <c r="H1726" s="758"/>
      <c r="I1726" s="759"/>
      <c r="J1726" s="760"/>
      <c r="K1726" s="964"/>
      <c r="L1726" s="761"/>
      <c r="M1726" s="761"/>
      <c r="N1726" s="761"/>
      <c r="O1726" s="762"/>
      <c r="P1726" s="763">
        <f t="shared" si="299"/>
        <v>14500</v>
      </c>
      <c r="Q1726" s="764"/>
      <c r="R1726" s="764"/>
      <c r="S1726" s="765">
        <v>14500</v>
      </c>
      <c r="T1726" s="1588"/>
      <c r="U1726" s="767"/>
      <c r="V1726" s="764"/>
      <c r="W1726" s="764"/>
      <c r="X1726" s="764"/>
      <c r="Y1726" s="1318">
        <f t="shared" si="300"/>
        <v>0</v>
      </c>
      <c r="Z1726" s="768"/>
      <c r="AA1726" s="769" t="s">
        <v>800</v>
      </c>
      <c r="AB1726" s="241"/>
      <c r="AC1726" s="253">
        <f t="shared" si="301"/>
        <v>14500</v>
      </c>
    </row>
    <row r="1727" spans="1:33" s="242" customFormat="1" x14ac:dyDescent="0.3">
      <c r="A1727" s="244"/>
      <c r="B1727" s="770"/>
      <c r="C1727" s="770"/>
      <c r="D1727" s="770"/>
      <c r="E1727" s="1235"/>
      <c r="F1727" s="902">
        <f t="shared" si="302"/>
        <v>0</v>
      </c>
      <c r="G1727" s="758"/>
      <c r="H1727" s="758"/>
      <c r="I1727" s="759"/>
      <c r="J1727" s="760"/>
      <c r="K1727" s="964"/>
      <c r="L1727" s="761"/>
      <c r="M1727" s="761"/>
      <c r="N1727" s="761"/>
      <c r="O1727" s="762"/>
      <c r="P1727" s="763">
        <f t="shared" si="299"/>
        <v>3850</v>
      </c>
      <c r="Q1727" s="764"/>
      <c r="R1727" s="764"/>
      <c r="S1727" s="765">
        <v>3850</v>
      </c>
      <c r="T1727" s="1588"/>
      <c r="U1727" s="767"/>
      <c r="V1727" s="764"/>
      <c r="W1727" s="764"/>
      <c r="X1727" s="764"/>
      <c r="Y1727" s="1318">
        <f t="shared" si="300"/>
        <v>0</v>
      </c>
      <c r="Z1727" s="768"/>
      <c r="AA1727" s="769" t="s">
        <v>801</v>
      </c>
      <c r="AB1727" s="241"/>
      <c r="AC1727" s="253">
        <f t="shared" si="301"/>
        <v>3850</v>
      </c>
    </row>
    <row r="1728" spans="1:33" s="242" customFormat="1" x14ac:dyDescent="0.3">
      <c r="A1728" s="244"/>
      <c r="B1728" s="770"/>
      <c r="C1728" s="770"/>
      <c r="D1728" s="770"/>
      <c r="E1728" s="1239"/>
      <c r="F1728" s="902">
        <f t="shared" si="302"/>
        <v>0</v>
      </c>
      <c r="G1728" s="758"/>
      <c r="H1728" s="758"/>
      <c r="I1728" s="759"/>
      <c r="J1728" s="760"/>
      <c r="K1728" s="963"/>
      <c r="L1728" s="761"/>
      <c r="M1728" s="761"/>
      <c r="N1728" s="761"/>
      <c r="O1728" s="762"/>
      <c r="P1728" s="763">
        <f t="shared" si="299"/>
        <v>0</v>
      </c>
      <c r="Q1728" s="764"/>
      <c r="R1728" s="764"/>
      <c r="S1728" s="765"/>
      <c r="T1728" s="1588"/>
      <c r="U1728" s="767"/>
      <c r="V1728" s="764"/>
      <c r="W1728" s="764"/>
      <c r="X1728" s="764"/>
      <c r="Y1728" s="1318">
        <f t="shared" si="300"/>
        <v>0</v>
      </c>
      <c r="Z1728" s="768"/>
      <c r="AA1728" s="769"/>
      <c r="AB1728" s="241"/>
      <c r="AC1728" s="253">
        <f t="shared" si="301"/>
        <v>0</v>
      </c>
    </row>
    <row r="1729" spans="1:29" s="242" customFormat="1" x14ac:dyDescent="0.3">
      <c r="A1729" s="244"/>
      <c r="B1729" s="770"/>
      <c r="C1729" s="797" t="s">
        <v>378</v>
      </c>
      <c r="D1729" s="770"/>
      <c r="E1729" s="1238"/>
      <c r="F1729" s="902">
        <f t="shared" si="302"/>
        <v>0</v>
      </c>
      <c r="G1729" s="758"/>
      <c r="H1729" s="758"/>
      <c r="I1729" s="759"/>
      <c r="J1729" s="760"/>
      <c r="K1729" s="963"/>
      <c r="L1729" s="761"/>
      <c r="M1729" s="761"/>
      <c r="N1729" s="761"/>
      <c r="O1729" s="762"/>
      <c r="P1729" s="763">
        <f t="shared" si="299"/>
        <v>0</v>
      </c>
      <c r="Q1729" s="764"/>
      <c r="R1729" s="764"/>
      <c r="S1729" s="765"/>
      <c r="T1729" s="1588"/>
      <c r="U1729" s="767"/>
      <c r="V1729" s="764"/>
      <c r="W1729" s="764"/>
      <c r="X1729" s="764"/>
      <c r="Y1729" s="1318">
        <f t="shared" si="300"/>
        <v>0</v>
      </c>
      <c r="Z1729" s="768" t="s">
        <v>145</v>
      </c>
      <c r="AA1729" s="769"/>
      <c r="AB1729" s="241"/>
      <c r="AC1729" s="253">
        <f t="shared" si="301"/>
        <v>0</v>
      </c>
    </row>
    <row r="1730" spans="1:29" s="246" customFormat="1" x14ac:dyDescent="0.3">
      <c r="A1730" s="244"/>
      <c r="B1730" s="770"/>
      <c r="C1730" s="770"/>
      <c r="D1730" s="770"/>
      <c r="E1730" s="1235" t="s">
        <v>21</v>
      </c>
      <c r="F1730" s="902">
        <f t="shared" si="302"/>
        <v>1</v>
      </c>
      <c r="G1730" s="758"/>
      <c r="H1730" s="758"/>
      <c r="I1730" s="759"/>
      <c r="J1730" s="760">
        <v>1</v>
      </c>
      <c r="K1730" s="963"/>
      <c r="L1730" s="771"/>
      <c r="M1730" s="771"/>
      <c r="N1730" s="771"/>
      <c r="O1730" s="762"/>
      <c r="P1730" s="763">
        <f t="shared" si="299"/>
        <v>70000</v>
      </c>
      <c r="Q1730" s="764"/>
      <c r="R1730" s="764"/>
      <c r="S1730" s="765"/>
      <c r="T1730" s="1588">
        <v>70000</v>
      </c>
      <c r="U1730" s="767"/>
      <c r="V1730" s="764"/>
      <c r="W1730" s="764"/>
      <c r="X1730" s="764"/>
      <c r="Y1730" s="1318">
        <f t="shared" si="300"/>
        <v>0</v>
      </c>
      <c r="Z1730" s="798"/>
      <c r="AA1730" s="772" t="s">
        <v>31</v>
      </c>
      <c r="AB1730" s="245"/>
      <c r="AC1730" s="253">
        <f t="shared" si="301"/>
        <v>70000</v>
      </c>
    </row>
    <row r="1731" spans="1:29" s="242" customFormat="1" x14ac:dyDescent="0.3">
      <c r="A1731" s="244"/>
      <c r="B1731" s="770"/>
      <c r="C1731" s="770"/>
      <c r="D1731" s="770"/>
      <c r="E1731" s="1239"/>
      <c r="F1731" s="902">
        <f t="shared" si="302"/>
        <v>0</v>
      </c>
      <c r="G1731" s="758"/>
      <c r="H1731" s="758"/>
      <c r="I1731" s="759"/>
      <c r="J1731" s="760"/>
      <c r="K1731" s="963"/>
      <c r="L1731" s="761"/>
      <c r="M1731" s="761"/>
      <c r="N1731" s="761"/>
      <c r="O1731" s="762"/>
      <c r="P1731" s="763">
        <f t="shared" si="299"/>
        <v>0</v>
      </c>
      <c r="Q1731" s="764"/>
      <c r="R1731" s="764"/>
      <c r="S1731" s="765"/>
      <c r="T1731" s="1588"/>
      <c r="U1731" s="767"/>
      <c r="V1731" s="764"/>
      <c r="W1731" s="764"/>
      <c r="X1731" s="764"/>
      <c r="Y1731" s="1318">
        <f t="shared" si="300"/>
        <v>0</v>
      </c>
      <c r="Z1731" s="768"/>
      <c r="AA1731" s="769"/>
      <c r="AB1731" s="241"/>
      <c r="AC1731" s="253">
        <f t="shared" si="301"/>
        <v>0</v>
      </c>
    </row>
    <row r="1732" spans="1:29" s="242" customFormat="1" x14ac:dyDescent="0.3">
      <c r="A1732" s="244"/>
      <c r="B1732" s="770"/>
      <c r="C1732" s="797" t="s">
        <v>169</v>
      </c>
      <c r="D1732" s="770"/>
      <c r="E1732" s="1238"/>
      <c r="F1732" s="902">
        <f t="shared" si="302"/>
        <v>0</v>
      </c>
      <c r="G1732" s="758"/>
      <c r="H1732" s="758"/>
      <c r="I1732" s="759"/>
      <c r="J1732" s="760"/>
      <c r="K1732" s="963"/>
      <c r="L1732" s="761"/>
      <c r="M1732" s="761"/>
      <c r="N1732" s="761"/>
      <c r="O1732" s="762"/>
      <c r="P1732" s="763">
        <f t="shared" si="299"/>
        <v>0</v>
      </c>
      <c r="Q1732" s="764"/>
      <c r="R1732" s="764"/>
      <c r="S1732" s="765"/>
      <c r="T1732" s="1588"/>
      <c r="U1732" s="767"/>
      <c r="V1732" s="764"/>
      <c r="W1732" s="764"/>
      <c r="X1732" s="764"/>
      <c r="Y1732" s="1318">
        <f t="shared" si="300"/>
        <v>0</v>
      </c>
      <c r="Z1732" s="768" t="s">
        <v>145</v>
      </c>
      <c r="AA1732" s="769"/>
      <c r="AB1732" s="241"/>
      <c r="AC1732" s="253">
        <f t="shared" si="301"/>
        <v>0</v>
      </c>
    </row>
    <row r="1733" spans="1:29" s="242" customFormat="1" x14ac:dyDescent="0.3">
      <c r="A1733" s="244"/>
      <c r="B1733" s="770"/>
      <c r="C1733" s="770"/>
      <c r="D1733" s="770"/>
      <c r="E1733" s="1235" t="s">
        <v>21</v>
      </c>
      <c r="F1733" s="902">
        <f t="shared" si="302"/>
        <v>1</v>
      </c>
      <c r="G1733" s="758"/>
      <c r="H1733" s="758"/>
      <c r="I1733" s="759">
        <v>1</v>
      </c>
      <c r="J1733" s="760"/>
      <c r="K1733" s="963"/>
      <c r="L1733" s="761"/>
      <c r="M1733" s="761"/>
      <c r="N1733" s="761"/>
      <c r="O1733" s="762"/>
      <c r="P1733" s="763">
        <f t="shared" si="299"/>
        <v>50000</v>
      </c>
      <c r="Q1733" s="764"/>
      <c r="R1733" s="764"/>
      <c r="S1733" s="765">
        <v>50000</v>
      </c>
      <c r="T1733" s="1589"/>
      <c r="U1733" s="767"/>
      <c r="V1733" s="764"/>
      <c r="W1733" s="764"/>
      <c r="X1733" s="764"/>
      <c r="Y1733" s="1318">
        <f t="shared" si="300"/>
        <v>0</v>
      </c>
      <c r="Z1733" s="768"/>
      <c r="AA1733" s="772" t="s">
        <v>31</v>
      </c>
      <c r="AB1733" s="247" t="e">
        <f>+#REF!</f>
        <v>#REF!</v>
      </c>
      <c r="AC1733" s="253">
        <f t="shared" si="301"/>
        <v>50000</v>
      </c>
    </row>
    <row r="1734" spans="1:29" s="242" customFormat="1" x14ac:dyDescent="0.3">
      <c r="A1734" s="244"/>
      <c r="B1734" s="770"/>
      <c r="C1734" s="770"/>
      <c r="D1734" s="770"/>
      <c r="E1734" s="1235"/>
      <c r="F1734" s="902">
        <f t="shared" si="302"/>
        <v>0</v>
      </c>
      <c r="G1734" s="758"/>
      <c r="H1734" s="758"/>
      <c r="I1734" s="759"/>
      <c r="J1734" s="760"/>
      <c r="K1734" s="963"/>
      <c r="L1734" s="761"/>
      <c r="M1734" s="761"/>
      <c r="N1734" s="761"/>
      <c r="O1734" s="762"/>
      <c r="P1734" s="763">
        <f t="shared" si="299"/>
        <v>0</v>
      </c>
      <c r="Q1734" s="764"/>
      <c r="R1734" s="764"/>
      <c r="S1734" s="765"/>
      <c r="T1734" s="1588"/>
      <c r="U1734" s="767"/>
      <c r="V1734" s="764"/>
      <c r="W1734" s="764"/>
      <c r="X1734" s="764"/>
      <c r="Y1734" s="1318">
        <f t="shared" si="300"/>
        <v>0</v>
      </c>
      <c r="Z1734" s="768"/>
      <c r="AA1734" s="769"/>
      <c r="AB1734" s="241"/>
      <c r="AC1734" s="253">
        <f t="shared" si="301"/>
        <v>0</v>
      </c>
    </row>
    <row r="1735" spans="1:29" s="51" customFormat="1" x14ac:dyDescent="0.3">
      <c r="A1735" s="205"/>
      <c r="B1735" s="451"/>
      <c r="C1735" s="557" t="s">
        <v>170</v>
      </c>
      <c r="D1735" s="451"/>
      <c r="E1735" s="1189"/>
      <c r="F1735" s="888">
        <f t="shared" si="302"/>
        <v>0</v>
      </c>
      <c r="G1735" s="452"/>
      <c r="H1735" s="452"/>
      <c r="I1735" s="453"/>
      <c r="J1735" s="454"/>
      <c r="K1735" s="949"/>
      <c r="L1735" s="455"/>
      <c r="M1735" s="455"/>
      <c r="N1735" s="455"/>
      <c r="O1735" s="468"/>
      <c r="P1735" s="469">
        <f t="shared" si="299"/>
        <v>0</v>
      </c>
      <c r="Q1735" s="456"/>
      <c r="R1735" s="456"/>
      <c r="S1735" s="457"/>
      <c r="T1735" s="1590"/>
      <c r="U1735" s="459"/>
      <c r="V1735" s="456"/>
      <c r="W1735" s="456"/>
      <c r="X1735" s="456"/>
      <c r="Y1735" s="1316">
        <f t="shared" si="300"/>
        <v>0</v>
      </c>
      <c r="Z1735" s="749" t="s">
        <v>144</v>
      </c>
      <c r="AA1735" s="567"/>
      <c r="AB1735" s="214"/>
      <c r="AC1735" s="253">
        <f t="shared" si="301"/>
        <v>0</v>
      </c>
    </row>
    <row r="1736" spans="1:29" s="76" customFormat="1" x14ac:dyDescent="0.3">
      <c r="A1736" s="205"/>
      <c r="B1736" s="451"/>
      <c r="C1736" s="451"/>
      <c r="D1736" s="451"/>
      <c r="E1736" s="1240" t="s">
        <v>141</v>
      </c>
      <c r="F1736" s="888">
        <f t="shared" si="302"/>
        <v>0</v>
      </c>
      <c r="G1736" s="452"/>
      <c r="H1736" s="452"/>
      <c r="I1736" s="452"/>
      <c r="J1736" s="799"/>
      <c r="K1736" s="949"/>
      <c r="L1736" s="590"/>
      <c r="M1736" s="590"/>
      <c r="N1736" s="590"/>
      <c r="O1736" s="468"/>
      <c r="P1736" s="469">
        <f t="shared" si="299"/>
        <v>0</v>
      </c>
      <c r="Q1736" s="456"/>
      <c r="R1736" s="456"/>
      <c r="S1736" s="457"/>
      <c r="T1736" s="458"/>
      <c r="U1736" s="459"/>
      <c r="V1736" s="456"/>
      <c r="W1736" s="456"/>
      <c r="X1736" s="456"/>
      <c r="Y1736" s="1316">
        <f t="shared" si="300"/>
        <v>0</v>
      </c>
      <c r="Z1736" s="749"/>
      <c r="AA1736" s="461"/>
      <c r="AB1736" s="238" t="e">
        <f>+#REF!</f>
        <v>#REF!</v>
      </c>
      <c r="AC1736" s="253">
        <f t="shared" si="301"/>
        <v>0</v>
      </c>
    </row>
    <row r="1737" spans="1:29" s="76" customFormat="1" x14ac:dyDescent="0.3">
      <c r="A1737" s="205"/>
      <c r="B1737" s="451"/>
      <c r="C1737" s="451"/>
      <c r="D1737" s="451"/>
      <c r="E1737" s="1190" t="s">
        <v>21</v>
      </c>
      <c r="F1737" s="888">
        <f t="shared" si="302"/>
        <v>1</v>
      </c>
      <c r="G1737" s="452"/>
      <c r="H1737" s="452"/>
      <c r="I1737" s="453"/>
      <c r="J1737" s="454">
        <v>1</v>
      </c>
      <c r="K1737" s="949"/>
      <c r="L1737" s="590"/>
      <c r="M1737" s="590"/>
      <c r="N1737" s="590"/>
      <c r="O1737" s="468"/>
      <c r="P1737" s="469">
        <f t="shared" si="299"/>
        <v>450000</v>
      </c>
      <c r="Q1737" s="456"/>
      <c r="R1737" s="456"/>
      <c r="S1737" s="457"/>
      <c r="T1737" s="458">
        <v>450000</v>
      </c>
      <c r="U1737" s="459"/>
      <c r="V1737" s="456"/>
      <c r="W1737" s="456"/>
      <c r="X1737" s="456"/>
      <c r="Y1737" s="1316">
        <f t="shared" si="300"/>
        <v>0</v>
      </c>
      <c r="Z1737" s="741"/>
      <c r="AA1737" s="721" t="s">
        <v>31</v>
      </c>
      <c r="AB1737" s="75"/>
      <c r="AC1737" s="253">
        <f t="shared" si="301"/>
        <v>450000</v>
      </c>
    </row>
    <row r="1738" spans="1:29" s="51" customFormat="1" x14ac:dyDescent="0.3">
      <c r="A1738" s="205"/>
      <c r="B1738" s="451"/>
      <c r="C1738" s="451"/>
      <c r="D1738" s="451"/>
      <c r="E1738" s="1241"/>
      <c r="F1738" s="888">
        <f t="shared" si="302"/>
        <v>0</v>
      </c>
      <c r="G1738" s="452"/>
      <c r="H1738" s="452"/>
      <c r="I1738" s="453"/>
      <c r="J1738" s="454"/>
      <c r="K1738" s="949"/>
      <c r="L1738" s="455"/>
      <c r="M1738" s="455"/>
      <c r="N1738" s="455"/>
      <c r="O1738" s="468"/>
      <c r="P1738" s="469">
        <f t="shared" si="299"/>
        <v>0</v>
      </c>
      <c r="Q1738" s="456"/>
      <c r="R1738" s="456"/>
      <c r="S1738" s="457"/>
      <c r="T1738" s="458"/>
      <c r="U1738" s="459"/>
      <c r="V1738" s="456"/>
      <c r="W1738" s="456"/>
      <c r="X1738" s="456"/>
      <c r="Y1738" s="1316">
        <f t="shared" si="300"/>
        <v>0</v>
      </c>
      <c r="Z1738" s="460"/>
      <c r="AA1738" s="461"/>
      <c r="AB1738" s="214"/>
      <c r="AC1738" s="253">
        <f t="shared" si="301"/>
        <v>0</v>
      </c>
    </row>
    <row r="1739" spans="1:29" s="51" customFormat="1" x14ac:dyDescent="0.3">
      <c r="A1739" s="205"/>
      <c r="B1739" s="451"/>
      <c r="C1739" s="451"/>
      <c r="D1739" s="451"/>
      <c r="E1739" s="1240" t="s">
        <v>142</v>
      </c>
      <c r="F1739" s="888">
        <f t="shared" si="302"/>
        <v>0</v>
      </c>
      <c r="G1739" s="452"/>
      <c r="H1739" s="452"/>
      <c r="I1739" s="452"/>
      <c r="J1739" s="799"/>
      <c r="K1739" s="949"/>
      <c r="L1739" s="455"/>
      <c r="M1739" s="455"/>
      <c r="N1739" s="455"/>
      <c r="O1739" s="468"/>
      <c r="P1739" s="469">
        <f t="shared" si="299"/>
        <v>0</v>
      </c>
      <c r="Q1739" s="456"/>
      <c r="R1739" s="456"/>
      <c r="S1739" s="457"/>
      <c r="T1739" s="458"/>
      <c r="U1739" s="459"/>
      <c r="V1739" s="456"/>
      <c r="W1739" s="456"/>
      <c r="X1739" s="456"/>
      <c r="Y1739" s="1316">
        <f t="shared" si="300"/>
        <v>0</v>
      </c>
      <c r="Z1739" s="749"/>
      <c r="AA1739" s="461" t="s">
        <v>829</v>
      </c>
      <c r="AB1739" s="214"/>
      <c r="AC1739" s="253">
        <f t="shared" si="301"/>
        <v>0</v>
      </c>
    </row>
    <row r="1740" spans="1:29" s="76" customFormat="1" x14ac:dyDescent="0.3">
      <c r="A1740" s="205"/>
      <c r="B1740" s="451"/>
      <c r="C1740" s="451"/>
      <c r="D1740" s="451"/>
      <c r="E1740" s="1190" t="s">
        <v>21</v>
      </c>
      <c r="F1740" s="888">
        <f t="shared" si="302"/>
        <v>1</v>
      </c>
      <c r="G1740" s="452"/>
      <c r="H1740" s="452">
        <v>1</v>
      </c>
      <c r="I1740" s="453"/>
      <c r="J1740" s="454"/>
      <c r="K1740" s="954"/>
      <c r="L1740" s="590">
        <v>1</v>
      </c>
      <c r="M1740" s="590"/>
      <c r="N1740" s="590"/>
      <c r="O1740" s="468">
        <f t="shared" si="303"/>
        <v>1</v>
      </c>
      <c r="P1740" s="469">
        <f t="shared" si="299"/>
        <v>200000</v>
      </c>
      <c r="Q1740" s="456"/>
      <c r="R1740" s="456"/>
      <c r="S1740" s="457">
        <v>200000</v>
      </c>
      <c r="T1740" s="458"/>
      <c r="U1740" s="459"/>
      <c r="V1740" s="456"/>
      <c r="W1740" s="456"/>
      <c r="X1740" s="456"/>
      <c r="Y1740" s="1316">
        <f t="shared" si="300"/>
        <v>0</v>
      </c>
      <c r="Z1740" s="749" t="s">
        <v>144</v>
      </c>
      <c r="AA1740" s="461" t="s">
        <v>830</v>
      </c>
      <c r="AB1740" s="75"/>
      <c r="AC1740" s="253">
        <f t="shared" si="301"/>
        <v>200000</v>
      </c>
    </row>
    <row r="1741" spans="1:29" s="51" customFormat="1" x14ac:dyDescent="0.3">
      <c r="A1741" s="205"/>
      <c r="B1741" s="451"/>
      <c r="C1741" s="451"/>
      <c r="D1741" s="451"/>
      <c r="E1741" s="1190"/>
      <c r="F1741" s="888">
        <f t="shared" si="302"/>
        <v>0</v>
      </c>
      <c r="G1741" s="452"/>
      <c r="H1741" s="452"/>
      <c r="I1741" s="453"/>
      <c r="J1741" s="454"/>
      <c r="K1741" s="949"/>
      <c r="L1741" s="455"/>
      <c r="M1741" s="455"/>
      <c r="N1741" s="455"/>
      <c r="O1741" s="468"/>
      <c r="P1741" s="469">
        <f t="shared" si="299"/>
        <v>0</v>
      </c>
      <c r="Q1741" s="456"/>
      <c r="R1741" s="456"/>
      <c r="S1741" s="457"/>
      <c r="T1741" s="458"/>
      <c r="U1741" s="459"/>
      <c r="V1741" s="456"/>
      <c r="W1741" s="456"/>
      <c r="X1741" s="456"/>
      <c r="Y1741" s="1316">
        <f t="shared" si="300"/>
        <v>0</v>
      </c>
      <c r="Z1741" s="460"/>
      <c r="AA1741" s="461" t="s">
        <v>831</v>
      </c>
      <c r="AB1741" s="214"/>
      <c r="AC1741" s="253">
        <f t="shared" si="301"/>
        <v>0</v>
      </c>
    </row>
    <row r="1742" spans="1:29" s="51" customFormat="1" x14ac:dyDescent="0.3">
      <c r="A1742" s="205"/>
      <c r="B1742" s="451"/>
      <c r="C1742" s="451"/>
      <c r="D1742" s="451"/>
      <c r="E1742" s="1190"/>
      <c r="F1742" s="888">
        <f t="shared" si="302"/>
        <v>0</v>
      </c>
      <c r="G1742" s="452"/>
      <c r="H1742" s="452"/>
      <c r="I1742" s="453"/>
      <c r="J1742" s="454"/>
      <c r="K1742" s="949"/>
      <c r="L1742" s="455"/>
      <c r="M1742" s="455"/>
      <c r="N1742" s="455"/>
      <c r="O1742" s="468"/>
      <c r="P1742" s="469">
        <f t="shared" si="299"/>
        <v>0</v>
      </c>
      <c r="Q1742" s="456"/>
      <c r="R1742" s="456"/>
      <c r="S1742" s="457"/>
      <c r="T1742" s="458"/>
      <c r="U1742" s="459"/>
      <c r="V1742" s="456"/>
      <c r="W1742" s="456"/>
      <c r="X1742" s="456"/>
      <c r="Y1742" s="1316">
        <f t="shared" si="300"/>
        <v>0</v>
      </c>
      <c r="Z1742" s="460"/>
      <c r="AA1742" s="461" t="s">
        <v>832</v>
      </c>
      <c r="AB1742" s="214"/>
      <c r="AC1742" s="253">
        <f t="shared" si="301"/>
        <v>0</v>
      </c>
    </row>
    <row r="1743" spans="1:29" s="51" customFormat="1" x14ac:dyDescent="0.3">
      <c r="A1743" s="205"/>
      <c r="B1743" s="451"/>
      <c r="C1743" s="451"/>
      <c r="D1743" s="451"/>
      <c r="E1743" s="1190"/>
      <c r="F1743" s="888">
        <f t="shared" si="302"/>
        <v>0</v>
      </c>
      <c r="G1743" s="452"/>
      <c r="H1743" s="452"/>
      <c r="I1743" s="453"/>
      <c r="J1743" s="454"/>
      <c r="K1743" s="949"/>
      <c r="L1743" s="455"/>
      <c r="M1743" s="455"/>
      <c r="N1743" s="455"/>
      <c r="O1743" s="468"/>
      <c r="P1743" s="469">
        <f t="shared" si="299"/>
        <v>0</v>
      </c>
      <c r="Q1743" s="456"/>
      <c r="R1743" s="456"/>
      <c r="S1743" s="457"/>
      <c r="T1743" s="458"/>
      <c r="U1743" s="459"/>
      <c r="V1743" s="456"/>
      <c r="W1743" s="456"/>
      <c r="X1743" s="456"/>
      <c r="Y1743" s="1316">
        <f t="shared" si="300"/>
        <v>0</v>
      </c>
      <c r="Z1743" s="460"/>
      <c r="AA1743" s="461"/>
      <c r="AB1743" s="214"/>
      <c r="AC1743" s="253">
        <f t="shared" si="301"/>
        <v>0</v>
      </c>
    </row>
    <row r="1744" spans="1:29" s="51" customFormat="1" x14ac:dyDescent="0.3">
      <c r="A1744" s="205"/>
      <c r="B1744" s="451"/>
      <c r="C1744" s="557" t="s">
        <v>171</v>
      </c>
      <c r="D1744" s="451"/>
      <c r="E1744" s="1189"/>
      <c r="F1744" s="888">
        <f t="shared" si="302"/>
        <v>0</v>
      </c>
      <c r="G1744" s="452"/>
      <c r="H1744" s="452"/>
      <c r="I1744" s="453"/>
      <c r="J1744" s="454"/>
      <c r="K1744" s="949"/>
      <c r="L1744" s="455"/>
      <c r="M1744" s="455"/>
      <c r="N1744" s="455"/>
      <c r="O1744" s="468"/>
      <c r="P1744" s="469">
        <f t="shared" si="299"/>
        <v>0</v>
      </c>
      <c r="Q1744" s="456"/>
      <c r="R1744" s="456"/>
      <c r="S1744" s="457"/>
      <c r="T1744" s="458"/>
      <c r="U1744" s="459"/>
      <c r="V1744" s="456"/>
      <c r="W1744" s="456"/>
      <c r="X1744" s="456"/>
      <c r="Y1744" s="1316">
        <f t="shared" si="300"/>
        <v>0</v>
      </c>
      <c r="Z1744" s="460"/>
      <c r="AA1744" s="461"/>
      <c r="AB1744" s="214"/>
      <c r="AC1744" s="253">
        <f t="shared" si="301"/>
        <v>0</v>
      </c>
    </row>
    <row r="1745" spans="1:29" s="51" customFormat="1" x14ac:dyDescent="0.3">
      <c r="A1745" s="205"/>
      <c r="B1745" s="451"/>
      <c r="C1745" s="557" t="s">
        <v>159</v>
      </c>
      <c r="D1745" s="451"/>
      <c r="E1745" s="1189"/>
      <c r="F1745" s="888">
        <f t="shared" si="302"/>
        <v>0</v>
      </c>
      <c r="G1745" s="452"/>
      <c r="H1745" s="452"/>
      <c r="I1745" s="453"/>
      <c r="J1745" s="454"/>
      <c r="K1745" s="949"/>
      <c r="L1745" s="455"/>
      <c r="M1745" s="455"/>
      <c r="N1745" s="455"/>
      <c r="O1745" s="468"/>
      <c r="P1745" s="469">
        <f t="shared" si="299"/>
        <v>0</v>
      </c>
      <c r="Q1745" s="456"/>
      <c r="R1745" s="456"/>
      <c r="S1745" s="457"/>
      <c r="T1745" s="458"/>
      <c r="U1745" s="459"/>
      <c r="V1745" s="456"/>
      <c r="W1745" s="456"/>
      <c r="X1745" s="456"/>
      <c r="Y1745" s="1316">
        <f t="shared" si="300"/>
        <v>0</v>
      </c>
      <c r="Z1745" s="460"/>
      <c r="AA1745" s="461"/>
      <c r="AB1745" s="214"/>
      <c r="AC1745" s="253">
        <f t="shared" si="301"/>
        <v>0</v>
      </c>
    </row>
    <row r="1746" spans="1:29" s="76" customFormat="1" x14ac:dyDescent="0.3">
      <c r="A1746" s="205"/>
      <c r="B1746" s="451"/>
      <c r="C1746" s="451"/>
      <c r="D1746" s="451"/>
      <c r="E1746" s="1190" t="s">
        <v>160</v>
      </c>
      <c r="F1746" s="888">
        <f t="shared" si="302"/>
        <v>4</v>
      </c>
      <c r="G1746" s="452">
        <v>1</v>
      </c>
      <c r="H1746" s="452">
        <v>1</v>
      </c>
      <c r="I1746" s="453">
        <v>1</v>
      </c>
      <c r="J1746" s="454">
        <v>1</v>
      </c>
      <c r="K1746" s="954">
        <v>1</v>
      </c>
      <c r="L1746" s="590">
        <v>6</v>
      </c>
      <c r="M1746" s="590"/>
      <c r="N1746" s="590"/>
      <c r="O1746" s="468">
        <f t="shared" si="303"/>
        <v>7</v>
      </c>
      <c r="P1746" s="469">
        <f t="shared" si="299"/>
        <v>50000</v>
      </c>
      <c r="Q1746" s="457"/>
      <c r="R1746" s="457"/>
      <c r="S1746" s="457"/>
      <c r="T1746" s="458">
        <v>50000</v>
      </c>
      <c r="U1746" s="459"/>
      <c r="V1746" s="456"/>
      <c r="W1746" s="456"/>
      <c r="X1746" s="456"/>
      <c r="Y1746" s="1316">
        <f t="shared" si="300"/>
        <v>0</v>
      </c>
      <c r="Z1746" s="749" t="s">
        <v>716</v>
      </c>
      <c r="AA1746" s="1591" t="s">
        <v>31</v>
      </c>
      <c r="AB1746" s="75"/>
      <c r="AC1746" s="253">
        <f t="shared" si="301"/>
        <v>50000</v>
      </c>
    </row>
    <row r="1747" spans="1:29" x14ac:dyDescent="0.3">
      <c r="A1747" s="115"/>
      <c r="B1747" s="332"/>
      <c r="C1747" s="332"/>
      <c r="D1747" s="332"/>
      <c r="E1747" s="1168"/>
      <c r="F1747" s="582">
        <f t="shared" si="302"/>
        <v>0</v>
      </c>
      <c r="G1747" s="333"/>
      <c r="H1747" s="333"/>
      <c r="I1747" s="334"/>
      <c r="J1747" s="335"/>
      <c r="K1747" s="942"/>
      <c r="L1747" s="337"/>
      <c r="M1747" s="337"/>
      <c r="N1747" s="337"/>
      <c r="O1747" s="338"/>
      <c r="P1747" s="339">
        <f t="shared" si="299"/>
        <v>0</v>
      </c>
      <c r="Q1747" s="364"/>
      <c r="R1747" s="364"/>
      <c r="S1747" s="365"/>
      <c r="T1747" s="366"/>
      <c r="U1747" s="367"/>
      <c r="V1747" s="364"/>
      <c r="W1747" s="364"/>
      <c r="X1747" s="364"/>
      <c r="Y1747" s="1293">
        <f t="shared" si="300"/>
        <v>0</v>
      </c>
      <c r="Z1747" s="1330"/>
      <c r="AA1747" s="1022"/>
      <c r="AB1747" s="28"/>
      <c r="AC1747" s="253">
        <f t="shared" si="301"/>
        <v>0</v>
      </c>
    </row>
    <row r="1748" spans="1:29" s="242" customFormat="1" x14ac:dyDescent="0.3">
      <c r="A1748" s="244"/>
      <c r="B1748" s="770"/>
      <c r="C1748" s="757" t="s">
        <v>172</v>
      </c>
      <c r="D1748" s="770"/>
      <c r="E1748" s="1238"/>
      <c r="F1748" s="902">
        <f t="shared" si="302"/>
        <v>0</v>
      </c>
      <c r="G1748" s="758"/>
      <c r="H1748" s="758"/>
      <c r="I1748" s="759"/>
      <c r="J1748" s="760"/>
      <c r="K1748" s="963"/>
      <c r="L1748" s="761"/>
      <c r="M1748" s="761"/>
      <c r="N1748" s="761"/>
      <c r="O1748" s="762"/>
      <c r="P1748" s="763">
        <f t="shared" si="299"/>
        <v>0</v>
      </c>
      <c r="Q1748" s="764"/>
      <c r="R1748" s="764"/>
      <c r="S1748" s="765"/>
      <c r="T1748" s="766"/>
      <c r="U1748" s="767"/>
      <c r="V1748" s="764"/>
      <c r="W1748" s="764"/>
      <c r="X1748" s="764"/>
      <c r="Y1748" s="1318">
        <f t="shared" si="300"/>
        <v>0</v>
      </c>
      <c r="Z1748" s="830"/>
      <c r="AA1748" s="1298"/>
      <c r="AB1748" s="241"/>
      <c r="AC1748" s="253">
        <f t="shared" si="301"/>
        <v>0</v>
      </c>
    </row>
    <row r="1749" spans="1:29" s="242" customFormat="1" x14ac:dyDescent="0.3">
      <c r="A1749" s="244"/>
      <c r="B1749" s="770"/>
      <c r="C1749" s="770"/>
      <c r="D1749" s="770"/>
      <c r="E1749" s="1235" t="s">
        <v>21</v>
      </c>
      <c r="F1749" s="902">
        <f t="shared" si="302"/>
        <v>1</v>
      </c>
      <c r="G1749" s="758"/>
      <c r="H1749" s="758"/>
      <c r="I1749" s="759">
        <v>1</v>
      </c>
      <c r="J1749" s="760"/>
      <c r="K1749" s="963"/>
      <c r="L1749" s="761"/>
      <c r="M1749" s="761"/>
      <c r="N1749" s="761"/>
      <c r="O1749" s="762"/>
      <c r="P1749" s="763">
        <f t="shared" si="299"/>
        <v>15000</v>
      </c>
      <c r="Q1749" s="764"/>
      <c r="R1749" s="764"/>
      <c r="S1749" s="765">
        <v>15000</v>
      </c>
      <c r="T1749" s="766"/>
      <c r="U1749" s="767"/>
      <c r="V1749" s="764"/>
      <c r="W1749" s="764"/>
      <c r="X1749" s="764"/>
      <c r="Y1749" s="1318">
        <f t="shared" si="300"/>
        <v>0</v>
      </c>
      <c r="Z1749" s="830" t="s">
        <v>145</v>
      </c>
      <c r="AA1749" s="1298" t="s">
        <v>31</v>
      </c>
      <c r="AB1749" s="241"/>
      <c r="AC1749" s="253">
        <f t="shared" si="301"/>
        <v>15000</v>
      </c>
    </row>
    <row r="1750" spans="1:29" s="242" customFormat="1" ht="16.2" thickBot="1" x14ac:dyDescent="0.35">
      <c r="A1750" s="251"/>
      <c r="B1750" s="773"/>
      <c r="C1750" s="773"/>
      <c r="D1750" s="773"/>
      <c r="E1750" s="1585"/>
      <c r="F1750" s="903">
        <f t="shared" si="302"/>
        <v>0</v>
      </c>
      <c r="G1750" s="774"/>
      <c r="H1750" s="774"/>
      <c r="I1750" s="775"/>
      <c r="J1750" s="776"/>
      <c r="K1750" s="965"/>
      <c r="L1750" s="777"/>
      <c r="M1750" s="777"/>
      <c r="N1750" s="777"/>
      <c r="O1750" s="778"/>
      <c r="P1750" s="1586">
        <f t="shared" si="299"/>
        <v>0</v>
      </c>
      <c r="Q1750" s="779"/>
      <c r="R1750" s="779"/>
      <c r="S1750" s="780"/>
      <c r="T1750" s="781"/>
      <c r="U1750" s="782"/>
      <c r="V1750" s="779"/>
      <c r="W1750" s="779"/>
      <c r="X1750" s="779"/>
      <c r="Y1750" s="1587">
        <f t="shared" si="300"/>
        <v>0</v>
      </c>
      <c r="Z1750" s="783"/>
      <c r="AA1750" s="825"/>
      <c r="AB1750" s="241"/>
      <c r="AC1750" s="253">
        <f t="shared" si="301"/>
        <v>0</v>
      </c>
    </row>
    <row r="1751" spans="1:29" s="242" customFormat="1" x14ac:dyDescent="0.3">
      <c r="A1751" s="252"/>
      <c r="B1751" s="784" t="s">
        <v>920</v>
      </c>
      <c r="C1751" s="785"/>
      <c r="D1751" s="785"/>
      <c r="E1751" s="1579"/>
      <c r="F1751" s="904">
        <f t="shared" si="302"/>
        <v>0</v>
      </c>
      <c r="G1751" s="786"/>
      <c r="H1751" s="786"/>
      <c r="I1751" s="787"/>
      <c r="J1751" s="788"/>
      <c r="K1751" s="966"/>
      <c r="L1751" s="789"/>
      <c r="M1751" s="789"/>
      <c r="N1751" s="789"/>
      <c r="O1751" s="790"/>
      <c r="P1751" s="1580">
        <f t="shared" si="299"/>
        <v>0</v>
      </c>
      <c r="Q1751" s="791"/>
      <c r="R1751" s="791"/>
      <c r="S1751" s="792"/>
      <c r="T1751" s="793"/>
      <c r="U1751" s="794"/>
      <c r="V1751" s="791"/>
      <c r="W1751" s="791"/>
      <c r="X1751" s="791"/>
      <c r="Y1751" s="1581">
        <f t="shared" si="300"/>
        <v>0</v>
      </c>
      <c r="Z1751" s="795"/>
      <c r="AA1751" s="796"/>
      <c r="AB1751" s="249" t="s">
        <v>146</v>
      </c>
      <c r="AC1751" s="253">
        <f t="shared" si="301"/>
        <v>0</v>
      </c>
    </row>
    <row r="1752" spans="1:29" s="242" customFormat="1" x14ac:dyDescent="0.3">
      <c r="A1752" s="244"/>
      <c r="B1752" s="757" t="s">
        <v>921</v>
      </c>
      <c r="C1752" s="770"/>
      <c r="D1752" s="770"/>
      <c r="E1752" s="1238"/>
      <c r="F1752" s="902">
        <f t="shared" si="302"/>
        <v>0</v>
      </c>
      <c r="G1752" s="758"/>
      <c r="H1752" s="758"/>
      <c r="I1752" s="759"/>
      <c r="J1752" s="760"/>
      <c r="K1752" s="963"/>
      <c r="L1752" s="761"/>
      <c r="M1752" s="761"/>
      <c r="N1752" s="761"/>
      <c r="O1752" s="762"/>
      <c r="P1752" s="763">
        <f t="shared" si="299"/>
        <v>0</v>
      </c>
      <c r="Q1752" s="764"/>
      <c r="R1752" s="764"/>
      <c r="S1752" s="765"/>
      <c r="T1752" s="766"/>
      <c r="U1752" s="767"/>
      <c r="V1752" s="764"/>
      <c r="W1752" s="764"/>
      <c r="X1752" s="764"/>
      <c r="Y1752" s="1318">
        <f t="shared" si="300"/>
        <v>0</v>
      </c>
      <c r="Z1752" s="768"/>
      <c r="AA1752" s="769"/>
      <c r="AB1752" s="249" t="s">
        <v>146</v>
      </c>
      <c r="AC1752" s="253">
        <f t="shared" si="301"/>
        <v>0</v>
      </c>
    </row>
    <row r="1753" spans="1:29" s="246" customFormat="1" x14ac:dyDescent="0.3">
      <c r="A1753" s="244"/>
      <c r="B1753" s="770"/>
      <c r="C1753" s="770"/>
      <c r="D1753" s="770"/>
      <c r="E1753" s="1235" t="s">
        <v>21</v>
      </c>
      <c r="F1753" s="902">
        <f t="shared" si="302"/>
        <v>1</v>
      </c>
      <c r="G1753" s="758"/>
      <c r="H1753" s="758">
        <v>1</v>
      </c>
      <c r="I1753" s="759"/>
      <c r="J1753" s="760"/>
      <c r="K1753" s="969"/>
      <c r="L1753" s="771"/>
      <c r="M1753" s="771"/>
      <c r="N1753" s="771"/>
      <c r="O1753" s="762"/>
      <c r="P1753" s="763">
        <f t="shared" ref="P1753:P1817" si="312">SUM(Q1753:T1753)</f>
        <v>80000</v>
      </c>
      <c r="Q1753" s="764"/>
      <c r="R1753" s="764">
        <v>27000</v>
      </c>
      <c r="S1753" s="765"/>
      <c r="T1753" s="766">
        <v>53000</v>
      </c>
      <c r="U1753" s="767"/>
      <c r="V1753" s="764">
        <v>27000</v>
      </c>
      <c r="W1753" s="764"/>
      <c r="X1753" s="764"/>
      <c r="Y1753" s="1318">
        <f t="shared" ref="Y1753:Y1817" si="313">SUM(U1753:X1753)</f>
        <v>27000</v>
      </c>
      <c r="Z1753" s="768" t="s">
        <v>145</v>
      </c>
      <c r="AA1753" s="772" t="s">
        <v>31</v>
      </c>
      <c r="AB1753" s="250" t="s">
        <v>147</v>
      </c>
      <c r="AC1753" s="253">
        <f t="shared" si="301"/>
        <v>107000</v>
      </c>
    </row>
    <row r="1754" spans="1:29" s="242" customFormat="1" ht="16.2" thickBot="1" x14ac:dyDescent="0.35">
      <c r="A1754" s="248"/>
      <c r="B1754" s="800"/>
      <c r="C1754" s="800"/>
      <c r="D1754" s="800"/>
      <c r="E1754" s="1575"/>
      <c r="F1754" s="905">
        <f t="shared" si="302"/>
        <v>0</v>
      </c>
      <c r="G1754" s="801"/>
      <c r="H1754" s="801"/>
      <c r="I1754" s="802"/>
      <c r="J1754" s="803"/>
      <c r="K1754" s="967"/>
      <c r="L1754" s="804"/>
      <c r="M1754" s="804"/>
      <c r="N1754" s="804"/>
      <c r="O1754" s="805"/>
      <c r="P1754" s="1576">
        <f t="shared" si="312"/>
        <v>0</v>
      </c>
      <c r="Q1754" s="806"/>
      <c r="R1754" s="806"/>
      <c r="S1754" s="807"/>
      <c r="T1754" s="808"/>
      <c r="U1754" s="809"/>
      <c r="V1754" s="806"/>
      <c r="W1754" s="806"/>
      <c r="X1754" s="806"/>
      <c r="Y1754" s="1577">
        <f t="shared" si="313"/>
        <v>0</v>
      </c>
      <c r="Z1754" s="810"/>
      <c r="AA1754" s="811"/>
      <c r="AB1754" s="241"/>
      <c r="AC1754" s="253">
        <f t="shared" si="301"/>
        <v>0</v>
      </c>
    </row>
    <row r="1755" spans="1:29" s="242" customFormat="1" x14ac:dyDescent="0.3">
      <c r="A1755" s="243"/>
      <c r="B1755" s="812" t="s">
        <v>173</v>
      </c>
      <c r="C1755" s="813"/>
      <c r="D1755" s="813"/>
      <c r="E1755" s="1582"/>
      <c r="F1755" s="906">
        <f t="shared" si="302"/>
        <v>0</v>
      </c>
      <c r="G1755" s="814"/>
      <c r="H1755" s="814"/>
      <c r="I1755" s="815"/>
      <c r="J1755" s="816"/>
      <c r="K1755" s="968"/>
      <c r="L1755" s="817"/>
      <c r="M1755" s="817"/>
      <c r="N1755" s="817"/>
      <c r="O1755" s="818"/>
      <c r="P1755" s="1583"/>
      <c r="Q1755" s="819"/>
      <c r="R1755" s="819"/>
      <c r="S1755" s="820"/>
      <c r="T1755" s="821"/>
      <c r="U1755" s="822"/>
      <c r="V1755" s="819"/>
      <c r="W1755" s="819"/>
      <c r="X1755" s="819"/>
      <c r="Y1755" s="1584">
        <f t="shared" si="313"/>
        <v>0</v>
      </c>
      <c r="Z1755" s="823"/>
      <c r="AA1755" s="824" t="s">
        <v>802</v>
      </c>
      <c r="AB1755" s="241"/>
      <c r="AC1755" s="253">
        <f t="shared" si="301"/>
        <v>0</v>
      </c>
    </row>
    <row r="1756" spans="1:29" s="242" customFormat="1" x14ac:dyDescent="0.3">
      <c r="A1756" s="244"/>
      <c r="B1756" s="770"/>
      <c r="C1756" s="770"/>
      <c r="D1756" s="770"/>
      <c r="E1756" s="1235" t="s">
        <v>21</v>
      </c>
      <c r="F1756" s="902">
        <f t="shared" si="302"/>
        <v>1</v>
      </c>
      <c r="G1756" s="758"/>
      <c r="H1756" s="758">
        <v>1</v>
      </c>
      <c r="I1756" s="759"/>
      <c r="J1756" s="760"/>
      <c r="K1756" s="964">
        <v>3</v>
      </c>
      <c r="L1756" s="761">
        <v>2</v>
      </c>
      <c r="M1756" s="761"/>
      <c r="N1756" s="761"/>
      <c r="O1756" s="762">
        <f t="shared" si="303"/>
        <v>5</v>
      </c>
      <c r="P1756" s="763">
        <f t="shared" si="312"/>
        <v>19000</v>
      </c>
      <c r="Q1756" s="764"/>
      <c r="R1756" s="764"/>
      <c r="S1756" s="765">
        <v>9000</v>
      </c>
      <c r="T1756" s="766">
        <v>10000</v>
      </c>
      <c r="U1756" s="767"/>
      <c r="V1756" s="764"/>
      <c r="W1756" s="764"/>
      <c r="X1756" s="764"/>
      <c r="Y1756" s="1318">
        <f t="shared" si="313"/>
        <v>0</v>
      </c>
      <c r="Z1756" s="768" t="s">
        <v>31</v>
      </c>
      <c r="AA1756" s="769" t="s">
        <v>803</v>
      </c>
      <c r="AB1756" s="241"/>
      <c r="AC1756" s="253">
        <f t="shared" si="301"/>
        <v>19000</v>
      </c>
    </row>
    <row r="1757" spans="1:29" s="242" customFormat="1" x14ac:dyDescent="0.3">
      <c r="A1757" s="244"/>
      <c r="B1757" s="770"/>
      <c r="C1757" s="770"/>
      <c r="D1757" s="770"/>
      <c r="E1757" s="1235"/>
      <c r="F1757" s="902">
        <f t="shared" si="302"/>
        <v>0</v>
      </c>
      <c r="G1757" s="758"/>
      <c r="H1757" s="758"/>
      <c r="I1757" s="759"/>
      <c r="J1757" s="760"/>
      <c r="K1757" s="964"/>
      <c r="L1757" s="761"/>
      <c r="M1757" s="761"/>
      <c r="N1757" s="761"/>
      <c r="O1757" s="762"/>
      <c r="P1757" s="763">
        <f t="shared" si="312"/>
        <v>1000</v>
      </c>
      <c r="Q1757" s="764"/>
      <c r="R1757" s="764"/>
      <c r="S1757" s="765">
        <v>1000</v>
      </c>
      <c r="T1757" s="766"/>
      <c r="U1757" s="767"/>
      <c r="V1757" s="764"/>
      <c r="W1757" s="764"/>
      <c r="X1757" s="764"/>
      <c r="Y1757" s="1318">
        <f t="shared" si="313"/>
        <v>0</v>
      </c>
      <c r="Z1757" s="768"/>
      <c r="AA1757" s="769" t="s">
        <v>772</v>
      </c>
      <c r="AB1757" s="241"/>
      <c r="AC1757" s="253">
        <f t="shared" si="301"/>
        <v>1000</v>
      </c>
    </row>
    <row r="1758" spans="1:29" ht="16.2" thickBot="1" x14ac:dyDescent="0.35">
      <c r="A1758" s="119"/>
      <c r="B1758" s="306"/>
      <c r="C1758" s="306"/>
      <c r="D1758" s="306"/>
      <c r="E1758" s="1364"/>
      <c r="F1758" s="881">
        <f t="shared" si="302"/>
        <v>0</v>
      </c>
      <c r="G1758" s="307"/>
      <c r="H1758" s="307"/>
      <c r="I1758" s="308"/>
      <c r="J1758" s="309"/>
      <c r="K1758" s="941"/>
      <c r="L1758" s="310"/>
      <c r="M1758" s="310"/>
      <c r="N1758" s="310"/>
      <c r="O1758" s="311"/>
      <c r="P1758" s="484">
        <f t="shared" si="312"/>
        <v>0</v>
      </c>
      <c r="Q1758" s="349"/>
      <c r="R1758" s="349"/>
      <c r="S1758" s="314"/>
      <c r="T1758" s="315"/>
      <c r="U1758" s="350"/>
      <c r="V1758" s="349"/>
      <c r="W1758" s="349"/>
      <c r="X1758" s="349"/>
      <c r="Y1758" s="1307">
        <f t="shared" si="313"/>
        <v>0</v>
      </c>
      <c r="Z1758" s="317"/>
      <c r="AA1758" s="658"/>
      <c r="AB1758" s="28"/>
      <c r="AC1758" s="253">
        <f t="shared" si="301"/>
        <v>0</v>
      </c>
    </row>
    <row r="1759" spans="1:29" s="242" customFormat="1" x14ac:dyDescent="0.3">
      <c r="A1759" s="243"/>
      <c r="B1759" s="812" t="s">
        <v>922</v>
      </c>
      <c r="C1759" s="813"/>
      <c r="D1759" s="813"/>
      <c r="E1759" s="1582"/>
      <c r="F1759" s="906">
        <f t="shared" si="302"/>
        <v>0</v>
      </c>
      <c r="G1759" s="814"/>
      <c r="H1759" s="814"/>
      <c r="I1759" s="815"/>
      <c r="J1759" s="816"/>
      <c r="K1759" s="968"/>
      <c r="L1759" s="817"/>
      <c r="M1759" s="817"/>
      <c r="N1759" s="817"/>
      <c r="O1759" s="818"/>
      <c r="P1759" s="1583">
        <f t="shared" si="312"/>
        <v>0</v>
      </c>
      <c r="Q1759" s="819"/>
      <c r="R1759" s="819"/>
      <c r="S1759" s="820"/>
      <c r="T1759" s="821"/>
      <c r="U1759" s="822"/>
      <c r="V1759" s="819"/>
      <c r="W1759" s="819"/>
      <c r="X1759" s="819"/>
      <c r="Y1759" s="1584">
        <f t="shared" si="313"/>
        <v>0</v>
      </c>
      <c r="Z1759" s="826" t="s">
        <v>145</v>
      </c>
      <c r="AA1759" s="827"/>
      <c r="AB1759" s="241"/>
      <c r="AC1759" s="253">
        <f t="shared" si="301"/>
        <v>0</v>
      </c>
    </row>
    <row r="1760" spans="1:29" s="242" customFormat="1" x14ac:dyDescent="0.3">
      <c r="A1760" s="244"/>
      <c r="B1760" s="770"/>
      <c r="C1760" s="757" t="s">
        <v>203</v>
      </c>
      <c r="D1760" s="770"/>
      <c r="E1760" s="1238"/>
      <c r="F1760" s="902">
        <f t="shared" si="302"/>
        <v>0</v>
      </c>
      <c r="G1760" s="758"/>
      <c r="H1760" s="758"/>
      <c r="I1760" s="759"/>
      <c r="J1760" s="760"/>
      <c r="K1760" s="963"/>
      <c r="L1760" s="761"/>
      <c r="M1760" s="761"/>
      <c r="N1760" s="761"/>
      <c r="O1760" s="762"/>
      <c r="P1760" s="763">
        <f t="shared" si="312"/>
        <v>0</v>
      </c>
      <c r="Q1760" s="764"/>
      <c r="R1760" s="764"/>
      <c r="S1760" s="765"/>
      <c r="T1760" s="766"/>
      <c r="U1760" s="767"/>
      <c r="V1760" s="764"/>
      <c r="W1760" s="764"/>
      <c r="X1760" s="764"/>
      <c r="Y1760" s="1318">
        <f t="shared" si="313"/>
        <v>0</v>
      </c>
      <c r="Z1760" s="768"/>
      <c r="AA1760" s="769" t="s">
        <v>685</v>
      </c>
      <c r="AB1760" s="241"/>
      <c r="AC1760" s="253">
        <f t="shared" si="301"/>
        <v>0</v>
      </c>
    </row>
    <row r="1761" spans="1:29" s="242" customFormat="1" x14ac:dyDescent="0.3">
      <c r="A1761" s="244"/>
      <c r="B1761" s="770"/>
      <c r="C1761" s="770"/>
      <c r="D1761" s="770"/>
      <c r="E1761" s="1235" t="s">
        <v>21</v>
      </c>
      <c r="F1761" s="902">
        <f t="shared" si="302"/>
        <v>1</v>
      </c>
      <c r="G1761" s="758">
        <v>1</v>
      </c>
      <c r="H1761" s="758"/>
      <c r="I1761" s="759"/>
      <c r="J1761" s="760"/>
      <c r="K1761" s="963">
        <v>1</v>
      </c>
      <c r="L1761" s="761"/>
      <c r="M1761" s="761"/>
      <c r="N1761" s="761"/>
      <c r="O1761" s="762">
        <f t="shared" si="303"/>
        <v>1</v>
      </c>
      <c r="P1761" s="763">
        <f>SUM(Q1761:S1761)</f>
        <v>36000</v>
      </c>
      <c r="Q1761" s="764">
        <v>11000</v>
      </c>
      <c r="R1761" s="764"/>
      <c r="S1761" s="765">
        <f>36000-Q1761</f>
        <v>25000</v>
      </c>
      <c r="T1761" s="1594"/>
      <c r="U1761" s="767">
        <v>11000</v>
      </c>
      <c r="V1761" s="764"/>
      <c r="W1761" s="764"/>
      <c r="X1761" s="764"/>
      <c r="Y1761" s="1318">
        <f t="shared" si="313"/>
        <v>11000</v>
      </c>
      <c r="Z1761" s="768" t="s">
        <v>31</v>
      </c>
      <c r="AA1761" s="769" t="s">
        <v>686</v>
      </c>
      <c r="AB1761" s="241"/>
      <c r="AC1761" s="253">
        <f t="shared" ref="AC1761:AC1824" si="314">P1761+Y1761</f>
        <v>47000</v>
      </c>
    </row>
    <row r="1762" spans="1:29" s="242" customFormat="1" x14ac:dyDescent="0.3">
      <c r="A1762" s="244"/>
      <c r="B1762" s="770"/>
      <c r="C1762" s="770"/>
      <c r="D1762" s="770"/>
      <c r="E1762" s="1242"/>
      <c r="F1762" s="902">
        <f t="shared" si="302"/>
        <v>0</v>
      </c>
      <c r="G1762" s="758"/>
      <c r="H1762" s="758"/>
      <c r="I1762" s="759"/>
      <c r="J1762" s="760"/>
      <c r="K1762" s="963"/>
      <c r="L1762" s="761"/>
      <c r="M1762" s="761"/>
      <c r="N1762" s="761"/>
      <c r="O1762" s="762"/>
      <c r="P1762" s="763">
        <f t="shared" si="312"/>
        <v>0</v>
      </c>
      <c r="Q1762" s="764"/>
      <c r="R1762" s="764"/>
      <c r="S1762" s="765"/>
      <c r="T1762" s="766"/>
      <c r="U1762" s="767"/>
      <c r="V1762" s="764"/>
      <c r="W1762" s="764"/>
      <c r="X1762" s="764"/>
      <c r="Y1762" s="1318">
        <f t="shared" si="313"/>
        <v>0</v>
      </c>
      <c r="Z1762" s="768"/>
      <c r="AA1762" s="769"/>
      <c r="AB1762" s="241"/>
      <c r="AC1762" s="253">
        <f t="shared" si="314"/>
        <v>0</v>
      </c>
    </row>
    <row r="1763" spans="1:29" s="242" customFormat="1" x14ac:dyDescent="0.3">
      <c r="A1763" s="244"/>
      <c r="B1763" s="770"/>
      <c r="C1763" s="757" t="s">
        <v>1294</v>
      </c>
      <c r="D1763" s="770"/>
      <c r="E1763" s="1238"/>
      <c r="F1763" s="902">
        <f t="shared" si="302"/>
        <v>0</v>
      </c>
      <c r="G1763" s="758"/>
      <c r="H1763" s="758"/>
      <c r="I1763" s="759"/>
      <c r="J1763" s="760"/>
      <c r="K1763" s="963"/>
      <c r="L1763" s="761"/>
      <c r="M1763" s="761"/>
      <c r="N1763" s="761"/>
      <c r="O1763" s="762"/>
      <c r="P1763" s="763">
        <f t="shared" si="312"/>
        <v>0</v>
      </c>
      <c r="Q1763" s="764"/>
      <c r="R1763" s="764"/>
      <c r="S1763" s="765"/>
      <c r="T1763" s="766"/>
      <c r="U1763" s="767"/>
      <c r="V1763" s="764"/>
      <c r="W1763" s="764"/>
      <c r="X1763" s="764"/>
      <c r="Y1763" s="1318">
        <f t="shared" si="313"/>
        <v>0</v>
      </c>
      <c r="Z1763" s="768"/>
      <c r="AA1763" s="828"/>
      <c r="AB1763" s="241"/>
      <c r="AC1763" s="253">
        <f t="shared" si="314"/>
        <v>0</v>
      </c>
    </row>
    <row r="1764" spans="1:29" s="242" customFormat="1" x14ac:dyDescent="0.3">
      <c r="A1764" s="244"/>
      <c r="B1764" s="770"/>
      <c r="C1764" s="757" t="s">
        <v>127</v>
      </c>
      <c r="D1764" s="770"/>
      <c r="E1764" s="1238"/>
      <c r="F1764" s="902">
        <f t="shared" si="302"/>
        <v>0</v>
      </c>
      <c r="G1764" s="758"/>
      <c r="H1764" s="758"/>
      <c r="I1764" s="758"/>
      <c r="J1764" s="829"/>
      <c r="K1764" s="963"/>
      <c r="L1764" s="761"/>
      <c r="M1764" s="761"/>
      <c r="N1764" s="761"/>
      <c r="O1764" s="762"/>
      <c r="P1764" s="763">
        <f t="shared" si="312"/>
        <v>0</v>
      </c>
      <c r="Q1764" s="764"/>
      <c r="R1764" s="764"/>
      <c r="S1764" s="765"/>
      <c r="T1764" s="766"/>
      <c r="U1764" s="767"/>
      <c r="V1764" s="764"/>
      <c r="W1764" s="764"/>
      <c r="X1764" s="764"/>
      <c r="Y1764" s="1318">
        <f t="shared" si="313"/>
        <v>0</v>
      </c>
      <c r="Z1764" s="830"/>
      <c r="AA1764" s="769" t="s">
        <v>687</v>
      </c>
      <c r="AB1764" s="241"/>
      <c r="AC1764" s="253">
        <f t="shared" si="314"/>
        <v>0</v>
      </c>
    </row>
    <row r="1765" spans="1:29" s="246" customFormat="1" x14ac:dyDescent="0.3">
      <c r="A1765" s="244"/>
      <c r="B1765" s="770"/>
      <c r="C1765" s="770"/>
      <c r="D1765" s="770"/>
      <c r="E1765" s="1235" t="s">
        <v>21</v>
      </c>
      <c r="F1765" s="902">
        <f t="shared" si="302"/>
        <v>1</v>
      </c>
      <c r="G1765" s="758">
        <v>1</v>
      </c>
      <c r="H1765" s="758"/>
      <c r="I1765" s="759"/>
      <c r="J1765" s="760"/>
      <c r="K1765" s="964"/>
      <c r="L1765" s="771"/>
      <c r="M1765" s="771"/>
      <c r="N1765" s="771"/>
      <c r="O1765" s="762"/>
      <c r="P1765" s="1593">
        <f>SUM(Q1765:T1765)</f>
        <v>75000</v>
      </c>
      <c r="Q1765" s="764">
        <v>34000</v>
      </c>
      <c r="R1765" s="764"/>
      <c r="S1765" s="765">
        <f>75000-Q1765</f>
        <v>41000</v>
      </c>
      <c r="T1765" s="831"/>
      <c r="U1765" s="767">
        <v>33772.75</v>
      </c>
      <c r="V1765" s="764"/>
      <c r="W1765" s="764"/>
      <c r="X1765" s="764"/>
      <c r="Y1765" s="1318">
        <f>SUM(Q1765:X1765)</f>
        <v>108772.75</v>
      </c>
      <c r="Z1765" s="768" t="s">
        <v>31</v>
      </c>
      <c r="AA1765" s="769" t="s">
        <v>688</v>
      </c>
      <c r="AB1765" s="245"/>
      <c r="AC1765" s="253">
        <f t="shared" si="314"/>
        <v>183772.75</v>
      </c>
    </row>
    <row r="1766" spans="1:29" s="242" customFormat="1" x14ac:dyDescent="0.3">
      <c r="A1766" s="244"/>
      <c r="B1766" s="770"/>
      <c r="C1766" s="770"/>
      <c r="D1766" s="770"/>
      <c r="E1766" s="1242"/>
      <c r="F1766" s="902">
        <f t="shared" si="302"/>
        <v>0</v>
      </c>
      <c r="G1766" s="758"/>
      <c r="H1766" s="758"/>
      <c r="I1766" s="759"/>
      <c r="J1766" s="760"/>
      <c r="K1766" s="963"/>
      <c r="L1766" s="761"/>
      <c r="M1766" s="761"/>
      <c r="N1766" s="761"/>
      <c r="O1766" s="762"/>
      <c r="P1766" s="763">
        <f t="shared" si="312"/>
        <v>0</v>
      </c>
      <c r="Q1766" s="764"/>
      <c r="R1766" s="764"/>
      <c r="S1766" s="765"/>
      <c r="T1766" s="766"/>
      <c r="U1766" s="767"/>
      <c r="V1766" s="764"/>
      <c r="W1766" s="764"/>
      <c r="X1766" s="764"/>
      <c r="Y1766" s="1318">
        <f t="shared" si="313"/>
        <v>0</v>
      </c>
      <c r="Z1766" s="768"/>
      <c r="AA1766" s="769"/>
      <c r="AB1766" s="241"/>
      <c r="AC1766" s="253">
        <f t="shared" si="314"/>
        <v>0</v>
      </c>
    </row>
    <row r="1767" spans="1:29" s="242" customFormat="1" x14ac:dyDescent="0.3">
      <c r="A1767" s="244"/>
      <c r="B1767" s="770"/>
      <c r="C1767" s="757" t="s">
        <v>1295</v>
      </c>
      <c r="D1767" s="770"/>
      <c r="E1767" s="1238"/>
      <c r="F1767" s="902">
        <f t="shared" si="302"/>
        <v>0</v>
      </c>
      <c r="G1767" s="758"/>
      <c r="H1767" s="758"/>
      <c r="I1767" s="758"/>
      <c r="J1767" s="829"/>
      <c r="K1767" s="963"/>
      <c r="L1767" s="761"/>
      <c r="M1767" s="761"/>
      <c r="N1767" s="761"/>
      <c r="O1767" s="762"/>
      <c r="P1767" s="763">
        <f t="shared" si="312"/>
        <v>0</v>
      </c>
      <c r="Q1767" s="764"/>
      <c r="R1767" s="764"/>
      <c r="S1767" s="765"/>
      <c r="T1767" s="766"/>
      <c r="U1767" s="767"/>
      <c r="V1767" s="764"/>
      <c r="W1767" s="764"/>
      <c r="X1767" s="764"/>
      <c r="Y1767" s="1318">
        <f t="shared" si="313"/>
        <v>0</v>
      </c>
      <c r="Z1767" s="830"/>
      <c r="AA1767" s="769" t="s">
        <v>551</v>
      </c>
      <c r="AB1767" s="241"/>
      <c r="AC1767" s="253">
        <f t="shared" si="314"/>
        <v>0</v>
      </c>
    </row>
    <row r="1768" spans="1:29" s="242" customFormat="1" x14ac:dyDescent="0.3">
      <c r="A1768" s="244"/>
      <c r="B1768" s="770"/>
      <c r="C1768" s="770"/>
      <c r="D1768" s="770"/>
      <c r="E1768" s="1235" t="s">
        <v>21</v>
      </c>
      <c r="F1768" s="902">
        <f t="shared" si="302"/>
        <v>1</v>
      </c>
      <c r="G1768" s="758"/>
      <c r="H1768" s="758"/>
      <c r="I1768" s="759">
        <v>1</v>
      </c>
      <c r="J1768" s="760"/>
      <c r="K1768" s="963"/>
      <c r="L1768" s="761"/>
      <c r="M1768" s="761"/>
      <c r="N1768" s="761"/>
      <c r="O1768" s="762"/>
      <c r="P1768" s="763">
        <f t="shared" si="312"/>
        <v>20000</v>
      </c>
      <c r="Q1768" s="764"/>
      <c r="R1768" s="764"/>
      <c r="S1768" s="765">
        <v>20000</v>
      </c>
      <c r="T1768" s="766"/>
      <c r="U1768" s="767"/>
      <c r="V1768" s="764"/>
      <c r="W1768" s="764"/>
      <c r="X1768" s="764"/>
      <c r="Y1768" s="1318">
        <f t="shared" si="313"/>
        <v>0</v>
      </c>
      <c r="Z1768" s="768" t="s">
        <v>31</v>
      </c>
      <c r="AA1768" s="769"/>
      <c r="AB1768" s="247" t="e">
        <f>+#REF!</f>
        <v>#REF!</v>
      </c>
      <c r="AC1768" s="253">
        <f t="shared" si="314"/>
        <v>20000</v>
      </c>
    </row>
    <row r="1769" spans="1:29" ht="16.2" thickBot="1" x14ac:dyDescent="0.35">
      <c r="A1769" s="119"/>
      <c r="B1769" s="306"/>
      <c r="C1769" s="306"/>
      <c r="D1769" s="306"/>
      <c r="E1769" s="1592"/>
      <c r="F1769" s="881">
        <f t="shared" si="302"/>
        <v>0</v>
      </c>
      <c r="G1769" s="307"/>
      <c r="H1769" s="307"/>
      <c r="I1769" s="308"/>
      <c r="J1769" s="309"/>
      <c r="K1769" s="941"/>
      <c r="L1769" s="310"/>
      <c r="M1769" s="310"/>
      <c r="N1769" s="310"/>
      <c r="O1769" s="311"/>
      <c r="P1769" s="484">
        <f t="shared" si="312"/>
        <v>0</v>
      </c>
      <c r="Q1769" s="349"/>
      <c r="R1769" s="349"/>
      <c r="S1769" s="314"/>
      <c r="T1769" s="315"/>
      <c r="U1769" s="350"/>
      <c r="V1769" s="349"/>
      <c r="W1769" s="349"/>
      <c r="X1769" s="349"/>
      <c r="Y1769" s="1307">
        <f t="shared" si="313"/>
        <v>0</v>
      </c>
      <c r="Z1769" s="317"/>
      <c r="AA1769" s="427"/>
      <c r="AB1769" s="28"/>
      <c r="AC1769" s="253">
        <f t="shared" si="314"/>
        <v>0</v>
      </c>
    </row>
    <row r="1770" spans="1:29" x14ac:dyDescent="0.3">
      <c r="A1770" s="123"/>
      <c r="B1770" s="445" t="s">
        <v>174</v>
      </c>
      <c r="C1770" s="446"/>
      <c r="D1770" s="446"/>
      <c r="E1770" s="1352"/>
      <c r="F1770" s="886">
        <f t="shared" si="302"/>
        <v>0</v>
      </c>
      <c r="G1770" s="389"/>
      <c r="H1770" s="389"/>
      <c r="I1770" s="390"/>
      <c r="J1770" s="391"/>
      <c r="K1770" s="945"/>
      <c r="L1770" s="447"/>
      <c r="M1770" s="447"/>
      <c r="N1770" s="447"/>
      <c r="O1770" s="394"/>
      <c r="P1770" s="483">
        <f t="shared" si="312"/>
        <v>0</v>
      </c>
      <c r="Q1770" s="395"/>
      <c r="R1770" s="395"/>
      <c r="S1770" s="478"/>
      <c r="T1770" s="479"/>
      <c r="U1770" s="398"/>
      <c r="V1770" s="395"/>
      <c r="W1770" s="395"/>
      <c r="X1770" s="395"/>
      <c r="Y1770" s="1306">
        <f t="shared" si="313"/>
        <v>0</v>
      </c>
      <c r="Z1770" s="565"/>
      <c r="AA1770" s="535"/>
      <c r="AB1770" s="28"/>
      <c r="AC1770" s="253">
        <f t="shared" si="314"/>
        <v>0</v>
      </c>
    </row>
    <row r="1771" spans="1:29" s="51" customFormat="1" x14ac:dyDescent="0.3">
      <c r="A1771" s="205"/>
      <c r="B1771" s="451"/>
      <c r="C1771" s="557" t="s">
        <v>175</v>
      </c>
      <c r="D1771" s="451"/>
      <c r="E1771" s="1189"/>
      <c r="F1771" s="888">
        <f t="shared" si="302"/>
        <v>0</v>
      </c>
      <c r="G1771" s="452"/>
      <c r="H1771" s="452"/>
      <c r="I1771" s="453"/>
      <c r="J1771" s="454"/>
      <c r="K1771" s="949"/>
      <c r="L1771" s="455"/>
      <c r="M1771" s="455"/>
      <c r="N1771" s="455"/>
      <c r="O1771" s="468"/>
      <c r="P1771" s="469">
        <f t="shared" si="312"/>
        <v>0</v>
      </c>
      <c r="Q1771" s="456"/>
      <c r="R1771" s="456"/>
      <c r="S1771" s="457"/>
      <c r="T1771" s="458"/>
      <c r="U1771" s="459"/>
      <c r="V1771" s="456"/>
      <c r="W1771" s="456"/>
      <c r="X1771" s="456"/>
      <c r="Y1771" s="1316">
        <f t="shared" si="313"/>
        <v>0</v>
      </c>
      <c r="Z1771" s="749"/>
      <c r="AA1771" s="461"/>
      <c r="AB1771" s="214"/>
      <c r="AC1771" s="253">
        <f t="shared" si="314"/>
        <v>0</v>
      </c>
    </row>
    <row r="1772" spans="1:29" s="51" customFormat="1" x14ac:dyDescent="0.3">
      <c r="A1772" s="205"/>
      <c r="B1772" s="451"/>
      <c r="C1772" s="557" t="s">
        <v>176</v>
      </c>
      <c r="D1772" s="451"/>
      <c r="E1772" s="1189"/>
      <c r="F1772" s="888">
        <f t="shared" si="302"/>
        <v>0</v>
      </c>
      <c r="G1772" s="452"/>
      <c r="H1772" s="452"/>
      <c r="I1772" s="453"/>
      <c r="J1772" s="454"/>
      <c r="K1772" s="949"/>
      <c r="L1772" s="455"/>
      <c r="M1772" s="455"/>
      <c r="N1772" s="455"/>
      <c r="O1772" s="468"/>
      <c r="P1772" s="469">
        <f t="shared" si="312"/>
        <v>0</v>
      </c>
      <c r="Q1772" s="456"/>
      <c r="R1772" s="456"/>
      <c r="S1772" s="457"/>
      <c r="T1772" s="458"/>
      <c r="U1772" s="459"/>
      <c r="V1772" s="456"/>
      <c r="W1772" s="456"/>
      <c r="X1772" s="456"/>
      <c r="Y1772" s="1316">
        <f t="shared" si="313"/>
        <v>0</v>
      </c>
      <c r="Z1772" s="460"/>
      <c r="AA1772" s="461"/>
      <c r="AB1772" s="239" t="e">
        <f>+#REF!</f>
        <v>#REF!</v>
      </c>
      <c r="AC1772" s="253">
        <f t="shared" si="314"/>
        <v>0</v>
      </c>
    </row>
    <row r="1773" spans="1:29" s="76" customFormat="1" x14ac:dyDescent="0.3">
      <c r="A1773" s="205"/>
      <c r="B1773" s="451"/>
      <c r="C1773" s="451"/>
      <c r="D1773" s="451"/>
      <c r="E1773" s="1190" t="s">
        <v>21</v>
      </c>
      <c r="F1773" s="888">
        <v>1</v>
      </c>
      <c r="G1773" s="453"/>
      <c r="H1773" s="454"/>
      <c r="I1773" s="453">
        <v>1</v>
      </c>
      <c r="J1773" s="454">
        <v>-1</v>
      </c>
      <c r="K1773" s="970"/>
      <c r="L1773" s="590"/>
      <c r="M1773" s="590"/>
      <c r="N1773" s="590"/>
      <c r="O1773" s="468"/>
      <c r="P1773" s="469">
        <f t="shared" si="312"/>
        <v>60000</v>
      </c>
      <c r="Q1773" s="456"/>
      <c r="R1773" s="456"/>
      <c r="S1773" s="457">
        <v>30000</v>
      </c>
      <c r="T1773" s="458">
        <v>30000</v>
      </c>
      <c r="U1773" s="459"/>
      <c r="V1773" s="456"/>
      <c r="W1773" s="456"/>
      <c r="X1773" s="456"/>
      <c r="Y1773" s="1316">
        <f t="shared" si="313"/>
        <v>0</v>
      </c>
      <c r="Z1773" s="741"/>
      <c r="AA1773" s="721" t="s">
        <v>31</v>
      </c>
      <c r="AB1773" s="75"/>
      <c r="AC1773" s="253">
        <f t="shared" si="314"/>
        <v>60000</v>
      </c>
    </row>
    <row r="1774" spans="1:29" s="51" customFormat="1" x14ac:dyDescent="0.3">
      <c r="A1774" s="205"/>
      <c r="B1774" s="451"/>
      <c r="C1774" s="557"/>
      <c r="D1774" s="451"/>
      <c r="E1774" s="1189"/>
      <c r="F1774" s="888">
        <f t="shared" si="302"/>
        <v>0</v>
      </c>
      <c r="G1774" s="452"/>
      <c r="H1774" s="452"/>
      <c r="I1774" s="453"/>
      <c r="J1774" s="454"/>
      <c r="K1774" s="949"/>
      <c r="L1774" s="455"/>
      <c r="M1774" s="455"/>
      <c r="N1774" s="455"/>
      <c r="O1774" s="468"/>
      <c r="P1774" s="469">
        <f t="shared" si="312"/>
        <v>0</v>
      </c>
      <c r="Q1774" s="456"/>
      <c r="R1774" s="456"/>
      <c r="S1774" s="457"/>
      <c r="T1774" s="458"/>
      <c r="U1774" s="459"/>
      <c r="V1774" s="456"/>
      <c r="W1774" s="456"/>
      <c r="X1774" s="456"/>
      <c r="Y1774" s="1316">
        <f t="shared" si="313"/>
        <v>0</v>
      </c>
      <c r="Z1774" s="460"/>
      <c r="AA1774" s="471"/>
      <c r="AB1774" s="214"/>
      <c r="AC1774" s="253">
        <f t="shared" si="314"/>
        <v>0</v>
      </c>
    </row>
    <row r="1775" spans="1:29" s="51" customFormat="1" x14ac:dyDescent="0.3">
      <c r="A1775" s="205"/>
      <c r="B1775" s="451"/>
      <c r="C1775" s="557" t="s">
        <v>177</v>
      </c>
      <c r="D1775" s="451"/>
      <c r="E1775" s="1189"/>
      <c r="F1775" s="888">
        <f t="shared" si="302"/>
        <v>0</v>
      </c>
      <c r="G1775" s="452"/>
      <c r="H1775" s="452"/>
      <c r="I1775" s="453"/>
      <c r="J1775" s="454"/>
      <c r="K1775" s="949"/>
      <c r="L1775" s="455"/>
      <c r="M1775" s="455"/>
      <c r="N1775" s="455"/>
      <c r="O1775" s="468"/>
      <c r="P1775" s="469">
        <f t="shared" si="312"/>
        <v>0</v>
      </c>
      <c r="Q1775" s="456"/>
      <c r="R1775" s="456"/>
      <c r="S1775" s="457"/>
      <c r="T1775" s="458"/>
      <c r="U1775" s="459"/>
      <c r="V1775" s="456"/>
      <c r="W1775" s="456"/>
      <c r="X1775" s="456"/>
      <c r="Y1775" s="1316">
        <f t="shared" si="313"/>
        <v>0</v>
      </c>
      <c r="Z1775" s="749"/>
      <c r="AA1775" s="461" t="s">
        <v>552</v>
      </c>
      <c r="AB1775" s="214"/>
      <c r="AC1775" s="253">
        <f t="shared" si="314"/>
        <v>0</v>
      </c>
    </row>
    <row r="1776" spans="1:29" s="76" customFormat="1" x14ac:dyDescent="0.3">
      <c r="A1776" s="205"/>
      <c r="B1776" s="451"/>
      <c r="C1776" s="451"/>
      <c r="D1776" s="451"/>
      <c r="E1776" s="1190" t="s">
        <v>21</v>
      </c>
      <c r="F1776" s="888">
        <v>1</v>
      </c>
      <c r="G1776" s="453"/>
      <c r="H1776" s="454"/>
      <c r="I1776" s="453">
        <v>1</v>
      </c>
      <c r="J1776" s="454">
        <v>-1</v>
      </c>
      <c r="K1776" s="949"/>
      <c r="L1776" s="590"/>
      <c r="M1776" s="590"/>
      <c r="N1776" s="590"/>
      <c r="O1776" s="468"/>
      <c r="P1776" s="469">
        <f t="shared" si="312"/>
        <v>40000</v>
      </c>
      <c r="Q1776" s="456"/>
      <c r="R1776" s="456"/>
      <c r="S1776" s="457">
        <v>40000</v>
      </c>
      <c r="T1776" s="458"/>
      <c r="U1776" s="459"/>
      <c r="V1776" s="456"/>
      <c r="W1776" s="456"/>
      <c r="X1776" s="456"/>
      <c r="Y1776" s="1316">
        <f t="shared" si="313"/>
        <v>0</v>
      </c>
      <c r="Z1776" s="741"/>
      <c r="AA1776" s="721" t="s">
        <v>31</v>
      </c>
      <c r="AB1776" s="75"/>
      <c r="AC1776" s="253">
        <f t="shared" si="314"/>
        <v>40000</v>
      </c>
    </row>
    <row r="1777" spans="1:29" ht="16.2" thickBot="1" x14ac:dyDescent="0.35">
      <c r="A1777" s="119"/>
      <c r="B1777" s="306"/>
      <c r="C1777" s="306"/>
      <c r="D1777" s="306"/>
      <c r="E1777" s="1592"/>
      <c r="F1777" s="881">
        <f t="shared" si="302"/>
        <v>0</v>
      </c>
      <c r="G1777" s="307"/>
      <c r="H1777" s="307"/>
      <c r="I1777" s="308"/>
      <c r="J1777" s="309"/>
      <c r="K1777" s="941"/>
      <c r="L1777" s="310"/>
      <c r="M1777" s="310"/>
      <c r="N1777" s="310"/>
      <c r="O1777" s="311"/>
      <c r="P1777" s="484">
        <f t="shared" si="312"/>
        <v>0</v>
      </c>
      <c r="Q1777" s="349"/>
      <c r="R1777" s="349"/>
      <c r="S1777" s="314"/>
      <c r="T1777" s="315"/>
      <c r="U1777" s="350"/>
      <c r="V1777" s="349"/>
      <c r="W1777" s="349"/>
      <c r="X1777" s="349"/>
      <c r="Y1777" s="1307">
        <f t="shared" si="313"/>
        <v>0</v>
      </c>
      <c r="Z1777" s="317"/>
      <c r="AA1777" s="318"/>
      <c r="AB1777" s="28"/>
      <c r="AC1777" s="253">
        <f t="shared" si="314"/>
        <v>0</v>
      </c>
    </row>
    <row r="1778" spans="1:29" x14ac:dyDescent="0.3">
      <c r="A1778" s="120"/>
      <c r="B1778" s="527" t="s">
        <v>178</v>
      </c>
      <c r="C1778" s="352"/>
      <c r="D1778" s="352"/>
      <c r="E1778" s="1367"/>
      <c r="F1778" s="883">
        <f t="shared" si="302"/>
        <v>0</v>
      </c>
      <c r="G1778" s="353"/>
      <c r="H1778" s="353"/>
      <c r="I1778" s="354"/>
      <c r="J1778" s="355"/>
      <c r="K1778" s="943"/>
      <c r="L1778" s="357"/>
      <c r="M1778" s="357"/>
      <c r="N1778" s="357"/>
      <c r="O1778" s="358"/>
      <c r="P1778" s="488">
        <f t="shared" si="312"/>
        <v>0</v>
      </c>
      <c r="Q1778" s="359"/>
      <c r="R1778" s="359"/>
      <c r="S1778" s="360"/>
      <c r="T1778" s="361"/>
      <c r="U1778" s="362"/>
      <c r="V1778" s="359"/>
      <c r="W1778" s="359"/>
      <c r="X1778" s="359"/>
      <c r="Y1778" s="1308">
        <f t="shared" si="313"/>
        <v>0</v>
      </c>
      <c r="Z1778" s="1595"/>
      <c r="AA1778" s="489" t="s">
        <v>31</v>
      </c>
      <c r="AB1778" s="28"/>
      <c r="AC1778" s="253">
        <f t="shared" si="314"/>
        <v>0</v>
      </c>
    </row>
    <row r="1779" spans="1:29" x14ac:dyDescent="0.3">
      <c r="A1779" s="115"/>
      <c r="B1779" s="332"/>
      <c r="C1779" s="374" t="s">
        <v>179</v>
      </c>
      <c r="D1779" s="332"/>
      <c r="E1779" s="1164"/>
      <c r="F1779" s="582">
        <f t="shared" si="302"/>
        <v>0</v>
      </c>
      <c r="G1779" s="333"/>
      <c r="H1779" s="333"/>
      <c r="I1779" s="334"/>
      <c r="J1779" s="335"/>
      <c r="K1779" s="942"/>
      <c r="L1779" s="337"/>
      <c r="M1779" s="337"/>
      <c r="N1779" s="337"/>
      <c r="O1779" s="338"/>
      <c r="P1779" s="339">
        <f t="shared" si="312"/>
        <v>0</v>
      </c>
      <c r="Q1779" s="364"/>
      <c r="R1779" s="364"/>
      <c r="S1779" s="365"/>
      <c r="T1779" s="366"/>
      <c r="U1779" s="367"/>
      <c r="V1779" s="364"/>
      <c r="W1779" s="364"/>
      <c r="X1779" s="364"/>
      <c r="Y1779" s="1293">
        <f t="shared" si="313"/>
        <v>0</v>
      </c>
      <c r="Z1779" s="833"/>
      <c r="AA1779" s="348"/>
      <c r="AB1779" s="28"/>
      <c r="AC1779" s="253">
        <f t="shared" si="314"/>
        <v>0</v>
      </c>
    </row>
    <row r="1780" spans="1:29" s="76" customFormat="1" x14ac:dyDescent="0.3">
      <c r="A1780" s="205"/>
      <c r="B1780" s="451"/>
      <c r="C1780" s="451"/>
      <c r="D1780" s="451"/>
      <c r="E1780" s="1190" t="s">
        <v>17</v>
      </c>
      <c r="F1780" s="888">
        <f t="shared" si="302"/>
        <v>4</v>
      </c>
      <c r="G1780" s="452"/>
      <c r="H1780" s="452">
        <v>2</v>
      </c>
      <c r="I1780" s="453">
        <v>1</v>
      </c>
      <c r="J1780" s="454">
        <v>1</v>
      </c>
      <c r="K1780" s="954">
        <v>1</v>
      </c>
      <c r="L1780" s="590">
        <v>1</v>
      </c>
      <c r="M1780" s="590"/>
      <c r="N1780" s="590"/>
      <c r="O1780" s="468">
        <f t="shared" si="303"/>
        <v>2</v>
      </c>
      <c r="P1780" s="469">
        <f t="shared" si="312"/>
        <v>60000</v>
      </c>
      <c r="Q1780" s="457"/>
      <c r="R1780" s="457"/>
      <c r="S1780" s="457">
        <v>30000</v>
      </c>
      <c r="T1780" s="458">
        <v>30000</v>
      </c>
      <c r="U1780" s="459"/>
      <c r="V1780" s="457">
        <v>10000</v>
      </c>
      <c r="W1780" s="456"/>
      <c r="X1780" s="456"/>
      <c r="Y1780" s="1316">
        <f t="shared" si="313"/>
        <v>10000</v>
      </c>
      <c r="Z1780" s="720" t="s">
        <v>755</v>
      </c>
      <c r="AA1780" s="567"/>
      <c r="AB1780" s="238" t="e">
        <f>+#REF!</f>
        <v>#REF!</v>
      </c>
      <c r="AC1780" s="253">
        <f t="shared" si="314"/>
        <v>70000</v>
      </c>
    </row>
    <row r="1781" spans="1:29" x14ac:dyDescent="0.3">
      <c r="A1781" s="115"/>
      <c r="B1781" s="332"/>
      <c r="C1781" s="332"/>
      <c r="D1781" s="332"/>
      <c r="E1781" s="1172"/>
      <c r="F1781" s="582">
        <f t="shared" si="302"/>
        <v>0</v>
      </c>
      <c r="G1781" s="333"/>
      <c r="H1781" s="333"/>
      <c r="I1781" s="334"/>
      <c r="J1781" s="335"/>
      <c r="K1781" s="942"/>
      <c r="L1781" s="337"/>
      <c r="M1781" s="337"/>
      <c r="N1781" s="337"/>
      <c r="O1781" s="338"/>
      <c r="P1781" s="339">
        <f t="shared" si="312"/>
        <v>0</v>
      </c>
      <c r="Q1781" s="364"/>
      <c r="R1781" s="364"/>
      <c r="S1781" s="365"/>
      <c r="T1781" s="366"/>
      <c r="U1781" s="367"/>
      <c r="V1781" s="364"/>
      <c r="W1781" s="364"/>
      <c r="X1781" s="364"/>
      <c r="Y1781" s="1293">
        <f t="shared" si="313"/>
        <v>0</v>
      </c>
      <c r="Z1781" s="833"/>
      <c r="AA1781" s="348"/>
      <c r="AB1781" s="28"/>
      <c r="AC1781" s="253">
        <f t="shared" si="314"/>
        <v>0</v>
      </c>
    </row>
    <row r="1782" spans="1:29" x14ac:dyDescent="0.3">
      <c r="A1782" s="115"/>
      <c r="B1782" s="332"/>
      <c r="C1782" s="374" t="s">
        <v>180</v>
      </c>
      <c r="D1782" s="332"/>
      <c r="E1782" s="1164"/>
      <c r="F1782" s="582">
        <f t="shared" si="302"/>
        <v>0</v>
      </c>
      <c r="G1782" s="333"/>
      <c r="H1782" s="333"/>
      <c r="I1782" s="333"/>
      <c r="J1782" s="422"/>
      <c r="K1782" s="942"/>
      <c r="L1782" s="337"/>
      <c r="M1782" s="337"/>
      <c r="N1782" s="337"/>
      <c r="O1782" s="338"/>
      <c r="P1782" s="339">
        <f t="shared" si="312"/>
        <v>0</v>
      </c>
      <c r="Q1782" s="364"/>
      <c r="R1782" s="364"/>
      <c r="S1782" s="365"/>
      <c r="T1782" s="366"/>
      <c r="U1782" s="367"/>
      <c r="V1782" s="364"/>
      <c r="W1782" s="364"/>
      <c r="X1782" s="364"/>
      <c r="Y1782" s="1293">
        <f t="shared" si="313"/>
        <v>0</v>
      </c>
      <c r="Z1782" s="833"/>
      <c r="AA1782" s="431"/>
      <c r="AB1782" s="28"/>
      <c r="AC1782" s="253">
        <f t="shared" si="314"/>
        <v>0</v>
      </c>
    </row>
    <row r="1783" spans="1:29" s="223" customFormat="1" x14ac:dyDescent="0.3">
      <c r="A1783" s="219"/>
      <c r="B1783" s="693"/>
      <c r="C1783" s="693"/>
      <c r="D1783" s="693"/>
      <c r="E1783" s="1218" t="s">
        <v>21</v>
      </c>
      <c r="F1783" s="900">
        <f t="shared" ref="F1783:F1835" si="315">SUM(G1783:J1783)</f>
        <v>0</v>
      </c>
      <c r="G1783" s="694"/>
      <c r="H1783" s="694"/>
      <c r="I1783" s="695">
        <v>1</v>
      </c>
      <c r="J1783" s="696">
        <v>-1</v>
      </c>
      <c r="K1783" s="957"/>
      <c r="L1783" s="705"/>
      <c r="M1783" s="705"/>
      <c r="N1783" s="705"/>
      <c r="O1783" s="698"/>
      <c r="P1783" s="699">
        <f t="shared" si="312"/>
        <v>75000</v>
      </c>
      <c r="Q1783" s="700"/>
      <c r="R1783" s="700"/>
      <c r="S1783" s="709">
        <v>75000</v>
      </c>
      <c r="T1783" s="710"/>
      <c r="U1783" s="703"/>
      <c r="V1783" s="700"/>
      <c r="W1783" s="700"/>
      <c r="X1783" s="700"/>
      <c r="Y1783" s="1315">
        <f t="shared" si="313"/>
        <v>0</v>
      </c>
      <c r="Z1783" s="834" t="s">
        <v>143</v>
      </c>
      <c r="AA1783" s="711"/>
      <c r="AB1783" s="224" t="e">
        <f>+#REF!</f>
        <v>#REF!</v>
      </c>
      <c r="AC1783" s="253">
        <f t="shared" si="314"/>
        <v>75000</v>
      </c>
    </row>
    <row r="1784" spans="1:29" x14ac:dyDescent="0.3">
      <c r="A1784" s="115"/>
      <c r="B1784" s="332"/>
      <c r="C1784" s="332"/>
      <c r="D1784" s="332"/>
      <c r="E1784" s="1172"/>
      <c r="F1784" s="582">
        <f t="shared" si="315"/>
        <v>0</v>
      </c>
      <c r="G1784" s="333"/>
      <c r="H1784" s="333"/>
      <c r="I1784" s="334"/>
      <c r="J1784" s="335"/>
      <c r="K1784" s="942"/>
      <c r="L1784" s="337"/>
      <c r="M1784" s="337"/>
      <c r="N1784" s="337"/>
      <c r="O1784" s="338"/>
      <c r="P1784" s="339">
        <f t="shared" si="312"/>
        <v>0</v>
      </c>
      <c r="Q1784" s="364"/>
      <c r="R1784" s="364"/>
      <c r="S1784" s="365"/>
      <c r="T1784" s="366"/>
      <c r="U1784" s="367"/>
      <c r="V1784" s="364"/>
      <c r="W1784" s="364"/>
      <c r="X1784" s="364"/>
      <c r="Y1784" s="1293">
        <f t="shared" si="313"/>
        <v>0</v>
      </c>
      <c r="Z1784" s="833"/>
      <c r="AA1784" s="348"/>
      <c r="AB1784" s="28"/>
      <c r="AC1784" s="253">
        <f t="shared" si="314"/>
        <v>0</v>
      </c>
    </row>
    <row r="1785" spans="1:29" x14ac:dyDescent="0.3">
      <c r="A1785" s="115"/>
      <c r="B1785" s="332"/>
      <c r="C1785" s="374" t="s">
        <v>923</v>
      </c>
      <c r="D1785" s="332"/>
      <c r="E1785" s="1164"/>
      <c r="F1785" s="582">
        <f t="shared" si="315"/>
        <v>0</v>
      </c>
      <c r="G1785" s="333"/>
      <c r="H1785" s="333"/>
      <c r="I1785" s="333"/>
      <c r="J1785" s="422"/>
      <c r="K1785" s="942"/>
      <c r="L1785" s="337"/>
      <c r="M1785" s="337"/>
      <c r="N1785" s="337"/>
      <c r="O1785" s="338"/>
      <c r="P1785" s="339">
        <f t="shared" si="312"/>
        <v>0</v>
      </c>
      <c r="Q1785" s="364"/>
      <c r="R1785" s="364"/>
      <c r="S1785" s="365"/>
      <c r="T1785" s="366"/>
      <c r="U1785" s="367"/>
      <c r="V1785" s="364"/>
      <c r="W1785" s="364"/>
      <c r="X1785" s="364"/>
      <c r="Y1785" s="1293">
        <f t="shared" si="313"/>
        <v>0</v>
      </c>
      <c r="Z1785" s="833"/>
      <c r="AA1785" s="630"/>
      <c r="AB1785" s="28"/>
      <c r="AC1785" s="253">
        <f t="shared" si="314"/>
        <v>0</v>
      </c>
    </row>
    <row r="1786" spans="1:29" x14ac:dyDescent="0.3">
      <c r="A1786" s="115"/>
      <c r="B1786" s="332"/>
      <c r="C1786" s="374" t="s">
        <v>924</v>
      </c>
      <c r="D1786" s="332"/>
      <c r="E1786" s="1164"/>
      <c r="F1786" s="582">
        <f t="shared" si="315"/>
        <v>0</v>
      </c>
      <c r="G1786" s="333"/>
      <c r="H1786" s="333"/>
      <c r="I1786" s="333"/>
      <c r="J1786" s="422"/>
      <c r="K1786" s="942"/>
      <c r="L1786" s="337"/>
      <c r="M1786" s="337"/>
      <c r="N1786" s="337"/>
      <c r="O1786" s="338"/>
      <c r="P1786" s="339">
        <f t="shared" si="312"/>
        <v>0</v>
      </c>
      <c r="Q1786" s="364"/>
      <c r="R1786" s="364"/>
      <c r="S1786" s="365"/>
      <c r="T1786" s="366"/>
      <c r="U1786" s="367"/>
      <c r="V1786" s="364"/>
      <c r="W1786" s="364"/>
      <c r="X1786" s="364"/>
      <c r="Y1786" s="1293">
        <f t="shared" si="313"/>
        <v>0</v>
      </c>
      <c r="Z1786" s="833"/>
      <c r="AA1786" s="630"/>
      <c r="AB1786" s="28"/>
      <c r="AC1786" s="253">
        <f t="shared" si="314"/>
        <v>0</v>
      </c>
    </row>
    <row r="1787" spans="1:29" s="76" customFormat="1" x14ac:dyDescent="0.3">
      <c r="A1787" s="205"/>
      <c r="B1787" s="451"/>
      <c r="C1787" s="451"/>
      <c r="D1787" s="451"/>
      <c r="E1787" s="1190" t="s">
        <v>21</v>
      </c>
      <c r="F1787" s="888">
        <f t="shared" si="315"/>
        <v>1</v>
      </c>
      <c r="G1787" s="452"/>
      <c r="H1787" s="452">
        <v>1</v>
      </c>
      <c r="I1787" s="453">
        <v>1</v>
      </c>
      <c r="J1787" s="454">
        <v>-1</v>
      </c>
      <c r="K1787" s="949"/>
      <c r="L1787" s="590"/>
      <c r="M1787" s="590"/>
      <c r="N1787" s="590"/>
      <c r="O1787" s="468"/>
      <c r="P1787" s="469">
        <f t="shared" si="312"/>
        <v>244800</v>
      </c>
      <c r="Q1787" s="456"/>
      <c r="R1787" s="456">
        <v>63000</v>
      </c>
      <c r="S1787" s="457">
        <v>181800</v>
      </c>
      <c r="T1787" s="458"/>
      <c r="U1787" s="459"/>
      <c r="V1787" s="456">
        <v>62490</v>
      </c>
      <c r="W1787" s="456"/>
      <c r="X1787" s="456"/>
      <c r="Y1787" s="1316">
        <f t="shared" si="313"/>
        <v>62490</v>
      </c>
      <c r="Z1787" s="720" t="s">
        <v>755</v>
      </c>
      <c r="AA1787" s="567"/>
      <c r="AB1787" s="75"/>
      <c r="AC1787" s="253">
        <f t="shared" si="314"/>
        <v>307290</v>
      </c>
    </row>
    <row r="1788" spans="1:29" ht="16.2" thickBot="1" x14ac:dyDescent="0.35">
      <c r="A1788" s="121"/>
      <c r="B1788" s="377"/>
      <c r="C1788" s="377"/>
      <c r="D1788" s="377"/>
      <c r="E1788" s="1596"/>
      <c r="F1788" s="885">
        <f t="shared" si="315"/>
        <v>0</v>
      </c>
      <c r="G1788" s="378"/>
      <c r="H1788" s="378"/>
      <c r="I1788" s="379"/>
      <c r="J1788" s="380"/>
      <c r="K1788" s="944"/>
      <c r="L1788" s="425"/>
      <c r="M1788" s="425"/>
      <c r="N1788" s="425"/>
      <c r="O1788" s="382"/>
      <c r="P1788" s="481">
        <f t="shared" si="312"/>
        <v>0</v>
      </c>
      <c r="Q1788" s="383"/>
      <c r="R1788" s="383"/>
      <c r="S1788" s="384"/>
      <c r="T1788" s="385"/>
      <c r="U1788" s="386"/>
      <c r="V1788" s="383"/>
      <c r="W1788" s="383"/>
      <c r="X1788" s="383"/>
      <c r="Y1788" s="1305">
        <f t="shared" si="313"/>
        <v>0</v>
      </c>
      <c r="Z1788" s="387"/>
      <c r="AA1788" s="482"/>
      <c r="AB1788" s="28"/>
      <c r="AC1788" s="253">
        <f t="shared" si="314"/>
        <v>0</v>
      </c>
    </row>
    <row r="1789" spans="1:29" x14ac:dyDescent="0.3">
      <c r="A1789" s="123"/>
      <c r="B1789" s="445" t="s">
        <v>344</v>
      </c>
      <c r="C1789" s="388"/>
      <c r="D1789" s="446"/>
      <c r="E1789" s="1352"/>
      <c r="F1789" s="886">
        <f t="shared" si="315"/>
        <v>0</v>
      </c>
      <c r="G1789" s="389"/>
      <c r="H1789" s="389"/>
      <c r="I1789" s="1597"/>
      <c r="J1789" s="1598"/>
      <c r="K1789" s="1599"/>
      <c r="L1789" s="447"/>
      <c r="M1789" s="447"/>
      <c r="N1789" s="447"/>
      <c r="O1789" s="394"/>
      <c r="P1789" s="483">
        <f t="shared" si="312"/>
        <v>0</v>
      </c>
      <c r="Q1789" s="395"/>
      <c r="R1789" s="395"/>
      <c r="S1789" s="478"/>
      <c r="T1789" s="479"/>
      <c r="U1789" s="398"/>
      <c r="V1789" s="395"/>
      <c r="W1789" s="395"/>
      <c r="X1789" s="395"/>
      <c r="Y1789" s="1306">
        <f t="shared" si="313"/>
        <v>0</v>
      </c>
      <c r="Z1789" s="399"/>
      <c r="AA1789" s="535"/>
      <c r="AB1789" s="28"/>
      <c r="AC1789" s="253">
        <f t="shared" si="314"/>
        <v>0</v>
      </c>
    </row>
    <row r="1790" spans="1:29" x14ac:dyDescent="0.3">
      <c r="A1790" s="115"/>
      <c r="B1790" s="374"/>
      <c r="C1790" s="368" t="s">
        <v>345</v>
      </c>
      <c r="D1790" s="332"/>
      <c r="E1790" s="1164"/>
      <c r="F1790" s="582">
        <f t="shared" si="315"/>
        <v>0</v>
      </c>
      <c r="G1790" s="333"/>
      <c r="H1790" s="333"/>
      <c r="I1790" s="559"/>
      <c r="J1790" s="521"/>
      <c r="K1790" s="971"/>
      <c r="L1790" s="337"/>
      <c r="M1790" s="337"/>
      <c r="N1790" s="337"/>
      <c r="O1790" s="338"/>
      <c r="P1790" s="339">
        <f t="shared" si="312"/>
        <v>0</v>
      </c>
      <c r="Q1790" s="364"/>
      <c r="R1790" s="364"/>
      <c r="S1790" s="365"/>
      <c r="T1790" s="366"/>
      <c r="U1790" s="367"/>
      <c r="V1790" s="364"/>
      <c r="W1790" s="364"/>
      <c r="X1790" s="364"/>
      <c r="Y1790" s="1293">
        <f t="shared" si="313"/>
        <v>0</v>
      </c>
      <c r="Z1790" s="340"/>
      <c r="AA1790" s="370"/>
      <c r="AB1790" s="48" t="e">
        <f>+#REF!</f>
        <v>#REF!</v>
      </c>
      <c r="AC1790" s="253">
        <f t="shared" si="314"/>
        <v>0</v>
      </c>
    </row>
    <row r="1791" spans="1:29" x14ac:dyDescent="0.3">
      <c r="A1791" s="115"/>
      <c r="B1791" s="332"/>
      <c r="C1791" s="374" t="s">
        <v>346</v>
      </c>
      <c r="D1791" s="332"/>
      <c r="E1791" s="1164"/>
      <c r="F1791" s="582">
        <f t="shared" si="315"/>
        <v>0</v>
      </c>
      <c r="G1791" s="333"/>
      <c r="H1791" s="333"/>
      <c r="I1791" s="559"/>
      <c r="J1791" s="521"/>
      <c r="K1791" s="971"/>
      <c r="L1791" s="337"/>
      <c r="M1791" s="337"/>
      <c r="N1791" s="337"/>
      <c r="O1791" s="338"/>
      <c r="P1791" s="339">
        <f t="shared" si="312"/>
        <v>0</v>
      </c>
      <c r="Q1791" s="364"/>
      <c r="R1791" s="364"/>
      <c r="S1791" s="365"/>
      <c r="T1791" s="366"/>
      <c r="U1791" s="367"/>
      <c r="V1791" s="364"/>
      <c r="W1791" s="364"/>
      <c r="X1791" s="364"/>
      <c r="Y1791" s="1293">
        <f t="shared" si="313"/>
        <v>0</v>
      </c>
      <c r="Z1791" s="340"/>
      <c r="AA1791" s="370"/>
      <c r="AB1791" s="28"/>
      <c r="AC1791" s="253">
        <f t="shared" si="314"/>
        <v>0</v>
      </c>
    </row>
    <row r="1792" spans="1:29" s="51" customFormat="1" x14ac:dyDescent="0.3">
      <c r="A1792" s="205"/>
      <c r="B1792" s="451"/>
      <c r="C1792" s="557"/>
      <c r="D1792" s="557" t="s">
        <v>347</v>
      </c>
      <c r="E1792" s="1189"/>
      <c r="F1792" s="888">
        <f t="shared" si="315"/>
        <v>0</v>
      </c>
      <c r="G1792" s="452"/>
      <c r="H1792" s="452"/>
      <c r="I1792" s="835"/>
      <c r="J1792" s="836"/>
      <c r="K1792" s="972"/>
      <c r="L1792" s="455"/>
      <c r="M1792" s="455"/>
      <c r="N1792" s="455"/>
      <c r="O1792" s="468"/>
      <c r="P1792" s="469">
        <f t="shared" si="312"/>
        <v>0</v>
      </c>
      <c r="Q1792" s="456"/>
      <c r="R1792" s="456"/>
      <c r="S1792" s="457"/>
      <c r="T1792" s="458"/>
      <c r="U1792" s="459"/>
      <c r="V1792" s="456"/>
      <c r="W1792" s="456"/>
      <c r="X1792" s="456"/>
      <c r="Y1792" s="1316">
        <f t="shared" si="313"/>
        <v>0</v>
      </c>
      <c r="Z1792" s="460"/>
      <c r="AA1792" s="461"/>
      <c r="AB1792" s="214"/>
      <c r="AC1792" s="253">
        <f t="shared" si="314"/>
        <v>0</v>
      </c>
    </row>
    <row r="1793" spans="1:29" s="76" customFormat="1" x14ac:dyDescent="0.3">
      <c r="A1793" s="205"/>
      <c r="B1793" s="451"/>
      <c r="C1793" s="451"/>
      <c r="D1793" s="451"/>
      <c r="E1793" s="1190" t="s">
        <v>17</v>
      </c>
      <c r="F1793" s="888">
        <f t="shared" si="315"/>
        <v>4</v>
      </c>
      <c r="G1793" s="453">
        <v>1</v>
      </c>
      <c r="H1793" s="454">
        <v>1</v>
      </c>
      <c r="I1793" s="453">
        <v>1</v>
      </c>
      <c r="J1793" s="454">
        <v>1</v>
      </c>
      <c r="K1793" s="1279">
        <v>1</v>
      </c>
      <c r="L1793" s="837">
        <v>1</v>
      </c>
      <c r="M1793" s="590"/>
      <c r="N1793" s="590"/>
      <c r="O1793" s="468">
        <f t="shared" ref="O1793:O1832" si="316">SUM(K1793:N1793)</f>
        <v>2</v>
      </c>
      <c r="P1793" s="469">
        <f t="shared" si="312"/>
        <v>200000</v>
      </c>
      <c r="Q1793" s="838">
        <v>50000</v>
      </c>
      <c r="R1793" s="839">
        <v>50000</v>
      </c>
      <c r="S1793" s="838">
        <v>50000</v>
      </c>
      <c r="T1793" s="839">
        <v>50000</v>
      </c>
      <c r="U1793" s="1320">
        <v>50000</v>
      </c>
      <c r="V1793" s="839">
        <v>72602</v>
      </c>
      <c r="W1793" s="456"/>
      <c r="X1793" s="456"/>
      <c r="Y1793" s="1316">
        <f t="shared" si="313"/>
        <v>122602</v>
      </c>
      <c r="Z1793" s="741" t="s">
        <v>716</v>
      </c>
      <c r="AA1793" s="567"/>
      <c r="AB1793" s="238" t="e">
        <f>+#REF!</f>
        <v>#REF!</v>
      </c>
      <c r="AC1793" s="253">
        <f t="shared" si="314"/>
        <v>322602</v>
      </c>
    </row>
    <row r="1794" spans="1:29" s="51" customFormat="1" x14ac:dyDescent="0.3">
      <c r="A1794" s="205"/>
      <c r="B1794" s="451"/>
      <c r="C1794" s="451"/>
      <c r="D1794" s="451"/>
      <c r="E1794" s="1190"/>
      <c r="F1794" s="888">
        <f t="shared" si="315"/>
        <v>0</v>
      </c>
      <c r="G1794" s="452"/>
      <c r="H1794" s="452"/>
      <c r="I1794" s="453"/>
      <c r="J1794" s="454"/>
      <c r="K1794" s="949"/>
      <c r="L1794" s="455"/>
      <c r="M1794" s="455"/>
      <c r="N1794" s="455"/>
      <c r="O1794" s="468"/>
      <c r="P1794" s="469">
        <f t="shared" si="312"/>
        <v>0</v>
      </c>
      <c r="Q1794" s="456"/>
      <c r="R1794" s="456"/>
      <c r="S1794" s="457"/>
      <c r="T1794" s="458"/>
      <c r="U1794" s="459"/>
      <c r="V1794" s="456"/>
      <c r="W1794" s="456"/>
      <c r="X1794" s="456"/>
      <c r="Y1794" s="1316">
        <f t="shared" si="313"/>
        <v>0</v>
      </c>
      <c r="Z1794" s="750"/>
      <c r="AA1794" s="567"/>
      <c r="AB1794" s="214"/>
      <c r="AC1794" s="253">
        <f t="shared" si="314"/>
        <v>0</v>
      </c>
    </row>
    <row r="1795" spans="1:29" x14ac:dyDescent="0.3">
      <c r="A1795" s="115"/>
      <c r="B1795" s="332"/>
      <c r="C1795" s="374" t="s">
        <v>181</v>
      </c>
      <c r="D1795" s="332"/>
      <c r="E1795" s="1164"/>
      <c r="F1795" s="582">
        <f t="shared" si="315"/>
        <v>0</v>
      </c>
      <c r="G1795" s="333"/>
      <c r="H1795" s="333"/>
      <c r="I1795" s="334"/>
      <c r="J1795" s="335"/>
      <c r="K1795" s="942"/>
      <c r="L1795" s="337"/>
      <c r="M1795" s="337"/>
      <c r="N1795" s="337"/>
      <c r="O1795" s="338"/>
      <c r="P1795" s="339">
        <f t="shared" si="312"/>
        <v>0</v>
      </c>
      <c r="Q1795" s="364"/>
      <c r="R1795" s="364"/>
      <c r="S1795" s="365"/>
      <c r="T1795" s="366"/>
      <c r="U1795" s="367"/>
      <c r="V1795" s="364">
        <v>184495</v>
      </c>
      <c r="W1795" s="364"/>
      <c r="X1795" s="364"/>
      <c r="Y1795" s="1293">
        <f t="shared" si="313"/>
        <v>184495</v>
      </c>
      <c r="Z1795" s="423" t="s">
        <v>189</v>
      </c>
      <c r="AA1795" s="431"/>
      <c r="AB1795" s="28"/>
      <c r="AC1795" s="253">
        <f t="shared" si="314"/>
        <v>184495</v>
      </c>
    </row>
    <row r="1796" spans="1:29" s="76" customFormat="1" x14ac:dyDescent="0.3">
      <c r="A1796" s="205"/>
      <c r="B1796" s="451"/>
      <c r="C1796" s="451"/>
      <c r="D1796" s="451"/>
      <c r="E1796" s="1190" t="s">
        <v>75</v>
      </c>
      <c r="F1796" s="888">
        <f t="shared" si="315"/>
        <v>2</v>
      </c>
      <c r="G1796" s="453">
        <v>1</v>
      </c>
      <c r="H1796" s="454">
        <v>1</v>
      </c>
      <c r="I1796" s="453">
        <v>1</v>
      </c>
      <c r="J1796" s="454">
        <v>-1</v>
      </c>
      <c r="K1796" s="954">
        <v>4</v>
      </c>
      <c r="L1796" s="590"/>
      <c r="M1796" s="590"/>
      <c r="N1796" s="590"/>
      <c r="O1796" s="468">
        <f t="shared" si="316"/>
        <v>4</v>
      </c>
      <c r="P1796" s="469">
        <f t="shared" si="312"/>
        <v>220000</v>
      </c>
      <c r="Q1796" s="456">
        <v>170000</v>
      </c>
      <c r="R1796" s="456"/>
      <c r="S1796" s="838">
        <v>50000</v>
      </c>
      <c r="T1796" s="839"/>
      <c r="U1796" s="459">
        <v>93013.32</v>
      </c>
      <c r="V1796" s="456">
        <v>79644</v>
      </c>
      <c r="W1796" s="456"/>
      <c r="X1796" s="456"/>
      <c r="Y1796" s="1316">
        <f t="shared" si="313"/>
        <v>172657.32</v>
      </c>
      <c r="Z1796" s="741" t="s">
        <v>716</v>
      </c>
      <c r="AA1796" s="567"/>
      <c r="AB1796" s="75"/>
      <c r="AC1796" s="253">
        <f t="shared" si="314"/>
        <v>392657.32</v>
      </c>
    </row>
    <row r="1797" spans="1:29" x14ac:dyDescent="0.3">
      <c r="A1797" s="115"/>
      <c r="B1797" s="332"/>
      <c r="C1797" s="332"/>
      <c r="D1797" s="332"/>
      <c r="E1797" s="1168"/>
      <c r="F1797" s="582">
        <f t="shared" si="315"/>
        <v>0</v>
      </c>
      <c r="G1797" s="333"/>
      <c r="H1797" s="333"/>
      <c r="I1797" s="334"/>
      <c r="J1797" s="335"/>
      <c r="K1797" s="942"/>
      <c r="L1797" s="337"/>
      <c r="M1797" s="337"/>
      <c r="N1797" s="337"/>
      <c r="O1797" s="338"/>
      <c r="P1797" s="339">
        <f t="shared" si="312"/>
        <v>0</v>
      </c>
      <c r="Q1797" s="364"/>
      <c r="R1797" s="364"/>
      <c r="S1797" s="365"/>
      <c r="T1797" s="366"/>
      <c r="U1797" s="367"/>
      <c r="V1797" s="364"/>
      <c r="W1797" s="364"/>
      <c r="X1797" s="364"/>
      <c r="Y1797" s="1293">
        <f t="shared" si="313"/>
        <v>0</v>
      </c>
      <c r="Z1797" s="340"/>
      <c r="AA1797" s="348"/>
      <c r="AB1797" s="48" t="e">
        <f>+#REF!</f>
        <v>#REF!</v>
      </c>
      <c r="AC1797" s="253">
        <f t="shared" si="314"/>
        <v>0</v>
      </c>
    </row>
    <row r="1798" spans="1:29" s="223" customFormat="1" x14ac:dyDescent="0.3">
      <c r="A1798" s="219"/>
      <c r="B1798" s="693"/>
      <c r="C1798" s="742" t="s">
        <v>348</v>
      </c>
      <c r="D1798" s="743"/>
      <c r="E1798" s="1243"/>
      <c r="F1798" s="900">
        <f t="shared" si="315"/>
        <v>0</v>
      </c>
      <c r="G1798" s="694"/>
      <c r="H1798" s="694"/>
      <c r="I1798" s="695"/>
      <c r="J1798" s="696"/>
      <c r="K1798" s="957"/>
      <c r="L1798" s="705"/>
      <c r="M1798" s="705"/>
      <c r="N1798" s="705"/>
      <c r="O1798" s="698"/>
      <c r="P1798" s="699">
        <f t="shared" si="312"/>
        <v>0</v>
      </c>
      <c r="Q1798" s="700"/>
      <c r="R1798" s="700"/>
      <c r="S1798" s="709"/>
      <c r="T1798" s="710"/>
      <c r="U1798" s="703"/>
      <c r="V1798" s="700"/>
      <c r="W1798" s="700"/>
      <c r="X1798" s="700"/>
      <c r="Y1798" s="1315">
        <f t="shared" si="313"/>
        <v>0</v>
      </c>
      <c r="Z1798" s="706"/>
      <c r="AA1798" s="746"/>
      <c r="AB1798" s="222"/>
      <c r="AC1798" s="253">
        <f t="shared" si="314"/>
        <v>0</v>
      </c>
    </row>
    <row r="1799" spans="1:29" s="221" customFormat="1" x14ac:dyDescent="0.3">
      <c r="A1799" s="219"/>
      <c r="B1799" s="693"/>
      <c r="C1799" s="742"/>
      <c r="D1799" s="743" t="s">
        <v>349</v>
      </c>
      <c r="E1799" s="1243"/>
      <c r="F1799" s="900">
        <f t="shared" si="315"/>
        <v>0</v>
      </c>
      <c r="G1799" s="694"/>
      <c r="H1799" s="694"/>
      <c r="I1799" s="695"/>
      <c r="J1799" s="696"/>
      <c r="K1799" s="957"/>
      <c r="L1799" s="697"/>
      <c r="M1799" s="697"/>
      <c r="N1799" s="697"/>
      <c r="O1799" s="698"/>
      <c r="P1799" s="699">
        <f t="shared" si="312"/>
        <v>15000</v>
      </c>
      <c r="Q1799" s="700"/>
      <c r="R1799" s="700"/>
      <c r="S1799" s="709">
        <v>15000</v>
      </c>
      <c r="T1799" s="710"/>
      <c r="U1799" s="703"/>
      <c r="V1799" s="700"/>
      <c r="W1799" s="700"/>
      <c r="X1799" s="700"/>
      <c r="Y1799" s="1315">
        <f t="shared" si="313"/>
        <v>0</v>
      </c>
      <c r="Z1799" s="745"/>
      <c r="AA1799" s="746" t="s">
        <v>771</v>
      </c>
      <c r="AB1799" s="220"/>
      <c r="AC1799" s="253">
        <f t="shared" si="314"/>
        <v>15000</v>
      </c>
    </row>
    <row r="1800" spans="1:29" s="221" customFormat="1" x14ac:dyDescent="0.3">
      <c r="A1800" s="219"/>
      <c r="B1800" s="693"/>
      <c r="C1800" s="693"/>
      <c r="D1800" s="693"/>
      <c r="E1800" s="1218" t="s">
        <v>17</v>
      </c>
      <c r="F1800" s="900">
        <f t="shared" si="315"/>
        <v>4</v>
      </c>
      <c r="G1800" s="694">
        <v>1</v>
      </c>
      <c r="H1800" s="694">
        <v>1</v>
      </c>
      <c r="I1800" s="695">
        <v>1</v>
      </c>
      <c r="J1800" s="696">
        <v>1</v>
      </c>
      <c r="K1800" s="956"/>
      <c r="L1800" s="697">
        <v>2</v>
      </c>
      <c r="M1800" s="697"/>
      <c r="N1800" s="697"/>
      <c r="O1800" s="698">
        <f t="shared" si="316"/>
        <v>2</v>
      </c>
      <c r="P1800" s="699">
        <f t="shared" si="312"/>
        <v>122000</v>
      </c>
      <c r="Q1800" s="700"/>
      <c r="R1800" s="700">
        <v>32000</v>
      </c>
      <c r="S1800" s="840">
        <v>55000</v>
      </c>
      <c r="T1800" s="841">
        <v>35000</v>
      </c>
      <c r="U1800" s="703"/>
      <c r="V1800" s="700">
        <v>31880</v>
      </c>
      <c r="W1800" s="700"/>
      <c r="X1800" s="700"/>
      <c r="Y1800" s="1315">
        <f t="shared" si="313"/>
        <v>31880</v>
      </c>
      <c r="Z1800" s="842" t="s">
        <v>143</v>
      </c>
      <c r="AA1800" s="704" t="s">
        <v>31</v>
      </c>
      <c r="AB1800" s="220"/>
      <c r="AC1800" s="253">
        <f t="shared" si="314"/>
        <v>153880</v>
      </c>
    </row>
    <row r="1801" spans="1:29" x14ac:dyDescent="0.3">
      <c r="A1801" s="115"/>
      <c r="B1801" s="332"/>
      <c r="C1801" s="332"/>
      <c r="D1801" s="332"/>
      <c r="E1801" s="1168"/>
      <c r="F1801" s="582">
        <f t="shared" si="315"/>
        <v>0</v>
      </c>
      <c r="G1801" s="333"/>
      <c r="H1801" s="333"/>
      <c r="I1801" s="334"/>
      <c r="J1801" s="335"/>
      <c r="K1801" s="942"/>
      <c r="L1801" s="337"/>
      <c r="M1801" s="337"/>
      <c r="N1801" s="337"/>
      <c r="O1801" s="338"/>
      <c r="P1801" s="339">
        <f t="shared" si="312"/>
        <v>0</v>
      </c>
      <c r="Q1801" s="364"/>
      <c r="R1801" s="364"/>
      <c r="S1801" s="365"/>
      <c r="T1801" s="366"/>
      <c r="U1801" s="367"/>
      <c r="V1801" s="364"/>
      <c r="W1801" s="364"/>
      <c r="X1801" s="364"/>
      <c r="Y1801" s="1293">
        <f t="shared" si="313"/>
        <v>0</v>
      </c>
      <c r="Z1801" s="340"/>
      <c r="AA1801" s="348"/>
      <c r="AB1801" s="28"/>
      <c r="AC1801" s="253">
        <f t="shared" si="314"/>
        <v>0</v>
      </c>
    </row>
    <row r="1802" spans="1:29" x14ac:dyDescent="0.3">
      <c r="A1802" s="115"/>
      <c r="B1802" s="332"/>
      <c r="C1802" s="374" t="s">
        <v>350</v>
      </c>
      <c r="D1802" s="332"/>
      <c r="E1802" s="1164"/>
      <c r="F1802" s="582">
        <f t="shared" si="315"/>
        <v>0</v>
      </c>
      <c r="G1802" s="333"/>
      <c r="H1802" s="333"/>
      <c r="I1802" s="334"/>
      <c r="J1802" s="335"/>
      <c r="K1802" s="942"/>
      <c r="L1802" s="337"/>
      <c r="M1802" s="337"/>
      <c r="N1802" s="337"/>
      <c r="O1802" s="338"/>
      <c r="P1802" s="339">
        <f t="shared" si="312"/>
        <v>0</v>
      </c>
      <c r="Q1802" s="364"/>
      <c r="R1802" s="364"/>
      <c r="S1802" s="365"/>
      <c r="T1802" s="366"/>
      <c r="U1802" s="367"/>
      <c r="V1802" s="364"/>
      <c r="W1802" s="364"/>
      <c r="X1802" s="364"/>
      <c r="Y1802" s="1293">
        <f t="shared" si="313"/>
        <v>0</v>
      </c>
      <c r="Z1802" s="340"/>
      <c r="AA1802" s="431"/>
      <c r="AB1802" s="28"/>
      <c r="AC1802" s="253">
        <f t="shared" si="314"/>
        <v>0</v>
      </c>
    </row>
    <row r="1803" spans="1:29" x14ac:dyDescent="0.3">
      <c r="A1803" s="115"/>
      <c r="B1803" s="332"/>
      <c r="C1803" s="374"/>
      <c r="D1803" s="368" t="s">
        <v>351</v>
      </c>
      <c r="E1803" s="1164"/>
      <c r="F1803" s="582">
        <f t="shared" si="315"/>
        <v>0</v>
      </c>
      <c r="G1803" s="333"/>
      <c r="H1803" s="333"/>
      <c r="I1803" s="334"/>
      <c r="J1803" s="335"/>
      <c r="K1803" s="942"/>
      <c r="L1803" s="337"/>
      <c r="M1803" s="337"/>
      <c r="N1803" s="337"/>
      <c r="O1803" s="338"/>
      <c r="P1803" s="339">
        <f t="shared" si="312"/>
        <v>0</v>
      </c>
      <c r="Q1803" s="364"/>
      <c r="R1803" s="364"/>
      <c r="S1803" s="365"/>
      <c r="T1803" s="366"/>
      <c r="U1803" s="367"/>
      <c r="V1803" s="413">
        <v>525</v>
      </c>
      <c r="W1803" s="364"/>
      <c r="X1803" s="364"/>
      <c r="Y1803" s="1293">
        <f t="shared" si="313"/>
        <v>525</v>
      </c>
      <c r="Z1803" s="340"/>
      <c r="AA1803" s="431" t="s">
        <v>189</v>
      </c>
      <c r="AB1803" s="28"/>
      <c r="AC1803" s="253">
        <f t="shared" si="314"/>
        <v>525</v>
      </c>
    </row>
    <row r="1804" spans="1:29" s="234" customFormat="1" x14ac:dyDescent="0.3">
      <c r="A1804" s="229"/>
      <c r="B1804" s="843"/>
      <c r="C1804" s="843"/>
      <c r="D1804" s="843"/>
      <c r="E1804" s="1244" t="s">
        <v>17</v>
      </c>
      <c r="F1804" s="907">
        <f t="shared" si="315"/>
        <v>2</v>
      </c>
      <c r="G1804" s="844"/>
      <c r="H1804" s="844">
        <v>1</v>
      </c>
      <c r="I1804" s="845"/>
      <c r="J1804" s="846">
        <v>1</v>
      </c>
      <c r="K1804" s="973"/>
      <c r="L1804" s="847">
        <v>1</v>
      </c>
      <c r="M1804" s="847"/>
      <c r="N1804" s="847"/>
      <c r="O1804" s="848">
        <f t="shared" si="316"/>
        <v>1</v>
      </c>
      <c r="P1804" s="849">
        <f t="shared" si="312"/>
        <v>36500</v>
      </c>
      <c r="Q1804" s="850"/>
      <c r="R1804" s="850">
        <v>16500</v>
      </c>
      <c r="S1804" s="851"/>
      <c r="T1804" s="852">
        <v>20000</v>
      </c>
      <c r="U1804" s="853"/>
      <c r="V1804" s="413">
        <v>16400</v>
      </c>
      <c r="W1804" s="850"/>
      <c r="X1804" s="850"/>
      <c r="Y1804" s="1321">
        <f t="shared" si="313"/>
        <v>16400</v>
      </c>
      <c r="Z1804" s="854" t="s">
        <v>116</v>
      </c>
      <c r="AA1804" s="855" t="s">
        <v>31</v>
      </c>
      <c r="AB1804" s="233"/>
      <c r="AC1804" s="253">
        <f t="shared" si="314"/>
        <v>52900</v>
      </c>
    </row>
    <row r="1805" spans="1:29" x14ac:dyDescent="0.3">
      <c r="A1805" s="115"/>
      <c r="B1805" s="332"/>
      <c r="C1805" s="332"/>
      <c r="D1805" s="332"/>
      <c r="E1805" s="1168"/>
      <c r="F1805" s="582">
        <f t="shared" si="315"/>
        <v>0</v>
      </c>
      <c r="G1805" s="333"/>
      <c r="H1805" s="333"/>
      <c r="I1805" s="334"/>
      <c r="J1805" s="335"/>
      <c r="K1805" s="942"/>
      <c r="L1805" s="337"/>
      <c r="M1805" s="337"/>
      <c r="N1805" s="337"/>
      <c r="O1805" s="338"/>
      <c r="P1805" s="339">
        <f t="shared" si="312"/>
        <v>0</v>
      </c>
      <c r="Q1805" s="364"/>
      <c r="R1805" s="364"/>
      <c r="S1805" s="365"/>
      <c r="T1805" s="366"/>
      <c r="U1805" s="367"/>
      <c r="V1805" s="364"/>
      <c r="W1805" s="364"/>
      <c r="X1805" s="364"/>
      <c r="Y1805" s="1293">
        <f t="shared" si="313"/>
        <v>0</v>
      </c>
      <c r="Z1805" s="340"/>
      <c r="AA1805" s="348"/>
      <c r="AB1805" s="28"/>
      <c r="AC1805" s="253">
        <f t="shared" si="314"/>
        <v>0</v>
      </c>
    </row>
    <row r="1806" spans="1:29" x14ac:dyDescent="0.3">
      <c r="A1806" s="115"/>
      <c r="B1806" s="332"/>
      <c r="C1806" s="374" t="s">
        <v>352</v>
      </c>
      <c r="D1806" s="332"/>
      <c r="E1806" s="1164"/>
      <c r="F1806" s="582">
        <f t="shared" si="315"/>
        <v>0</v>
      </c>
      <c r="G1806" s="333"/>
      <c r="H1806" s="333"/>
      <c r="I1806" s="334"/>
      <c r="J1806" s="335"/>
      <c r="K1806" s="942"/>
      <c r="L1806" s="337"/>
      <c r="M1806" s="337"/>
      <c r="N1806" s="337"/>
      <c r="O1806" s="338"/>
      <c r="P1806" s="339">
        <f t="shared" si="312"/>
        <v>0</v>
      </c>
      <c r="Q1806" s="364"/>
      <c r="R1806" s="364"/>
      <c r="S1806" s="365"/>
      <c r="T1806" s="366"/>
      <c r="U1806" s="367"/>
      <c r="V1806" s="364"/>
      <c r="W1806" s="364"/>
      <c r="X1806" s="364"/>
      <c r="Y1806" s="1293">
        <f t="shared" si="313"/>
        <v>0</v>
      </c>
      <c r="Z1806" s="423" t="s">
        <v>116</v>
      </c>
      <c r="AA1806" s="370" t="s">
        <v>691</v>
      </c>
      <c r="AB1806" s="28"/>
      <c r="AC1806" s="253">
        <f t="shared" si="314"/>
        <v>0</v>
      </c>
    </row>
    <row r="1807" spans="1:29" x14ac:dyDescent="0.3">
      <c r="A1807" s="115"/>
      <c r="B1807" s="332"/>
      <c r="C1807" s="374"/>
      <c r="D1807" s="368" t="s">
        <v>565</v>
      </c>
      <c r="E1807" s="1164"/>
      <c r="F1807" s="582">
        <f t="shared" si="315"/>
        <v>0</v>
      </c>
      <c r="G1807" s="333"/>
      <c r="H1807" s="333"/>
      <c r="I1807" s="334"/>
      <c r="J1807" s="335"/>
      <c r="K1807" s="942"/>
      <c r="L1807" s="337"/>
      <c r="M1807" s="337"/>
      <c r="N1807" s="337"/>
      <c r="O1807" s="338"/>
      <c r="P1807" s="339">
        <f t="shared" si="312"/>
        <v>0</v>
      </c>
      <c r="Q1807" s="364"/>
      <c r="R1807" s="364"/>
      <c r="S1807" s="365"/>
      <c r="T1807" s="366"/>
      <c r="U1807" s="367"/>
      <c r="V1807" s="364"/>
      <c r="W1807" s="364"/>
      <c r="X1807" s="364"/>
      <c r="Y1807" s="1293">
        <f t="shared" si="313"/>
        <v>0</v>
      </c>
      <c r="Z1807" s="340"/>
      <c r="AA1807" s="370" t="s">
        <v>692</v>
      </c>
      <c r="AB1807" s="28"/>
      <c r="AC1807" s="253">
        <f t="shared" si="314"/>
        <v>0</v>
      </c>
    </row>
    <row r="1808" spans="1:29" x14ac:dyDescent="0.3">
      <c r="A1808" s="115"/>
      <c r="B1808" s="332"/>
      <c r="C1808" s="332"/>
      <c r="D1808" s="332"/>
      <c r="E1808" s="1168" t="s">
        <v>213</v>
      </c>
      <c r="F1808" s="582">
        <f t="shared" si="315"/>
        <v>0</v>
      </c>
      <c r="G1808" s="333"/>
      <c r="H1808" s="333"/>
      <c r="I1808" s="334">
        <v>1</v>
      </c>
      <c r="J1808" s="335">
        <v>-1</v>
      </c>
      <c r="K1808" s="942"/>
      <c r="L1808" s="337"/>
      <c r="M1808" s="337"/>
      <c r="N1808" s="337"/>
      <c r="O1808" s="338"/>
      <c r="P1808" s="339">
        <f t="shared" si="312"/>
        <v>1506600</v>
      </c>
      <c r="Q1808" s="364"/>
      <c r="R1808" s="364"/>
      <c r="S1808" s="365">
        <v>1506600</v>
      </c>
      <c r="T1808" s="366"/>
      <c r="U1808" s="367"/>
      <c r="V1808" s="364"/>
      <c r="W1808" s="364"/>
      <c r="X1808" s="364"/>
      <c r="Y1808" s="1293">
        <f t="shared" si="313"/>
        <v>0</v>
      </c>
      <c r="Z1808" s="476"/>
      <c r="AA1808" s="525" t="s">
        <v>189</v>
      </c>
      <c r="AB1808" s="28"/>
      <c r="AC1808" s="253">
        <f t="shared" si="314"/>
        <v>1506600</v>
      </c>
    </row>
    <row r="1809" spans="1:29" x14ac:dyDescent="0.3">
      <c r="A1809" s="115"/>
      <c r="B1809" s="332"/>
      <c r="C1809" s="332"/>
      <c r="D1809" s="332"/>
      <c r="E1809" s="1168"/>
      <c r="F1809" s="582">
        <f t="shared" si="315"/>
        <v>0</v>
      </c>
      <c r="G1809" s="333"/>
      <c r="H1809" s="333"/>
      <c r="I1809" s="334"/>
      <c r="J1809" s="335"/>
      <c r="K1809" s="942"/>
      <c r="L1809" s="337"/>
      <c r="M1809" s="337"/>
      <c r="N1809" s="337"/>
      <c r="O1809" s="338"/>
      <c r="P1809" s="339">
        <f t="shared" si="312"/>
        <v>100000</v>
      </c>
      <c r="Q1809" s="364"/>
      <c r="R1809" s="364"/>
      <c r="S1809" s="365">
        <v>50000</v>
      </c>
      <c r="T1809" s="366">
        <v>50000</v>
      </c>
      <c r="U1809" s="367"/>
      <c r="V1809" s="364"/>
      <c r="W1809" s="364"/>
      <c r="X1809" s="364"/>
      <c r="Y1809" s="1293">
        <f t="shared" si="313"/>
        <v>0</v>
      </c>
      <c r="Z1809" s="874" t="s">
        <v>31</v>
      </c>
      <c r="AA1809" s="348"/>
      <c r="AB1809" s="28"/>
      <c r="AC1809" s="253">
        <f t="shared" si="314"/>
        <v>100000</v>
      </c>
    </row>
    <row r="1810" spans="1:29" x14ac:dyDescent="0.3">
      <c r="A1810" s="115"/>
      <c r="B1810" s="332"/>
      <c r="C1810" s="332"/>
      <c r="D1810" s="332"/>
      <c r="E1810" s="1168"/>
      <c r="F1810" s="582"/>
      <c r="G1810" s="333"/>
      <c r="H1810" s="333"/>
      <c r="I1810" s="334"/>
      <c r="J1810" s="335"/>
      <c r="K1810" s="942"/>
      <c r="L1810" s="337"/>
      <c r="M1810" s="337"/>
      <c r="N1810" s="337"/>
      <c r="O1810" s="338"/>
      <c r="P1810" s="339"/>
      <c r="Q1810" s="364"/>
      <c r="R1810" s="364"/>
      <c r="S1810" s="365"/>
      <c r="T1810" s="366"/>
      <c r="U1810" s="367"/>
      <c r="V1810" s="364"/>
      <c r="W1810" s="364"/>
      <c r="X1810" s="364"/>
      <c r="Y1810" s="1293"/>
      <c r="Z1810" s="874"/>
      <c r="AA1810" s="348"/>
      <c r="AB1810" s="28"/>
      <c r="AC1810" s="253"/>
    </row>
    <row r="1811" spans="1:29" x14ac:dyDescent="0.3">
      <c r="A1811" s="115"/>
      <c r="B1811" s="332"/>
      <c r="C1811" s="332"/>
      <c r="D1811" s="374" t="s">
        <v>963</v>
      </c>
      <c r="E1811" s="1168"/>
      <c r="F1811" s="582">
        <f t="shared" si="315"/>
        <v>0</v>
      </c>
      <c r="G1811" s="333"/>
      <c r="H1811" s="333"/>
      <c r="I1811" s="334"/>
      <c r="J1811" s="335"/>
      <c r="K1811" s="942"/>
      <c r="L1811" s="337"/>
      <c r="M1811" s="337"/>
      <c r="N1811" s="337"/>
      <c r="O1811" s="338"/>
      <c r="P1811" s="339">
        <f t="shared" si="312"/>
        <v>0</v>
      </c>
      <c r="Q1811" s="364"/>
      <c r="R1811" s="364"/>
      <c r="S1811" s="365"/>
      <c r="T1811" s="366"/>
      <c r="U1811" s="367"/>
      <c r="V1811" s="364"/>
      <c r="W1811" s="364"/>
      <c r="X1811" s="364"/>
      <c r="Y1811" s="1293">
        <f t="shared" si="313"/>
        <v>0</v>
      </c>
      <c r="Z1811" s="340" t="s">
        <v>116</v>
      </c>
      <c r="AA1811" s="370"/>
      <c r="AB1811" s="28"/>
      <c r="AC1811" s="253">
        <f t="shared" si="314"/>
        <v>0</v>
      </c>
    </row>
    <row r="1812" spans="1:29" x14ac:dyDescent="0.3">
      <c r="A1812" s="115"/>
      <c r="B1812" s="332"/>
      <c r="C1812" s="332"/>
      <c r="D1812" s="374"/>
      <c r="E1812" s="1172" t="s">
        <v>964</v>
      </c>
      <c r="F1812" s="582">
        <f t="shared" si="315"/>
        <v>0</v>
      </c>
      <c r="G1812" s="333"/>
      <c r="H1812" s="333"/>
      <c r="I1812" s="334"/>
      <c r="J1812" s="335"/>
      <c r="K1812" s="942"/>
      <c r="L1812" s="337"/>
      <c r="M1812" s="337"/>
      <c r="N1812" s="337"/>
      <c r="O1812" s="338"/>
      <c r="P1812" s="339">
        <f t="shared" si="312"/>
        <v>0</v>
      </c>
      <c r="Q1812" s="364"/>
      <c r="R1812" s="364"/>
      <c r="S1812" s="365"/>
      <c r="T1812" s="366"/>
      <c r="U1812" s="367"/>
      <c r="V1812" s="364"/>
      <c r="W1812" s="364"/>
      <c r="X1812" s="364"/>
      <c r="Y1812" s="1293">
        <f t="shared" si="313"/>
        <v>0</v>
      </c>
      <c r="Z1812" s="340"/>
      <c r="AA1812" s="462"/>
      <c r="AB1812" s="28"/>
      <c r="AC1812" s="253">
        <f t="shared" si="314"/>
        <v>0</v>
      </c>
    </row>
    <row r="1813" spans="1:29" x14ac:dyDescent="0.3">
      <c r="A1813" s="115"/>
      <c r="B1813" s="332"/>
      <c r="C1813" s="332"/>
      <c r="D1813" s="374"/>
      <c r="E1813" s="1172" t="s">
        <v>965</v>
      </c>
      <c r="F1813" s="582">
        <f t="shared" si="315"/>
        <v>0</v>
      </c>
      <c r="G1813" s="333"/>
      <c r="H1813" s="333"/>
      <c r="I1813" s="334"/>
      <c r="J1813" s="335"/>
      <c r="K1813" s="942"/>
      <c r="L1813" s="337">
        <v>6</v>
      </c>
      <c r="M1813" s="337"/>
      <c r="N1813" s="337"/>
      <c r="O1813" s="338">
        <f t="shared" ref="O1813" si="317">SUM(K1813:N1813)</f>
        <v>6</v>
      </c>
      <c r="P1813" s="339">
        <f t="shared" si="312"/>
        <v>0</v>
      </c>
      <c r="Q1813" s="364"/>
      <c r="R1813" s="364"/>
      <c r="S1813" s="365"/>
      <c r="T1813" s="366"/>
      <c r="U1813" s="367"/>
      <c r="V1813" s="364">
        <v>42750</v>
      </c>
      <c r="W1813" s="364"/>
      <c r="X1813" s="364"/>
      <c r="Y1813" s="1293">
        <f t="shared" si="313"/>
        <v>42750</v>
      </c>
      <c r="Z1813" s="340"/>
      <c r="AA1813" s="525" t="s">
        <v>189</v>
      </c>
      <c r="AB1813" s="28"/>
      <c r="AC1813" s="253">
        <f t="shared" si="314"/>
        <v>42750</v>
      </c>
    </row>
    <row r="1814" spans="1:29" x14ac:dyDescent="0.3">
      <c r="A1814" s="115"/>
      <c r="B1814" s="332"/>
      <c r="C1814" s="332"/>
      <c r="D1814" s="332"/>
      <c r="E1814" s="1168" t="s">
        <v>213</v>
      </c>
      <c r="F1814" s="582">
        <f t="shared" si="315"/>
        <v>1</v>
      </c>
      <c r="G1814" s="333"/>
      <c r="H1814" s="333">
        <v>1</v>
      </c>
      <c r="I1814" s="334">
        <v>1</v>
      </c>
      <c r="J1814" s="335">
        <v>-1</v>
      </c>
      <c r="K1814" s="942"/>
      <c r="L1814" s="273"/>
      <c r="M1814" s="337"/>
      <c r="N1814" s="337"/>
      <c r="O1814" s="338"/>
      <c r="P1814" s="339">
        <f t="shared" si="312"/>
        <v>0</v>
      </c>
      <c r="Q1814" s="364"/>
      <c r="R1814" s="364"/>
      <c r="S1814" s="578"/>
      <c r="T1814" s="366"/>
      <c r="U1814" s="367"/>
      <c r="V1814" s="364">
        <v>94000</v>
      </c>
      <c r="W1814" s="364"/>
      <c r="X1814" s="364"/>
      <c r="Y1814" s="1293">
        <f t="shared" si="313"/>
        <v>94000</v>
      </c>
      <c r="Z1814" s="476"/>
      <c r="AA1814" s="525" t="s">
        <v>189</v>
      </c>
      <c r="AB1814" s="28"/>
      <c r="AC1814" s="253">
        <f t="shared" si="314"/>
        <v>94000</v>
      </c>
    </row>
    <row r="1815" spans="1:29" ht="16.2" thickBot="1" x14ac:dyDescent="0.35">
      <c r="A1815" s="119"/>
      <c r="B1815" s="306"/>
      <c r="C1815" s="306"/>
      <c r="D1815" s="306"/>
      <c r="E1815" s="1364"/>
      <c r="F1815" s="881">
        <f t="shared" si="315"/>
        <v>0</v>
      </c>
      <c r="G1815" s="307"/>
      <c r="H1815" s="307"/>
      <c r="I1815" s="308"/>
      <c r="J1815" s="309"/>
      <c r="K1815" s="941"/>
      <c r="L1815" s="310"/>
      <c r="M1815" s="310"/>
      <c r="N1815" s="310"/>
      <c r="O1815" s="311"/>
      <c r="P1815" s="484">
        <f t="shared" si="312"/>
        <v>0</v>
      </c>
      <c r="Q1815" s="349"/>
      <c r="R1815" s="349"/>
      <c r="S1815" s="314"/>
      <c r="T1815" s="315"/>
      <c r="U1815" s="350"/>
      <c r="V1815" s="349"/>
      <c r="W1815" s="349"/>
      <c r="X1815" s="349"/>
      <c r="Y1815" s="1307">
        <f t="shared" si="313"/>
        <v>0</v>
      </c>
      <c r="Z1815" s="317"/>
      <c r="AA1815" s="318"/>
      <c r="AB1815" s="28"/>
      <c r="AC1815" s="253">
        <f t="shared" si="314"/>
        <v>0</v>
      </c>
    </row>
    <row r="1816" spans="1:29" x14ac:dyDescent="0.3">
      <c r="A1816" s="120"/>
      <c r="B1816" s="527" t="s">
        <v>182</v>
      </c>
      <c r="C1816" s="352"/>
      <c r="D1816" s="352"/>
      <c r="E1816" s="1367"/>
      <c r="F1816" s="883">
        <f t="shared" si="315"/>
        <v>0</v>
      </c>
      <c r="G1816" s="353"/>
      <c r="H1816" s="353"/>
      <c r="I1816" s="354"/>
      <c r="J1816" s="355"/>
      <c r="K1816" s="943"/>
      <c r="L1816" s="357"/>
      <c r="M1816" s="357"/>
      <c r="N1816" s="357"/>
      <c r="O1816" s="358"/>
      <c r="P1816" s="488">
        <f t="shared" si="312"/>
        <v>0</v>
      </c>
      <c r="Q1816" s="359"/>
      <c r="R1816" s="359"/>
      <c r="S1816" s="360"/>
      <c r="T1816" s="361"/>
      <c r="U1816" s="362"/>
      <c r="V1816" s="359"/>
      <c r="W1816" s="359"/>
      <c r="X1816" s="359"/>
      <c r="Y1816" s="1308">
        <f t="shared" si="313"/>
        <v>0</v>
      </c>
      <c r="Z1816" s="363"/>
      <c r="AA1816" s="489"/>
      <c r="AB1816" s="28"/>
      <c r="AC1816" s="253">
        <f t="shared" si="314"/>
        <v>0</v>
      </c>
    </row>
    <row r="1817" spans="1:29" x14ac:dyDescent="0.3">
      <c r="A1817" s="115"/>
      <c r="B1817" s="332"/>
      <c r="C1817" s="332"/>
      <c r="D1817" s="332"/>
      <c r="E1817" s="1168" t="s">
        <v>115</v>
      </c>
      <c r="F1817" s="582">
        <f t="shared" si="315"/>
        <v>0</v>
      </c>
      <c r="G1817" s="333"/>
      <c r="H1817" s="333"/>
      <c r="I1817" s="334"/>
      <c r="J1817" s="335"/>
      <c r="K1817" s="942"/>
      <c r="L1817" s="337"/>
      <c r="M1817" s="337"/>
      <c r="N1817" s="337"/>
      <c r="O1817" s="338"/>
      <c r="P1817" s="339">
        <f t="shared" si="312"/>
        <v>0</v>
      </c>
      <c r="Q1817" s="364"/>
      <c r="R1817" s="364"/>
      <c r="S1817" s="365"/>
      <c r="T1817" s="366"/>
      <c r="U1817" s="367"/>
      <c r="V1817" s="364"/>
      <c r="W1817" s="364"/>
      <c r="X1817" s="364"/>
      <c r="Y1817" s="1293">
        <f t="shared" si="313"/>
        <v>0</v>
      </c>
      <c r="Z1817" s="340"/>
      <c r="AA1817" s="370"/>
      <c r="AB1817" s="28"/>
      <c r="AC1817" s="253">
        <f t="shared" si="314"/>
        <v>0</v>
      </c>
    </row>
    <row r="1818" spans="1:29" s="242" customFormat="1" x14ac:dyDescent="0.3">
      <c r="A1818" s="240"/>
      <c r="B1818" s="856"/>
      <c r="C1818" s="856"/>
      <c r="D1818" s="856"/>
      <c r="E1818" s="1245" t="s">
        <v>119</v>
      </c>
      <c r="F1818" s="908">
        <f t="shared" si="315"/>
        <v>12</v>
      </c>
      <c r="G1818" s="857">
        <v>3</v>
      </c>
      <c r="H1818" s="857">
        <v>3</v>
      </c>
      <c r="I1818" s="858">
        <v>3</v>
      </c>
      <c r="J1818" s="859">
        <v>3</v>
      </c>
      <c r="K1818" s="974">
        <v>3</v>
      </c>
      <c r="L1818" s="860">
        <v>5</v>
      </c>
      <c r="M1818" s="860"/>
      <c r="N1818" s="860"/>
      <c r="O1818" s="861">
        <f t="shared" si="316"/>
        <v>8</v>
      </c>
      <c r="P1818" s="862">
        <f t="shared" ref="P1818:P1834" si="318">SUM(Q1818:T1818)</f>
        <v>223000</v>
      </c>
      <c r="Q1818" s="863">
        <v>42000</v>
      </c>
      <c r="R1818" s="863">
        <v>80000</v>
      </c>
      <c r="S1818" s="864">
        <v>50000</v>
      </c>
      <c r="T1818" s="865">
        <v>51000</v>
      </c>
      <c r="U1818" s="866">
        <v>42000</v>
      </c>
      <c r="V1818" s="863">
        <v>79429</v>
      </c>
      <c r="W1818" s="863"/>
      <c r="X1818" s="863"/>
      <c r="Y1818" s="1322">
        <f t="shared" ref="Y1818:Y1834" si="319">SUM(U1818:X1818)</f>
        <v>121429</v>
      </c>
      <c r="Z1818" s="867" t="s">
        <v>31</v>
      </c>
      <c r="AA1818" s="868"/>
      <c r="AB1818" s="241"/>
      <c r="AC1818" s="253">
        <f t="shared" si="314"/>
        <v>344429</v>
      </c>
    </row>
    <row r="1819" spans="1:29" x14ac:dyDescent="0.3">
      <c r="A1819" s="115"/>
      <c r="B1819" s="332"/>
      <c r="C1819" s="332"/>
      <c r="D1819" s="332"/>
      <c r="E1819" s="1168"/>
      <c r="F1819" s="582">
        <f t="shared" si="315"/>
        <v>0</v>
      </c>
      <c r="G1819" s="333"/>
      <c r="H1819" s="333"/>
      <c r="I1819" s="334"/>
      <c r="J1819" s="335"/>
      <c r="K1819" s="942"/>
      <c r="L1819" s="337"/>
      <c r="M1819" s="337"/>
      <c r="N1819" s="337"/>
      <c r="O1819" s="338"/>
      <c r="P1819" s="339">
        <f t="shared" si="318"/>
        <v>0</v>
      </c>
      <c r="Q1819" s="364"/>
      <c r="R1819" s="364"/>
      <c r="S1819" s="365"/>
      <c r="T1819" s="366"/>
      <c r="U1819" s="367"/>
      <c r="V1819" s="364"/>
      <c r="W1819" s="364"/>
      <c r="X1819" s="364"/>
      <c r="Y1819" s="1293">
        <f t="shared" si="319"/>
        <v>0</v>
      </c>
      <c r="Z1819" s="340"/>
      <c r="AA1819" s="370"/>
      <c r="AB1819" s="28"/>
      <c r="AC1819" s="253">
        <f t="shared" si="314"/>
        <v>0</v>
      </c>
    </row>
    <row r="1820" spans="1:29" s="234" customFormat="1" x14ac:dyDescent="0.3">
      <c r="A1820" s="229"/>
      <c r="B1820" s="843"/>
      <c r="C1820" s="843"/>
      <c r="D1820" s="843"/>
      <c r="E1820" s="1244" t="s">
        <v>117</v>
      </c>
      <c r="F1820" s="907">
        <f t="shared" si="315"/>
        <v>12</v>
      </c>
      <c r="G1820" s="844">
        <v>5</v>
      </c>
      <c r="H1820" s="844">
        <v>5</v>
      </c>
      <c r="I1820" s="845">
        <v>1</v>
      </c>
      <c r="J1820" s="846">
        <v>1</v>
      </c>
      <c r="K1820" s="973">
        <v>3</v>
      </c>
      <c r="L1820" s="847">
        <v>5</v>
      </c>
      <c r="M1820" s="847"/>
      <c r="N1820" s="847"/>
      <c r="O1820" s="848">
        <f t="shared" si="316"/>
        <v>8</v>
      </c>
      <c r="P1820" s="849">
        <f t="shared" si="318"/>
        <v>175000</v>
      </c>
      <c r="Q1820" s="850">
        <v>10000</v>
      </c>
      <c r="R1820" s="850">
        <v>10000</v>
      </c>
      <c r="S1820" s="365">
        <v>75000</v>
      </c>
      <c r="T1820" s="366">
        <v>80000</v>
      </c>
      <c r="U1820" s="853"/>
      <c r="V1820" s="850"/>
      <c r="W1820" s="850"/>
      <c r="X1820" s="850"/>
      <c r="Y1820" s="1321">
        <f t="shared" si="319"/>
        <v>0</v>
      </c>
      <c r="Z1820" s="869" t="s">
        <v>31</v>
      </c>
      <c r="AA1820" s="855" t="s">
        <v>761</v>
      </c>
      <c r="AB1820" s="233"/>
      <c r="AC1820" s="253">
        <f t="shared" si="314"/>
        <v>175000</v>
      </c>
    </row>
    <row r="1821" spans="1:29" x14ac:dyDescent="0.3">
      <c r="A1821" s="115"/>
      <c r="B1821" s="332"/>
      <c r="C1821" s="332"/>
      <c r="D1821" s="332"/>
      <c r="E1821" s="1168"/>
      <c r="F1821" s="582">
        <f t="shared" si="315"/>
        <v>0</v>
      </c>
      <c r="G1821" s="333"/>
      <c r="H1821" s="333"/>
      <c r="I1821" s="334"/>
      <c r="J1821" s="335"/>
      <c r="K1821" s="942"/>
      <c r="L1821" s="337"/>
      <c r="M1821" s="337"/>
      <c r="N1821" s="337"/>
      <c r="O1821" s="338"/>
      <c r="P1821" s="339">
        <f t="shared" si="318"/>
        <v>0</v>
      </c>
      <c r="Q1821" s="364"/>
      <c r="R1821" s="364"/>
      <c r="S1821" s="365"/>
      <c r="T1821" s="366"/>
      <c r="U1821" s="367"/>
      <c r="V1821" s="364"/>
      <c r="W1821" s="364"/>
      <c r="X1821" s="364"/>
      <c r="Y1821" s="1293">
        <f t="shared" si="319"/>
        <v>0</v>
      </c>
      <c r="Z1821" s="340"/>
      <c r="AA1821" s="348"/>
      <c r="AB1821" s="28"/>
      <c r="AC1821" s="253">
        <f t="shared" si="314"/>
        <v>0</v>
      </c>
    </row>
    <row r="1822" spans="1:29" x14ac:dyDescent="0.3">
      <c r="A1822" s="115"/>
      <c r="B1822" s="332"/>
      <c r="C1822" s="332"/>
      <c r="D1822" s="332"/>
      <c r="E1822" s="1168" t="s">
        <v>118</v>
      </c>
      <c r="F1822" s="582">
        <f t="shared" si="315"/>
        <v>4</v>
      </c>
      <c r="G1822" s="333">
        <v>1</v>
      </c>
      <c r="H1822" s="333">
        <v>1</v>
      </c>
      <c r="I1822" s="334">
        <v>1</v>
      </c>
      <c r="J1822" s="335">
        <v>1</v>
      </c>
      <c r="K1822" s="633">
        <v>3</v>
      </c>
      <c r="L1822" s="337">
        <v>4</v>
      </c>
      <c r="M1822" s="337"/>
      <c r="N1822" s="337"/>
      <c r="O1822" s="338">
        <f t="shared" si="316"/>
        <v>7</v>
      </c>
      <c r="P1822" s="339">
        <f t="shared" si="318"/>
        <v>160500</v>
      </c>
      <c r="Q1822" s="365">
        <v>50000</v>
      </c>
      <c r="R1822" s="364"/>
      <c r="S1822" s="365">
        <v>50000</v>
      </c>
      <c r="T1822" s="366">
        <v>60500</v>
      </c>
      <c r="U1822" s="367"/>
      <c r="V1822" s="364"/>
      <c r="W1822" s="364"/>
      <c r="X1822" s="364"/>
      <c r="Y1822" s="1293">
        <f t="shared" si="319"/>
        <v>0</v>
      </c>
      <c r="Z1822" s="340" t="s">
        <v>1086</v>
      </c>
      <c r="AA1822" s="439"/>
      <c r="AB1822" s="28"/>
      <c r="AC1822" s="253">
        <f t="shared" si="314"/>
        <v>160500</v>
      </c>
    </row>
    <row r="1823" spans="1:29" x14ac:dyDescent="0.3">
      <c r="A1823" s="115"/>
      <c r="B1823" s="332"/>
      <c r="C1823" s="332"/>
      <c r="D1823" s="332"/>
      <c r="E1823" s="1168"/>
      <c r="F1823" s="582">
        <f t="shared" si="315"/>
        <v>0</v>
      </c>
      <c r="G1823" s="333"/>
      <c r="H1823" s="333"/>
      <c r="I1823" s="334"/>
      <c r="J1823" s="335"/>
      <c r="K1823" s="942"/>
      <c r="L1823" s="337"/>
      <c r="M1823" s="337"/>
      <c r="N1823" s="337"/>
      <c r="O1823" s="338"/>
      <c r="P1823" s="339">
        <f t="shared" si="318"/>
        <v>0</v>
      </c>
      <c r="Q1823" s="364"/>
      <c r="R1823" s="364"/>
      <c r="S1823" s="365"/>
      <c r="T1823" s="366"/>
      <c r="U1823" s="367"/>
      <c r="V1823" s="364"/>
      <c r="W1823" s="364"/>
      <c r="X1823" s="364"/>
      <c r="Y1823" s="1293">
        <f t="shared" si="319"/>
        <v>0</v>
      </c>
      <c r="Z1823" s="340"/>
      <c r="AA1823" s="348"/>
      <c r="AB1823" s="28"/>
      <c r="AC1823" s="253">
        <f t="shared" si="314"/>
        <v>0</v>
      </c>
    </row>
    <row r="1824" spans="1:29" s="221" customFormat="1" x14ac:dyDescent="0.3">
      <c r="A1824" s="219"/>
      <c r="B1824" s="693"/>
      <c r="C1824" s="693"/>
      <c r="D1824" s="693"/>
      <c r="E1824" s="1218" t="s">
        <v>120</v>
      </c>
      <c r="F1824" s="900">
        <f t="shared" si="315"/>
        <v>6</v>
      </c>
      <c r="G1824" s="694">
        <v>2</v>
      </c>
      <c r="H1824" s="694">
        <v>2</v>
      </c>
      <c r="I1824" s="695">
        <v>1</v>
      </c>
      <c r="J1824" s="696">
        <v>1</v>
      </c>
      <c r="K1824" s="956">
        <v>2</v>
      </c>
      <c r="L1824" s="697">
        <v>3</v>
      </c>
      <c r="M1824" s="697"/>
      <c r="N1824" s="697"/>
      <c r="O1824" s="698">
        <f t="shared" si="316"/>
        <v>5</v>
      </c>
      <c r="P1824" s="699">
        <f t="shared" si="318"/>
        <v>29035.079999999958</v>
      </c>
      <c r="Q1824" s="700">
        <v>2500</v>
      </c>
      <c r="R1824" s="700">
        <v>7500</v>
      </c>
      <c r="S1824" s="709">
        <f>750000-730964.92</f>
        <v>19035.079999999958</v>
      </c>
      <c r="T1824" s="710"/>
      <c r="U1824" s="703"/>
      <c r="V1824" s="700"/>
      <c r="W1824" s="700"/>
      <c r="X1824" s="700"/>
      <c r="Y1824" s="1315">
        <f t="shared" si="319"/>
        <v>0</v>
      </c>
      <c r="Z1824" s="706" t="s">
        <v>31</v>
      </c>
      <c r="AA1824" s="707"/>
      <c r="AB1824" s="220"/>
      <c r="AC1824" s="253">
        <f t="shared" si="314"/>
        <v>29035.079999999958</v>
      </c>
    </row>
    <row r="1825" spans="1:29" ht="16.2" thickBot="1" x14ac:dyDescent="0.35">
      <c r="A1825" s="121"/>
      <c r="B1825" s="377"/>
      <c r="C1825" s="377"/>
      <c r="D1825" s="377"/>
      <c r="E1825" s="1596"/>
      <c r="F1825" s="885">
        <f t="shared" si="315"/>
        <v>0</v>
      </c>
      <c r="G1825" s="378"/>
      <c r="H1825" s="378"/>
      <c r="I1825" s="379"/>
      <c r="J1825" s="380"/>
      <c r="K1825" s="944"/>
      <c r="L1825" s="425"/>
      <c r="M1825" s="425"/>
      <c r="N1825" s="425"/>
      <c r="O1825" s="382"/>
      <c r="P1825" s="481"/>
      <c r="Q1825" s="383"/>
      <c r="R1825" s="383"/>
      <c r="S1825" s="384"/>
      <c r="T1825" s="385"/>
      <c r="U1825" s="386"/>
      <c r="V1825" s="383"/>
      <c r="W1825" s="383"/>
      <c r="X1825" s="383"/>
      <c r="Y1825" s="1305">
        <f t="shared" si="319"/>
        <v>0</v>
      </c>
      <c r="Z1825" s="387"/>
      <c r="AA1825" s="482"/>
      <c r="AB1825" s="28"/>
      <c r="AC1825" s="253">
        <f t="shared" ref="AC1825:AC1835" si="320">P1825+Y1825</f>
        <v>0</v>
      </c>
    </row>
    <row r="1826" spans="1:29" s="1162" customFormat="1" x14ac:dyDescent="0.3">
      <c r="A1826" s="1617" t="s">
        <v>966</v>
      </c>
      <c r="B1826" s="1618"/>
      <c r="C1826" s="1618"/>
      <c r="D1826" s="1618"/>
      <c r="E1826" s="1619"/>
      <c r="F1826" s="1620">
        <f t="shared" si="315"/>
        <v>0</v>
      </c>
      <c r="G1826" s="1621"/>
      <c r="H1826" s="1621"/>
      <c r="I1826" s="1622"/>
      <c r="J1826" s="1623"/>
      <c r="K1826" s="1624"/>
      <c r="L1826" s="1625"/>
      <c r="M1826" s="1625"/>
      <c r="N1826" s="1625"/>
      <c r="O1826" s="1626"/>
      <c r="P1826" s="1631">
        <f t="shared" si="318"/>
        <v>50000</v>
      </c>
      <c r="Q1826" s="1633">
        <f t="shared" ref="Q1826:X1826" si="321">SUM(Q1827:Q1832)</f>
        <v>10000</v>
      </c>
      <c r="R1826" s="1633">
        <f t="shared" si="321"/>
        <v>0</v>
      </c>
      <c r="S1826" s="1633">
        <f t="shared" si="321"/>
        <v>5000</v>
      </c>
      <c r="T1826" s="1632">
        <f t="shared" si="321"/>
        <v>35000</v>
      </c>
      <c r="U1826" s="1634">
        <f t="shared" si="321"/>
        <v>9738.4</v>
      </c>
      <c r="V1826" s="1633">
        <f t="shared" si="321"/>
        <v>0</v>
      </c>
      <c r="W1826" s="1635">
        <f t="shared" si="321"/>
        <v>0</v>
      </c>
      <c r="X1826" s="1627">
        <f t="shared" si="321"/>
        <v>0</v>
      </c>
      <c r="Y1826" s="1628">
        <f t="shared" si="319"/>
        <v>9738.4</v>
      </c>
      <c r="Z1826" s="1629" t="s">
        <v>116</v>
      </c>
      <c r="AA1826" s="1630"/>
      <c r="AB1826" s="1161"/>
      <c r="AC1826" s="1123">
        <f t="shared" si="320"/>
        <v>59738.400000000001</v>
      </c>
    </row>
    <row r="1827" spans="1:29" s="231" customFormat="1" x14ac:dyDescent="0.3">
      <c r="A1827" s="229"/>
      <c r="B1827" s="870" t="s">
        <v>137</v>
      </c>
      <c r="C1827" s="843"/>
      <c r="D1827" s="843"/>
      <c r="E1827" s="1246"/>
      <c r="F1827" s="907">
        <f t="shared" si="315"/>
        <v>0</v>
      </c>
      <c r="G1827" s="844"/>
      <c r="H1827" s="844"/>
      <c r="I1827" s="845"/>
      <c r="J1827" s="846"/>
      <c r="K1827" s="975"/>
      <c r="L1827" s="871"/>
      <c r="M1827" s="871"/>
      <c r="N1827" s="871"/>
      <c r="O1827" s="848"/>
      <c r="P1827" s="849">
        <f t="shared" si="318"/>
        <v>0</v>
      </c>
      <c r="Q1827" s="850"/>
      <c r="R1827" s="850"/>
      <c r="S1827" s="851"/>
      <c r="T1827" s="872"/>
      <c r="U1827" s="853"/>
      <c r="V1827" s="850"/>
      <c r="W1827" s="850"/>
      <c r="X1827" s="850"/>
      <c r="Y1827" s="1321">
        <f t="shared" si="319"/>
        <v>0</v>
      </c>
      <c r="Z1827" s="869"/>
      <c r="AA1827" s="873"/>
      <c r="AB1827" s="230"/>
      <c r="AC1827" s="253">
        <f t="shared" si="320"/>
        <v>0</v>
      </c>
    </row>
    <row r="1828" spans="1:29" s="231" customFormat="1" x14ac:dyDescent="0.3">
      <c r="A1828" s="229"/>
      <c r="B1828" s="843"/>
      <c r="C1828" s="843"/>
      <c r="D1828" s="843"/>
      <c r="E1828" s="1244" t="s">
        <v>17</v>
      </c>
      <c r="F1828" s="907">
        <f t="shared" si="315"/>
        <v>2</v>
      </c>
      <c r="G1828" s="844">
        <v>1</v>
      </c>
      <c r="H1828" s="844"/>
      <c r="I1828" s="845"/>
      <c r="J1828" s="846">
        <v>1</v>
      </c>
      <c r="K1828" s="973">
        <v>1</v>
      </c>
      <c r="L1828" s="871"/>
      <c r="M1828" s="871"/>
      <c r="N1828" s="871"/>
      <c r="O1828" s="848">
        <f t="shared" si="316"/>
        <v>1</v>
      </c>
      <c r="P1828" s="849">
        <f t="shared" si="318"/>
        <v>40000</v>
      </c>
      <c r="Q1828" s="850">
        <v>10000</v>
      </c>
      <c r="R1828" s="850"/>
      <c r="S1828" s="851"/>
      <c r="T1828" s="872">
        <v>30000</v>
      </c>
      <c r="U1828" s="853">
        <v>9738.4</v>
      </c>
      <c r="V1828" s="850"/>
      <c r="W1828" s="850"/>
      <c r="X1828" s="850"/>
      <c r="Y1828" s="1321">
        <f t="shared" si="319"/>
        <v>9738.4</v>
      </c>
      <c r="Z1828" s="874"/>
      <c r="AA1828" s="875" t="s">
        <v>31</v>
      </c>
      <c r="AB1828" s="230"/>
      <c r="AC1828" s="253">
        <f t="shared" si="320"/>
        <v>49738.400000000001</v>
      </c>
    </row>
    <row r="1829" spans="1:29" s="231" customFormat="1" x14ac:dyDescent="0.3">
      <c r="A1829" s="229"/>
      <c r="B1829" s="843"/>
      <c r="C1829" s="843"/>
      <c r="D1829" s="843"/>
      <c r="E1829" s="1244"/>
      <c r="F1829" s="907">
        <f t="shared" si="315"/>
        <v>0</v>
      </c>
      <c r="G1829" s="844"/>
      <c r="H1829" s="844"/>
      <c r="I1829" s="845"/>
      <c r="J1829" s="846"/>
      <c r="K1829" s="975"/>
      <c r="L1829" s="871"/>
      <c r="M1829" s="871"/>
      <c r="N1829" s="871"/>
      <c r="O1829" s="848"/>
      <c r="P1829" s="849">
        <f t="shared" si="318"/>
        <v>0</v>
      </c>
      <c r="Q1829" s="850"/>
      <c r="R1829" s="850"/>
      <c r="S1829" s="851"/>
      <c r="T1829" s="872"/>
      <c r="U1829" s="853"/>
      <c r="V1829" s="850"/>
      <c r="W1829" s="850"/>
      <c r="X1829" s="850"/>
      <c r="Y1829" s="1321">
        <f t="shared" si="319"/>
        <v>0</v>
      </c>
      <c r="Z1829" s="874"/>
      <c r="AA1829" s="875"/>
      <c r="AB1829" s="230"/>
      <c r="AC1829" s="253">
        <f t="shared" si="320"/>
        <v>0</v>
      </c>
    </row>
    <row r="1830" spans="1:29" s="231" customFormat="1" x14ac:dyDescent="0.3">
      <c r="A1830" s="229"/>
      <c r="B1830" s="870" t="s">
        <v>925</v>
      </c>
      <c r="C1830" s="843"/>
      <c r="D1830" s="843"/>
      <c r="E1830" s="1246"/>
      <c r="F1830" s="907">
        <f t="shared" si="315"/>
        <v>0</v>
      </c>
      <c r="G1830" s="844"/>
      <c r="H1830" s="844"/>
      <c r="I1830" s="845"/>
      <c r="J1830" s="846"/>
      <c r="K1830" s="975"/>
      <c r="L1830" s="871"/>
      <c r="M1830" s="871"/>
      <c r="N1830" s="871"/>
      <c r="O1830" s="848"/>
      <c r="P1830" s="849">
        <f t="shared" si="318"/>
        <v>0</v>
      </c>
      <c r="Q1830" s="850"/>
      <c r="R1830" s="850"/>
      <c r="S1830" s="851"/>
      <c r="T1830" s="872"/>
      <c r="U1830" s="853"/>
      <c r="V1830" s="850"/>
      <c r="W1830" s="850"/>
      <c r="X1830" s="850"/>
      <c r="Y1830" s="1321">
        <f t="shared" si="319"/>
        <v>0</v>
      </c>
      <c r="Z1830" s="874"/>
      <c r="AA1830" s="875"/>
      <c r="AB1830" s="230"/>
      <c r="AC1830" s="253">
        <f t="shared" si="320"/>
        <v>0</v>
      </c>
    </row>
    <row r="1831" spans="1:29" s="231" customFormat="1" x14ac:dyDescent="0.3">
      <c r="A1831" s="229"/>
      <c r="B1831" s="870" t="s">
        <v>926</v>
      </c>
      <c r="C1831" s="843"/>
      <c r="D1831" s="843"/>
      <c r="E1831" s="1246"/>
      <c r="F1831" s="907">
        <f t="shared" si="315"/>
        <v>0</v>
      </c>
      <c r="G1831" s="844"/>
      <c r="H1831" s="844"/>
      <c r="I1831" s="845"/>
      <c r="J1831" s="846"/>
      <c r="K1831" s="975"/>
      <c r="L1831" s="871"/>
      <c r="M1831" s="871"/>
      <c r="N1831" s="871"/>
      <c r="O1831" s="848"/>
      <c r="P1831" s="849">
        <f t="shared" si="318"/>
        <v>0</v>
      </c>
      <c r="Q1831" s="850"/>
      <c r="R1831" s="850"/>
      <c r="S1831" s="851"/>
      <c r="T1831" s="872" t="s">
        <v>1087</v>
      </c>
      <c r="U1831" s="853"/>
      <c r="V1831" s="850"/>
      <c r="W1831" s="850"/>
      <c r="X1831" s="850"/>
      <c r="Y1831" s="1321">
        <f t="shared" si="319"/>
        <v>0</v>
      </c>
      <c r="Z1831" s="874"/>
      <c r="AA1831" s="875"/>
      <c r="AB1831" s="230"/>
      <c r="AC1831" s="253">
        <f t="shared" si="320"/>
        <v>0</v>
      </c>
    </row>
    <row r="1832" spans="1:29" s="231" customFormat="1" x14ac:dyDescent="0.3">
      <c r="A1832" s="229"/>
      <c r="B1832" s="843"/>
      <c r="C1832" s="843"/>
      <c r="D1832" s="843"/>
      <c r="E1832" s="1244" t="s">
        <v>76</v>
      </c>
      <c r="F1832" s="907">
        <f t="shared" si="315"/>
        <v>3</v>
      </c>
      <c r="G1832" s="844">
        <v>1</v>
      </c>
      <c r="H1832" s="844">
        <v>1</v>
      </c>
      <c r="I1832" s="845">
        <v>1</v>
      </c>
      <c r="J1832" s="846"/>
      <c r="K1832" s="973">
        <v>2</v>
      </c>
      <c r="L1832" s="871"/>
      <c r="M1832" s="871"/>
      <c r="N1832" s="871"/>
      <c r="O1832" s="848">
        <f t="shared" si="316"/>
        <v>2</v>
      </c>
      <c r="P1832" s="849">
        <f t="shared" si="318"/>
        <v>10000</v>
      </c>
      <c r="Q1832" s="850"/>
      <c r="R1832" s="850"/>
      <c r="S1832" s="851">
        <v>5000</v>
      </c>
      <c r="T1832" s="872">
        <v>5000</v>
      </c>
      <c r="U1832" s="853"/>
      <c r="V1832" s="850"/>
      <c r="W1832" s="850"/>
      <c r="X1832" s="850"/>
      <c r="Y1832" s="1321">
        <f t="shared" si="319"/>
        <v>0</v>
      </c>
      <c r="Z1832" s="874"/>
      <c r="AA1832" s="875" t="s">
        <v>31</v>
      </c>
      <c r="AB1832" s="232" t="e">
        <f>SUM(AB52:AB1831)</f>
        <v>#REF!</v>
      </c>
      <c r="AC1832" s="253">
        <f t="shared" si="320"/>
        <v>10000</v>
      </c>
    </row>
    <row r="1833" spans="1:29" ht="16.2" thickBot="1" x14ac:dyDescent="0.35">
      <c r="A1833" s="119"/>
      <c r="B1833" s="306"/>
      <c r="C1833" s="306"/>
      <c r="D1833" s="306"/>
      <c r="E1833" s="1364"/>
      <c r="F1833" s="881">
        <f t="shared" si="315"/>
        <v>0</v>
      </c>
      <c r="G1833" s="307"/>
      <c r="H1833" s="307"/>
      <c r="I1833" s="308"/>
      <c r="J1833" s="309"/>
      <c r="K1833" s="941"/>
      <c r="L1833" s="310"/>
      <c r="M1833" s="310"/>
      <c r="N1833" s="310"/>
      <c r="O1833" s="311"/>
      <c r="P1833" s="484">
        <f t="shared" si="318"/>
        <v>0</v>
      </c>
      <c r="Q1833" s="349"/>
      <c r="R1833" s="349"/>
      <c r="S1833" s="314"/>
      <c r="T1833" s="315"/>
      <c r="U1833" s="350"/>
      <c r="V1833" s="349"/>
      <c r="W1833" s="349"/>
      <c r="X1833" s="349"/>
      <c r="Y1833" s="1307">
        <f t="shared" si="319"/>
        <v>0</v>
      </c>
      <c r="Z1833" s="317"/>
      <c r="AA1833" s="318"/>
      <c r="AB1833" s="28"/>
      <c r="AC1833" s="253">
        <f t="shared" si="320"/>
        <v>0</v>
      </c>
    </row>
    <row r="1834" spans="1:29" s="29" customFormat="1" x14ac:dyDescent="0.3">
      <c r="A1834" s="204" t="s">
        <v>410</v>
      </c>
      <c r="B1834" s="1600"/>
      <c r="C1834" s="1600"/>
      <c r="D1834" s="1600"/>
      <c r="E1834" s="1601"/>
      <c r="F1834" s="1602">
        <f t="shared" si="315"/>
        <v>0</v>
      </c>
      <c r="G1834" s="1603"/>
      <c r="H1834" s="1603"/>
      <c r="I1834" s="1604"/>
      <c r="J1834" s="1605"/>
      <c r="K1834" s="1606"/>
      <c r="L1834" s="1607"/>
      <c r="M1834" s="1607"/>
      <c r="N1834" s="1607"/>
      <c r="O1834" s="1608"/>
      <c r="P1834" s="1609">
        <f t="shared" si="318"/>
        <v>0</v>
      </c>
      <c r="Q1834" s="1610"/>
      <c r="R1834" s="1610"/>
      <c r="S1834" s="1611"/>
      <c r="T1834" s="1612"/>
      <c r="U1834" s="1613"/>
      <c r="V1834" s="1610"/>
      <c r="W1834" s="1610"/>
      <c r="X1834" s="1610"/>
      <c r="Y1834" s="1614">
        <f t="shared" si="319"/>
        <v>0</v>
      </c>
      <c r="Z1834" s="1615"/>
      <c r="AA1834" s="1616"/>
      <c r="AB1834" s="12"/>
      <c r="AC1834" s="1160">
        <f t="shared" si="320"/>
        <v>0</v>
      </c>
    </row>
    <row r="1835" spans="1:29" ht="16.2" thickBot="1" x14ac:dyDescent="0.35">
      <c r="A1835" s="119"/>
      <c r="B1835" s="306"/>
      <c r="C1835" s="306"/>
      <c r="D1835" s="306"/>
      <c r="E1835" s="1247"/>
      <c r="F1835" s="881">
        <f t="shared" si="315"/>
        <v>0</v>
      </c>
      <c r="G1835" s="307"/>
      <c r="H1835" s="307"/>
      <c r="I1835" s="307"/>
      <c r="J1835" s="526"/>
      <c r="K1835" s="941"/>
      <c r="L1835" s="310"/>
      <c r="M1835" s="310"/>
      <c r="N1835" s="310"/>
      <c r="O1835" s="311"/>
      <c r="P1835" s="312">
        <f t="shared" ref="P1835" si="322">T1835+S1835</f>
        <v>0</v>
      </c>
      <c r="Q1835" s="313"/>
      <c r="R1835" s="313"/>
      <c r="S1835" s="314"/>
      <c r="T1835" s="315"/>
      <c r="U1835" s="316"/>
      <c r="V1835" s="313"/>
      <c r="W1835" s="313"/>
      <c r="X1835" s="313"/>
      <c r="Y1835" s="1146"/>
      <c r="Z1835" s="317"/>
      <c r="AA1835" s="318"/>
      <c r="AB1835" s="28"/>
      <c r="AC1835" s="253">
        <f t="shared" si="320"/>
        <v>0</v>
      </c>
    </row>
    <row r="1836" spans="1:29" s="31" customFormat="1" x14ac:dyDescent="0.3">
      <c r="A1836" s="132"/>
      <c r="B1836" s="132"/>
      <c r="C1836" s="132"/>
      <c r="D1836" s="132"/>
      <c r="E1836" s="138"/>
      <c r="F1836" s="909"/>
      <c r="G1836" s="139"/>
      <c r="H1836" s="139"/>
      <c r="I1836" s="140"/>
      <c r="J1836" s="140"/>
      <c r="K1836" s="140"/>
      <c r="L1836" s="141"/>
      <c r="M1836" s="141"/>
      <c r="N1836" s="142"/>
      <c r="O1836" s="915"/>
      <c r="P1836" s="996"/>
      <c r="Q1836" s="132"/>
      <c r="R1836" s="132"/>
      <c r="S1836" s="132"/>
      <c r="T1836" s="132"/>
      <c r="U1836" s="132"/>
      <c r="V1836" s="132"/>
      <c r="W1836" s="132"/>
      <c r="X1836" s="132"/>
      <c r="Y1836" s="983"/>
      <c r="Z1836" s="132"/>
      <c r="AA1836" s="132"/>
      <c r="AB1836" s="15"/>
    </row>
    <row r="1837" spans="1:29" s="4" customFormat="1" x14ac:dyDescent="0.3">
      <c r="A1837" s="143" t="s">
        <v>128</v>
      </c>
      <c r="B1837" s="129"/>
      <c r="C1837" s="129"/>
      <c r="D1837" s="129"/>
      <c r="F1837" s="144"/>
      <c r="G1837" s="147"/>
      <c r="H1837" s="147"/>
      <c r="I1837" s="145"/>
      <c r="J1837" s="145"/>
      <c r="K1837" s="145"/>
      <c r="L1837" s="148"/>
      <c r="M1837" s="146"/>
      <c r="N1837" s="146"/>
      <c r="O1837" s="79" t="s">
        <v>129</v>
      </c>
      <c r="P1837" s="997"/>
      <c r="Q1837" s="129"/>
      <c r="R1837" s="129"/>
      <c r="S1837" s="129"/>
      <c r="T1837" s="129"/>
      <c r="U1837" s="129"/>
      <c r="V1837" s="129"/>
      <c r="X1837" s="129"/>
      <c r="Y1837" s="149"/>
      <c r="Z1837" s="44" t="s">
        <v>130</v>
      </c>
      <c r="AA1837" s="129"/>
    </row>
    <row r="1838" spans="1:29" s="4" customFormat="1" x14ac:dyDescent="0.3">
      <c r="A1838" s="143"/>
      <c r="B1838" s="129"/>
      <c r="C1838" s="129"/>
      <c r="D1838" s="129"/>
      <c r="F1838" s="144"/>
      <c r="G1838" s="147"/>
      <c r="H1838" s="147"/>
      <c r="I1838" s="145"/>
      <c r="J1838" s="145"/>
      <c r="K1838" s="145"/>
      <c r="L1838" s="148"/>
      <c r="M1838" s="146"/>
      <c r="N1838" s="146"/>
      <c r="O1838" s="79"/>
      <c r="P1838" s="997"/>
      <c r="Q1838" s="129"/>
      <c r="R1838" s="129"/>
      <c r="S1838" s="129"/>
      <c r="T1838" s="129"/>
      <c r="U1838" s="129"/>
      <c r="V1838" s="129"/>
      <c r="W1838" s="44"/>
      <c r="X1838" s="129"/>
      <c r="Y1838" s="149"/>
      <c r="Z1838" s="129"/>
      <c r="AA1838" s="129"/>
    </row>
    <row r="1839" spans="1:29" s="4" customFormat="1" x14ac:dyDescent="0.3">
      <c r="A1839" s="143"/>
      <c r="B1839" s="129"/>
      <c r="C1839" s="129"/>
      <c r="D1839" s="129"/>
      <c r="F1839" s="144"/>
      <c r="G1839" s="147"/>
      <c r="H1839" s="147"/>
      <c r="I1839" s="145"/>
      <c r="J1839" s="145"/>
      <c r="K1839" s="145"/>
      <c r="L1839" s="148"/>
      <c r="M1839" s="146"/>
      <c r="N1839" s="146"/>
      <c r="O1839" s="79"/>
      <c r="P1839" s="997"/>
      <c r="Q1839" s="129"/>
      <c r="R1839" s="129"/>
      <c r="S1839" s="129"/>
      <c r="T1839" s="129"/>
      <c r="U1839" s="129"/>
      <c r="V1839" s="129"/>
      <c r="W1839" s="44"/>
      <c r="X1839" s="129"/>
      <c r="Y1839" s="149"/>
      <c r="Z1839" s="129"/>
      <c r="AA1839" s="129"/>
    </row>
    <row r="1840" spans="1:29" s="4" customFormat="1" x14ac:dyDescent="0.3">
      <c r="A1840" s="129"/>
      <c r="B1840" s="129"/>
      <c r="C1840" s="129"/>
      <c r="D1840" s="129"/>
      <c r="F1840" s="144"/>
      <c r="G1840" s="147"/>
      <c r="H1840" s="147"/>
      <c r="I1840" s="145"/>
      <c r="J1840" s="145"/>
      <c r="K1840" s="145"/>
      <c r="L1840" s="148"/>
      <c r="M1840" s="148"/>
      <c r="N1840" s="148"/>
      <c r="O1840" s="79"/>
      <c r="P1840" s="997"/>
      <c r="Q1840" s="129"/>
      <c r="R1840" s="129"/>
      <c r="S1840" s="129"/>
      <c r="T1840" s="129"/>
      <c r="U1840" s="129"/>
      <c r="V1840" s="129"/>
      <c r="W1840" s="129"/>
      <c r="X1840" s="129"/>
      <c r="Y1840" s="149"/>
      <c r="Z1840" s="129"/>
      <c r="AA1840" s="129"/>
    </row>
    <row r="1841" spans="1:28" s="4" customFormat="1" x14ac:dyDescent="0.3">
      <c r="A1841" s="129"/>
      <c r="B1841" s="129"/>
      <c r="C1841" s="129"/>
      <c r="D1841" s="129"/>
      <c r="F1841" s="144"/>
      <c r="G1841" s="147"/>
      <c r="H1841" s="147"/>
      <c r="I1841" s="145"/>
      <c r="J1841" s="145"/>
      <c r="K1841" s="145"/>
      <c r="L1841" s="148"/>
      <c r="M1841" s="148"/>
      <c r="N1841" s="148"/>
      <c r="O1841" s="79"/>
      <c r="P1841" s="997"/>
      <c r="Q1841" s="129"/>
      <c r="R1841" s="129"/>
      <c r="S1841" s="129"/>
      <c r="T1841" s="129"/>
      <c r="U1841" s="129"/>
      <c r="V1841" s="129"/>
      <c r="W1841" s="129"/>
      <c r="X1841" s="129"/>
      <c r="Y1841" s="149"/>
      <c r="Z1841" s="129"/>
      <c r="AA1841" s="129"/>
    </row>
    <row r="1842" spans="1:28" s="40" customFormat="1" x14ac:dyDescent="0.3">
      <c r="A1842" s="143" t="s">
        <v>133</v>
      </c>
      <c r="B1842" s="149"/>
      <c r="C1842" s="149"/>
      <c r="D1842" s="149"/>
      <c r="F1842" s="64" t="s">
        <v>694</v>
      </c>
      <c r="G1842" s="148"/>
      <c r="H1842" s="148"/>
      <c r="I1842" s="129"/>
      <c r="J1842" s="150"/>
      <c r="K1842" s="145"/>
      <c r="L1842" s="148"/>
      <c r="M1842" s="146"/>
      <c r="N1842" s="146"/>
      <c r="P1842" s="3" t="s">
        <v>693</v>
      </c>
      <c r="Q1842" s="129"/>
      <c r="R1842" s="129"/>
      <c r="S1842" s="129"/>
      <c r="T1842" s="129"/>
      <c r="U1842" s="129"/>
      <c r="V1842" s="129"/>
      <c r="W1842" s="149"/>
      <c r="X1842" s="149"/>
      <c r="Z1842" s="149"/>
      <c r="AA1842" s="3" t="s">
        <v>131</v>
      </c>
    </row>
    <row r="1843" spans="1:28" s="4" customFormat="1" x14ac:dyDescent="0.3">
      <c r="A1843" s="128" t="s">
        <v>134</v>
      </c>
      <c r="B1843" s="129"/>
      <c r="C1843" s="129"/>
      <c r="D1843" s="129"/>
      <c r="F1843" s="64" t="s">
        <v>695</v>
      </c>
      <c r="G1843" s="148"/>
      <c r="H1843" s="148"/>
      <c r="I1843" s="145"/>
      <c r="J1843" s="150"/>
      <c r="K1843" s="145"/>
      <c r="L1843" s="148"/>
      <c r="M1843" s="148"/>
      <c r="N1843" s="148"/>
      <c r="O1843" s="911"/>
      <c r="P1843" s="3" t="s">
        <v>135</v>
      </c>
      <c r="Q1843" s="129"/>
      <c r="R1843" s="129"/>
      <c r="S1843" s="129"/>
      <c r="T1843" s="129"/>
      <c r="U1843" s="129"/>
      <c r="V1843" s="129"/>
      <c r="W1843" s="129"/>
      <c r="X1843" s="129"/>
      <c r="Y1843" s="40"/>
      <c r="Z1843" s="129"/>
      <c r="AA1843" s="2" t="s">
        <v>132</v>
      </c>
    </row>
    <row r="1844" spans="1:28" s="19" customFormat="1" x14ac:dyDescent="0.3">
      <c r="A1844" s="129"/>
      <c r="B1844" s="129"/>
      <c r="C1844" s="129"/>
      <c r="D1844" s="129"/>
      <c r="E1844" s="151"/>
      <c r="F1844" s="144"/>
      <c r="G1844" s="147"/>
      <c r="H1844" s="147"/>
      <c r="I1844" s="145"/>
      <c r="J1844" s="145"/>
      <c r="K1844" s="145"/>
      <c r="L1844" s="148"/>
      <c r="M1844" s="148"/>
      <c r="N1844" s="152"/>
      <c r="O1844" s="916"/>
      <c r="P1844" s="997"/>
      <c r="Q1844" s="129"/>
      <c r="R1844" s="129"/>
      <c r="S1844" s="129"/>
      <c r="T1844" s="129"/>
      <c r="U1844" s="129"/>
      <c r="V1844" s="129"/>
      <c r="W1844" s="129"/>
      <c r="X1844" s="129"/>
      <c r="Y1844" s="149"/>
      <c r="Z1844" s="129"/>
      <c r="AA1844" s="129"/>
      <c r="AB1844" s="16"/>
    </row>
    <row r="1845" spans="1:28" x14ac:dyDescent="0.3">
      <c r="A1845" s="129"/>
      <c r="B1845" s="129"/>
      <c r="C1845" s="129"/>
      <c r="D1845" s="129"/>
      <c r="E1845" s="151"/>
      <c r="F1845" s="144"/>
      <c r="G1845" s="147"/>
      <c r="H1845" s="147"/>
      <c r="I1845" s="145"/>
      <c r="J1845" s="145"/>
      <c r="K1845" s="145"/>
      <c r="L1845" s="148"/>
      <c r="M1845" s="148"/>
      <c r="N1845" s="152"/>
      <c r="O1845" s="916"/>
      <c r="P1845" s="997"/>
      <c r="Q1845" s="129"/>
      <c r="R1845" s="129"/>
      <c r="S1845" s="129"/>
      <c r="T1845" s="129"/>
      <c r="U1845" s="129"/>
      <c r="V1845" s="129"/>
      <c r="W1845" s="129"/>
      <c r="X1845" s="129"/>
      <c r="Y1845" s="149"/>
      <c r="Z1845" s="129"/>
      <c r="AA1845" s="129"/>
      <c r="AB1845" s="28"/>
    </row>
    <row r="1846" spans="1:28" x14ac:dyDescent="0.3">
      <c r="A1846" s="129"/>
      <c r="B1846" s="129"/>
      <c r="C1846" s="129"/>
      <c r="D1846" s="129"/>
      <c r="E1846" s="151"/>
      <c r="F1846" s="144"/>
      <c r="G1846" s="147"/>
      <c r="H1846" s="147"/>
      <c r="I1846" s="145"/>
      <c r="J1846" s="145"/>
      <c r="K1846" s="145"/>
      <c r="L1846" s="148"/>
      <c r="M1846" s="148"/>
      <c r="N1846" s="152"/>
      <c r="O1846" s="916"/>
      <c r="P1846" s="997"/>
      <c r="Q1846" s="129"/>
      <c r="R1846" s="129"/>
      <c r="S1846" s="129"/>
      <c r="T1846" s="129"/>
      <c r="U1846" s="129"/>
      <c r="V1846" s="129"/>
      <c r="W1846" s="129"/>
      <c r="X1846" s="129"/>
      <c r="Y1846" s="149"/>
      <c r="Z1846" s="129"/>
      <c r="AA1846" s="129"/>
      <c r="AB1846" s="28"/>
    </row>
    <row r="1847" spans="1:28" x14ac:dyDescent="0.3">
      <c r="A1847" s="129"/>
      <c r="B1847" s="129"/>
      <c r="C1847" s="129"/>
      <c r="D1847" s="129"/>
      <c r="E1847" s="151"/>
      <c r="F1847" s="144"/>
      <c r="G1847" s="147"/>
      <c r="H1847" s="147"/>
      <c r="I1847" s="145"/>
      <c r="J1847" s="145"/>
      <c r="K1847" s="145"/>
      <c r="L1847" s="148"/>
      <c r="M1847" s="148"/>
      <c r="N1847" s="152"/>
      <c r="O1847" s="916"/>
      <c r="P1847" s="997"/>
      <c r="Q1847" s="129"/>
      <c r="R1847" s="129"/>
      <c r="S1847" s="129"/>
      <c r="T1847" s="129"/>
      <c r="U1847" s="129"/>
      <c r="V1847" s="129"/>
      <c r="W1847" s="129"/>
      <c r="X1847" s="129"/>
      <c r="Y1847" s="149"/>
      <c r="Z1847" s="129"/>
      <c r="AA1847" s="129"/>
      <c r="AB1847" s="28"/>
    </row>
    <row r="1848" spans="1:28" x14ac:dyDescent="0.3">
      <c r="A1848" s="129"/>
      <c r="B1848" s="129"/>
      <c r="C1848" s="129"/>
      <c r="D1848" s="129"/>
      <c r="E1848" s="153"/>
      <c r="F1848" s="144"/>
      <c r="G1848" s="154"/>
      <c r="H1848" s="154"/>
      <c r="I1848" s="155"/>
      <c r="J1848" s="155"/>
      <c r="K1848" s="155"/>
      <c r="L1848" s="148"/>
      <c r="M1848" s="148"/>
      <c r="N1848" s="148"/>
      <c r="O1848" s="916"/>
      <c r="P1848" s="997"/>
      <c r="Q1848" s="129"/>
      <c r="R1848" s="129"/>
      <c r="S1848" s="129"/>
      <c r="T1848" s="129"/>
      <c r="U1848" s="129"/>
      <c r="V1848" s="129"/>
      <c r="W1848" s="129"/>
      <c r="X1848" s="129"/>
      <c r="Y1848" s="149"/>
      <c r="Z1848" s="129"/>
      <c r="AA1848" s="129"/>
      <c r="AB1848" s="28"/>
    </row>
    <row r="1849" spans="1:28" x14ac:dyDescent="0.3">
      <c r="A1849" s="4"/>
      <c r="B1849" s="4"/>
      <c r="C1849" s="4"/>
      <c r="D1849" s="4"/>
      <c r="E1849" s="4"/>
      <c r="F1849" s="45"/>
      <c r="G1849" s="42"/>
      <c r="H1849" s="42"/>
      <c r="I1849" s="43"/>
      <c r="J1849" s="43"/>
      <c r="K1849" s="43"/>
      <c r="L1849" s="44"/>
      <c r="M1849" s="44"/>
      <c r="N1849" s="79"/>
      <c r="O1849" s="911"/>
      <c r="P1849" s="261"/>
      <c r="Q1849" s="16"/>
      <c r="R1849" s="19"/>
      <c r="S1849" s="19"/>
      <c r="T1849" s="19"/>
      <c r="U1849" s="37"/>
      <c r="V1849" s="19"/>
      <c r="W1849" s="19"/>
      <c r="X1849" s="19"/>
      <c r="Y1849" s="984"/>
      <c r="Z1849" s="19"/>
      <c r="AA1849" s="19"/>
    </row>
    <row r="1850" spans="1:28" x14ac:dyDescent="0.3">
      <c r="A1850" s="4"/>
      <c r="B1850" s="4"/>
      <c r="C1850" s="4"/>
      <c r="D1850" s="4"/>
      <c r="E1850" s="4"/>
      <c r="F1850" s="45"/>
      <c r="G1850" s="42"/>
      <c r="H1850" s="42"/>
      <c r="I1850" s="43"/>
      <c r="J1850" s="43"/>
      <c r="K1850" s="43"/>
      <c r="L1850" s="44"/>
      <c r="M1850" s="44"/>
      <c r="N1850" s="44"/>
      <c r="O1850" s="911"/>
      <c r="P1850" s="40"/>
      <c r="Q1850" s="28"/>
    </row>
    <row r="1851" spans="1:28" x14ac:dyDescent="0.3">
      <c r="A1851" s="4"/>
      <c r="B1851" s="4"/>
      <c r="C1851" s="4"/>
      <c r="D1851" s="4"/>
      <c r="E1851" s="4"/>
      <c r="F1851" s="45"/>
      <c r="G1851" s="42"/>
      <c r="H1851" s="42"/>
      <c r="I1851" s="43"/>
      <c r="J1851" s="43"/>
      <c r="K1851" s="43"/>
      <c r="L1851" s="44"/>
      <c r="M1851" s="44"/>
      <c r="N1851" s="44"/>
      <c r="O1851" s="911"/>
      <c r="P1851" s="40"/>
      <c r="Q1851" s="28"/>
    </row>
    <row r="1852" spans="1:28" x14ac:dyDescent="0.3">
      <c r="A1852" s="4"/>
      <c r="B1852" s="4"/>
      <c r="C1852" s="4"/>
      <c r="D1852" s="4"/>
      <c r="E1852" s="4"/>
      <c r="F1852" s="45"/>
      <c r="G1852" s="42"/>
      <c r="H1852" s="42"/>
      <c r="I1852" s="43"/>
      <c r="J1852" s="43"/>
      <c r="K1852" s="43"/>
      <c r="L1852" s="44"/>
      <c r="M1852" s="44"/>
      <c r="N1852" s="44"/>
      <c r="O1852" s="911"/>
      <c r="P1852" s="40"/>
    </row>
    <row r="1853" spans="1:28" x14ac:dyDescent="0.3">
      <c r="A1853" s="4"/>
      <c r="B1853" s="4"/>
      <c r="C1853" s="4"/>
      <c r="D1853" s="4"/>
      <c r="E1853" s="4"/>
      <c r="F1853" s="45"/>
      <c r="G1853" s="42"/>
      <c r="H1853" s="42"/>
      <c r="I1853" s="43"/>
      <c r="J1853" s="43"/>
      <c r="K1853" s="43"/>
      <c r="L1853" s="44"/>
      <c r="M1853" s="44"/>
      <c r="N1853" s="44"/>
      <c r="O1853" s="911"/>
      <c r="P1853" s="40"/>
    </row>
    <row r="1854" spans="1:28" x14ac:dyDescent="0.3">
      <c r="A1854" s="4"/>
      <c r="B1854" s="4"/>
      <c r="C1854" s="4"/>
      <c r="D1854" s="4"/>
      <c r="E1854" s="4"/>
      <c r="F1854" s="45"/>
      <c r="G1854" s="42"/>
      <c r="H1854" s="42"/>
      <c r="I1854" s="43"/>
      <c r="J1854" s="43"/>
      <c r="K1854" s="43"/>
      <c r="L1854" s="44"/>
      <c r="M1854" s="44"/>
      <c r="N1854" s="44"/>
      <c r="O1854" s="911"/>
      <c r="P1854" s="40"/>
    </row>
  </sheetData>
  <mergeCells count="24">
    <mergeCell ref="E13:Z13"/>
    <mergeCell ref="E2:P2"/>
    <mergeCell ref="E3:P3"/>
    <mergeCell ref="A10:AA10"/>
    <mergeCell ref="A11:AA11"/>
    <mergeCell ref="A12:AA12"/>
    <mergeCell ref="A22:E22"/>
    <mergeCell ref="AB24:AB30"/>
    <mergeCell ref="AB52:AB57"/>
    <mergeCell ref="A19:E21"/>
    <mergeCell ref="F19:O19"/>
    <mergeCell ref="P19:Y19"/>
    <mergeCell ref="Z19:Z21"/>
    <mergeCell ref="AA19:AA21"/>
    <mergeCell ref="F20:F21"/>
    <mergeCell ref="G20:J20"/>
    <mergeCell ref="K20:N20"/>
    <mergeCell ref="O20:O21"/>
    <mergeCell ref="P20:P21"/>
    <mergeCell ref="AB62:AB67"/>
    <mergeCell ref="AB898:AB903"/>
    <mergeCell ref="Q20:T20"/>
    <mergeCell ref="U20:X20"/>
    <mergeCell ref="Y20:Y21"/>
  </mergeCells>
  <printOptions horizontalCentered="1"/>
  <pageMargins left="0.11811023622047245" right="1.1811023622047245" top="0.39370078740157483" bottom="0.31496062992125984" header="0.31496062992125984" footer="0.31496062992125984"/>
  <pageSetup paperSize="5" scale="44" fitToHeight="0" orientation="landscape" r:id="rId1"/>
  <headerFooter>
    <oddFooter>Page &amp;P&amp;RDILG R4A 2018 AOPB</oddFooter>
  </headerFooter>
  <rowBreaks count="20" manualBreakCount="20">
    <brk id="75" max="26" man="1"/>
    <brk id="135" max="26" man="1"/>
    <brk id="231" max="26" man="1"/>
    <brk id="423" max="26" man="1"/>
    <brk id="600" max="26" man="1"/>
    <brk id="675" max="26" man="1"/>
    <brk id="746" max="26" man="1"/>
    <brk id="859" max="26" man="1"/>
    <brk id="965" max="26" man="1"/>
    <brk id="1050" max="26" man="1"/>
    <brk id="1123" max="26" man="1"/>
    <brk id="1198" max="26" man="1"/>
    <brk id="1273" max="26" man="1"/>
    <brk id="1347" max="26" man="1"/>
    <brk id="1428" max="26" man="1"/>
    <brk id="1514" max="26" man="1"/>
    <brk id="1603" max="26" man="1"/>
    <brk id="1679" max="26" man="1"/>
    <brk id="1754" max="26" man="1"/>
    <brk id="1823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over-all</vt:lpstr>
      <vt:lpstr>fORM 3 LFP</vt:lpstr>
      <vt:lpstr>Form 4 Regular</vt:lpstr>
      <vt:lpstr>over-all (4)</vt:lpstr>
      <vt:lpstr>'fORM 3 LFP'!Print_Area</vt:lpstr>
      <vt:lpstr>'Form 4 Regular'!Print_Area</vt:lpstr>
      <vt:lpstr>'over-all'!Print_Area</vt:lpstr>
      <vt:lpstr>'over-all (4)'!Print_Area</vt:lpstr>
      <vt:lpstr>'fORM 3 LFP'!Print_Titles</vt:lpstr>
      <vt:lpstr>'Form 4 Regular'!Print_Titles</vt:lpstr>
      <vt:lpstr>'over-all'!Print_Titles</vt:lpstr>
      <vt:lpstr>'over-all (4)'!Print_Titles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mlvilchez</dc:creator>
  <cp:lastModifiedBy>asus</cp:lastModifiedBy>
  <cp:lastPrinted>2018-08-08T20:47:04Z</cp:lastPrinted>
  <dcterms:created xsi:type="dcterms:W3CDTF">2016-01-29T03:25:25Z</dcterms:created>
  <dcterms:modified xsi:type="dcterms:W3CDTF">2018-08-20T07:59:13Z</dcterms:modified>
</cp:coreProperties>
</file>