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8_{91C390A1-B7F0-418C-8C11-B9D4437A6B8C}" xr6:coauthVersionLast="47" xr6:coauthVersionMax="47" xr10:uidLastSave="{00000000-0000-0000-0000-000000000000}"/>
  <bookViews>
    <workbookView xWindow="28680" yWindow="-120" windowWidth="29040" windowHeight="15720" xr2:uid="{C2C775B4-D54F-428B-B694-0FBDD1DC910B}"/>
  </bookViews>
  <sheets>
    <sheet name="Sheet1" sheetId="1" r:id="rId1"/>
  </sheets>
  <externalReferences>
    <externalReference r:id="rId2"/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" i="1" l="1"/>
  <c r="I9" i="1"/>
  <c r="H9" i="1"/>
  <c r="G9" i="1"/>
  <c r="F9" i="1"/>
  <c r="E9" i="1"/>
  <c r="D9" i="1"/>
  <c r="C9" i="1"/>
  <c r="M8" i="1"/>
  <c r="P8" i="1" s="1"/>
  <c r="L8" i="1"/>
  <c r="K8" i="1"/>
  <c r="H8" i="1"/>
  <c r="L7" i="1"/>
  <c r="L9" i="1" s="1"/>
  <c r="K7" i="1"/>
  <c r="K9" i="1" s="1"/>
  <c r="H7" i="1"/>
  <c r="M7" i="1" s="1"/>
  <c r="L6" i="1"/>
  <c r="K6" i="1"/>
  <c r="J6" i="1"/>
  <c r="I6" i="1"/>
  <c r="H6" i="1"/>
  <c r="G6" i="1"/>
  <c r="F6" i="1"/>
  <c r="E6" i="1"/>
  <c r="M6" i="1" s="1"/>
  <c r="D6" i="1"/>
  <c r="C6" i="1"/>
  <c r="L5" i="1"/>
  <c r="K5" i="1"/>
  <c r="M5" i="1" s="1"/>
  <c r="L4" i="1"/>
  <c r="K4" i="1"/>
  <c r="M4" i="1" s="1"/>
  <c r="Q9" i="1" l="1"/>
  <c r="M9" i="1"/>
  <c r="P9" i="1" s="1"/>
  <c r="P7" i="1"/>
</calcChain>
</file>

<file path=xl/sharedStrings.xml><?xml version="1.0" encoding="utf-8"?>
<sst xmlns="http://schemas.openxmlformats.org/spreadsheetml/2006/main" count="12" uniqueCount="12">
  <si>
    <r>
      <t>ANALISA PEMBAYARAN PERKHIDMATAN SAPUAN</t>
    </r>
    <r>
      <rPr>
        <b/>
        <u/>
        <sz val="16"/>
        <color theme="1"/>
        <rFont val="Aptos Narrow"/>
        <family val="2"/>
        <scheme val="minor"/>
      </rPr>
      <t xml:space="preserve"> JALAN</t>
    </r>
    <r>
      <rPr>
        <b/>
        <sz val="16"/>
        <color theme="1"/>
        <rFont val="Aptos Narrow"/>
        <family val="2"/>
        <scheme val="minor"/>
      </rPr>
      <t xml:space="preserve"> BAGI TAHUN 2013 - 2021</t>
    </r>
  </si>
  <si>
    <t xml:space="preserve">PANJANG LONGKANG &amp; PEMBAYARAN / TAHUN </t>
  </si>
  <si>
    <t>JUMLAH</t>
  </si>
  <si>
    <t>PANJANG JALAN PERUMAHAN (m)</t>
  </si>
  <si>
    <t>PANJANG JALAN KOMERSIAL (m)</t>
  </si>
  <si>
    <t>JUMLAH PANJANG JALAN (m)</t>
  </si>
  <si>
    <t>PEMBAYARAN PERKHIDMATAN SAPUAN JALAN PERUMAHAN (RM)</t>
  </si>
  <si>
    <t>PEMBAYARAN PERKHIDMATAN SAPUAN JALAN KOMERSIAL (RM)</t>
  </si>
  <si>
    <t>JUMLAH PEMBAYARAN PERKHIDMATAN SAPUAN JALAN (RM)</t>
  </si>
  <si>
    <t>31 DISEMBER 2022</t>
  </si>
  <si>
    <t>BAHAGIAN ALAM SEKITAR</t>
  </si>
  <si>
    <t>JABATAN KESIHATAN DAN ALAM SEKITAR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</si>
</sst>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6" x14ac:knownFonts="1">
    <font>
      <sz val="11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u/>
      <sz val="16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i/>
      <sz val="10"/>
      <color theme="1"/>
      <name val="Aptos Narrow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8F868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DFED6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horizontal="center"/>
    </xf>
    <xf numFmtId="0" fontId="3" fillId="2" borderId="0" xfId="0" applyFont="1" applyFill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0" fontId="4" fillId="3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 wrapText="1"/>
    </xf>
    <xf numFmtId="164" fontId="4" fillId="6" borderId="0" xfId="0" applyNumberFormat="1" applyFont="1" applyFill="1" applyAlignment="1">
      <alignment horizontal="center" vertical="center"/>
    </xf>
    <xf numFmtId="164" fontId="4" fillId="6" borderId="0" xfId="0" applyNumberFormat="1" applyFont="1" applyFill="1" applyAlignment="1">
      <alignment horizontal="center" vertical="center" wrapText="1"/>
    </xf>
    <xf numFmtId="0" fontId="4" fillId="6" borderId="0" xfId="0" applyFont="1" applyFill="1" applyAlignment="1">
      <alignment horizontal="center" vertical="center"/>
    </xf>
    <xf numFmtId="164" fontId="4" fillId="7" borderId="0" xfId="0" applyNumberFormat="1" applyFont="1" applyFill="1" applyAlignment="1">
      <alignment horizontal="center" vertical="center"/>
    </xf>
    <xf numFmtId="0" fontId="3" fillId="8" borderId="0" xfId="0" applyFont="1" applyFill="1" applyAlignment="1">
      <alignment horizontal="center" vertical="center" wrapText="1"/>
    </xf>
    <xf numFmtId="164" fontId="4" fillId="9" borderId="0" xfId="0" applyNumberFormat="1" applyFont="1" applyFill="1" applyAlignment="1">
      <alignment horizontal="center" vertical="center" wrapText="1"/>
    </xf>
    <xf numFmtId="164" fontId="4" fillId="9" borderId="0" xfId="0" applyNumberFormat="1" applyFont="1" applyFill="1" applyAlignment="1">
      <alignment horizontal="center" vertical="center"/>
    </xf>
    <xf numFmtId="0" fontId="3" fillId="10" borderId="0" xfId="0" applyFont="1" applyFill="1" applyAlignment="1">
      <alignment horizontal="center" vertical="center" wrapText="1"/>
    </xf>
    <xf numFmtId="164" fontId="4" fillId="11" borderId="0" xfId="0" applyNumberFormat="1" applyFont="1" applyFill="1" applyAlignment="1">
      <alignment horizontal="center" vertical="center" wrapText="1"/>
    </xf>
    <xf numFmtId="164" fontId="4" fillId="11" borderId="0" xfId="0" applyNumberFormat="1" applyFont="1" applyFill="1" applyAlignment="1">
      <alignment horizontal="center" vertical="center"/>
    </xf>
    <xf numFmtId="164" fontId="0" fillId="0" borderId="0" xfId="0" applyNumberFormat="1"/>
    <xf numFmtId="4" fontId="4" fillId="11" borderId="0" xfId="0" applyNumberFormat="1" applyFont="1" applyFill="1" applyAlignment="1">
      <alignment horizontal="center" vertical="center"/>
    </xf>
    <xf numFmtId="0" fontId="3" fillId="12" borderId="0" xfId="0" applyFont="1" applyFill="1" applyAlignment="1">
      <alignment horizontal="center" vertical="center" wrapText="1"/>
    </xf>
    <xf numFmtId="164" fontId="4" fillId="13" borderId="0" xfId="0" applyNumberFormat="1" applyFont="1" applyFill="1" applyAlignment="1">
      <alignment horizontal="center" vertical="center"/>
    </xf>
    <xf numFmtId="49" fontId="5" fillId="0" borderId="0" xfId="0" applyNumberFormat="1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ANALISA PEMBAYARAN PERKHIDMATAN SAPUAN </a:t>
            </a:r>
            <a:r>
              <a:rPr lang="en-US" sz="1800" u="sng"/>
              <a:t>JALAN</a:t>
            </a:r>
            <a:r>
              <a:rPr lang="en-US" sz="1800"/>
              <a:t> BAGI TAHUN 2013</a:t>
            </a:r>
            <a:r>
              <a:rPr lang="en-US" sz="1800" baseline="0"/>
              <a:t> </a:t>
            </a:r>
            <a:r>
              <a:rPr lang="en-US" sz="1800"/>
              <a:t>- 2021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'[1]P. JALAN'!$B$9</c:f>
              <c:strCache>
                <c:ptCount val="1"/>
                <c:pt idx="0">
                  <c:v>JUMLAH PEMBAYARAN PERKHIDMATAN SAPUAN JALAN (RM)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'[1]P. JALAN'!$C$3:$L$3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'[1]P. JALAN'!$C$9:$L$9</c:f>
              <c:numCache>
                <c:formatCode>_(* #,##0.00_);_(* \(#,##0.00\);_(* "-"??_);_(@_)</c:formatCode>
                <c:ptCount val="10"/>
                <c:pt idx="0">
                  <c:v>18157.189999999999</c:v>
                </c:pt>
                <c:pt idx="1">
                  <c:v>8079.1825140000001</c:v>
                </c:pt>
                <c:pt idx="2">
                  <c:v>10890.656800000001</c:v>
                </c:pt>
                <c:pt idx="3">
                  <c:v>4351.75</c:v>
                </c:pt>
                <c:pt idx="4">
                  <c:v>6017.95</c:v>
                </c:pt>
                <c:pt idx="5">
                  <c:v>4133.3563472000005</c:v>
                </c:pt>
                <c:pt idx="6">
                  <c:v>14531.68</c:v>
                </c:pt>
                <c:pt idx="7">
                  <c:v>1336.07</c:v>
                </c:pt>
                <c:pt idx="8">
                  <c:v>8402</c:v>
                </c:pt>
                <c:pt idx="9">
                  <c:v>5758.8801470000008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88-4DCD-89D9-B0D525C66B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767808"/>
        <c:axId val="35774464"/>
      </c:barChart>
      <c:lineChart>
        <c:grouping val="standard"/>
        <c:varyColors val="0"/>
        <c:ser>
          <c:idx val="0"/>
          <c:order val="0"/>
          <c:tx>
            <c:strRef>
              <c:f>'[1]P. JALAN'!$B$6</c:f>
              <c:strCache>
                <c:ptCount val="1"/>
                <c:pt idx="0">
                  <c:v>JUMLAH PANJANG JALAN (m)</c:v>
                </c:pt>
              </c:strCache>
            </c:strRef>
          </c:tx>
          <c:spPr>
            <a:ln w="34925" cap="rnd">
              <a:solidFill>
                <a:srgbClr val="FF0000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solidFill>
                <a:srgbClr val="FF0000"/>
              </a:solidFill>
              <a:ln w="9525">
                <a:noFill/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'[1]P. JALAN'!$C$3:$L$3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'[1]P. JALAN'!$C$6:$L$6</c:f>
              <c:numCache>
                <c:formatCode>_(* #,##0.00_);_(* \(#,##0.00\);_(* "-"??_);_(@_)</c:formatCode>
                <c:ptCount val="10"/>
                <c:pt idx="0">
                  <c:v>40301.141000000003</c:v>
                </c:pt>
                <c:pt idx="1">
                  <c:v>19557.060000000001</c:v>
                </c:pt>
                <c:pt idx="2">
                  <c:v>21894.62</c:v>
                </c:pt>
                <c:pt idx="3">
                  <c:v>8264.7200000000012</c:v>
                </c:pt>
                <c:pt idx="4">
                  <c:v>16130.869999999999</c:v>
                </c:pt>
                <c:pt idx="5">
                  <c:v>9232.6829999999991</c:v>
                </c:pt>
                <c:pt idx="6">
                  <c:v>27350.309999999998</c:v>
                </c:pt>
                <c:pt idx="7">
                  <c:v>2617.21</c:v>
                </c:pt>
                <c:pt idx="8">
                  <c:v>17831.330000000002</c:v>
                </c:pt>
                <c:pt idx="9">
                  <c:v>12217.8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88-4DCD-89D9-B0D525C66B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389440"/>
        <c:axId val="35776384"/>
      </c:lineChart>
      <c:catAx>
        <c:axId val="35767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TAHUN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74464"/>
        <c:crosses val="autoZero"/>
        <c:auto val="1"/>
        <c:lblAlgn val="ctr"/>
        <c:lblOffset val="100"/>
        <c:noMultiLvlLbl val="0"/>
      </c:catAx>
      <c:valAx>
        <c:axId val="3577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PEMBAYARAN</a:t>
                </a:r>
              </a:p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PERKHIDMATAN</a:t>
                </a:r>
              </a:p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SAPUAN</a:t>
                </a:r>
              </a:p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 JALAN </a:t>
                </a:r>
              </a:p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(RM)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67808"/>
        <c:crosses val="autoZero"/>
        <c:crossBetween val="between"/>
      </c:valAx>
      <c:valAx>
        <c:axId val="35776384"/>
        <c:scaling>
          <c:orientation val="minMax"/>
        </c:scaling>
        <c:delete val="0"/>
        <c:axPos val="r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JUMLAH</a:t>
                </a:r>
              </a:p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PANJANG </a:t>
                </a:r>
              </a:p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JALAN</a:t>
                </a:r>
              </a:p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89440"/>
        <c:crosses val="max"/>
        <c:crossBetween val="between"/>
      </c:valAx>
      <c:catAx>
        <c:axId val="3538944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57763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179915</xdr:colOff>
      <xdr:row>9</xdr:row>
      <xdr:rowOff>165363</xdr:rowOff>
    </xdr:from>
    <xdr:to>
      <xdr:col>14</xdr:col>
      <xdr:colOff>27781</xdr:colOff>
      <xdr:row>36</xdr:row>
      <xdr:rowOff>154780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9CB903-B5AE-4B95-B976-1AA7B3399B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48e9429ce492e26a/Skyshine/JKAS%20Documents/Documents/STATISTIK%20KUTIPAN%20SISA%20PEPEJAL%20DAN%20PEMBERISHAN.xlsx" TargetMode="External"/><Relationship Id="rId1" Type="http://schemas.openxmlformats.org/officeDocument/2006/relationships/externalLinkPath" Target="https://d.docs.live.net/48e9429ce492e26a/Skyshine/JKAS%20Documents/Documents/STATISTIK%20KUTIPAN%20SISA%20PEPEJAL%20DAN%20PEMBERISHA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aqilah\Desktop\UPDATED%20INVENTORI%20PEMBERSIHAN%20DBK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KUTIPAN"/>
      <sheetName val="K.LANDED &amp; NON-LANDED"/>
      <sheetName val="K.INSTITUSI"/>
      <sheetName val="K.KOMERSIAL"/>
      <sheetName val="K.PARLIMEN"/>
      <sheetName val="PEMBERSIHAN"/>
      <sheetName val="P. JALAN"/>
      <sheetName val="P. LONGKANG"/>
      <sheetName val="P. RUMPUT"/>
      <sheetName val="P.PARLIMEN"/>
      <sheetName val="RUMUSAN"/>
    </sheetNames>
    <sheetDataSet>
      <sheetData sheetId="0"/>
      <sheetData sheetId="1"/>
      <sheetData sheetId="2"/>
      <sheetData sheetId="3"/>
      <sheetData sheetId="4"/>
      <sheetData sheetId="5">
        <row r="5">
          <cell r="M5">
            <v>16444.822978</v>
          </cell>
        </row>
        <row r="6">
          <cell r="M6">
            <v>65213.892830199999</v>
          </cell>
        </row>
      </sheetData>
      <sheetData sheetId="6">
        <row r="3">
          <cell r="C3">
            <v>2013</v>
          </cell>
          <cell r="D3">
            <v>2014</v>
          </cell>
          <cell r="E3">
            <v>2015</v>
          </cell>
          <cell r="F3">
            <v>2016</v>
          </cell>
          <cell r="G3">
            <v>2017</v>
          </cell>
          <cell r="H3">
            <v>2018</v>
          </cell>
          <cell r="I3">
            <v>2019</v>
          </cell>
          <cell r="J3">
            <v>2020</v>
          </cell>
          <cell r="K3">
            <v>2021</v>
          </cell>
          <cell r="L3">
            <v>2022</v>
          </cell>
        </row>
        <row r="6">
          <cell r="B6" t="str">
            <v>JUMLAH PANJANG JALAN (m)</v>
          </cell>
          <cell r="C6">
            <v>40301.141000000003</v>
          </cell>
          <cell r="D6">
            <v>19557.060000000001</v>
          </cell>
          <cell r="E6">
            <v>21894.62</v>
          </cell>
          <cell r="F6">
            <v>8264.7200000000012</v>
          </cell>
          <cell r="G6">
            <v>16130.869999999999</v>
          </cell>
          <cell r="H6">
            <v>9232.6829999999991</v>
          </cell>
          <cell r="I6">
            <v>27350.309999999998</v>
          </cell>
          <cell r="J6">
            <v>2617.21</v>
          </cell>
          <cell r="K6">
            <v>17831.330000000002</v>
          </cell>
          <cell r="L6">
            <v>12217.8</v>
          </cell>
        </row>
        <row r="9">
          <cell r="B9" t="str">
            <v>JUMLAH PEMBAYARAN PERKHIDMATAN SAPUAN JALAN (RM)</v>
          </cell>
          <cell r="C9">
            <v>18157.189999999999</v>
          </cell>
          <cell r="D9">
            <v>8079.1825140000001</v>
          </cell>
          <cell r="E9">
            <v>10890.656800000001</v>
          </cell>
          <cell r="F9">
            <v>4351.75</v>
          </cell>
          <cell r="G9">
            <v>6017.95</v>
          </cell>
          <cell r="H9">
            <v>4133.3563472000005</v>
          </cell>
          <cell r="I9">
            <v>14531.68</v>
          </cell>
          <cell r="J9">
            <v>1336.07</v>
          </cell>
          <cell r="K9">
            <v>8402</v>
          </cell>
          <cell r="L9">
            <v>5758.8801470000008</v>
          </cell>
        </row>
      </sheetData>
      <sheetData sheetId="7"/>
      <sheetData sheetId="8"/>
      <sheetData sheetId="9"/>
      <sheetData sheetId="1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UMPUT"/>
      <sheetName val="T.T.RUMPUT"/>
      <sheetName val="JLN"/>
      <sheetName val="T.T.JLN"/>
      <sheetName val="LONGKANG"/>
      <sheetName val="T.T.LONGKANG"/>
      <sheetName val="Tem.AWAM"/>
      <sheetName val="T.T.Tem.AWAM"/>
      <sheetName val="PASAR.MALAM "/>
      <sheetName val="T.T.PASAR.MALAM"/>
      <sheetName val="PASAR.AWAM"/>
      <sheetName val="T.T.PASAR.AWAM"/>
      <sheetName val="JEJANTAS"/>
      <sheetName val="T.T.JEJANTAS"/>
      <sheetName val="PENJAJA"/>
      <sheetName val="T.T.PENJAJA"/>
      <sheetName val="TANDAS"/>
      <sheetName val="T.T.TANDAS"/>
      <sheetName val="ROL"/>
      <sheetName val="T.T.ROL"/>
      <sheetName val="SUM"/>
      <sheetName val="SUM YEAR"/>
      <sheetName val="T.T.SUM"/>
      <sheetName val="T.T.SUM YEAR"/>
    </sheetNames>
    <sheetDataSet>
      <sheetData sheetId="0" refreshError="1"/>
      <sheetData sheetId="1" refreshError="1"/>
      <sheetData sheetId="2" refreshError="1">
        <row r="230">
          <cell r="G230">
            <v>135</v>
          </cell>
        </row>
        <row r="429">
          <cell r="H429">
            <v>531.23564399999998</v>
          </cell>
        </row>
        <row r="438">
          <cell r="H438">
            <v>339.76762919999999</v>
          </cell>
        </row>
        <row r="446">
          <cell r="H446">
            <v>615.80994599999997</v>
          </cell>
        </row>
        <row r="448">
          <cell r="H448">
            <v>68.002800000000008</v>
          </cell>
        </row>
        <row r="453">
          <cell r="H453">
            <v>41.25</v>
          </cell>
        </row>
        <row r="457">
          <cell r="H457">
            <v>260.57056499999999</v>
          </cell>
        </row>
        <row r="458">
          <cell r="H458">
            <v>79.875420000000005</v>
          </cell>
        </row>
        <row r="459">
          <cell r="H459">
            <v>63.995094000000002</v>
          </cell>
        </row>
        <row r="460">
          <cell r="H460">
            <v>411.75138000000004</v>
          </cell>
        </row>
        <row r="461">
          <cell r="H461">
            <v>283.58282400000002</v>
          </cell>
        </row>
        <row r="462">
          <cell r="H462">
            <v>221.2878</v>
          </cell>
        </row>
        <row r="463">
          <cell r="H463">
            <v>119.595744</v>
          </cell>
        </row>
        <row r="464">
          <cell r="H464">
            <v>77.133011999999994</v>
          </cell>
        </row>
        <row r="465">
          <cell r="H465">
            <v>326.94854399999997</v>
          </cell>
        </row>
        <row r="466">
          <cell r="H466">
            <v>70.329944999999995</v>
          </cell>
        </row>
        <row r="469">
          <cell r="H469">
            <v>363.42</v>
          </cell>
        </row>
        <row r="470">
          <cell r="H470">
            <v>110.06</v>
          </cell>
        </row>
        <row r="475">
          <cell r="H475">
            <v>148.74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79EC9-DCDA-46C9-B28B-328E23FC8911}">
  <dimension ref="A1:Q40"/>
  <sheetViews>
    <sheetView tabSelected="1" workbookViewId="0">
      <selection sqref="A1:XFD1048576"/>
    </sheetView>
  </sheetViews>
  <sheetFormatPr defaultRowHeight="14.5" x14ac:dyDescent="0.35"/>
  <cols>
    <col min="2" max="2" width="48.1796875" customWidth="1"/>
    <col min="3" max="3" width="14.54296875" bestFit="1" customWidth="1"/>
    <col min="4" max="4" width="14" bestFit="1" customWidth="1"/>
    <col min="5" max="5" width="13.1796875" customWidth="1"/>
    <col min="6" max="6" width="12.1796875" customWidth="1"/>
    <col min="7" max="7" width="15" customWidth="1"/>
    <col min="8" max="8" width="12.453125" customWidth="1"/>
    <col min="9" max="9" width="13.1796875" customWidth="1"/>
    <col min="10" max="10" width="12.54296875" customWidth="1"/>
    <col min="11" max="12" width="13" customWidth="1"/>
    <col min="13" max="13" width="16" bestFit="1" customWidth="1"/>
    <col min="15" max="15" width="1.453125" customWidth="1"/>
    <col min="16" max="16" width="12" bestFit="1" customWidth="1"/>
    <col min="17" max="17" width="11.26953125" bestFit="1" customWidth="1"/>
  </cols>
  <sheetData>
    <row r="1" spans="2:17" ht="21" x14ac:dyDescent="0.5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3" spans="2:17" ht="37" x14ac:dyDescent="0.35">
      <c r="B3" s="2" t="s">
        <v>1</v>
      </c>
      <c r="C3" s="3">
        <v>2013</v>
      </c>
      <c r="D3" s="3">
        <v>2014</v>
      </c>
      <c r="E3" s="4">
        <v>2015</v>
      </c>
      <c r="F3" s="4">
        <v>2016</v>
      </c>
      <c r="G3" s="4">
        <v>2017</v>
      </c>
      <c r="H3" s="4">
        <v>2018</v>
      </c>
      <c r="I3" s="4">
        <v>2019</v>
      </c>
      <c r="J3" s="4">
        <v>2020</v>
      </c>
      <c r="K3" s="4">
        <v>2021</v>
      </c>
      <c r="L3" s="4">
        <v>2022</v>
      </c>
      <c r="M3" s="5" t="s">
        <v>2</v>
      </c>
    </row>
    <row r="4" spans="2:17" ht="18.5" x14ac:dyDescent="0.35">
      <c r="B4" s="6" t="s">
        <v>3</v>
      </c>
      <c r="C4" s="7">
        <v>16018.32</v>
      </c>
      <c r="D4" s="8">
        <v>10123.950000000001</v>
      </c>
      <c r="E4" s="7">
        <v>4712.62</v>
      </c>
      <c r="F4" s="9">
        <v>955</v>
      </c>
      <c r="G4" s="7">
        <v>10668.8</v>
      </c>
      <c r="H4" s="9">
        <v>3634.52</v>
      </c>
      <c r="I4" s="7">
        <v>2559.69</v>
      </c>
      <c r="J4" s="7">
        <v>440.47</v>
      </c>
      <c r="K4" s="7">
        <f>324.52+625.56+224.25+636.86+137.73+443.64+67.67+2040+794+221.33</f>
        <v>5515.5599999999995</v>
      </c>
      <c r="L4" s="7">
        <f>101.03+169.81+1030.27+357+138.38+203+281.53+410+126+272.72+682.5</f>
        <v>3772.2400000000007</v>
      </c>
      <c r="M4" s="10">
        <f>SUM(C4:L4)</f>
        <v>58401.17</v>
      </c>
    </row>
    <row r="5" spans="2:17" ht="18.5" x14ac:dyDescent="0.35">
      <c r="B5" s="6" t="s">
        <v>4</v>
      </c>
      <c r="C5" s="8">
        <v>24282.821</v>
      </c>
      <c r="D5" s="8">
        <v>9433.11</v>
      </c>
      <c r="E5" s="7">
        <v>17182</v>
      </c>
      <c r="F5" s="7">
        <v>7309.72</v>
      </c>
      <c r="G5" s="7">
        <v>5462.07</v>
      </c>
      <c r="H5" s="9">
        <v>5598.1629999999996</v>
      </c>
      <c r="I5" s="7">
        <v>24790.62</v>
      </c>
      <c r="J5" s="7">
        <v>2176.7399999999998</v>
      </c>
      <c r="K5" s="7">
        <f>250+945+112+110+246.17+583.52+1600+963.4+150+480+189+699.66+1858.29+724.75+1328.49+482.01+1251.9+173.68+167.9</f>
        <v>12315.77</v>
      </c>
      <c r="L5" s="7">
        <f>445+992+385.94+154.85+337.05+591+1554.34+1004.76+340.84+396.66+1100+399.49+743.63</f>
        <v>8445.56</v>
      </c>
      <c r="M5" s="10">
        <f>SUM(C5:L5)</f>
        <v>116996.57399999999</v>
      </c>
    </row>
    <row r="6" spans="2:17" ht="18.5" x14ac:dyDescent="0.35">
      <c r="B6" s="11" t="s">
        <v>5</v>
      </c>
      <c r="C6" s="12">
        <f t="shared" ref="C6:L6" si="0">SUM(C4:C5)</f>
        <v>40301.141000000003</v>
      </c>
      <c r="D6" s="12">
        <f t="shared" si="0"/>
        <v>19557.060000000001</v>
      </c>
      <c r="E6" s="12">
        <f t="shared" si="0"/>
        <v>21894.62</v>
      </c>
      <c r="F6" s="12">
        <f t="shared" si="0"/>
        <v>8264.7200000000012</v>
      </c>
      <c r="G6" s="12">
        <f t="shared" si="0"/>
        <v>16130.869999999999</v>
      </c>
      <c r="H6" s="12">
        <f t="shared" si="0"/>
        <v>9232.6829999999991</v>
      </c>
      <c r="I6" s="12">
        <f t="shared" si="0"/>
        <v>27350.309999999998</v>
      </c>
      <c r="J6" s="12">
        <f t="shared" si="0"/>
        <v>2617.21</v>
      </c>
      <c r="K6" s="12">
        <f t="shared" si="0"/>
        <v>17831.330000000002</v>
      </c>
      <c r="L6" s="12">
        <f t="shared" si="0"/>
        <v>12217.8</v>
      </c>
      <c r="M6" s="13">
        <f>SUM(C6:L6)</f>
        <v>175397.74399999995</v>
      </c>
    </row>
    <row r="7" spans="2:17" ht="37" x14ac:dyDescent="0.35">
      <c r="B7" s="14" t="s">
        <v>6</v>
      </c>
      <c r="C7" s="15">
        <v>4621.9399999999996</v>
      </c>
      <c r="D7" s="15">
        <v>2821.1669999999999</v>
      </c>
      <c r="E7" s="16">
        <v>1313.41</v>
      </c>
      <c r="F7" s="16">
        <v>277.31</v>
      </c>
      <c r="G7" s="16">
        <v>2973.39</v>
      </c>
      <c r="H7" s="16">
        <f>[2]JLN!$H$446+[2]JLN!$H$448+[2]JLN!$H$466+[2]JLN!$H$470+[2]JLN!$H$475</f>
        <v>1012.942691</v>
      </c>
      <c r="I7" s="16">
        <v>713.39</v>
      </c>
      <c r="J7" s="16">
        <v>122.76</v>
      </c>
      <c r="K7" s="16">
        <f>264.79+278.38+123.64+18.86+568.55+221.29+61.68</f>
        <v>1537.19</v>
      </c>
      <c r="L7" s="16">
        <f>28.157061+47.326047+287.136249+99.4959+38.566506+56.5761+78.46241+114.267+35.1162+76.007064+190.21275</f>
        <v>1051.3232869999999</v>
      </c>
      <c r="M7" s="10">
        <f>SUM(C7:K7)</f>
        <v>15393.499690999999</v>
      </c>
      <c r="P7" s="17">
        <f>M7-[1]PEMBERSIHAN!M5</f>
        <v>-1051.3232870000011</v>
      </c>
    </row>
    <row r="8" spans="2:17" ht="37" x14ac:dyDescent="0.35">
      <c r="B8" s="14" t="s">
        <v>7</v>
      </c>
      <c r="C8" s="15">
        <v>13535.25</v>
      </c>
      <c r="D8" s="15">
        <v>5258.0155139999997</v>
      </c>
      <c r="E8" s="18">
        <v>9577.2468000000008</v>
      </c>
      <c r="F8" s="16">
        <v>4074.44</v>
      </c>
      <c r="G8" s="16">
        <v>3044.56</v>
      </c>
      <c r="H8" s="16">
        <f>[2]JLN!$H$429+[2]JLN!$H$438+[2]JLN!$H$453+[2]JLN!$H$457+[2]JLN!$H$458+[2]JLN!$H$459+[2]JLN!$H$460+[2]JLN!$H$461+[2]JLN!$H$462+[2]JLN!$H$463+[2]JLN!$H$464+[2]JLN!$H$465+[2]JLN!$H$469</f>
        <v>3120.4136562000003</v>
      </c>
      <c r="I8" s="16">
        <v>13818.29</v>
      </c>
      <c r="J8" s="16">
        <v>1213.31</v>
      </c>
      <c r="K8" s="16">
        <f>139.35+526.74+123.74+462.47+891.84+537+83.61+267.55+105.35+389.99+1035.81+403.98+740.5+268.67+697.81+96.81+93.59</f>
        <v>6864.81</v>
      </c>
      <c r="L8" s="16">
        <f>248.043+552.9408+215.122956+86.31339+187.87167+329.4234+866.389116+560.053224+189.984216+221.1+613.14+222.675726+414.499362</f>
        <v>4707.5568600000006</v>
      </c>
      <c r="M8" s="10">
        <f>SUM(C8:K8)</f>
        <v>60506.335970199994</v>
      </c>
      <c r="P8" s="17">
        <f>M8-[1]PEMBERSIHAN!M6</f>
        <v>-4707.5568600000042</v>
      </c>
    </row>
    <row r="9" spans="2:17" ht="37" x14ac:dyDescent="0.35">
      <c r="B9" s="19" t="s">
        <v>8</v>
      </c>
      <c r="C9" s="20">
        <f t="shared" ref="C9:K9" si="1">SUM(C7:C8)</f>
        <v>18157.189999999999</v>
      </c>
      <c r="D9" s="20">
        <f t="shared" si="1"/>
        <v>8079.1825140000001</v>
      </c>
      <c r="E9" s="20">
        <f t="shared" si="1"/>
        <v>10890.656800000001</v>
      </c>
      <c r="F9" s="20">
        <f t="shared" si="1"/>
        <v>4351.75</v>
      </c>
      <c r="G9" s="20">
        <f t="shared" si="1"/>
        <v>6017.95</v>
      </c>
      <c r="H9" s="20">
        <f t="shared" si="1"/>
        <v>4133.3563472000005</v>
      </c>
      <c r="I9" s="20">
        <f t="shared" si="1"/>
        <v>14531.68</v>
      </c>
      <c r="J9" s="20">
        <f t="shared" si="1"/>
        <v>1336.07</v>
      </c>
      <c r="K9" s="20">
        <f t="shared" si="1"/>
        <v>8402</v>
      </c>
      <c r="L9" s="20">
        <f>SUM(L7:L8)</f>
        <v>5758.8801470000008</v>
      </c>
      <c r="M9" s="20">
        <f>SUM(M7:M8)</f>
        <v>75899.835661199992</v>
      </c>
      <c r="P9" s="17">
        <f>M9-[1]PEMBERSIHAN!M5-[1]PEMBERSIHAN!M6</f>
        <v>-5758.8801470000035</v>
      </c>
      <c r="Q9" s="17">
        <f>SUM(M7:M8)-SUM(C9:K9)</f>
        <v>0</v>
      </c>
    </row>
    <row r="38" spans="1:4" x14ac:dyDescent="0.35">
      <c r="A38" s="21" t="s">
        <v>9</v>
      </c>
      <c r="C38" s="21"/>
      <c r="D38" s="21"/>
    </row>
    <row r="39" spans="1:4" x14ac:dyDescent="0.35">
      <c r="A39" s="22" t="s">
        <v>10</v>
      </c>
      <c r="C39" s="22"/>
      <c r="D39" s="22"/>
    </row>
    <row r="40" spans="1:4" x14ac:dyDescent="0.35">
      <c r="A40" s="22" t="s">
        <v>11</v>
      </c>
      <c r="C40" s="22"/>
      <c r="D40" s="22"/>
    </row>
  </sheetData>
  <mergeCells count="1">
    <mergeCell ref="B1:M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Karthik Ravindran</dc:creator>
  <cp:lastModifiedBy>Karthik Ravindran</cp:lastModifiedBy>
  <dcterms:created xsi:type="dcterms:W3CDTF">2025-01-28T03:07:59Z</dcterms:created>
  <dcterms:modified xsi:type="dcterms:W3CDTF">2025-01-28T03:08:29Z</dcterms:modified>
</cp:coreProperties>
</file>