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alavika\Documents\GitHub\FABR\"/>
    </mc:Choice>
  </mc:AlternateContent>
  <xr:revisionPtr revIDLastSave="0" documentId="8_{794333CA-02BA-43F9-96AE-816B51C690EC}" xr6:coauthVersionLast="47" xr6:coauthVersionMax="47" xr10:uidLastSave="{00000000-0000-0000-0000-000000000000}"/>
  <bookViews>
    <workbookView xWindow="28690" yWindow="-110" windowWidth="29020" windowHeight="15820" tabRatio="735" activeTab="4" xr2:uid="{00000000-000D-0000-FFFF-FFFF00000000}"/>
  </bookViews>
  <sheets>
    <sheet name="s200-6tasks(low)" sheetId="1" r:id="rId1"/>
    <sheet name="Sheet3" sheetId="4" r:id="rId2"/>
    <sheet name="Sheet4" sheetId="5" r:id="rId3"/>
    <sheet name="s200r-6tasks(low)" sheetId="11" r:id="rId4"/>
    <sheet name="annomi-6tasks" sheetId="6" r:id="rId5"/>
    <sheet name="Sheet7" sheetId="8" r:id="rId6"/>
    <sheet name="Sheet11" sheetId="12" r:id="rId7"/>
    <sheet name="annomi-6tasks-withcontext" sheetId="10" r:id="rId8"/>
    <sheet name="annomi-6tasks-binary" sheetId="9" r:id="rId9"/>
    <sheet name="sfull-6tasks(low)" sheetId="2" r:id="rId10"/>
    <sheet name="20news-10tasks" sheetId="3" r:id="rId11"/>
    <sheet name="20news-10task-processed" sheetId="7"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6" i="6" l="1"/>
  <c r="AZ17" i="6"/>
  <c r="AZ16" i="6"/>
  <c r="AX26" i="6"/>
  <c r="AX17" i="6"/>
  <c r="AX16" i="6"/>
  <c r="A9" i="12"/>
  <c r="AX8" i="6"/>
  <c r="AX7" i="6"/>
  <c r="AX6" i="6"/>
  <c r="AT26" i="6"/>
  <c r="AT17" i="6"/>
  <c r="AT16" i="6"/>
  <c r="AO26" i="6"/>
  <c r="BF26" i="6"/>
  <c r="S9" i="12"/>
  <c r="T9" i="12"/>
  <c r="U9" i="12"/>
  <c r="V9" i="12"/>
  <c r="W9" i="12"/>
  <c r="R9" i="12"/>
  <c r="BF17" i="6"/>
  <c r="BF16" i="6"/>
  <c r="AO17" i="6"/>
  <c r="AP7" i="6"/>
  <c r="AQ7" i="6"/>
  <c r="AR7" i="6"/>
  <c r="AU7" i="6"/>
  <c r="AZ7" i="6"/>
  <c r="AY7" i="6"/>
  <c r="AT7" i="6"/>
  <c r="AO7" i="6"/>
  <c r="BF7" i="6"/>
  <c r="AM7" i="6"/>
  <c r="AJ7" i="6"/>
  <c r="AG7" i="6"/>
  <c r="AH7" i="6"/>
  <c r="AF7" i="6"/>
  <c r="AO16" i="6"/>
  <c r="J9" i="12"/>
  <c r="J10" i="12" s="1"/>
  <c r="K9" i="12"/>
  <c r="K10" i="12" s="1"/>
  <c r="L9" i="12"/>
  <c r="L10" i="12" s="1"/>
  <c r="M9" i="12"/>
  <c r="M10" i="12" s="1"/>
  <c r="I9" i="12"/>
  <c r="I10" i="12" s="1"/>
  <c r="Q6" i="11"/>
  <c r="W10" i="8"/>
  <c r="V10" i="8"/>
  <c r="U10" i="8"/>
  <c r="T10" i="8"/>
  <c r="S10" i="8"/>
  <c r="R10" i="8"/>
  <c r="BF8" i="6"/>
  <c r="BF6" i="6"/>
  <c r="AZ6" i="6"/>
  <c r="AZ8" i="6"/>
  <c r="AY8" i="6"/>
  <c r="AP8" i="6"/>
  <c r="AQ8" i="6"/>
  <c r="AR8" i="6"/>
  <c r="AO8" i="6"/>
  <c r="AU8" i="6"/>
  <c r="AT8" i="6"/>
  <c r="AM8" i="6"/>
  <c r="AJ8" i="6"/>
  <c r="AG8" i="6"/>
  <c r="AH8" i="6"/>
  <c r="AF8" i="6"/>
  <c r="M6" i="11"/>
  <c r="G6" i="11"/>
  <c r="F6" i="11"/>
  <c r="R13" i="8"/>
  <c r="AD5" i="8"/>
  <c r="AB5" i="8"/>
  <c r="AB4" i="8"/>
  <c r="AA4" i="8"/>
  <c r="AE8" i="8"/>
  <c r="AE7" i="8"/>
  <c r="AD7" i="8"/>
  <c r="AE6" i="8"/>
  <c r="AD6" i="8"/>
  <c r="AC6" i="8"/>
  <c r="AE5" i="8"/>
  <c r="AC5" i="8"/>
  <c r="AE4" i="8"/>
  <c r="AD4" i="8"/>
  <c r="AC4" i="8"/>
  <c r="W19" i="8"/>
  <c r="S18" i="8"/>
  <c r="R18" i="8"/>
  <c r="D17" i="8"/>
  <c r="T17" i="8"/>
  <c r="S17" i="8"/>
  <c r="R17" i="8"/>
  <c r="V19" i="8"/>
  <c r="U19" i="8"/>
  <c r="T19" i="8"/>
  <c r="S19" i="8"/>
  <c r="R19" i="8"/>
  <c r="W18" i="8"/>
  <c r="V18" i="8"/>
  <c r="U18" i="8"/>
  <c r="T18" i="8"/>
  <c r="W17" i="8"/>
  <c r="V17" i="8"/>
  <c r="U17" i="8"/>
  <c r="R14" i="8"/>
  <c r="X9" i="12" l="1"/>
  <c r="O10" i="12"/>
  <c r="O8" i="8"/>
  <c r="O7" i="8"/>
  <c r="N7" i="8"/>
  <c r="O6" i="8"/>
  <c r="N6" i="8"/>
  <c r="M6" i="8"/>
  <c r="O5" i="8"/>
  <c r="N5" i="8"/>
  <c r="M5" i="8"/>
  <c r="L5" i="8"/>
  <c r="O4" i="8"/>
  <c r="N4" i="8"/>
  <c r="M4" i="8"/>
  <c r="L4" i="8"/>
  <c r="K4" i="8"/>
  <c r="AG6" i="6"/>
  <c r="AH6" i="6"/>
  <c r="AJ6" i="6"/>
  <c r="AM6" i="6"/>
  <c r="AO6" i="6"/>
  <c r="AP6" i="6"/>
  <c r="AQ6" i="6"/>
  <c r="AR6" i="6"/>
  <c r="AT6" i="6"/>
  <c r="AU6" i="6"/>
  <c r="AY6" i="6"/>
  <c r="AF6" i="6"/>
  <c r="G19" i="8"/>
  <c r="G18" i="8"/>
  <c r="G17" i="8"/>
  <c r="B19" i="8"/>
  <c r="B18" i="8"/>
  <c r="B17" i="8"/>
  <c r="D19" i="8"/>
  <c r="C19" i="8"/>
  <c r="E19" i="8"/>
  <c r="F19" i="8"/>
  <c r="D18" i="8"/>
  <c r="C18" i="8"/>
  <c r="F18" i="8"/>
  <c r="E18" i="8"/>
  <c r="F17" i="8"/>
  <c r="E17" i="8"/>
  <c r="C17" i="8"/>
  <c r="B14" i="8"/>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tc={70A00000-8FA7-4AD9-A815-D0C1CF7990B4}</author>
    <author>Malavika</author>
    <author>tc={39E10DAE-DE71-4305-9D2D-91289AEA76E1}</author>
    <author>tc={18AEEC49-E074-4AB8-8D4F-36832E1E5310}</author>
    <author>tc={A04D4A86-D106-48E6-829B-CA1A3097197B}</author>
    <author>tc={905DE1FF-546B-4D1C-9937-B5E6A6358DD0}</author>
    <author>tc={D0FF462F-8AE1-42E4-B9E2-893DAFBD688A}</author>
  </authors>
  <commentList>
    <comment ref="S1" authorId="0" shapeId="0" xr:uid="{70A00000-8FA7-4AD9-A815-D0C1CF7990B4}">
      <text>
        <t>[Threaded comment]
Your version of Excel allows you to read this threaded comment; however, any edits to it will get removed if the file is opened in a newer version of Excel. Learn more: https://go.microsoft.com/fwlink/?linkid=870924
Comment:
    Is it true that forgetting always happens on one class and new learning happens on the opposite class?</t>
      </text>
    </comment>
    <comment ref="K2" authorId="1" shapeId="0" xr:uid="{F336C399-7489-4ADA-B12E-51256F0DF6F3}">
      <text>
        <r>
          <rPr>
            <b/>
            <sz val="9"/>
            <color indexed="81"/>
            <rFont val="Tahoma"/>
            <charset val="1"/>
          </rPr>
          <t>Malavika:</t>
        </r>
        <r>
          <rPr>
            <sz val="9"/>
            <color indexed="81"/>
            <rFont val="Tahoma"/>
            <charset val="1"/>
          </rPr>
          <t xml:space="preserve">
scenario=til
batch=32
epochs=20
Could have better perf with es criteria.
Time=2.9h</t>
        </r>
      </text>
    </comment>
    <comment ref="D3" authorId="2" shapeId="0" xr:uid="{39E10DAE-DE71-4305-9D2D-91289AEA76E1}">
      <text>
        <t>[Threaded comment]
Your version of Excel allows you to read this threaded comment; however, any edits to it will get removed if the file is opened in a newer version of Excel. Learn more: https://go.microsoft.com/fwlink/?linkid=870924
Comment:
    Check on colab pro again since it was run on free colab</t>
      </text>
    </comment>
    <comment ref="E3" authorId="3" shapeId="0" xr:uid="{18AEEC49-E074-4AB8-8D4F-36832E1E5310}">
      <text>
        <t>[Threaded comment]
Your version of Excel allows you to read this threaded comment; however, any edits to it will get removed if the file is opened in a newer version of Excel. Learn more: https://go.microsoft.com/fwlink/?linkid=870924
Comment:
    Seems to be heavily overfitting to each new dataset with significant forgetting.
Is it because of MLP or hyp setting or MLP layers?</t>
      </text>
    </comment>
    <comment ref="G3" authorId="4" shapeId="0" xr:uid="{A04D4A86-D106-48E6-829B-CA1A3097197B}">
      <text>
        <t>[Threaded comment]
Your version of Excel allows you to read this threaded comment; however, any edits to it will get removed if the file is opened in a newer version of Excel. Learn more: https://go.microsoft.com/fwlink/?linkid=870924
Comment:
    Why is this much worse than sequential learning, while BERT fine-tuned MTL is better than sequential learning?
Only the last task performance is &gt;70% across different seeds, while the other tasks perf varies widely by seed - might be that train data is seen in order. But how are the train and val accuracies good? 
Note: KAN paper does not report MTL baseline</t>
      </text>
    </comment>
    <comment ref="N6" authorId="5" shapeId="0" xr:uid="{905DE1FF-546B-4D1C-9937-B5E6A6358DD0}">
      <text>
        <t>[Threaded comment]
Your version of Excel allows you to read this threaded comment; however, any edits to it will get removed if the file is opened in a newer version of Excel. Learn more: https://go.microsoft.com/fwlink/?linkid=870924
Comment:
    Maybe the new hyp3 es criteria makes the performance worse since the regularization causes performance increments to be very slow and es hits before the model has had a chance to learn all that it can. (takes 9 epochs per task except last)
Performance using orig hyp can maybe match the new hyp3 NoMask baseline?
( Note that the regu already increases train time terribly. )</t>
      </text>
    </comment>
    <comment ref="A10" authorId="6" shapeId="0" xr:uid="{D0FF462F-8AE1-42E4-B9E2-893DAFBD688A}">
      <text>
        <t>[Threaded comment]
Your version of Excel allows you to read this threaded comment; however, any edits to it will get removed if the file is opened in a newer version of Excel. Learn more: https://go.microsoft.com/fwlink/?linkid=870924
Comment:
    Account for semantic similarity in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Malavika</author>
    <author>tc={265FACF0-206D-4F11-A7FD-DF823A2B4623}</author>
    <author>tc={FC08934A-59A3-421B-8790-9B401D039BED}</author>
  </authors>
  <commentList>
    <comment ref="F2" authorId="0" shapeId="0" xr:uid="{E6DFABC2-379D-4EC4-A067-246FC7D1A3C8}">
      <text>
        <r>
          <rPr>
            <b/>
            <sz val="9"/>
            <color indexed="81"/>
            <rFont val="Tahoma"/>
            <family val="2"/>
          </rPr>
          <t>Malavika:</t>
        </r>
        <r>
          <rPr>
            <sz val="9"/>
            <color indexed="81"/>
            <rFont val="Tahoma"/>
            <family val="2"/>
          </rPr>
          <t xml:space="preserve">
batch=32
epochs=6
time=0.2h
Check for 10 epochs</t>
        </r>
      </text>
    </comment>
    <comment ref="G2" authorId="0" shapeId="0" xr:uid="{928C14E0-B807-42C2-8B87-594239C9B820}">
      <text>
        <r>
          <rPr>
            <b/>
            <sz val="9"/>
            <color indexed="81"/>
            <rFont val="Tahoma"/>
            <family val="2"/>
          </rPr>
          <t>Malavika:</t>
        </r>
        <r>
          <rPr>
            <sz val="9"/>
            <color indexed="81"/>
            <rFont val="Tahoma"/>
            <family val="2"/>
          </rPr>
          <t xml:space="preserve">
bs=32
scenario=til
time=0.2h</t>
        </r>
      </text>
    </comment>
    <comment ref="M2" authorId="0" shapeId="0" xr:uid="{A9B4D950-E8FB-45A3-917D-D4D56B1B5E07}">
      <text>
        <r>
          <rPr>
            <b/>
            <sz val="9"/>
            <color indexed="81"/>
            <rFont val="Tahoma"/>
            <family val="2"/>
          </rPr>
          <t>Malavika:</t>
        </r>
        <r>
          <rPr>
            <sz val="9"/>
            <color indexed="81"/>
            <rFont val="Tahoma"/>
            <family val="2"/>
          </rPr>
          <t xml:space="preserve">
batch=32
time=1.2h</t>
        </r>
      </text>
    </comment>
    <comment ref="O2" authorId="0" shapeId="0" xr:uid="{D8A188C5-79F8-4B19-A38B-774E07ECFF32}">
      <text>
        <r>
          <rPr>
            <b/>
            <sz val="9"/>
            <color indexed="81"/>
            <rFont val="Tahoma"/>
            <charset val="1"/>
          </rPr>
          <t>Malavika:</t>
        </r>
        <r>
          <rPr>
            <sz val="9"/>
            <color indexed="81"/>
            <rFont val="Tahoma"/>
            <charset val="1"/>
          </rPr>
          <t xml:space="preserve">
(removed nepochs=2)</t>
        </r>
      </text>
    </comment>
    <comment ref="Q2" authorId="0" shapeId="0" xr:uid="{E4E8B8E5-E523-4BDC-9111-02B0EC0064FB}">
      <text>
        <r>
          <rPr>
            <b/>
            <sz val="9"/>
            <color indexed="81"/>
            <rFont val="Tahoma"/>
            <family val="2"/>
          </rPr>
          <t>Malavika:</t>
        </r>
        <r>
          <rPr>
            <sz val="9"/>
            <color indexed="81"/>
            <rFont val="Tahoma"/>
            <family val="2"/>
          </rPr>
          <t xml:space="preserve">
scenario=til
batch=32
epochs=10
time=1.7h</t>
        </r>
      </text>
    </comment>
    <comment ref="R2" authorId="0" shapeId="0" xr:uid="{AFE79886-3185-4553-81B9-6D82097AE90C}">
      <text>
        <r>
          <rPr>
            <b/>
            <sz val="9"/>
            <color indexed="81"/>
            <rFont val="Tahoma"/>
            <charset val="1"/>
          </rPr>
          <t xml:space="preserve">Malavika:
</t>
        </r>
        <r>
          <rPr>
            <sz val="9"/>
            <color indexed="81"/>
            <rFont val="Tahoma"/>
            <family val="2"/>
          </rPr>
          <t>scenraio=til</t>
        </r>
        <r>
          <rPr>
            <sz val="9"/>
            <color indexed="81"/>
            <rFont val="Tahoma"/>
            <charset val="1"/>
          </rPr>
          <t xml:space="preserve">
batch=32
epochs=10
buffer=0.02
buffer size=28 (reduced from default of 128 to avoid cuda memory err)
alpha=0.5
beta=0.5
time=0.4h</t>
        </r>
      </text>
    </comment>
    <comment ref="AB2" authorId="0" shapeId="0" xr:uid="{26C6CC44-9E5E-4473-AAF0-79013C445054}">
      <text>
        <r>
          <rPr>
            <b/>
            <sz val="9"/>
            <color indexed="81"/>
            <rFont val="Tahoma"/>
            <family val="2"/>
          </rPr>
          <t>Malavika:</t>
        </r>
        <r>
          <rPr>
            <sz val="9"/>
            <color indexed="81"/>
            <rFont val="Tahoma"/>
            <family val="2"/>
          </rPr>
          <t xml:space="preserve">
scenraio=til
batch=32
epochs=10
buffer=0.0.02
buffer size=28
alpha=0.5
beta=0.5
time=</t>
        </r>
      </text>
    </comment>
    <comment ref="AC2" authorId="0" shapeId="0" xr:uid="{E332B727-DB3E-4776-AF45-8AE3175F2836}">
      <text>
        <r>
          <rPr>
            <b/>
            <sz val="9"/>
            <color indexed="81"/>
            <rFont val="Tahoma"/>
            <charset val="1"/>
          </rPr>
          <t xml:space="preserve">Malavika:
</t>
        </r>
        <r>
          <rPr>
            <sz val="9"/>
            <color indexed="81"/>
            <rFont val="Tahoma"/>
            <family val="2"/>
          </rPr>
          <t>scenraio=til</t>
        </r>
        <r>
          <rPr>
            <sz val="9"/>
            <color indexed="81"/>
            <rFont val="Tahoma"/>
            <charset val="1"/>
          </rPr>
          <t xml:space="preserve">
batch=32
epochs=10
buffer=0.0.02
buffer size=28
alpha=0.5
beta=0.5</t>
        </r>
      </text>
    </comment>
    <comment ref="Q3" authorId="1" shapeId="0" xr:uid="{265FACF0-206D-4F11-A7FD-DF823A2B4623}">
      <text>
        <t>[Threaded comment]
Your version of Excel allows you to read this threaded comment; however, any edits to it will get removed if the file is opened in a newer version of Excel. Learn more: https://go.microsoft.com/fwlink/?linkid=870924
Comment:
    Across both datasets, CTR seems to perform worse than KAN overall - why is this?
Is it possible that the CTR adapter is over-parametrised which leads to overfitting on the train data? Check train and val loss and acc curves - and check again with 6 epochs.</t>
      </text>
    </comment>
    <comment ref="G6" authorId="2" shapeId="0" xr:uid="{FC08934A-59A3-421B-8790-9B401D039BED}">
      <text>
        <t>[Threaded comment]
Your version of Excel allows you to read this threaded comment; however, any edits to it will get removed if the file is opened in a newer version of Excel. Learn more: https://go.microsoft.com/fwlink/?linkid=870924
Comment:
    It is interesting that even with sentiment domain, and where all tasks have equal amounts of data, there is significant forgetting.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Malavika</author>
    <author>tc={34B950CE-1FA8-4D0F-97A8-99AF9BB7BC3E}</author>
    <author>tc={B479D6A7-FCC8-4CED-9998-4133DEAEE4D4}</author>
    <author>tc={7FD760DC-B7E5-4BD3-B861-066C4B212D83}</author>
    <author>tc={1EF12F1A-A0FB-4A72-8AE3-EC084B84362B}</author>
    <author>tc={DB96B600-5803-4C99-9AF5-75403A65ABE8}</author>
    <author>tc={607873F8-3D06-455C-A8B6-CE976058B7FB}</author>
    <author>tc={B84C5AAB-ABEB-48CF-AB3C-F572B42127D1}</author>
    <author>tc={1A6E2035-3208-44D7-BD4C-1C57C3C832CA}</author>
    <author>tc={1F7419FE-7C36-4DBD-AC84-244D4061BC9D}</author>
    <author>tc={5CE0E74C-3399-484E-BCC6-4B5FBAC054C2}</author>
    <author>tc={8206DA95-9785-49FB-A8B9-850FC213E779}</author>
    <author>tc={C6BFDE2E-C2CA-48AA-9701-99C7949B9C41}</author>
    <author>tc={FA9D15FA-BF03-4481-A0F4-BE9E9F3C4357}</author>
    <author>tc={B30786E9-5D60-4C68-B4A3-EE15ED4280F7}</author>
    <author>tc={CE5EEC57-57EA-49BC-B18F-0A746A8716CB}</author>
    <author>tc={7241FC4E-C2CE-4D34-91DF-ACEFE0BB04C2}</author>
    <author>tc={6162A319-14E4-40F7-BA42-5202C75CF0A9}</author>
    <author>tc={B590A9A1-5125-4A5A-8BB4-2158CBC99BC6}</author>
    <author>tc={52C9FF4E-62DC-48D9-A556-5557DB5DE8F0}</author>
    <author>tc={2ABD57CE-560A-48D7-AE62-46FBEC9507D9}</author>
  </authors>
  <commentList>
    <comment ref="L2" authorId="0" shapeId="0" xr:uid="{C8448F05-4FFD-4E82-8E48-DB603BB59597}">
      <text>
        <r>
          <rPr>
            <b/>
            <sz val="9"/>
            <color indexed="81"/>
            <rFont val="Tahoma"/>
            <charset val="1"/>
          </rPr>
          <t>Malavika:</t>
        </r>
        <r>
          <rPr>
            <sz val="9"/>
            <color indexed="81"/>
            <rFont val="Tahoma"/>
            <charset val="1"/>
          </rPr>
          <t xml:space="preserve">
batch=32
all other hyp=default (incl nepochs=2)</t>
        </r>
      </text>
    </comment>
    <comment ref="M2" authorId="0" shapeId="0" xr:uid="{980A9D85-9D36-48A2-BE30-6A8D4E1EBE00}">
      <text>
        <r>
          <rPr>
            <b/>
            <sz val="9"/>
            <color indexed="81"/>
            <rFont val="Tahoma"/>
            <charset val="1"/>
          </rPr>
          <t>Malavika:</t>
        </r>
        <r>
          <rPr>
            <sz val="9"/>
            <color indexed="81"/>
            <rFont val="Tahoma"/>
            <charset val="1"/>
          </rPr>
          <t xml:space="preserve">
(removed nepochs=2)
time=0.5h</t>
        </r>
      </text>
    </comment>
    <comment ref="O2" authorId="0" shapeId="0" xr:uid="{0CC393E1-1514-4ABC-9A63-165A5C143C88}">
      <text>
        <r>
          <rPr>
            <b/>
            <sz val="9"/>
            <color indexed="81"/>
            <rFont val="Tahoma"/>
            <charset val="1"/>
          </rPr>
          <t>Malavika:</t>
        </r>
        <r>
          <rPr>
            <sz val="9"/>
            <color indexed="81"/>
            <rFont val="Tahoma"/>
            <charset val="1"/>
          </rPr>
          <t xml:space="preserve">
scenario=til
batch=32
epochs=10
time=1.1h</t>
        </r>
      </text>
    </comment>
    <comment ref="AF2" authorId="0" shapeId="0" xr:uid="{15BC1DA9-1D07-42DB-9396-E273C525FAB0}">
      <text>
        <r>
          <rPr>
            <b/>
            <sz val="9"/>
            <color indexed="81"/>
            <rFont val="Tahoma"/>
            <charset val="1"/>
          </rPr>
          <t>Malavika:</t>
        </r>
        <r>
          <rPr>
            <sz val="9"/>
            <color indexed="81"/>
            <rFont val="Tahoma"/>
            <charset val="1"/>
          </rPr>
          <t xml:space="preserve">
batch=32
epochs=6
Check for 10 epochs</t>
        </r>
      </text>
    </comment>
    <comment ref="AG2" authorId="0" shapeId="0" xr:uid="{8BF3E7D0-2777-4D50-95F6-331819BBC8CD}">
      <text>
        <r>
          <rPr>
            <b/>
            <sz val="9"/>
            <color indexed="81"/>
            <rFont val="Tahoma"/>
            <family val="2"/>
          </rPr>
          <t>Malavika:</t>
        </r>
        <r>
          <rPr>
            <sz val="9"/>
            <color indexed="81"/>
            <rFont val="Tahoma"/>
            <family val="2"/>
          </rPr>
          <t xml:space="preserve">
batch=32
epochs=6
Check for 10 epochs</t>
        </r>
      </text>
    </comment>
    <comment ref="AH2" authorId="0" shapeId="0" xr:uid="{A8017BCD-E9DA-4DB0-973B-812DE6369CF1}">
      <text>
        <r>
          <rPr>
            <b/>
            <sz val="9"/>
            <color indexed="81"/>
            <rFont val="Tahoma"/>
            <family val="2"/>
          </rPr>
          <t>Malavika:</t>
        </r>
        <r>
          <rPr>
            <sz val="9"/>
            <color indexed="81"/>
            <rFont val="Tahoma"/>
            <family val="2"/>
          </rPr>
          <t xml:space="preserve">
batch=32
epochs=6
Check for 10 epochs</t>
        </r>
      </text>
    </comment>
    <comment ref="AR2" authorId="0" shapeId="0" xr:uid="{3E237AAF-D319-4D55-939F-C9D08681C39A}">
      <text>
        <r>
          <rPr>
            <b/>
            <sz val="9"/>
            <color indexed="81"/>
            <rFont val="Tahoma"/>
            <charset val="1"/>
          </rPr>
          <t>Malavika:</t>
        </r>
        <r>
          <rPr>
            <sz val="9"/>
            <color indexed="81"/>
            <rFont val="Tahoma"/>
            <charset val="1"/>
          </rPr>
          <t xml:space="preserve">
(removed nepochs=2)</t>
        </r>
      </text>
    </comment>
    <comment ref="AU2" authorId="0" shapeId="0" xr:uid="{EA9998EE-4FC5-4852-9ECD-D47DE5F2488D}">
      <text>
        <r>
          <rPr>
            <b/>
            <sz val="9"/>
            <color indexed="81"/>
            <rFont val="Tahoma"/>
            <family val="2"/>
          </rPr>
          <t>Malavika:</t>
        </r>
        <r>
          <rPr>
            <sz val="9"/>
            <color indexed="81"/>
            <rFont val="Tahoma"/>
            <family val="2"/>
          </rPr>
          <t xml:space="preserve">
scenario=til
batch=32
epochs=10</t>
        </r>
      </text>
    </comment>
    <comment ref="AX2" authorId="0" shapeId="0" xr:uid="{237C97DA-1CFA-4B2F-AC43-29C9AED34887}">
      <text>
        <r>
          <rPr>
            <b/>
            <sz val="9"/>
            <color indexed="81"/>
            <rFont val="Tahoma"/>
            <charset val="1"/>
          </rPr>
          <t>Malavika:</t>
        </r>
        <r>
          <rPr>
            <sz val="9"/>
            <color indexed="81"/>
            <rFont val="Tahoma"/>
            <charset val="1"/>
          </rPr>
          <t xml:space="preserve">
Malavika:
scenraio=til
batch=32
epochs=10
buffer=0.02
buffer size=28 (reduced from default of 128 to avoid cuda memory err)
beta=0.5
time=0.4h</t>
        </r>
      </text>
    </comment>
    <comment ref="AY2" authorId="0" shapeId="0" xr:uid="{A00556AC-CC14-4417-8FB4-6A7AFDBCC2EA}">
      <text>
        <r>
          <rPr>
            <b/>
            <sz val="9"/>
            <color indexed="81"/>
            <rFont val="Tahoma"/>
            <charset val="1"/>
          </rPr>
          <t xml:space="preserve">Malavika:
</t>
        </r>
        <r>
          <rPr>
            <sz val="9"/>
            <color indexed="81"/>
            <rFont val="Tahoma"/>
            <family val="2"/>
          </rPr>
          <t>scenraio=til</t>
        </r>
        <r>
          <rPr>
            <sz val="9"/>
            <color indexed="81"/>
            <rFont val="Tahoma"/>
            <charset val="1"/>
          </rPr>
          <t xml:space="preserve">
batch=32
epochs=10
buffer=0.02
buffer size=28 (reduced from default of 128 to avoid cuda memory err)
alpha=0.5
beta=0.5
time=0.4h</t>
        </r>
      </text>
    </comment>
    <comment ref="BF2" authorId="0" shapeId="0" xr:uid="{E883CC50-0AC9-4192-A38E-D7AFF7D98D98}">
      <text>
        <r>
          <rPr>
            <b/>
            <sz val="9"/>
            <color indexed="81"/>
            <rFont val="Tahoma"/>
            <family val="2"/>
          </rPr>
          <t>Malavika:</t>
        </r>
        <r>
          <rPr>
            <sz val="9"/>
            <color indexed="81"/>
            <rFont val="Tahoma"/>
            <family val="2"/>
          </rPr>
          <t xml:space="preserve">
scenario=til
batch=32
nepochs=10
time=0.4h</t>
        </r>
      </text>
    </comment>
    <comment ref="BI2" authorId="0" shapeId="0" xr:uid="{BFD780F1-1BB5-42B4-9CEF-F982AE6BBBED}">
      <text>
        <r>
          <rPr>
            <b/>
            <sz val="9"/>
            <color indexed="81"/>
            <rFont val="Tahoma"/>
            <family val="2"/>
          </rPr>
          <t>Malavika:</t>
        </r>
        <r>
          <rPr>
            <sz val="9"/>
            <color indexed="81"/>
            <rFont val="Tahoma"/>
            <family val="2"/>
          </rPr>
          <t xml:space="preserve">
scenraio=til
batch=32
epochs=10
buffer=0.0.02
buffer size=28
alpha=0.5
beta=0.5
time=</t>
        </r>
      </text>
    </comment>
    <comment ref="BJ2" authorId="0" shapeId="0" xr:uid="{B8F5C54F-B47C-4652-A30A-AB64C4E26EF3}">
      <text>
        <r>
          <rPr>
            <b/>
            <sz val="9"/>
            <color indexed="81"/>
            <rFont val="Tahoma"/>
            <charset val="1"/>
          </rPr>
          <t xml:space="preserve">Malavika:
</t>
        </r>
        <r>
          <rPr>
            <sz val="9"/>
            <color indexed="81"/>
            <rFont val="Tahoma"/>
            <family val="2"/>
          </rPr>
          <t>scenraio=til</t>
        </r>
        <r>
          <rPr>
            <sz val="9"/>
            <color indexed="81"/>
            <rFont val="Tahoma"/>
            <charset val="1"/>
          </rPr>
          <t xml:space="preserve">
batch=32
epochs=10
buffer=0.0.02
buffer size=28
alpha=0.5
beta=0.5</t>
        </r>
      </text>
    </comment>
    <comment ref="AH3" authorId="1" shapeId="0" xr:uid="{34B950CE-1FA8-4D0F-97A8-99AF9BB7BC3E}">
      <text>
        <t>[Threaded comment]
Your version of Excel allows you to read this threaded comment; however, any edits to it will get removed if the file is opened in a newer version of Excel. Learn more: https://go.microsoft.com/fwlink/?linkid=870924
Comment:
    Why is the MTL performance only almost as good as sequential learning? Could this be the opposing polarity effect?</t>
      </text>
    </comment>
    <comment ref="AJ3" authorId="2" shapeId="0" xr:uid="{B479D6A7-FCC8-4CED-9998-4133DEAEE4D4}">
      <text>
        <t>[Threaded comment]
Your version of Excel allows you to read this threaded comment; however, any edits to it will get removed if the file is opened in a newer version of Excel. Learn more: https://go.microsoft.com/fwlink/?linkid=870924
Comment:
    Results are different for different random orders, with the test perf on the last task always being very good, while test perf for other tasks is poor. Something to do with the order in which the data is seen and overfitting to the last task?</t>
      </text>
    </comment>
    <comment ref="AK3" authorId="3" shapeId="0" xr:uid="{7FD760DC-B7E5-4BD3-B861-066C4B212D83}">
      <text>
        <t>[Threaded comment]
Your version of Excel allows you to read this threaded comment; however, any edits to it will get removed if the file is opened in a newer version of Excel. Learn more: https://go.microsoft.com/fwlink/?linkid=870924
Comment:
    This should do better than single-head MTL on each task when first learnt but forget as new tasks appear.</t>
      </text>
    </comment>
    <comment ref="AL3" authorId="4" shapeId="0" xr:uid="{1EF12F1A-A0FB-4A72-8AE3-EC084B84362B}">
      <text>
        <t>[Threaded comment]
Your version of Excel allows you to read this threaded comment; however, any edits to it will get removed if the file is opened in a newer version of Excel. Learn more: https://go.microsoft.com/fwlink/?linkid=870924
Comment:
    Should have the best performance.</t>
      </text>
    </comment>
    <comment ref="AM3" authorId="5" shapeId="0" xr:uid="{DB96B600-5803-4C99-9AF5-75403A65ABE8}">
      <text>
        <t>[Threaded comment]
Your version of Excel allows you to read this threaded comment; however, any edits to it will get removed if the file is opened in a newer version of Excel. Learn more: https://go.microsoft.com/fwlink/?linkid=870924
Comment:
    This performs better than MTL because of the availability of task specific params in each head, which allows for similar utterances to be processed differently in different contexts.</t>
      </text>
    </comment>
    <comment ref="AO3" authorId="6" shapeId="0" xr:uid="{607873F8-3D06-455C-A8B6-CE976058B7FB}">
      <text>
        <t>[Threaded comment]
Your version of Excel allows you to read this threaded comment; however, any edits to it will get removed if the file is opened in a newer version of Excel. Learn more: https://go.microsoft.com/fwlink/?linkid=870924
Comment:
    Why does masking perform much worse than sequential learning?
With KAN: random2 &gt; random0 &gt; random10 
But with sequential learning: random0 &gt; random2 &gt; random10
Does this say something?</t>
      </text>
    </comment>
    <comment ref="AR3" authorId="7" shapeId="0" xr:uid="{B84C5AAB-ABEB-48CF-AB3C-F572B42127D1}">
      <text>
        <t>[Threaded comment]
Your version of Excel allows you to read this threaded comment; however, any edits to it will get removed if the file is opened in a newer version of Excel. Learn more: https://go.microsoft.com/fwlink/?linkid=870924
Comment:
    This is a good score, considering 2 out of 6 classes had zero f1 (i.e. couldn't be calculated since at least one of the classes was never predicted).
Can this be improved further with hyp tuning?
Why does random masking alone result in some classes never being predicted?</t>
      </text>
    </comment>
    <comment ref="AU3" authorId="8" shapeId="0" xr:uid="{1A6E2035-3208-44D7-BD4C-1C57C3C832CA}">
      <text>
        <t>[Threaded comment]
Your version of Excel allows you to read this threaded comment; however, any edits to it will get removed if the file is opened in a newer version of Excel. Learn more: https://go.microsoft.com/fwlink/?linkid=870924
Comment:
    Adapter performs worse than masking, which is worse than sequential learning. Why is this the case? 
Could it be that the similar utterances with opposing polarity in drug and medicine actually causes forgetting on the previous task? And this doesn't happen in sequential learning because different pathways may be used for the old and new tasks (even if there is similarity), thus minimizing the forgetting?
This means we would expect random masking (TaskDrop) to do better than CTR/KAN.</t>
      </text>
    </comment>
    <comment ref="AX3" authorId="9" shapeId="0" xr:uid="{1F7419FE-7C36-4DBD-AC84-244D4061BC9D}">
      <text>
        <t>[Threaded comment]
Your version of Excel allows you to read this threaded comment; however, any edits to it will get removed if the file is opened in a newer version of Excel. Learn more: https://go.microsoft.com/fwlink/?linkid=870924
Comment:
    This should do better than DER++ and should probably be the closest to MTL, compared to other CL methods.</t>
      </text>
    </comment>
    <comment ref="AZ3" authorId="10" shapeId="0" xr:uid="{5CE0E74C-3399-484E-BCC6-4B5FBAC054C2}">
      <text>
        <t xml:space="preserve">[Threaded comment]
Your version of Excel allows you to read this threaded comment; however, any edits to it will get removed if the file is opened in a newer version of Excel. Learn more: https://go.microsoft.com/fwlink/?linkid=870924
Comment:
    Poor results could be due to certain classes not being sampled into the buffer.
The logit constraint also means that samples previously incorrect cannot be updated.
Also, since buffer samples are replayed in every new batch, for tasks with a small training size, learning new information gets difficult.
Check how this adapter is different from the CTR adapter.
</t>
      </text>
    </comment>
    <comment ref="BI3" authorId="11" shapeId="0" xr:uid="{8206DA95-9785-49FB-A8B9-850FC213E779}">
      <text>
        <t>[Threaded comment]
Your version of Excel allows you to read this threaded comment; however, any edits to it will get removed if the file is opened in a newer version of Excel. Learn more: https://go.microsoft.com/fwlink/?linkid=870924
Comment:
    Performance seems worse than DER++ at the end of 4 tasks.
Try premium GPU with cuda version fixes, or buy GCE.</t>
      </text>
    </comment>
    <comment ref="BJ3" authorId="12" shapeId="0" xr:uid="{C6BFDE2E-C2CA-48AA-9701-99C7949B9C41}">
      <text>
        <t>[Threaded comment]
Your version of Excel allows you to read this threaded comment; however, any edits to it will get removed if the file is opened in a newer version of Excel. Learn more: https://go.microsoft.com/fwlink/?linkid=870924
Comment:
    Does this actually hurt performance by preventing backward KT?</t>
      </text>
    </comment>
    <comment ref="BK3" authorId="13" shapeId="0" xr:uid="{FA9D15FA-BF03-4481-A0F4-BE9E9F3C4357}">
      <text>
        <t>[Threaded comment]
Your version of Excel allows you to read this threaded comment; however, any edits to it will get removed if the file is opened in a newer version of Excel. Learn more: https://go.microsoft.com/fwlink/?linkid=870924
Comment:
    When using feature attributions to regularize the network's training:
1. You need to be highly confident about the model's performance, otherwise it does not make sense to minimize change in past attributions. However, achieving high performance may not be feasible with real-world datasets.
2. Even if the model has achieved high performance on one dataset, it is likely one of many possible local minima and minimizing change in past attributions of all features when learning a new task may result in the model not being able to reach the global minima.
To improve the chances of getting to the global minima, we should minimize change in past attributions of only those features which are part of the global minima but allow changes to all others as they are specific to the local minima of the previous task. But identifying these features is impossible without access to the previous dataset.
KAN achieves this balance to some extent by identifying the parameters that may be shared between tasks.</t>
      </text>
    </comment>
    <comment ref="AP4" authorId="14" shapeId="0" xr:uid="{B30786E9-5D60-4C68-B4A3-EE15ED4280F7}">
      <text>
        <t>[Threaded comment]
Your version of Excel allows you to read this threaded comment; however, any edits to it will get removed if the file is opened in a newer version of Excel. Learn more: https://go.microsoft.com/fwlink/?linkid=870924
Comment:
    Why are the results significantly lower just by changing train_batch_size and valid_loss_es? And on the other hand comparable for random10?</t>
      </text>
    </comment>
    <comment ref="BF4" authorId="15" shapeId="0" xr:uid="{CE5EEC57-57EA-49BC-B18F-0A746A8716CB}">
      <text>
        <t>[Threaded comment]
Your version of Excel allows you to read this threaded comment; however, any edits to it will get removed if the file is opened in a newer version of Excel. Learn more: https://go.microsoft.com/fwlink/?linkid=870924
Comment:
    Since the fisher weights of parameters are averaged across all past tasks, parameters which are important to only one or few tasks can get updated easily causing forgetting on those tasks. This is evident in the results - especially rows 4,5,6. 
Note that across all random orders, the model has high macro F1 when learning each task for the first time - this shows that the soft-constraint allows for learning well on new tasks (unlike KAN).</t>
      </text>
    </comment>
    <comment ref="AO5" authorId="16" shapeId="0" xr:uid="{7241FC4E-C2CE-4D34-91DF-ACEFE0BB04C2}">
      <text>
        <t>[Threaded comment]
Your version of Excel allows you to read this threaded comment; however, any edits to it will get removed if the file is opened in a newer version of Excel. Learn more: https://go.microsoft.com/fwlink/?linkid=870924
Comment:
    KAN has the largest variation by task order - this could be because the mask depends on how relevant the parameters are to the current task, and which parameters are selected is dependent on the tasks seen so far.  
In random10 - the model learns on Anxiety first, which has the least training samples. Even though Anxiety has a high average transfer accuracy when transferring from other to Anxiety, during the CL sequence, the model is unable to perform any BT to Anxiety.
On the other hand, when Anxiety is the last task in the sequence, the model has a much higher macro F1 on this task.
When Anxiety is the first task, over-parameterization probably leads to the model overfitting to random irrelevant patterns in the train data. Subsequently, the model is unable to perform any useful BT from the newer datasets and is also restricted in its ability to learn new datasets. This is a scenario for which KAN's hard masking strategy is inefficient.</t>
      </text>
    </comment>
    <comment ref="AU5" authorId="17" shapeId="0" xr:uid="{6162A319-14E4-40F7-BA42-5202C75CF0A9}">
      <text>
        <t>[Threaded comment]
Your version of Excel allows you to read this threaded comment; however, any edits to it will get removed if the file is opened in a newer version of Excel. Learn more: https://go.microsoft.com/fwlink/?linkid=870924
Comment:
    CTR is more robust to task order - which could be because only the CL plug-ins and classification heads are trained with the pre-trained BERT remaining fixed.
In practice, since the task order cannot be pre-determined, an approach that is robust to the task order would be desirable.</t>
      </text>
    </comment>
    <comment ref="AG6" authorId="18" shapeId="0" xr:uid="{B590A9A1-5125-4A5A-8BB4-2158CBC99BC6}">
      <text>
        <t>[Threaded comment]
Your version of Excel allows you to read this threaded comment; however, any edits to it will get removed if the file is opened in a newer version of Excel. Learn more: https://go.microsoft.com/fwlink/?linkid=870924
Comment:
    Could it be that the multi-head situation makes it harder to get good performance on the tasks that have lesser data?</t>
      </text>
    </comment>
    <comment ref="AO6" authorId="19" shapeId="0" xr:uid="{52C9FF4E-62DC-48D9-A556-5557DB5DE8F0}">
      <text>
        <t>[Threaded comment]
Your version of Excel allows you to read this threaded comment; however, any edits to it will get removed if the file is opened in a newer version of Excel. Learn more: https://go.microsoft.com/fwlink/?linkid=870924
Comment:
    Do the masked parameters still get used in the forward pass?</t>
      </text>
    </comment>
    <comment ref="AO26" authorId="20" shapeId="0" xr:uid="{2ABD57CE-560A-48D7-AE62-46FBEC9507D9}">
      <text>
        <t>[Threaded comment]
Your version of Excel allows you to read this threaded comment; however, any edits to it will get removed if the file is opened in a newer version of Excel. Learn more: https://go.microsoft.com/fwlink/?linkid=870924
Comment:
    Even though KAN has similar average forgetting compared to CTR, it performs better overall because it learns better on each task when encountering the task for the first time.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Malavika</author>
    <author>tc={39E89C6A-88B8-4E3F-9FDB-0F8CEAC0F99E}</author>
    <author>tc={B6063780-F243-4EDE-8215-9A8D2BC941CE}</author>
  </authors>
  <commentList>
    <comment ref="A1" authorId="0" shapeId="0" xr:uid="{B89D4F2B-EBC2-4573-BD51-2405766F43FA}">
      <text>
        <r>
          <rPr>
            <b/>
            <sz val="9"/>
            <color indexed="81"/>
            <rFont val="Tahoma"/>
            <family val="2"/>
          </rPr>
          <t>Malavika:</t>
        </r>
        <r>
          <rPr>
            <sz val="9"/>
            <color indexed="81"/>
            <rFont val="Tahoma"/>
            <family val="2"/>
          </rPr>
          <t xml:space="preserve">
NVIDIA A100-SXM4-40GB (13 compute units per hour): Cuda Error
To resolve: update Cuda and Pytorch versions per https://github.com/azavea/raster-vision/discussions/1499</t>
        </r>
      </text>
    </comment>
    <comment ref="A3" authorId="0" shapeId="0" xr:uid="{BEB72D98-945B-40DC-97A5-2FDA8667F1A0}">
      <text>
        <r>
          <rPr>
            <b/>
            <sz val="9"/>
            <color indexed="81"/>
            <rFont val="Tahoma"/>
            <family val="2"/>
          </rPr>
          <t>Malavika:</t>
        </r>
        <r>
          <rPr>
            <sz val="9"/>
            <color indexed="81"/>
            <rFont val="Tahoma"/>
            <family val="2"/>
          </rPr>
          <t xml:space="preserve">
batch=32
epochs=10</t>
        </r>
      </text>
    </comment>
    <comment ref="J3" authorId="0" shapeId="0" xr:uid="{85F60DAA-8F54-469E-9CCF-81AA0D2BBF81}">
      <text>
        <r>
          <rPr>
            <b/>
            <sz val="9"/>
            <color indexed="81"/>
            <rFont val="Tahoma"/>
            <family val="2"/>
          </rPr>
          <t>Malavika:</t>
        </r>
        <r>
          <rPr>
            <sz val="9"/>
            <color indexed="81"/>
            <rFont val="Tahoma"/>
            <family val="2"/>
          </rPr>
          <t xml:space="preserve">
</t>
        </r>
      </text>
    </comment>
    <comment ref="Q3" authorId="0" shapeId="0" xr:uid="{96F018B9-25AD-4A34-9F0A-4C8E25395CBD}">
      <text>
        <r>
          <rPr>
            <b/>
            <sz val="9"/>
            <color indexed="81"/>
            <rFont val="Tahoma"/>
            <family val="2"/>
          </rPr>
          <t>Malavika:</t>
        </r>
        <r>
          <rPr>
            <sz val="9"/>
            <color indexed="81"/>
            <rFont val="Tahoma"/>
            <family val="2"/>
          </rPr>
          <t xml:space="preserve">
batch=32
epochs=10</t>
        </r>
      </text>
    </comment>
    <comment ref="Z3" authorId="0" shapeId="0" xr:uid="{1D3AAB31-8FF1-46C0-98D1-D7CA5F6F0E5D}">
      <text>
        <r>
          <rPr>
            <b/>
            <sz val="9"/>
            <color indexed="81"/>
            <rFont val="Tahoma"/>
            <family val="2"/>
          </rPr>
          <t>Malavika:</t>
        </r>
        <r>
          <rPr>
            <sz val="9"/>
            <color indexed="81"/>
            <rFont val="Tahoma"/>
            <family val="2"/>
          </rPr>
          <t xml:space="preserve">
</t>
        </r>
      </text>
    </comment>
    <comment ref="A16" authorId="1" shapeId="0" xr:uid="{39E89C6A-88B8-4E3F-9FDB-0F8CEAC0F99E}">
      <text>
        <t>[Threaded comment]
Your version of Excel allows you to read this threaded comment; however, any edits to it will get removed if the file is opened in a newer version of Excel. Learn more: https://go.microsoft.com/fwlink/?linkid=870924
Comment:
    Shows significant gains by using MTL for most tasks.</t>
      </text>
    </comment>
    <comment ref="Q16" authorId="2" shapeId="0" xr:uid="{B6063780-F243-4EDE-8215-9A8D2BC941CE}">
      <text>
        <t>[Threaded comment]
Your version of Excel allows you to read this threaded comment; however, any edits to it will get removed if the file is opened in a newer version of Excel. Learn more: https://go.microsoft.com/fwlink/?linkid=870924
Comment:
    Shows significant gains by using MTL for most tasks.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Malavika</author>
    <author>tc={4706BB2B-9321-4793-9A69-4091F5D5557B}</author>
  </authors>
  <commentList>
    <comment ref="B2" authorId="0" shapeId="0" xr:uid="{81824944-545A-4860-AC0F-EF3191218DC7}">
      <text>
        <r>
          <rPr>
            <b/>
            <sz val="9"/>
            <color indexed="81"/>
            <rFont val="Tahoma"/>
            <family val="2"/>
          </rPr>
          <t>Malavika:</t>
        </r>
        <r>
          <rPr>
            <sz val="9"/>
            <color indexed="81"/>
            <rFont val="Tahoma"/>
            <family val="2"/>
          </rPr>
          <t xml:space="preserve">
batch=32
epochs=6
Check for 10 epochs</t>
        </r>
      </text>
    </comment>
    <comment ref="E2" authorId="0" shapeId="0" xr:uid="{A5CCCAF3-2D19-45FD-8632-E6F930CE3F85}">
      <text>
        <r>
          <rPr>
            <b/>
            <sz val="9"/>
            <color indexed="81"/>
            <rFont val="Tahoma"/>
            <charset val="1"/>
          </rPr>
          <t>Malavika:</t>
        </r>
        <r>
          <rPr>
            <sz val="9"/>
            <color indexed="81"/>
            <rFont val="Tahoma"/>
            <charset val="1"/>
          </rPr>
          <t xml:space="preserve">
(removed nepochs=2)</t>
        </r>
      </text>
    </comment>
    <comment ref="B3" authorId="1" shapeId="0" xr:uid="{4706BB2B-9321-4793-9A69-4091F5D5557B}">
      <text>
        <t>[Threaded comment]
Your version of Excel allows you to read this threaded comment; however, any edits to it will get removed if the file is opened in a newer version of Excel. Learn more: https://go.microsoft.com/fwlink/?linkid=870924
Comment:
    There does not seem to be any improvement by including the context.
Check the # utterances where context was included.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Malavika</author>
  </authors>
  <commentList>
    <comment ref="G2" authorId="0" shapeId="0" xr:uid="{4D99A878-CDFE-42E1-A57A-1C7B55B9FD45}">
      <text>
        <r>
          <rPr>
            <b/>
            <sz val="9"/>
            <color indexed="81"/>
            <rFont val="Tahoma"/>
            <charset val="1"/>
          </rPr>
          <t>Malavika:</t>
        </r>
        <r>
          <rPr>
            <sz val="9"/>
            <color indexed="81"/>
            <rFont val="Tahoma"/>
            <charset val="1"/>
          </rPr>
          <t xml:space="preserve">
(removed nepochs=2)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tc={FB60351D-9F81-4BF5-8045-0760875BFF31}</author>
  </authors>
  <commentList>
    <comment ref="K1" authorId="0" shapeId="0" xr:uid="{FB60351D-9F81-4BF5-8045-0760875BFF31}">
      <text>
        <t>[Threaded comment]
Your version of Excel allows you to read this threaded comment; however, any edits to it will get removed if the file is opened in a newer version of Excel. Learn more: https://go.microsoft.com/fwlink/?linkid=870924
Comment:
    Is it true that forgetting always happens on one class and new learning happens on the opposite class?</t>
      </text>
    </comment>
  </commentList>
</comments>
</file>

<file path=xl/sharedStrings.xml><?xml version="1.0" encoding="utf-8"?>
<sst xmlns="http://schemas.openxmlformats.org/spreadsheetml/2006/main" count="398" uniqueCount="165">
  <si>
    <t>Accuracy</t>
  </si>
  <si>
    <t>Forgetting</t>
  </si>
  <si>
    <t>MTL
(MLP)</t>
  </si>
  <si>
    <t>NoMask
(MLP matched params)</t>
  </si>
  <si>
    <t>NoMask
(MLP 2 layers)</t>
  </si>
  <si>
    <t>NoMask
(MLP)</t>
  </si>
  <si>
    <t>MTL
(Fine-Tuned BERT)</t>
  </si>
  <si>
    <t>MTL
(RNN)
(Frozen BERT)</t>
  </si>
  <si>
    <t>NoMask
(RNN)</t>
  </si>
  <si>
    <t>KAN</t>
  </si>
  <si>
    <t>TaskDrop</t>
  </si>
  <si>
    <t>CTR</t>
  </si>
  <si>
    <t>FABR-Memory</t>
  </si>
  <si>
    <t>FABR-0
all samples - all batches
true class attr
(lambda=0.00001)</t>
  </si>
  <si>
    <t>FABR-Test0
all samples - all batches
pred class attr
(lambda=0.00001)</t>
  </si>
  <si>
    <t>FABR-Test0
true samples - all batches
pred class attr
(lambda=?)</t>
  </si>
  <si>
    <t>FGBR-Test0</t>
  </si>
  <si>
    <t>NoMask (MLP)</t>
  </si>
  <si>
    <t>NoMask</t>
  </si>
  <si>
    <t>FABR-Test0
true samples - all batches
(lambda=?)</t>
  </si>
  <si>
    <t>Random0
(orig hyp)</t>
  </si>
  <si>
    <t>80.4*</t>
  </si>
  <si>
    <t>Random0</t>
  </si>
  <si>
    <t>!</t>
  </si>
  <si>
    <t>Random1
(orig hyp)</t>
  </si>
  <si>
    <t>Random1</t>
  </si>
  <si>
    <t>Random2
(orig hyp)</t>
  </si>
  <si>
    <t>Random2</t>
  </si>
  <si>
    <t>Random0
(new hyp3)</t>
  </si>
  <si>
    <t>bp twice error</t>
  </si>
  <si>
    <t>Attribution Change</t>
  </si>
  <si>
    <t>MTL - Best CL Accuracy</t>
  </si>
  <si>
    <t>Nodes Activated vs Regularized/Masked Nodes</t>
  </si>
  <si>
    <t>MTL - Worst CL Accuracy</t>
  </si>
  <si>
    <t>AOPC/Log-Odds</t>
  </si>
  <si>
    <t>EWC/OWM</t>
  </si>
  <si>
    <t>IDBR</t>
  </si>
  <si>
    <t>orig hyp:</t>
  </si>
  <si>
    <t>time=0.6h</t>
  </si>
  <si>
    <t>new hyp1:</t>
  </si>
  <si>
    <t>bs=32,
patience=2, valid_loss es = 0.001</t>
  </si>
  <si>
    <t>time=0.4h (approx)</t>
  </si>
  <si>
    <t>comparable test perf</t>
  </si>
  <si>
    <t>new hyp2:</t>
  </si>
  <si>
    <t>valid_loss es = 0.002</t>
  </si>
  <si>
    <t>time=0.4h</t>
  </si>
  <si>
    <t>new hyp3</t>
  </si>
  <si>
    <t>patience=1</t>
  </si>
  <si>
    <t>time=0.2h</t>
  </si>
  <si>
    <t>worst test perf</t>
  </si>
  <si>
    <t>MTL</t>
  </si>
  <si>
    <t>Random0-s1
(orig hyp)</t>
  </si>
  <si>
    <t>Random0-s2
(orig hyp)</t>
  </si>
  <si>
    <t>Random0-s3
(orig hyp)</t>
  </si>
  <si>
    <t>Random1-s2
(orig hyp)</t>
  </si>
  <si>
    <t>saved models</t>
  </si>
  <si>
    <t>Random1-s3
(orig hyp)</t>
  </si>
  <si>
    <t>Task0</t>
  </si>
  <si>
    <t>Task1</t>
  </si>
  <si>
    <t>Task2</t>
  </si>
  <si>
    <t>Task3</t>
  </si>
  <si>
    <t>Task4</t>
  </si>
  <si>
    <t>Task5</t>
  </si>
  <si>
    <t>past task attributions</t>
  </si>
  <si>
    <t>current task attributions (at train)</t>
  </si>
  <si>
    <t>actual class</t>
  </si>
  <si>
    <t>opposite class</t>
  </si>
  <si>
    <t>action</t>
  </si>
  <si>
    <t>effect</t>
  </si>
  <si>
    <t>high attr</t>
  </si>
  <si>
    <t>regularize attr towards 1</t>
  </si>
  <si>
    <t>prevents forgetting</t>
  </si>
  <si>
    <t>do nothing in this case as well?</t>
  </si>
  <si>
    <t>low attr</t>
  </si>
  <si>
    <t>regularize attr towards -1</t>
  </si>
  <si>
    <t>do nothing</t>
  </si>
  <si>
    <t>allows learning</t>
  </si>
  <si>
    <t xml:space="preserve">MTL
(single-head)
(Fine-Tuned BERT)
</t>
  </si>
  <si>
    <t xml:space="preserve">NoMask
(single-head)
(Fine-Tuned BERT)
</t>
  </si>
  <si>
    <t xml:space="preserve">MTL
(multi-head)
(Fine-Tuned BERT)
</t>
  </si>
  <si>
    <t xml:space="preserve">NoMask
(multi-head)
(Fine-Tuned BERT)
</t>
  </si>
  <si>
    <t>MTL
(single-head)
(RNN)
(Frozen BERT)
(new hyp1)</t>
  </si>
  <si>
    <t>NoMask
(single-head)
(RNN)
(Frozen BERT)
(new hyp1)</t>
  </si>
  <si>
    <t>MTL
(multi-head)
(RNN)
(Frozen BERT)
(new hyp1)</t>
  </si>
  <si>
    <t>NoMask
(multi-head)
(RNN)
(Frozen BERT)
(new hyp1)</t>
  </si>
  <si>
    <t>KAN
(10 epochs)</t>
  </si>
  <si>
    <t xml:space="preserve">KAN
</t>
  </si>
  <si>
    <t xml:space="preserve">TaskDrop
</t>
  </si>
  <si>
    <t xml:space="preserve">TaskDrop
(new hyp1)
</t>
  </si>
  <si>
    <t>CTR
(6 epochs)</t>
  </si>
  <si>
    <t>CTR
(10 epochs)</t>
  </si>
  <si>
    <t xml:space="preserve">DER++
(Adapter BERT)
(cls wgts)
</t>
  </si>
  <si>
    <t>DER++
(Adapter BERT)
(cls wgts)
(fixed multi-head issue)</t>
  </si>
  <si>
    <t>AGEM
(Adapter BERT)
(cls wgts)</t>
  </si>
  <si>
    <t>EWC
(Adapter BERT)
(cls wgts)</t>
  </si>
  <si>
    <t>OWM
(Adapter BERT)
(cls wgts)</t>
  </si>
  <si>
    <t>RRR
(Adapter BERT)
(cls wgts)</t>
  </si>
  <si>
    <t>RRR-ig
(actual cls)
DER++
(Adapter BERT)
(cls wgts)
(lambda=0.00001)</t>
  </si>
  <si>
    <t>RRR-occ1
(pred cls)
DER++
(Adapter BERT)
(cls wgts)
(lambda=0.00001)</t>
  </si>
  <si>
    <t>FABR-ig
EWC
(Adapter BERT)
(dynamic cls wgts)
(lambda=0.00001)</t>
  </si>
  <si>
    <t>FABR-myocc
KAN
(Adapter BERT)
(dynamic cls wgts)
(lambda=0.00001)</t>
  </si>
  <si>
    <t>*</t>
  </si>
  <si>
    <t>Average</t>
  </si>
  <si>
    <t>bs=32, valid_loss es = 0.001</t>
  </si>
  <si>
    <t>F1</t>
  </si>
  <si>
    <t>Parameter Sharing</t>
  </si>
  <si>
    <t>Replay</t>
  </si>
  <si>
    <t>Parameter Regularization</t>
  </si>
  <si>
    <t>MTL
(Fine-Tuned BERT)
(cls wgts)</t>
  </si>
  <si>
    <t>NoMask
(Fine-Tuned BERT)
(cls wgts)</t>
  </si>
  <si>
    <t>NoMask
(Fine-Tuned BERT)</t>
  </si>
  <si>
    <t>MTL
(RNN)
(Frozen BERT)
(new hyp1)</t>
  </si>
  <si>
    <t>NoMask
(RNN)
(new hyp1)</t>
  </si>
  <si>
    <t>KAN
(new hyp1)</t>
  </si>
  <si>
    <t>KAN
(orig hyp)</t>
  </si>
  <si>
    <t>TaskDrop
(new hyp1)</t>
  </si>
  <si>
    <t>CTR
(cls_wgts)</t>
  </si>
  <si>
    <t>Replay
(Fine-Tuned BERT)
(new hyp1 + cls wgts)</t>
  </si>
  <si>
    <t>EWC
(Frozen BERT)</t>
  </si>
  <si>
    <t xml:space="preserve">MTL
(single-head)
(Fine-Tuned BERT)
(cls wgts)
</t>
  </si>
  <si>
    <t xml:space="preserve">NoMask
(single-head)
(Fine-Tuned BERT)
(cls wgts)
</t>
  </si>
  <si>
    <t xml:space="preserve">MTL
(multi-head)
(Fine-Tuned BERT)
(cls wgts)
</t>
  </si>
  <si>
    <t xml:space="preserve">NoMask
(multi-head)
(Fine-Tuned BERT)
(cls wgts)
</t>
  </si>
  <si>
    <t xml:space="preserve">MTL
(multi-head)
(Fine-Tuned BERT)
</t>
  </si>
  <si>
    <t xml:space="preserve">NoMask
(multi-head)
(Fine-Tuned BERT)
</t>
  </si>
  <si>
    <t>KAN
(new hyp1)
(dynamic cls_wgts)</t>
  </si>
  <si>
    <t xml:space="preserve">KAN
(new hyp1)
</t>
  </si>
  <si>
    <t xml:space="preserve">KAN
(orig hyp)
</t>
  </si>
  <si>
    <t>CTR
(dynamic cls_wgts)</t>
  </si>
  <si>
    <t xml:space="preserve">CTR
(cls_wgts)
</t>
  </si>
  <si>
    <t xml:space="preserve">CTR
</t>
  </si>
  <si>
    <t xml:space="preserve">Pure Exp Replay
(Adapter BERT)
(cls wgts)
(weighted sampling)
</t>
  </si>
  <si>
    <t>Pure Exp Replay
(Adapter BERT)
(cls wgts)
(random sampling)
(increased buffer size)</t>
  </si>
  <si>
    <t xml:space="preserve">Pure Exp Replay
(Adapter BERT)
(cls wgts)
(random sampling)
</t>
  </si>
  <si>
    <t xml:space="preserve">DER++
(Adapter BERT)
(cls wgts)
(without fix)
</t>
  </si>
  <si>
    <t>FABR-myocc
KAN
(new hyp1)
(lambda=?)</t>
  </si>
  <si>
    <t>cuda memory err</t>
  </si>
  <si>
    <t>Random10</t>
  </si>
  <si>
    <t>Max-Min</t>
  </si>
  <si>
    <t>SD</t>
  </si>
  <si>
    <t>Forgetting (Best-Last)</t>
  </si>
  <si>
    <t>Best</t>
  </si>
  <si>
    <t>Transfer Accuracy Analysis (F1)</t>
  </si>
  <si>
    <t>Seed0</t>
  </si>
  <si>
    <t>multi-head
(Fine-Tuned BERT)
(cls wgts)</t>
  </si>
  <si>
    <t>Alcohol</t>
  </si>
  <si>
    <t>Smoking</t>
  </si>
  <si>
    <t>Drug</t>
  </si>
  <si>
    <t>Exercise</t>
  </si>
  <si>
    <t>Medicine</t>
  </si>
  <si>
    <t>Anxiety</t>
  </si>
  <si>
    <t>Pairwise mutual transfer accuracy</t>
  </si>
  <si>
    <t>single-head
(Fine-Tuned BERT)
(cls wgts)</t>
  </si>
  <si>
    <t>Avg overlap with all others</t>
  </si>
  <si>
    <t># train samples</t>
  </si>
  <si>
    <t>Best Upper Bound</t>
  </si>
  <si>
    <t>Individual Models</t>
  </si>
  <si>
    <t>MTL-Individual</t>
  </si>
  <si>
    <t>Forgetting(Best-Last)</t>
  </si>
  <si>
    <t>DER++
(Fine-Tuned BERT)
(new hyp1 + cls wgts)</t>
  </si>
  <si>
    <t>MTL
(Fine-Tuned BERT)
(new hyp1 + cls wgts)</t>
  </si>
  <si>
    <t>NoMask
(Fine-Tuned BERT)
(new hyp1 + cls wgts)</t>
  </si>
  <si>
    <t>test atrributions</t>
  </si>
  <si>
    <t>Taskdrop</t>
  </si>
  <si>
    <t xml:space="preserve">2 epochs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</si>
</sst>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theme="0"/>
      <name val="Calibri"/>
      <family val="2"/>
      <scheme val="minor"/>
    </font>
    <font>
      <b/>
      <sz val="11"/>
      <color theme="1"/>
      <name val="Calibri"/>
      <family val="2"/>
      <scheme val="minor"/>
    </font>
    <font>
      <sz val="8"/>
      <name val="Calibri"/>
      <family val="2"/>
      <scheme val="minor"/>
    </font>
    <font>
      <sz val="9"/>
      <color indexed="81"/>
      <name val="Tahoma"/>
      <family val="2"/>
    </font>
    <font>
      <sz val="9"/>
      <color indexed="81"/>
      <name val="Tahoma"/>
      <charset val="1"/>
    </font>
    <font>
      <sz val="7"/>
      <color rgb="FF000000"/>
      <name val="Courier New"/>
      <family val="3"/>
    </font>
    <font>
      <b/>
      <sz val="9"/>
      <color indexed="81"/>
      <name val="Tahoma"/>
      <charset val="1"/>
    </font>
    <font>
      <b/>
      <sz val="9"/>
      <color indexed="81"/>
      <name val="Tahoma"/>
      <family val="2"/>
    </font>
    <font>
      <sz val="11"/>
      <color theme="1"/>
      <name val="Calibri"/>
      <family val="2"/>
    </font>
    <font>
      <sz val="11"/>
      <color rgb="FF000000"/>
      <name val="Calibri"/>
      <family val="2"/>
    </font>
    <font>
      <sz val="11"/>
      <color rgb="FF000000"/>
      <name val="Calibri"/>
      <family val="2"/>
      <scheme val="minor"/>
    </font>
    <font>
      <sz val="1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92D050"/>
        <bgColor indexed="64"/>
      </patternFill>
    </fill>
    <fill>
      <patternFill patternType="solid">
        <fgColor rgb="FF00B0F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style="thin">
        <color indexed="64"/>
      </right>
      <top/>
      <bottom/>
      <diagonal/>
    </border>
    <border>
      <left style="thin">
        <color indexed="64"/>
      </left>
      <right/>
      <top/>
      <bottom/>
      <diagonal/>
    </border>
    <border>
      <left style="thin">
        <color rgb="FF7F7F7F"/>
      </left>
      <right style="thin">
        <color indexed="64"/>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bottom style="thin">
        <color indexed="64"/>
      </bottom>
      <diagonal/>
    </border>
    <border>
      <left/>
      <right/>
      <top/>
      <bottom style="thin">
        <color rgb="FF7F7F7F"/>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2" applyNumberFormat="0" applyAlignment="0" applyProtection="0"/>
  </cellStyleXfs>
  <cellXfs count="64">
    <xf numFmtId="0" fontId="0" fillId="0" borderId="0" xfId="0"/>
    <xf numFmtId="0" fontId="6"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wrapText="1"/>
    </xf>
    <xf numFmtId="0" fontId="6" fillId="7" borderId="0" xfId="0" applyFont="1" applyFill="1"/>
    <xf numFmtId="0" fontId="10" fillId="0" borderId="0" xfId="0" applyFont="1" applyAlignment="1">
      <alignment horizontal="left" vertical="center"/>
    </xf>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applyAlignment="1">
      <alignment horizontal="center"/>
    </xf>
    <xf numFmtId="0" fontId="3" fillId="4" borderId="0" xfId="3" applyAlignment="1">
      <alignment wrapText="1"/>
    </xf>
    <xf numFmtId="0" fontId="4" fillId="5" borderId="1" xfId="4"/>
    <xf numFmtId="0" fontId="4" fillId="5" borderId="1" xfId="4" applyAlignment="1">
      <alignment wrapText="1"/>
    </xf>
    <xf numFmtId="0" fontId="3" fillId="4" borderId="1" xfId="3" applyBorder="1" applyAlignment="1">
      <alignment wrapText="1"/>
    </xf>
    <xf numFmtId="0" fontId="5" fillId="6" borderId="2" xfId="5" applyAlignment="1">
      <alignment horizontal="center"/>
    </xf>
    <xf numFmtId="0" fontId="6" fillId="0" borderId="0" xfId="0" applyFont="1" applyAlignment="1">
      <alignment wrapText="1"/>
    </xf>
    <xf numFmtId="0" fontId="15" fillId="0" borderId="0" xfId="0" applyFont="1" applyAlignment="1">
      <alignment horizontal="center" vertical="center"/>
    </xf>
    <xf numFmtId="0" fontId="3" fillId="4" borderId="0" xfId="3" applyAlignment="1">
      <alignment horizontal="center" vertical="center"/>
    </xf>
    <xf numFmtId="164" fontId="14" fillId="0" borderId="0" xfId="0" applyNumberFormat="1" applyFont="1" applyAlignment="1">
      <alignment horizontal="center" vertical="center"/>
    </xf>
    <xf numFmtId="164" fontId="13" fillId="0" borderId="0" xfId="0" applyNumberFormat="1" applyFont="1" applyAlignment="1">
      <alignment horizontal="center"/>
    </xf>
    <xf numFmtId="164" fontId="3" fillId="4" borderId="0" xfId="3" applyNumberFormat="1" applyAlignment="1">
      <alignment horizontal="center" vertical="center"/>
    </xf>
    <xf numFmtId="164" fontId="15" fillId="0" borderId="0" xfId="0" applyNumberFormat="1" applyFont="1" applyAlignment="1">
      <alignment horizontal="center" vertical="center"/>
    </xf>
    <xf numFmtId="164" fontId="0" fillId="0" borderId="0" xfId="0" applyNumberFormat="1"/>
    <xf numFmtId="0" fontId="14" fillId="0" borderId="0" xfId="0" applyFont="1" applyAlignment="1">
      <alignment horizontal="center" vertical="center"/>
    </xf>
    <xf numFmtId="164" fontId="3" fillId="0" borderId="0" xfId="3" applyNumberFormat="1" applyFill="1" applyAlignment="1">
      <alignment horizontal="center" vertical="center"/>
    </xf>
    <xf numFmtId="164" fontId="16" fillId="0" borderId="0" xfId="3" applyNumberFormat="1" applyFont="1" applyFill="1" applyAlignment="1">
      <alignment horizontal="center" vertical="center"/>
    </xf>
    <xf numFmtId="164" fontId="14" fillId="8" borderId="0" xfId="0" applyNumberFormat="1" applyFont="1" applyFill="1" applyAlignment="1">
      <alignment horizontal="center" vertical="center"/>
    </xf>
    <xf numFmtId="164" fontId="13" fillId="8" borderId="0" xfId="0" applyNumberFormat="1" applyFont="1" applyFill="1" applyAlignment="1">
      <alignment horizontal="center"/>
    </xf>
    <xf numFmtId="0" fontId="0" fillId="0" borderId="3" xfId="0" applyBorder="1"/>
    <xf numFmtId="0" fontId="0" fillId="0" borderId="4" xfId="0" applyBorder="1" applyAlignment="1">
      <alignment wrapText="1"/>
    </xf>
    <xf numFmtId="0" fontId="0" fillId="0" borderId="4" xfId="0" applyBorder="1" applyAlignment="1">
      <alignment horizontal="center"/>
    </xf>
    <xf numFmtId="0" fontId="6" fillId="0" borderId="4" xfId="0" applyFont="1" applyBorder="1" applyAlignment="1">
      <alignment horizontal="center"/>
    </xf>
    <xf numFmtId="0" fontId="6" fillId="0" borderId="4" xfId="0" applyFont="1" applyBorder="1" applyAlignment="1">
      <alignment horizontal="center" vertical="center"/>
    </xf>
    <xf numFmtId="0" fontId="4" fillId="5" borderId="6" xfId="4" applyBorder="1" applyAlignment="1">
      <alignment wrapText="1"/>
    </xf>
    <xf numFmtId="0" fontId="4" fillId="5" borderId="5" xfId="4" applyBorder="1" applyAlignment="1">
      <alignment wrapText="1"/>
    </xf>
    <xf numFmtId="0" fontId="0" fillId="0" borderId="3" xfId="0" applyBorder="1" applyAlignment="1">
      <alignment wrapText="1"/>
    </xf>
    <xf numFmtId="0" fontId="0" fillId="0" borderId="3" xfId="0" applyBorder="1" applyAlignment="1">
      <alignment horizontal="center"/>
    </xf>
    <xf numFmtId="0" fontId="0" fillId="0" borderId="7" xfId="0" applyBorder="1"/>
    <xf numFmtId="0" fontId="0" fillId="0" borderId="7" xfId="0" applyBorder="1" applyAlignment="1">
      <alignment wrapText="1"/>
    </xf>
    <xf numFmtId="0" fontId="0" fillId="0" borderId="8" xfId="0" applyBorder="1"/>
    <xf numFmtId="0" fontId="6" fillId="0" borderId="7" xfId="0" applyFont="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1" xfId="0" applyBorder="1"/>
    <xf numFmtId="0" fontId="0" fillId="0" borderId="11" xfId="0" applyBorder="1" applyAlignment="1">
      <alignment wrapText="1"/>
    </xf>
    <xf numFmtId="0" fontId="0" fillId="0" borderId="11" xfId="0" applyBorder="1" applyAlignment="1">
      <alignment horizontal="center"/>
    </xf>
    <xf numFmtId="0" fontId="1" fillId="2" borderId="9" xfId="1" applyBorder="1" applyAlignment="1">
      <alignment horizontal="center"/>
    </xf>
    <xf numFmtId="0" fontId="2" fillId="3" borderId="7" xfId="2" applyBorder="1" applyAlignment="1">
      <alignment horizontal="center"/>
    </xf>
    <xf numFmtId="0" fontId="1" fillId="2" borderId="11" xfId="1" applyBorder="1" applyAlignment="1">
      <alignment horizontal="center"/>
    </xf>
    <xf numFmtId="0" fontId="2" fillId="3" borderId="11" xfId="2" applyBorder="1" applyAlignment="1">
      <alignment horizontal="center"/>
    </xf>
    <xf numFmtId="0" fontId="1" fillId="2" borderId="7" xfId="1" applyBorder="1" applyAlignment="1">
      <alignment horizontal="center"/>
    </xf>
    <xf numFmtId="0" fontId="0" fillId="0" borderId="9" xfId="0" applyBorder="1" applyAlignment="1">
      <alignment wrapText="1"/>
    </xf>
    <xf numFmtId="0" fontId="15" fillId="0" borderId="7" xfId="0" applyFont="1" applyBorder="1" applyAlignment="1">
      <alignment horizontal="center" vertical="center"/>
    </xf>
    <xf numFmtId="0" fontId="1" fillId="2" borderId="0" xfId="1" applyAlignment="1">
      <alignment horizontal="center"/>
    </xf>
    <xf numFmtId="0" fontId="2" fillId="3" borderId="0" xfId="2" applyAlignment="1">
      <alignment horizontal="center"/>
    </xf>
    <xf numFmtId="0" fontId="1" fillId="2" borderId="7" xfId="1" applyBorder="1"/>
    <xf numFmtId="0" fontId="2" fillId="3" borderId="7" xfId="2" applyBorder="1"/>
    <xf numFmtId="0" fontId="2" fillId="3" borderId="0" xfId="2"/>
    <xf numFmtId="0" fontId="0" fillId="0" borderId="0" xfId="0" applyAlignment="1">
      <alignment horizontal="center" vertical="center"/>
    </xf>
    <xf numFmtId="0" fontId="6" fillId="0" borderId="0" xfId="0" applyFont="1" applyAlignment="1">
      <alignment horizontal="center"/>
    </xf>
    <xf numFmtId="0" fontId="6" fillId="9" borderId="12" xfId="0" applyFont="1" applyFill="1" applyBorder="1" applyAlignment="1">
      <alignment horizontal="center"/>
    </xf>
    <xf numFmtId="0" fontId="6" fillId="10" borderId="12" xfId="0" applyFont="1" applyFill="1" applyBorder="1" applyAlignment="1">
      <alignment horizontal="center"/>
    </xf>
    <xf numFmtId="0" fontId="6" fillId="11" borderId="12" xfId="0" applyFont="1" applyFill="1" applyBorder="1" applyAlignment="1">
      <alignment horizontal="center"/>
    </xf>
  </cellXfs>
  <cellStyles count="6">
    <cellStyle name="Bad" xfId="2" builtinId="27"/>
    <cellStyle name="Check Cell" xfId="5" builtinId="23"/>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LAVIKA SURESH (2110465)" id="{34528057-D2C7-4E2E-82F5-44F8980A22EE}" userId="MALAVIKA SURESH (2110465)"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3-01-30T12:09:07.89" personId="{34528057-D2C7-4E2E-82F5-44F8980A22EE}" id="{70A00000-8FA7-4AD9-A815-D0C1CF7990B4}">
    <text>Is it true that forgetting always happens on one class and new learning happens on the opposite class?</text>
  </threadedComment>
  <threadedComment ref="D3" dT="2023-02-10T22:33:48.91" personId="{34528057-D2C7-4E2E-82F5-44F8980A22EE}" id="{39E10DAE-DE71-4305-9D2D-91289AEA76E1}">
    <text>Check on colab pro again since it was run on free colab</text>
  </threadedComment>
  <threadedComment ref="E3" dT="2023-02-07T18:44:56.74" personId="{34528057-D2C7-4E2E-82F5-44F8980A22EE}" id="{18AEEC49-E074-4AB8-8D4F-36832E1E5310}">
    <text>Seems to be heavily overfitting to each new dataset with significant forgetting.
Is it because of MLP or hyp setting or MLP layers?</text>
  </threadedComment>
  <threadedComment ref="G3" dT="2023-02-08T16:48:35.15" personId="{34528057-D2C7-4E2E-82F5-44F8980A22EE}" id="{A04D4A86-D106-48E6-829B-CA1A3097197B}">
    <text>Why is this much worse than sequential learning, while BERT fine-tuned MTL is better than sequential learning?
Only the last task performance is &gt;70% across different seeds, while the other tasks perf varies widely by seed - might be that train data is seen in order. But how are the train and val accuracies good? 
Note: KAN paper does not report MTL baseline</text>
  </threadedComment>
  <threadedComment ref="N6" dT="2023-02-03T13:05:28.06" personId="{34528057-D2C7-4E2E-82F5-44F8980A22EE}" id="{905DE1FF-546B-4D1C-9937-B5E6A6358DD0}">
    <text>Maybe the new hyp3 es criteria makes the performance worse since the regularization causes performance increments to be very slow and es hits before the model has had a chance to learn all that it can. (takes 9 epochs per task except last)
Performance using orig hyp can maybe match the new hyp3 NoMask baseline?
( Note that the regu already increases train time terribly. )</text>
  </threadedComment>
  <threadedComment ref="A10" dT="2023-01-30T12:09:34.06" personId="{34528057-D2C7-4E2E-82F5-44F8980A22EE}" id="{D0FF462F-8AE1-42E4-B9E2-893DAFBD688A}">
    <text>Account for semantic similarity in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Q3" dT="2023-02-21T09:56:02.56" personId="{34528057-D2C7-4E2E-82F5-44F8980A22EE}" id="{265FACF0-206D-4F11-A7FD-DF823A2B4623}">
    <text>Across both datasets, CTR seems to perform worse than KAN overall - why is this?
Is it possible that the CTR adapter is over-parametrised which leads to overfitting on the train data? Check train and val loss and acc curves - and check again with 6 epochs.</text>
  </threadedComment>
  <threadedComment ref="G6" dT="2023-02-21T10:03:40.51" personId="{34528057-D2C7-4E2E-82F5-44F8980A22EE}" id="{FC08934A-59A3-421B-8790-9B401D039BED}">
    <text>It is interesting that even with sentiment domain, and where all tasks have equal amounts of data, there is significant forgetting.</text>
  </threadedComment>
</ThreadedComments>
</file>

<file path=xl/threadedComments/threadedComment3.xml><?xml version="1.0" encoding="utf-8"?>
<ThreadedComments xmlns="http://schemas.microsoft.com/office/spreadsheetml/2018/threadedcomments" xmlns:x="http://schemas.openxmlformats.org/spreadsheetml/2006/main">
  <threadedComment ref="AH3" dT="2023-02-13T11:51:38.41" personId="{34528057-D2C7-4E2E-82F5-44F8980A22EE}" id="{34B950CE-1FA8-4D0F-97A8-99AF9BB7BC3E}">
    <text>Why is the MTL performance only almost as good as sequential learning? Could this be the opposing polarity effect?</text>
  </threadedComment>
  <threadedComment ref="AJ3" dT="2023-02-10T16:04:43.19" personId="{34528057-D2C7-4E2E-82F5-44F8980A22EE}" id="{B479D6A7-FCC8-4CED-9998-4133DEAEE4D4}">
    <text>Results are different for different random orders, with the test perf on the last task always being very good, while test perf for other tasks is poor. Something to do with the order in which the data is seen and overfitting to the last task?</text>
  </threadedComment>
  <threadedComment ref="AK3" dT="2023-02-16T16:00:53.28" personId="{34528057-D2C7-4E2E-82F5-44F8980A22EE}" id="{7FD760DC-B7E5-4BD3-B861-066C4B212D83}">
    <text>This should do better than single-head MTL on each task when first learnt but forget as new tasks appear.</text>
  </threadedComment>
  <threadedComment ref="AL3" dT="2023-02-16T16:01:42.39" personId="{34528057-D2C7-4E2E-82F5-44F8980A22EE}" id="{1EF12F1A-A0FB-4A72-8AE3-EC084B84362B}">
    <text>Should have the best performance.</text>
  </threadedComment>
  <threadedComment ref="AM3" dT="2023-02-16T15:52:02.71" personId="{34528057-D2C7-4E2E-82F5-44F8980A22EE}" id="{DB96B600-5803-4C99-9AF5-75403A65ABE8}">
    <text>This performs better than MTL because of the availability of task specific params in each head, which allows for similar utterances to be processed differently in different contexts.</text>
  </threadedComment>
  <threadedComment ref="AO3" dT="2023-02-10T12:11:07.09" personId="{34528057-D2C7-4E2E-82F5-44F8980A22EE}" id="{607873F8-3D06-455C-A8B6-CE976058B7FB}">
    <text>Why does masking perform much worse than sequential learning?
With KAN: random2 &gt; random0 &gt; random10 
But with sequential learning: random0 &gt; random2 &gt; random10
Does this say something?</text>
  </threadedComment>
  <threadedComment ref="AR3" dT="2023-02-12T16:29:16.26" personId="{34528057-D2C7-4E2E-82F5-44F8980A22EE}" id="{B84C5AAB-ABEB-48CF-AB3C-F572B42127D1}">
    <text>This is a good score, considering 2 out of 6 classes had zero f1 (i.e. couldn't be calculated since at least one of the classes was never predicted).
Can this be improved further with hyp tuning?
Why does random masking alone result in some classes never being predicted?</text>
  </threadedComment>
  <threadedComment ref="AU3" dT="2023-02-11T16:18:17.32" personId="{34528057-D2C7-4E2E-82F5-44F8980A22EE}" id="{1A6E2035-3208-44D7-BD4C-1C57C3C832CA}">
    <text>Adapter performs worse than masking, which is worse than sequential learning. Why is this the case? 
Could it be that the similar utterances with opposing polarity in drug and medicine actually causes forgetting on the previous task? And this doesn't happen in sequential learning because different pathways may be used for the old and new tasks (even if there is similarity), thus minimizing the forgetting?
This means we would expect random masking (TaskDrop) to do better than CTR/KAN.</text>
  </threadedComment>
  <threadedComment ref="AX3" dT="2023-02-21T17:03:05.84" personId="{34528057-D2C7-4E2E-82F5-44F8980A22EE}" id="{1F7419FE-7C36-4DBD-AC84-244D4061BC9D}">
    <text>This should do better than DER++ and should probably be the closest to MTL, compared to other CL methods.</text>
  </threadedComment>
  <threadedComment ref="AZ3" dT="2023-02-18T15:01:15.62" personId="{34528057-D2C7-4E2E-82F5-44F8980A22EE}" id="{5CE0E74C-3399-484E-BCC6-4B5FBAC054C2}">
    <text xml:space="preserve">Poor results could be due to certain classes not being sampled into the buffer.
The logit constraint also means that samples previously incorrect cannot be updated.
Also, since buffer samples are replayed in every new batch, for tasks with a small training size, learning new information gets difficult.
Check how this adapter is different from the CTR adapter.
</text>
  </threadedComment>
  <threadedComment ref="BI3" dT="2023-02-16T13:29:12.22" personId="{34528057-D2C7-4E2E-82F5-44F8980A22EE}" id="{8206DA95-9785-49FB-A8B9-850FC213E779}">
    <text>Performance seems worse than DER++ at the end of 4 tasks.
Try premium GPU with cuda version fixes, or buy GCE.</text>
  </threadedComment>
  <threadedComment ref="BJ3" dT="2023-02-15T11:13:49.15" personId="{34528057-D2C7-4E2E-82F5-44F8980A22EE}" id="{C6BFDE2E-C2CA-48AA-9701-99C7949B9C41}">
    <text>Does this actually hurt performance by preventing backward KT?</text>
  </threadedComment>
  <threadedComment ref="BK3" dT="2023-02-17T16:14:12.53" personId="{34528057-D2C7-4E2E-82F5-44F8980A22EE}" id="{FA9D15FA-BF03-4481-A0F4-BE9E9F3C4357}">
    <text>When using feature attributions to regularize the network's training:
1. You need to be highly confident about the model's performance, otherwise it does not make sense to minimize change in past attributions. However, achieving high performance may not be feasible with real-world datasets.
2. Even if the model has achieved high performance on one dataset, it is likely one of many possible local minima and minimizing change in past attributions of all features when learning a new task may result in the model not being able to reach the global minima.
To improve the chances of getting to the global minima, we should minimize change in past attributions of only those features which are part of the global minima but allow changes to all others as they are specific to the local minima of the previous task. But identifying these features is impossible without access to the previous dataset.
KAN achieves this balance to some extent by identifying the parameters that may be shared between tasks.</text>
  </threadedComment>
  <threadedComment ref="AP4" dT="2023-02-11T16:55:33.02" personId="{34528057-D2C7-4E2E-82F5-44F8980A22EE}" id="{B30786E9-5D60-4C68-B4A3-EE15ED4280F7}">
    <text>Why are the results significantly lower just by changing train_batch_size and valid_loss_es? And on the other hand comparable for random10?</text>
  </threadedComment>
  <threadedComment ref="BF4" dT="2023-02-21T17:24:59.93" personId="{34528057-D2C7-4E2E-82F5-44F8980A22EE}" id="{CE5EEC57-57EA-49BC-B18F-0A746A8716CB}">
    <text>Since the fisher weights of parameters are averaged across all past tasks, parameters which are important to only one or few tasks can get updated easily causing forgetting on those tasks. This is evident in the results - especially rows 4,5,6. 
Note that across all random orders, the model has high macro F1 when learning each task for the first time - this shows that the soft-constraint allows for learning well on new tasks (unlike KAN).</text>
  </threadedComment>
  <threadedComment ref="AO5" dT="2023-02-13T19:46:36.52" personId="{34528057-D2C7-4E2E-82F5-44F8980A22EE}" id="{7241FC4E-C2CE-4D34-91DF-ACEFE0BB04C2}">
    <text>KAN has the largest variation by task order - this could be because the mask depends on how relevant the parameters are to the current task, and which parameters are selected is dependent on the tasks seen so far.  
In random10 - the model learns on Anxiety first, which has the least training samples. Even though Anxiety has a high average transfer accuracy when transferring from other to Anxiety, during the CL sequence, the model is unable to perform any BT to Anxiety.
On the other hand, when Anxiety is the last task in the sequence, the model has a much higher macro F1 on this task.
When Anxiety is the first task, over-parameterization probably leads to the model overfitting to random irrelevant patterns in the train data. Subsequently, the model is unable to perform any useful BT from the newer datasets and is also restricted in its ability to learn new datasets. This is a scenario for which KAN's hard masking strategy is inefficient.</text>
  </threadedComment>
  <threadedComment ref="AU5" dT="2023-02-13T19:41:48.48" personId="{34528057-D2C7-4E2E-82F5-44F8980A22EE}" id="{6162A319-14E4-40F7-BA42-5202C75CF0A9}">
    <text>CTR is more robust to task order - which could be because only the CL plug-ins and classification heads are trained with the pre-trained BERT remaining fixed.
In practice, since the task order cannot be pre-determined, an approach that is robust to the task order would be desirable.</text>
  </threadedComment>
  <threadedComment ref="AG6" dT="2023-02-21T10:04:25.04" personId="{34528057-D2C7-4E2E-82F5-44F8980A22EE}" id="{B590A9A1-5125-4A5A-8BB4-2158CBC99BC6}">
    <text>Could it be that the multi-head situation makes it harder to get good performance on the tasks that have lesser data?</text>
  </threadedComment>
  <threadedComment ref="AO6" dT="2023-02-21T13:15:13.53" personId="{34528057-D2C7-4E2E-82F5-44F8980A22EE}" id="{52C9FF4E-62DC-48D9-A556-5557DB5DE8F0}">
    <text>Do the masked parameters still get used in the forward pass?</text>
  </threadedComment>
  <threadedComment ref="AO26" dT="2023-02-22T13:02:20.94" personId="{34528057-D2C7-4E2E-82F5-44F8980A22EE}" id="{2ABD57CE-560A-48D7-AE62-46FBEC9507D9}">
    <text>Even though KAN has similar average forgetting compared to CTR, it performs better overall because it learns better on each task when encountering the task for the first time.</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3-02-14T13:33:04.14" personId="{34528057-D2C7-4E2E-82F5-44F8980A22EE}" id="{39E89C6A-88B8-4E3F-9FDB-0F8CEAC0F99E}">
    <text>Shows significant gains by using MTL for most tasks.</text>
  </threadedComment>
  <threadedComment ref="Q16" dT="2023-02-20T14:14:15.62" personId="{34528057-D2C7-4E2E-82F5-44F8980A22EE}" id="{B6063780-F243-4EDE-8215-9A8D2BC941CE}">
    <text>Shows significant gains by using MTL for most tasks.</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3-02-13T18:15:38.91" personId="{34528057-D2C7-4E2E-82F5-44F8980A22EE}" id="{4706BB2B-9321-4793-9A69-4091F5D5557B}">
    <text>There does not seem to be any improvement by including the context.
Check the # utterances where context was included.</text>
  </threadedComment>
</ThreadedComments>
</file>

<file path=xl/threadedComments/threadedComment6.xml><?xml version="1.0" encoding="utf-8"?>
<ThreadedComments xmlns="http://schemas.microsoft.com/office/spreadsheetml/2018/threadedcomments" xmlns:x="http://schemas.openxmlformats.org/spreadsheetml/2006/main">
  <threadedComment ref="K1" dT="2023-01-30T12:09:07.89" personId="{34528057-D2C7-4E2E-82F5-44F8980A22EE}" id="{FB60351D-9F81-4BF5-8045-0760875BFF31}">
    <text>Is it true that forgetting always happens on one class and new learning happens on the opposite class?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3"/>
  <sheetViews>
    <sheetView zoomScaleNormal="100" workbookViewId="0">
      <selection activeCell="C2" sqref="C2"/>
    </sheetView>
  </sheetViews>
  <sheetFormatPr defaultRowHeight="14.5" x14ac:dyDescent="0.35"/>
  <cols>
    <col min="1" max="1" width="10.453125" customWidth="1"/>
    <col min="11" max="11" width="10.54296875" customWidth="1"/>
    <col min="13" max="13" width="15.81640625" customWidth="1"/>
    <col min="14" max="15" width="17.1796875" customWidth="1"/>
    <col min="16" max="16" width="10.81640625" customWidth="1"/>
    <col min="17" max="17" width="3.7265625" customWidth="1"/>
    <col min="18" max="18" width="4.1796875" customWidth="1"/>
    <col min="19" max="21" width="9.54296875" customWidth="1"/>
    <col min="26" max="26" width="16.1796875" customWidth="1"/>
    <col min="27" max="27" width="17" customWidth="1"/>
    <col min="28" max="28" width="11.7265625" customWidth="1"/>
    <col min="29" max="29" width="9.26953125" customWidth="1"/>
  </cols>
  <sheetData>
    <row r="1" spans="1:29" x14ac:dyDescent="0.35">
      <c r="A1" s="1" t="s">
        <v>0</v>
      </c>
      <c r="B1" s="1"/>
      <c r="C1" s="1"/>
      <c r="D1" s="1"/>
      <c r="E1" s="1"/>
      <c r="F1" s="1"/>
      <c r="S1" s="1" t="s">
        <v>1</v>
      </c>
      <c r="T1" s="1"/>
      <c r="U1" s="1"/>
    </row>
    <row r="2" spans="1:29" ht="87.5" thickBot="1" x14ac:dyDescent="0.4">
      <c r="B2" s="4" t="s">
        <v>2</v>
      </c>
      <c r="C2" s="4" t="s">
        <v>3</v>
      </c>
      <c r="D2" s="4" t="s">
        <v>4</v>
      </c>
      <c r="E2" s="4" t="s">
        <v>5</v>
      </c>
      <c r="F2" s="4" t="s">
        <v>6</v>
      </c>
      <c r="G2" s="4" t="s">
        <v>7</v>
      </c>
      <c r="H2" s="4" t="s">
        <v>8</v>
      </c>
      <c r="I2" s="11" t="s">
        <v>9</v>
      </c>
      <c r="J2" s="11" t="s">
        <v>10</v>
      </c>
      <c r="K2" s="12" t="s">
        <v>11</v>
      </c>
      <c r="L2" s="13" t="s">
        <v>12</v>
      </c>
      <c r="M2" s="10" t="s">
        <v>13</v>
      </c>
      <c r="N2" s="10" t="s">
        <v>14</v>
      </c>
      <c r="O2" s="10" t="s">
        <v>15</v>
      </c>
      <c r="P2" s="10" t="s">
        <v>16</v>
      </c>
      <c r="T2" s="4" t="s">
        <v>4</v>
      </c>
      <c r="U2" s="4" t="s">
        <v>17</v>
      </c>
      <c r="V2" t="s">
        <v>18</v>
      </c>
      <c r="W2" t="s">
        <v>9</v>
      </c>
      <c r="X2" t="s">
        <v>10</v>
      </c>
      <c r="Y2" t="s">
        <v>11</v>
      </c>
      <c r="Z2" s="4" t="s">
        <v>13</v>
      </c>
      <c r="AA2" s="4" t="s">
        <v>14</v>
      </c>
      <c r="AB2" s="4" t="s">
        <v>19</v>
      </c>
      <c r="AC2" s="4" t="s">
        <v>16</v>
      </c>
    </row>
    <row r="3" spans="1:29" ht="30" customHeight="1" thickTop="1" thickBot="1" x14ac:dyDescent="0.4">
      <c r="A3" s="4" t="s">
        <v>20</v>
      </c>
      <c r="D3" s="14">
        <v>51.48</v>
      </c>
      <c r="E3" s="3">
        <v>49.54</v>
      </c>
      <c r="F3" s="3"/>
      <c r="G3">
        <f>(46.65+57.92+49.59)/3</f>
        <v>51.386666666666663</v>
      </c>
      <c r="H3" s="3">
        <v>74.510000000000005</v>
      </c>
      <c r="I3" s="3">
        <v>73.55</v>
      </c>
      <c r="J3" s="3"/>
      <c r="K3" s="3">
        <v>80.27</v>
      </c>
      <c r="L3" s="3"/>
      <c r="M3" s="3"/>
      <c r="N3" s="3" t="s">
        <v>21</v>
      </c>
      <c r="O3" s="3"/>
      <c r="P3" s="3"/>
      <c r="S3" t="s">
        <v>22</v>
      </c>
      <c r="U3" s="3" t="s">
        <v>23</v>
      </c>
      <c r="V3" s="3" t="s">
        <v>23</v>
      </c>
      <c r="W3" s="3" t="s">
        <v>23</v>
      </c>
      <c r="X3" s="3"/>
      <c r="Y3" s="3"/>
      <c r="Z3" s="3"/>
      <c r="AA3" s="3"/>
    </row>
    <row r="4" spans="1:29" ht="30" customHeight="1" thickTop="1" x14ac:dyDescent="0.35">
      <c r="A4" s="4" t="s">
        <v>24</v>
      </c>
      <c r="D4" s="3"/>
      <c r="E4" s="3">
        <v>53.03</v>
      </c>
      <c r="F4" s="3"/>
      <c r="G4" s="2"/>
      <c r="H4" s="3">
        <v>75.42</v>
      </c>
      <c r="I4" s="3">
        <v>74.39</v>
      </c>
      <c r="J4" s="3"/>
      <c r="K4" s="3"/>
      <c r="L4" s="3"/>
      <c r="M4" s="3"/>
      <c r="N4" s="3"/>
      <c r="O4" s="3"/>
      <c r="P4" s="3"/>
      <c r="S4" t="s">
        <v>25</v>
      </c>
      <c r="U4" s="3" t="s">
        <v>23</v>
      </c>
      <c r="V4" s="3" t="s">
        <v>23</v>
      </c>
      <c r="W4" s="3" t="s">
        <v>23</v>
      </c>
      <c r="X4" s="3"/>
      <c r="Y4" s="3"/>
      <c r="Z4" s="3"/>
      <c r="AA4" s="3"/>
    </row>
    <row r="5" spans="1:29" ht="30" customHeight="1" x14ac:dyDescent="0.35">
      <c r="A5" s="4" t="s">
        <v>26</v>
      </c>
      <c r="D5" s="3"/>
      <c r="E5" s="3">
        <v>60.44</v>
      </c>
      <c r="F5" s="3"/>
      <c r="G5" s="2"/>
      <c r="H5" s="3">
        <v>74.28</v>
      </c>
      <c r="I5" s="3">
        <v>75.14</v>
      </c>
      <c r="J5" s="3"/>
      <c r="K5" s="3"/>
      <c r="L5" s="3"/>
      <c r="M5" s="3"/>
      <c r="N5" s="3"/>
      <c r="O5" s="3"/>
      <c r="P5" s="3"/>
      <c r="S5" t="s">
        <v>27</v>
      </c>
      <c r="U5" s="3" t="s">
        <v>23</v>
      </c>
      <c r="V5" s="3" t="s">
        <v>23</v>
      </c>
      <c r="W5" s="3" t="s">
        <v>23</v>
      </c>
      <c r="X5" s="3"/>
      <c r="Y5" s="3"/>
      <c r="Z5" s="3"/>
      <c r="AA5" s="3"/>
    </row>
    <row r="6" spans="1:29" ht="29" x14ac:dyDescent="0.35">
      <c r="A6" s="4" t="s">
        <v>28</v>
      </c>
      <c r="E6" s="3"/>
      <c r="F6" s="3"/>
      <c r="G6" s="3"/>
      <c r="H6" s="3">
        <v>69.28</v>
      </c>
      <c r="I6" s="3"/>
      <c r="J6" s="3"/>
      <c r="K6" s="3"/>
      <c r="L6" s="3"/>
      <c r="M6" s="3"/>
      <c r="N6" s="3">
        <v>60.17</v>
      </c>
      <c r="O6" s="3" t="s">
        <v>29</v>
      </c>
      <c r="P6" s="3"/>
      <c r="S6" t="s">
        <v>22</v>
      </c>
      <c r="U6" s="3"/>
      <c r="V6" s="3"/>
      <c r="W6" s="3"/>
      <c r="X6" s="3"/>
      <c r="Y6" s="3"/>
      <c r="Z6" s="3"/>
      <c r="AA6" s="3" t="s">
        <v>23</v>
      </c>
    </row>
    <row r="7" spans="1:29" x14ac:dyDescent="0.35">
      <c r="A7" t="s">
        <v>25</v>
      </c>
      <c r="G7" s="3"/>
      <c r="H7" s="3"/>
      <c r="I7" s="3"/>
      <c r="J7" s="3"/>
      <c r="K7" s="3"/>
      <c r="L7" s="3"/>
      <c r="M7" s="3"/>
      <c r="N7" s="3"/>
      <c r="O7" s="3"/>
      <c r="P7" s="3"/>
      <c r="S7" t="s">
        <v>25</v>
      </c>
      <c r="V7" s="3"/>
      <c r="W7" s="3"/>
      <c r="X7" s="3"/>
      <c r="Y7" s="3"/>
      <c r="Z7" s="3"/>
      <c r="AA7" s="3"/>
    </row>
    <row r="8" spans="1:29" x14ac:dyDescent="0.35">
      <c r="A8" t="s">
        <v>27</v>
      </c>
      <c r="G8" s="3"/>
      <c r="H8" s="3"/>
      <c r="I8" s="3"/>
      <c r="J8" s="3"/>
      <c r="K8" s="3"/>
      <c r="L8" s="3"/>
      <c r="M8" s="3"/>
      <c r="N8" s="3"/>
      <c r="O8" s="3"/>
      <c r="P8" s="3"/>
      <c r="S8" t="s">
        <v>27</v>
      </c>
      <c r="V8" s="3"/>
      <c r="W8" s="3"/>
      <c r="X8" s="3"/>
      <c r="Y8" s="3"/>
      <c r="Z8" s="3"/>
      <c r="AA8" s="3"/>
    </row>
    <row r="10" spans="1:29" x14ac:dyDescent="0.35">
      <c r="A10" s="1" t="s">
        <v>30</v>
      </c>
      <c r="B10" s="1"/>
      <c r="C10" s="1"/>
      <c r="D10" s="1"/>
      <c r="E10" s="1"/>
      <c r="F10" s="1"/>
      <c r="S10" s="1" t="s">
        <v>31</v>
      </c>
      <c r="T10" s="1"/>
      <c r="U10" s="1"/>
    </row>
    <row r="11" spans="1:29" x14ac:dyDescent="0.35">
      <c r="A11" t="s">
        <v>22</v>
      </c>
      <c r="E11" s="3" t="s">
        <v>23</v>
      </c>
      <c r="F11" s="3"/>
      <c r="G11" s="59" t="s">
        <v>23</v>
      </c>
      <c r="H11" s="3" t="s">
        <v>23</v>
      </c>
      <c r="I11" s="3" t="s">
        <v>23</v>
      </c>
      <c r="J11" s="3"/>
      <c r="K11" s="3"/>
      <c r="L11" s="3"/>
      <c r="M11" s="3"/>
      <c r="N11" s="3"/>
      <c r="O11" s="3"/>
      <c r="P11" s="3"/>
      <c r="S11" t="s">
        <v>22</v>
      </c>
      <c r="U11" s="3" t="s">
        <v>23</v>
      </c>
      <c r="V11" s="3" t="s">
        <v>23</v>
      </c>
      <c r="W11" s="3" t="s">
        <v>23</v>
      </c>
      <c r="X11" s="3"/>
      <c r="Y11" s="3"/>
      <c r="Z11" s="3"/>
      <c r="AA11" s="3"/>
    </row>
    <row r="12" spans="1:29" x14ac:dyDescent="0.35">
      <c r="A12" t="s">
        <v>25</v>
      </c>
      <c r="E12" s="3" t="s">
        <v>23</v>
      </c>
      <c r="F12" s="3"/>
      <c r="G12" s="59"/>
      <c r="H12" s="3" t="s">
        <v>23</v>
      </c>
      <c r="I12" s="3" t="s">
        <v>23</v>
      </c>
      <c r="J12" s="3"/>
      <c r="K12" s="3"/>
      <c r="L12" s="3"/>
      <c r="M12" s="3"/>
      <c r="N12" s="3"/>
      <c r="O12" s="3"/>
      <c r="P12" s="3"/>
      <c r="S12" t="s">
        <v>25</v>
      </c>
      <c r="U12" s="3" t="s">
        <v>23</v>
      </c>
      <c r="V12" s="3" t="s">
        <v>23</v>
      </c>
      <c r="W12" s="3" t="s">
        <v>23</v>
      </c>
      <c r="X12" s="3"/>
      <c r="Y12" s="3"/>
      <c r="Z12" s="3"/>
      <c r="AA12" s="3"/>
    </row>
    <row r="13" spans="1:29" x14ac:dyDescent="0.35">
      <c r="A13" t="s">
        <v>27</v>
      </c>
      <c r="E13" s="3" t="s">
        <v>23</v>
      </c>
      <c r="F13" s="3"/>
      <c r="G13" s="59"/>
      <c r="H13" s="3" t="s">
        <v>23</v>
      </c>
      <c r="I13" s="3" t="s">
        <v>23</v>
      </c>
      <c r="J13" s="3"/>
      <c r="K13" s="3"/>
      <c r="L13" s="3"/>
      <c r="M13" s="3"/>
      <c r="N13" s="3"/>
      <c r="O13" s="3"/>
      <c r="P13" s="3"/>
      <c r="S13" t="s">
        <v>27</v>
      </c>
      <c r="U13" s="3" t="s">
        <v>23</v>
      </c>
      <c r="V13" s="3" t="s">
        <v>23</v>
      </c>
      <c r="W13" s="3" t="s">
        <v>23</v>
      </c>
      <c r="X13" s="3"/>
      <c r="Y13" s="3"/>
      <c r="Z13" s="3"/>
      <c r="AA13" s="3"/>
    </row>
    <row r="14" spans="1:29" x14ac:dyDescent="0.35">
      <c r="A14" t="s">
        <v>22</v>
      </c>
      <c r="E14" s="3"/>
      <c r="F14" s="3"/>
      <c r="G14" s="3"/>
      <c r="H14" s="3"/>
      <c r="I14" s="3"/>
      <c r="J14" s="3"/>
      <c r="K14" s="3"/>
      <c r="L14" s="3"/>
      <c r="M14" s="3"/>
      <c r="N14" s="3" t="s">
        <v>23</v>
      </c>
      <c r="O14" s="3"/>
      <c r="P14" s="3"/>
      <c r="S14" t="s">
        <v>22</v>
      </c>
      <c r="U14" s="3"/>
      <c r="V14" s="3" t="s">
        <v>23</v>
      </c>
      <c r="W14" s="3"/>
      <c r="X14" s="3"/>
      <c r="Y14" s="3"/>
      <c r="Z14" s="3"/>
      <c r="AA14" s="3" t="s">
        <v>23</v>
      </c>
    </row>
    <row r="15" spans="1:29" x14ac:dyDescent="0.35">
      <c r="A15" t="s">
        <v>25</v>
      </c>
      <c r="G15" s="3"/>
      <c r="H15" s="3"/>
      <c r="I15" s="3"/>
      <c r="J15" s="3"/>
      <c r="K15" s="3"/>
      <c r="L15" s="3"/>
      <c r="M15" s="3"/>
      <c r="N15" s="3"/>
      <c r="O15" s="3"/>
      <c r="P15" s="3"/>
      <c r="S15" t="s">
        <v>25</v>
      </c>
      <c r="V15" s="3"/>
      <c r="W15" s="3"/>
      <c r="X15" s="3"/>
      <c r="Y15" s="3"/>
      <c r="Z15" s="3"/>
    </row>
    <row r="16" spans="1:29" x14ac:dyDescent="0.35">
      <c r="A16" t="s">
        <v>27</v>
      </c>
      <c r="G16" s="3"/>
      <c r="H16" s="3"/>
      <c r="I16" s="3"/>
      <c r="J16" s="3"/>
      <c r="K16" s="3"/>
      <c r="L16" s="3"/>
      <c r="M16" s="3"/>
      <c r="N16" s="3"/>
      <c r="O16" s="3"/>
      <c r="P16" s="3"/>
      <c r="S16" t="s">
        <v>27</v>
      </c>
      <c r="V16" s="3"/>
      <c r="W16" s="3"/>
      <c r="X16" s="3"/>
      <c r="Y16" s="3"/>
      <c r="Z16" s="3"/>
    </row>
    <row r="18" spans="1:27" x14ac:dyDescent="0.35">
      <c r="A18" s="1" t="s">
        <v>32</v>
      </c>
      <c r="B18" s="1"/>
      <c r="C18" s="1"/>
      <c r="D18" s="1"/>
      <c r="E18" s="1"/>
      <c r="F18" s="1"/>
      <c r="S18" s="1" t="s">
        <v>33</v>
      </c>
      <c r="T18" s="1"/>
      <c r="U18" s="1"/>
    </row>
    <row r="19" spans="1:27" x14ac:dyDescent="0.35">
      <c r="A19" t="s">
        <v>22</v>
      </c>
      <c r="E19" s="3" t="s">
        <v>23</v>
      </c>
      <c r="F19" s="3"/>
      <c r="G19" s="59" t="s">
        <v>23</v>
      </c>
      <c r="H19" s="3" t="s">
        <v>23</v>
      </c>
      <c r="I19" s="3" t="s">
        <v>23</v>
      </c>
      <c r="J19" s="3"/>
      <c r="K19" s="3"/>
      <c r="L19" s="3"/>
      <c r="M19" s="3"/>
      <c r="N19" s="3"/>
      <c r="O19" s="3"/>
      <c r="P19" s="3"/>
      <c r="S19" t="s">
        <v>22</v>
      </c>
      <c r="U19" s="3" t="s">
        <v>23</v>
      </c>
      <c r="V19" s="3" t="s">
        <v>23</v>
      </c>
      <c r="W19" s="3" t="s">
        <v>23</v>
      </c>
      <c r="X19" s="3"/>
      <c r="Y19" s="3"/>
      <c r="Z19" s="3"/>
      <c r="AA19" s="3"/>
    </row>
    <row r="20" spans="1:27" x14ac:dyDescent="0.35">
      <c r="A20" t="s">
        <v>25</v>
      </c>
      <c r="E20" s="3" t="s">
        <v>23</v>
      </c>
      <c r="F20" s="3"/>
      <c r="G20" s="59"/>
      <c r="H20" s="3" t="s">
        <v>23</v>
      </c>
      <c r="I20" s="3" t="s">
        <v>23</v>
      </c>
      <c r="J20" s="3"/>
      <c r="K20" s="3"/>
      <c r="L20" s="3"/>
      <c r="M20" s="3"/>
      <c r="N20" s="3"/>
      <c r="O20" s="3"/>
      <c r="P20" s="3"/>
      <c r="S20" t="s">
        <v>25</v>
      </c>
      <c r="U20" s="3" t="s">
        <v>23</v>
      </c>
      <c r="V20" s="3" t="s">
        <v>23</v>
      </c>
      <c r="W20" s="3" t="s">
        <v>23</v>
      </c>
      <c r="X20" s="3"/>
      <c r="Y20" s="3"/>
      <c r="Z20" s="3"/>
      <c r="AA20" s="3"/>
    </row>
    <row r="21" spans="1:27" x14ac:dyDescent="0.35">
      <c r="A21" t="s">
        <v>27</v>
      </c>
      <c r="E21" s="3" t="s">
        <v>23</v>
      </c>
      <c r="F21" s="3"/>
      <c r="G21" s="59"/>
      <c r="H21" s="3" t="s">
        <v>23</v>
      </c>
      <c r="I21" s="3" t="s">
        <v>23</v>
      </c>
      <c r="J21" s="3"/>
      <c r="K21" s="3"/>
      <c r="L21" s="3"/>
      <c r="M21" s="3"/>
      <c r="N21" s="3"/>
      <c r="O21" s="3"/>
      <c r="P21" s="3"/>
      <c r="S21" t="s">
        <v>27</v>
      </c>
      <c r="U21" s="3" t="s">
        <v>23</v>
      </c>
      <c r="V21" s="3" t="s">
        <v>23</v>
      </c>
      <c r="W21" s="3" t="s">
        <v>23</v>
      </c>
      <c r="X21" s="3"/>
      <c r="Y21" s="3"/>
      <c r="Z21" s="3"/>
      <c r="AA21" s="3"/>
    </row>
    <row r="22" spans="1:27" x14ac:dyDescent="0.35">
      <c r="A22" t="s">
        <v>22</v>
      </c>
      <c r="E22" s="3"/>
      <c r="F22" s="3"/>
      <c r="G22" s="3"/>
      <c r="H22" s="3"/>
      <c r="I22" s="3"/>
      <c r="J22" s="3"/>
      <c r="K22" s="3"/>
      <c r="L22" s="3"/>
      <c r="M22" s="3"/>
      <c r="N22" s="3" t="s">
        <v>23</v>
      </c>
      <c r="O22" s="3"/>
      <c r="P22" s="3"/>
      <c r="S22" t="s">
        <v>22</v>
      </c>
      <c r="U22" s="3"/>
      <c r="V22" s="3" t="s">
        <v>23</v>
      </c>
      <c r="W22" s="3"/>
      <c r="X22" s="3"/>
      <c r="Y22" s="3"/>
      <c r="Z22" s="3"/>
      <c r="AA22" s="3" t="s">
        <v>23</v>
      </c>
    </row>
    <row r="23" spans="1:27" x14ac:dyDescent="0.35">
      <c r="A23" t="s">
        <v>25</v>
      </c>
      <c r="G23" s="3"/>
      <c r="H23" s="3"/>
      <c r="I23" s="3"/>
      <c r="J23" s="3"/>
      <c r="K23" s="3"/>
      <c r="L23" s="3"/>
      <c r="M23" s="3"/>
      <c r="N23" s="3"/>
      <c r="O23" s="3"/>
      <c r="P23" s="3"/>
      <c r="S23" t="s">
        <v>25</v>
      </c>
      <c r="V23" s="3"/>
      <c r="W23" s="3"/>
      <c r="X23" s="3"/>
      <c r="Y23" s="3"/>
      <c r="Z23" s="3"/>
    </row>
    <row r="24" spans="1:27" x14ac:dyDescent="0.35">
      <c r="A24" t="s">
        <v>27</v>
      </c>
      <c r="G24" s="3"/>
      <c r="H24" s="3"/>
      <c r="I24" s="3"/>
      <c r="J24" s="3"/>
      <c r="K24" s="3"/>
      <c r="L24" s="3"/>
      <c r="M24" s="3"/>
      <c r="N24" s="3"/>
      <c r="O24" s="3"/>
      <c r="P24" s="3"/>
      <c r="S24" t="s">
        <v>27</v>
      </c>
      <c r="V24" s="3"/>
      <c r="W24" s="3"/>
      <c r="X24" s="3"/>
      <c r="Y24" s="3"/>
      <c r="Z24" s="3"/>
    </row>
    <row r="26" spans="1:27" x14ac:dyDescent="0.35">
      <c r="A26" s="1" t="s">
        <v>34</v>
      </c>
      <c r="B26" s="1"/>
      <c r="C26" s="1"/>
      <c r="D26" s="1"/>
      <c r="E26" s="1"/>
      <c r="F26" s="1"/>
    </row>
    <row r="28" spans="1:27" x14ac:dyDescent="0.35">
      <c r="A28" s="1" t="s">
        <v>35</v>
      </c>
      <c r="B28" s="1" t="s">
        <v>36</v>
      </c>
      <c r="C28" s="1"/>
      <c r="D28" s="1"/>
      <c r="E28" s="1"/>
      <c r="F28" s="1"/>
    </row>
    <row r="30" spans="1:27" x14ac:dyDescent="0.35">
      <c r="A30" s="1" t="s">
        <v>37</v>
      </c>
      <c r="D30" t="s">
        <v>38</v>
      </c>
    </row>
    <row r="31" spans="1:27" ht="87" x14ac:dyDescent="0.35">
      <c r="A31" s="1" t="s">
        <v>39</v>
      </c>
      <c r="B31" s="4" t="s">
        <v>40</v>
      </c>
      <c r="C31" s="4"/>
      <c r="D31" t="s">
        <v>41</v>
      </c>
      <c r="G31" t="s">
        <v>42</v>
      </c>
    </row>
    <row r="32" spans="1:27" ht="43.5" x14ac:dyDescent="0.35">
      <c r="A32" s="1" t="s">
        <v>43</v>
      </c>
      <c r="B32" s="4" t="s">
        <v>44</v>
      </c>
      <c r="C32" s="4"/>
      <c r="D32" t="s">
        <v>45</v>
      </c>
      <c r="G32" t="s">
        <v>42</v>
      </c>
    </row>
    <row r="33" spans="1:7" x14ac:dyDescent="0.35">
      <c r="A33" s="5" t="s">
        <v>46</v>
      </c>
      <c r="B33" t="s">
        <v>47</v>
      </c>
      <c r="D33" t="s">
        <v>48</v>
      </c>
      <c r="G33" t="s">
        <v>49</v>
      </c>
    </row>
  </sheetData>
  <mergeCells count="2">
    <mergeCell ref="G11:G13"/>
    <mergeCell ref="G19:G21"/>
  </mergeCells>
  <phoneticPr fontId="7"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3607-271D-421A-A610-0F4EA8FA0F5B}">
  <dimension ref="A1:R28"/>
  <sheetViews>
    <sheetView workbookViewId="0">
      <selection activeCell="C2" sqref="C2"/>
    </sheetView>
  </sheetViews>
  <sheetFormatPr defaultRowHeight="14.5" x14ac:dyDescent="0.35"/>
  <cols>
    <col min="7" max="7" width="15.81640625" customWidth="1"/>
    <col min="8" max="8" width="17.1796875" customWidth="1"/>
    <col min="9" max="9" width="3.7265625" customWidth="1"/>
    <col min="10" max="10" width="4.1796875" customWidth="1"/>
    <col min="11" max="13" width="9.54296875" customWidth="1"/>
    <col min="18" max="18" width="17" customWidth="1"/>
    <col min="19" max="20" width="4.81640625" customWidth="1"/>
  </cols>
  <sheetData>
    <row r="1" spans="1:18" x14ac:dyDescent="0.35">
      <c r="A1" t="s">
        <v>9</v>
      </c>
      <c r="B1" t="s">
        <v>162</v>
      </c>
      <c r="C1" s="1"/>
      <c r="K1" s="1"/>
      <c r="L1" s="1"/>
      <c r="M1" s="1"/>
    </row>
    <row r="2" spans="1:18" x14ac:dyDescent="0.35">
      <c r="A2" t="s">
        <v>163</v>
      </c>
      <c r="B2" t="s">
        <v>162</v>
      </c>
      <c r="C2" s="4" t="s">
        <v>164</v>
      </c>
      <c r="G2" s="4"/>
      <c r="H2" s="4"/>
      <c r="L2" s="4"/>
      <c r="M2" s="4"/>
      <c r="R2" s="4"/>
    </row>
    <row r="3" spans="1:18" x14ac:dyDescent="0.35">
      <c r="A3" t="s">
        <v>18</v>
      </c>
      <c r="B3" t="s">
        <v>162</v>
      </c>
      <c r="C3" s="4" t="s">
        <v>164</v>
      </c>
      <c r="D3" s="3"/>
      <c r="E3" s="3"/>
      <c r="F3" s="3"/>
      <c r="G3" s="3"/>
      <c r="H3" s="3"/>
      <c r="N3" s="3"/>
      <c r="O3" s="3"/>
      <c r="P3" s="3"/>
      <c r="Q3" s="3"/>
      <c r="R3" s="3"/>
    </row>
    <row r="4" spans="1:18" x14ac:dyDescent="0.35">
      <c r="D4" s="3"/>
      <c r="E4" s="3"/>
      <c r="F4" s="3"/>
      <c r="G4" s="3"/>
      <c r="H4" s="3"/>
      <c r="N4" s="3"/>
      <c r="O4" s="3"/>
      <c r="P4" s="3"/>
      <c r="Q4" s="3"/>
      <c r="R4" s="3"/>
    </row>
    <row r="5" spans="1:18" x14ac:dyDescent="0.35">
      <c r="D5" s="3"/>
      <c r="E5" s="3"/>
      <c r="F5" s="3"/>
      <c r="G5" s="3"/>
      <c r="H5" s="3"/>
      <c r="N5" s="3"/>
      <c r="O5" s="3"/>
      <c r="P5" s="3"/>
      <c r="Q5" s="3"/>
      <c r="R5" s="3"/>
    </row>
    <row r="6" spans="1:18" x14ac:dyDescent="0.35">
      <c r="D6" s="3"/>
      <c r="E6" s="3"/>
      <c r="F6" s="3"/>
      <c r="G6" s="3"/>
      <c r="H6" s="3"/>
      <c r="N6" s="3"/>
      <c r="O6" s="3"/>
      <c r="P6" s="3"/>
      <c r="Q6" s="3"/>
      <c r="R6" s="3"/>
    </row>
    <row r="8" spans="1:18" x14ac:dyDescent="0.35">
      <c r="A8" s="1"/>
      <c r="B8" s="1"/>
      <c r="C8" s="1"/>
      <c r="K8" s="1"/>
      <c r="L8" s="1"/>
      <c r="M8" s="1"/>
    </row>
    <row r="9" spans="1:18" x14ac:dyDescent="0.35">
      <c r="B9" s="4"/>
      <c r="C9" s="4"/>
      <c r="H9" s="4"/>
      <c r="L9" s="4"/>
      <c r="M9" s="4"/>
      <c r="R9" s="4"/>
    </row>
    <row r="10" spans="1:18" x14ac:dyDescent="0.35">
      <c r="D10" s="3"/>
      <c r="E10" s="3"/>
      <c r="F10" s="3"/>
      <c r="G10" s="3"/>
      <c r="H10" s="3"/>
      <c r="N10" s="3"/>
      <c r="O10" s="3"/>
      <c r="P10" s="3"/>
      <c r="Q10" s="3"/>
      <c r="R10" s="3"/>
    </row>
    <row r="11" spans="1:18" x14ac:dyDescent="0.35">
      <c r="D11" s="3"/>
      <c r="E11" s="3"/>
      <c r="F11" s="3"/>
      <c r="G11" s="3"/>
      <c r="H11" s="3"/>
      <c r="N11" s="3"/>
      <c r="O11" s="3"/>
      <c r="P11" s="3"/>
      <c r="Q11" s="3"/>
      <c r="R11" s="3"/>
    </row>
    <row r="12" spans="1:18" x14ac:dyDescent="0.35">
      <c r="D12" s="3"/>
      <c r="E12" s="3"/>
      <c r="F12" s="3"/>
      <c r="G12" s="3"/>
      <c r="H12" s="3"/>
      <c r="N12" s="3"/>
      <c r="O12" s="3"/>
      <c r="P12" s="3"/>
      <c r="Q12" s="3"/>
    </row>
    <row r="13" spans="1:18" x14ac:dyDescent="0.35">
      <c r="D13" s="3"/>
      <c r="E13" s="3"/>
      <c r="F13" s="3"/>
      <c r="G13" s="3"/>
      <c r="H13" s="3"/>
      <c r="N13" s="3"/>
      <c r="O13" s="3"/>
      <c r="P13" s="3"/>
      <c r="Q13" s="3"/>
    </row>
    <row r="15" spans="1:18" x14ac:dyDescent="0.35">
      <c r="A15" s="1"/>
      <c r="B15" s="1"/>
      <c r="C15" s="1"/>
      <c r="K15" s="1"/>
      <c r="L15" s="1"/>
      <c r="M15" s="1"/>
    </row>
    <row r="16" spans="1:18" x14ac:dyDescent="0.35">
      <c r="B16" s="4"/>
      <c r="C16" s="4"/>
      <c r="H16" s="4"/>
      <c r="L16" s="4"/>
      <c r="M16" s="4"/>
      <c r="R16" s="4"/>
    </row>
    <row r="17" spans="1:18" x14ac:dyDescent="0.35">
      <c r="D17" s="3"/>
      <c r="E17" s="3"/>
      <c r="F17" s="3"/>
      <c r="G17" s="3"/>
      <c r="H17" s="3"/>
      <c r="N17" s="3"/>
      <c r="O17" s="3"/>
      <c r="P17" s="3"/>
      <c r="Q17" s="3"/>
      <c r="R17" s="3"/>
    </row>
    <row r="18" spans="1:18" x14ac:dyDescent="0.35">
      <c r="D18" s="3"/>
      <c r="E18" s="3"/>
      <c r="F18" s="3"/>
      <c r="G18" s="3"/>
      <c r="H18" s="3"/>
      <c r="N18" s="3"/>
      <c r="O18" s="3"/>
      <c r="P18" s="3"/>
      <c r="Q18" s="3"/>
      <c r="R18" s="3"/>
    </row>
    <row r="19" spans="1:18" x14ac:dyDescent="0.35">
      <c r="D19" s="3"/>
      <c r="E19" s="3"/>
      <c r="F19" s="3"/>
      <c r="G19" s="3"/>
      <c r="H19" s="3"/>
      <c r="N19" s="3"/>
      <c r="O19" s="3"/>
      <c r="P19" s="3"/>
      <c r="Q19" s="3"/>
    </row>
    <row r="20" spans="1:18" x14ac:dyDescent="0.35">
      <c r="D20" s="3"/>
      <c r="E20" s="3"/>
      <c r="F20" s="3"/>
      <c r="G20" s="3"/>
      <c r="H20" s="3"/>
      <c r="N20" s="3"/>
      <c r="O20" s="3"/>
      <c r="P20" s="3"/>
      <c r="Q20" s="3"/>
    </row>
    <row r="22" spans="1:18" x14ac:dyDescent="0.35">
      <c r="A22" s="1"/>
      <c r="B22" s="1"/>
      <c r="C22" s="1"/>
    </row>
    <row r="23" spans="1:18" x14ac:dyDescent="0.35">
      <c r="A23" s="1"/>
      <c r="B23" s="1"/>
      <c r="C23" s="1"/>
    </row>
    <row r="25" spans="1:18" x14ac:dyDescent="0.35">
      <c r="A25" s="1"/>
      <c r="B25" s="1"/>
      <c r="C25" s="1"/>
      <c r="D25" s="1"/>
      <c r="E25" s="1"/>
    </row>
    <row r="27" spans="1:18" x14ac:dyDescent="0.35">
      <c r="A27" s="1"/>
      <c r="B27" s="1"/>
      <c r="C27" s="1"/>
      <c r="D27" s="4"/>
    </row>
    <row r="28" spans="1:18" x14ac:dyDescent="0.35">
      <c r="A28" s="1"/>
      <c r="B28" s="1"/>
      <c r="C28" s="1"/>
      <c r="D28" s="4"/>
    </row>
  </sheetData>
  <phoneticPr fontId="7"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6793-5506-4854-BFB3-B77A6940F9CF}">
  <dimension ref="A1"/>
  <sheetViews>
    <sheetView workbookViewId="0">
      <selection activeCell="J23" sqref="J23"/>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B54EE-0CC0-4B1F-B586-DCAD478EB751}">
  <dimension ref="A1"/>
  <sheetViews>
    <sheetView workbookViewId="0">
      <selection activeCell="K14" sqref="K1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2A27-553C-4D50-AA50-BA7EE6C2683C}">
  <dimension ref="A1:D17"/>
  <sheetViews>
    <sheetView workbookViewId="0">
      <selection activeCell="C5" activeCellId="1" sqref="C8 C5"/>
    </sheetView>
  </sheetViews>
  <sheetFormatPr defaultRowHeight="14.5" x14ac:dyDescent="0.35"/>
  <cols>
    <col min="1" max="1" width="11.7265625" customWidth="1"/>
  </cols>
  <sheetData>
    <row r="1" spans="1:4" x14ac:dyDescent="0.35">
      <c r="A1" s="1" t="s">
        <v>0</v>
      </c>
    </row>
    <row r="2" spans="1:4" x14ac:dyDescent="0.35">
      <c r="B2" t="s">
        <v>50</v>
      </c>
      <c r="C2" t="s">
        <v>18</v>
      </c>
    </row>
    <row r="3" spans="1:4" ht="29" x14ac:dyDescent="0.35">
      <c r="A3" s="4" t="s">
        <v>51</v>
      </c>
      <c r="B3" s="3"/>
      <c r="C3" s="3">
        <v>74.510000000000005</v>
      </c>
    </row>
    <row r="4" spans="1:4" ht="29" x14ac:dyDescent="0.35">
      <c r="A4" s="4" t="s">
        <v>52</v>
      </c>
      <c r="B4" s="3"/>
      <c r="C4" s="3">
        <v>67.03</v>
      </c>
    </row>
    <row r="5" spans="1:4" ht="29" x14ac:dyDescent="0.35">
      <c r="A5" s="4" t="s">
        <v>53</v>
      </c>
      <c r="C5" s="3">
        <v>67.260000000000005</v>
      </c>
    </row>
    <row r="7" spans="1:4" ht="29" x14ac:dyDescent="0.35">
      <c r="A7" s="4" t="s">
        <v>54</v>
      </c>
      <c r="C7" s="3">
        <v>68.14</v>
      </c>
      <c r="D7" t="s">
        <v>55</v>
      </c>
    </row>
    <row r="8" spans="1:4" ht="29" x14ac:dyDescent="0.35">
      <c r="A8" s="4" t="s">
        <v>56</v>
      </c>
      <c r="C8" s="3">
        <v>72.44</v>
      </c>
    </row>
    <row r="12" spans="1:4" x14ac:dyDescent="0.35">
      <c r="A12" t="s">
        <v>57</v>
      </c>
      <c r="B12" s="6">
        <v>4000</v>
      </c>
    </row>
    <row r="13" spans="1:4" x14ac:dyDescent="0.35">
      <c r="A13" t="s">
        <v>58</v>
      </c>
      <c r="B13" s="6">
        <v>2374</v>
      </c>
    </row>
    <row r="14" spans="1:4" x14ac:dyDescent="0.35">
      <c r="A14" t="s">
        <v>59</v>
      </c>
      <c r="B14" s="6">
        <v>4000</v>
      </c>
    </row>
    <row r="15" spans="1:4" x14ac:dyDescent="0.35">
      <c r="A15" t="s">
        <v>60</v>
      </c>
      <c r="B15" s="6">
        <v>4000</v>
      </c>
    </row>
    <row r="16" spans="1:4" x14ac:dyDescent="0.35">
      <c r="A16" t="s">
        <v>61</v>
      </c>
      <c r="B16" s="6">
        <v>2918</v>
      </c>
    </row>
    <row r="17" spans="1:2" x14ac:dyDescent="0.35">
      <c r="A17" t="s">
        <v>62</v>
      </c>
      <c r="B17" s="6">
        <v>4000</v>
      </c>
    </row>
  </sheetData>
  <phoneticPr fontId="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A559-F415-403F-B09C-B009A5C5A5DC}">
  <dimension ref="A1:E6"/>
  <sheetViews>
    <sheetView workbookViewId="0">
      <selection activeCell="A3" sqref="A3:A4"/>
    </sheetView>
  </sheetViews>
  <sheetFormatPr defaultRowHeight="14.5" x14ac:dyDescent="0.35"/>
  <cols>
    <col min="1" max="1" width="13.1796875" bestFit="1" customWidth="1"/>
    <col min="2" max="2" width="12.453125" bestFit="1" customWidth="1"/>
    <col min="3" max="3" width="23.1796875" customWidth="1"/>
    <col min="4" max="4" width="17.453125" customWidth="1"/>
  </cols>
  <sheetData>
    <row r="1" spans="1:5" x14ac:dyDescent="0.35">
      <c r="A1" s="60" t="s">
        <v>63</v>
      </c>
      <c r="B1" s="60"/>
      <c r="C1" s="60" t="s">
        <v>64</v>
      </c>
      <c r="D1" s="60"/>
    </row>
    <row r="2" spans="1:5" s="1" customFormat="1" x14ac:dyDescent="0.35">
      <c r="A2" s="8" t="s">
        <v>65</v>
      </c>
      <c r="B2" s="8" t="s">
        <v>66</v>
      </c>
      <c r="C2" s="8" t="s">
        <v>67</v>
      </c>
      <c r="D2" s="8" t="s">
        <v>68</v>
      </c>
    </row>
    <row r="3" spans="1:5" x14ac:dyDescent="0.35">
      <c r="A3" s="7" t="s">
        <v>69</v>
      </c>
      <c r="B3" s="7" t="s">
        <v>69</v>
      </c>
      <c r="C3" s="59" t="s">
        <v>70</v>
      </c>
      <c r="D3" s="59" t="s">
        <v>71</v>
      </c>
      <c r="E3" t="s">
        <v>72</v>
      </c>
    </row>
    <row r="4" spans="1:5" x14ac:dyDescent="0.35">
      <c r="A4" s="7" t="s">
        <v>69</v>
      </c>
      <c r="B4" s="7" t="s">
        <v>73</v>
      </c>
      <c r="C4" s="59"/>
      <c r="D4" s="59"/>
    </row>
    <row r="5" spans="1:5" x14ac:dyDescent="0.35">
      <c r="A5" s="7" t="s">
        <v>73</v>
      </c>
      <c r="B5" s="7" t="s">
        <v>69</v>
      </c>
      <c r="C5" s="7" t="s">
        <v>74</v>
      </c>
      <c r="D5" s="7" t="s">
        <v>71</v>
      </c>
    </row>
    <row r="6" spans="1:5" x14ac:dyDescent="0.35">
      <c r="A6" s="7" t="s">
        <v>73</v>
      </c>
      <c r="B6" s="7" t="s">
        <v>73</v>
      </c>
      <c r="C6" s="7" t="s">
        <v>75</v>
      </c>
      <c r="D6" s="7" t="s">
        <v>76</v>
      </c>
    </row>
  </sheetData>
  <mergeCells count="4">
    <mergeCell ref="C3:C4"/>
    <mergeCell ref="D3:D4"/>
    <mergeCell ref="A1:B1"/>
    <mergeCell ref="C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9B68-F9EB-494B-9201-4C615E730615}">
  <dimension ref="A1:AE18"/>
  <sheetViews>
    <sheetView topLeftCell="D1" workbookViewId="0">
      <selection activeCell="Q3" sqref="Q3"/>
    </sheetView>
  </sheetViews>
  <sheetFormatPr defaultRowHeight="14.5" x14ac:dyDescent="0.35"/>
  <sheetData>
    <row r="1" spans="1:31" x14ac:dyDescent="0.35">
      <c r="A1" s="1" t="s">
        <v>0</v>
      </c>
    </row>
    <row r="2" spans="1:31" ht="174" x14ac:dyDescent="0.35">
      <c r="B2" s="4" t="s">
        <v>2</v>
      </c>
      <c r="C2" s="35" t="s">
        <v>5</v>
      </c>
      <c r="D2" s="4" t="s">
        <v>77</v>
      </c>
      <c r="E2" s="29" t="s">
        <v>78</v>
      </c>
      <c r="F2" s="4" t="s">
        <v>79</v>
      </c>
      <c r="G2" s="35" t="s">
        <v>80</v>
      </c>
      <c r="H2" s="4" t="s">
        <v>81</v>
      </c>
      <c r="I2" s="4" t="s">
        <v>82</v>
      </c>
      <c r="J2" s="4" t="s">
        <v>83</v>
      </c>
      <c r="K2" s="4" t="s">
        <v>84</v>
      </c>
      <c r="L2" s="12" t="s">
        <v>85</v>
      </c>
      <c r="M2" s="12" t="s">
        <v>86</v>
      </c>
      <c r="N2" s="34" t="s">
        <v>87</v>
      </c>
      <c r="O2" s="33" t="s">
        <v>88</v>
      </c>
      <c r="P2" s="33" t="s">
        <v>89</v>
      </c>
      <c r="Q2" s="12" t="s">
        <v>90</v>
      </c>
      <c r="R2" s="12" t="s">
        <v>91</v>
      </c>
      <c r="S2" s="12" t="s">
        <v>92</v>
      </c>
      <c r="T2" s="11"/>
      <c r="U2" s="12" t="s">
        <v>93</v>
      </c>
      <c r="V2" s="12"/>
      <c r="W2" s="12" t="s">
        <v>94</v>
      </c>
      <c r="X2" s="11"/>
      <c r="Y2" s="12" t="s">
        <v>95</v>
      </c>
      <c r="Z2" s="12"/>
      <c r="AA2" s="12" t="s">
        <v>96</v>
      </c>
      <c r="AB2" s="13" t="s">
        <v>97</v>
      </c>
      <c r="AC2" s="13" t="s">
        <v>98</v>
      </c>
      <c r="AD2" s="10" t="s">
        <v>99</v>
      </c>
      <c r="AE2" s="10" t="s">
        <v>100</v>
      </c>
    </row>
    <row r="3" spans="1:31" ht="29" x14ac:dyDescent="0.35">
      <c r="A3" s="4" t="s">
        <v>22</v>
      </c>
      <c r="C3" s="28"/>
      <c r="E3" s="9"/>
      <c r="F3" s="3">
        <v>85.61</v>
      </c>
      <c r="G3" s="36">
        <v>53.29</v>
      </c>
      <c r="H3" s="3"/>
      <c r="I3" s="3"/>
      <c r="J3" s="3"/>
      <c r="K3" s="3"/>
      <c r="L3" s="3"/>
      <c r="M3" s="3">
        <v>74.28</v>
      </c>
      <c r="N3" s="3"/>
      <c r="O3" s="7"/>
      <c r="P3" s="7"/>
      <c r="Q3" s="3">
        <v>69.209999999999994</v>
      </c>
      <c r="R3" s="3"/>
      <c r="T3" s="3"/>
      <c r="U3" s="3"/>
      <c r="V3" s="3"/>
      <c r="W3" s="3"/>
      <c r="X3" s="3"/>
      <c r="Y3" s="3"/>
      <c r="Z3" s="3"/>
      <c r="AA3" s="3"/>
    </row>
    <row r="4" spans="1:31" ht="29" x14ac:dyDescent="0.35">
      <c r="A4" s="4" t="s">
        <v>25</v>
      </c>
      <c r="C4" s="28"/>
      <c r="D4" s="3"/>
      <c r="E4" s="3"/>
      <c r="F4" s="3">
        <v>86.8</v>
      </c>
      <c r="G4" s="36">
        <v>51.21</v>
      </c>
      <c r="H4" s="3"/>
      <c r="I4" s="3"/>
      <c r="J4" s="3"/>
      <c r="K4" s="3"/>
      <c r="L4" s="3"/>
      <c r="M4" s="3">
        <v>75.39</v>
      </c>
      <c r="N4" s="3"/>
      <c r="O4" s="7"/>
      <c r="P4" s="7"/>
      <c r="Q4" s="3">
        <v>71.81</v>
      </c>
      <c r="R4" s="3"/>
      <c r="T4" s="3"/>
      <c r="U4" s="3"/>
      <c r="V4" s="3"/>
      <c r="W4" s="3"/>
      <c r="X4" s="3"/>
      <c r="Y4" s="3"/>
      <c r="Z4" s="3"/>
      <c r="AA4" s="3"/>
      <c r="AB4" s="3"/>
    </row>
    <row r="5" spans="1:31" ht="29" x14ac:dyDescent="0.35">
      <c r="A5" s="4" t="s">
        <v>27</v>
      </c>
      <c r="C5" s="28"/>
      <c r="D5" s="3"/>
      <c r="E5" s="3"/>
      <c r="F5" s="3">
        <v>86.71</v>
      </c>
      <c r="G5" s="43">
        <v>45.15</v>
      </c>
      <c r="H5" s="3"/>
      <c r="I5" s="3"/>
      <c r="J5" s="3"/>
      <c r="K5" s="3"/>
      <c r="L5" s="3"/>
      <c r="M5" s="3">
        <v>75.59</v>
      </c>
      <c r="N5" s="3"/>
      <c r="O5" s="7"/>
      <c r="P5" s="7"/>
      <c r="Q5" s="3" t="s">
        <v>101</v>
      </c>
      <c r="R5" s="3"/>
      <c r="T5" s="3"/>
      <c r="U5" s="3"/>
      <c r="V5" s="3"/>
      <c r="W5" s="3"/>
      <c r="X5" s="3"/>
      <c r="Y5" s="3"/>
      <c r="Z5" s="3"/>
      <c r="AA5" s="3"/>
      <c r="AB5" s="3"/>
    </row>
    <row r="6" spans="1:31" x14ac:dyDescent="0.35">
      <c r="A6" s="38" t="s">
        <v>102</v>
      </c>
      <c r="B6" s="37"/>
      <c r="C6" s="39"/>
      <c r="D6" s="37"/>
      <c r="E6" s="40"/>
      <c r="F6" s="42">
        <f>AVERAGE(F3:F5)</f>
        <v>86.373333333333335</v>
      </c>
      <c r="G6" s="41">
        <f>AVERAGE(G3:G5)</f>
        <v>49.883333333333333</v>
      </c>
      <c r="H6" s="42"/>
      <c r="I6" s="42"/>
      <c r="J6" s="42"/>
      <c r="K6" s="42"/>
      <c r="L6" s="42"/>
      <c r="M6" s="42">
        <f>AVERAGE(M3:M5)</f>
        <v>75.086666666666673</v>
      </c>
      <c r="N6" s="42"/>
      <c r="O6" s="42"/>
      <c r="P6" s="42"/>
      <c r="Q6" s="42">
        <f>AVERAGE(Q3:Q5)</f>
        <v>70.509999999999991</v>
      </c>
      <c r="R6" s="42"/>
      <c r="S6" s="42"/>
      <c r="T6" s="37"/>
      <c r="U6" s="37"/>
      <c r="V6" s="37"/>
      <c r="W6" s="37"/>
      <c r="X6" s="37"/>
      <c r="Y6" s="37"/>
      <c r="Z6" s="37"/>
      <c r="AA6" s="37"/>
      <c r="AB6" s="37"/>
      <c r="AC6" s="37"/>
      <c r="AD6" s="37"/>
    </row>
    <row r="18" spans="1:2" ht="58" x14ac:dyDescent="0.35">
      <c r="A18" s="1" t="s">
        <v>39</v>
      </c>
      <c r="B18" s="4" t="s">
        <v>103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01D28-5729-41EC-AA43-6E30EB493C6D}">
  <dimension ref="A1:BL29"/>
  <sheetViews>
    <sheetView tabSelected="1" topLeftCell="AF1" zoomScale="90" zoomScaleNormal="90" workbookViewId="0">
      <selection activeCell="AP20" sqref="AP20"/>
    </sheetView>
  </sheetViews>
  <sheetFormatPr defaultRowHeight="14.5" x14ac:dyDescent="0.35"/>
  <cols>
    <col min="1" max="1" width="9.81640625" customWidth="1"/>
    <col min="14" max="14" width="9.54296875" customWidth="1"/>
    <col min="22" max="22" width="16.81640625" customWidth="1"/>
    <col min="23" max="23" width="17.453125" customWidth="1"/>
    <col min="24" max="24" width="15.81640625" customWidth="1"/>
    <col min="27" max="27" width="10" customWidth="1"/>
    <col min="40" max="40" width="9.26953125" customWidth="1"/>
    <col min="46" max="46" width="9.54296875" customWidth="1"/>
    <col min="48" max="48" width="9.26953125" customWidth="1"/>
    <col min="49" max="49" width="10.26953125" customWidth="1"/>
    <col min="50" max="50" width="9.26953125" customWidth="1"/>
    <col min="61" max="61" width="9.81640625" customWidth="1"/>
  </cols>
  <sheetData>
    <row r="1" spans="1:64" x14ac:dyDescent="0.35">
      <c r="A1" s="1" t="s">
        <v>0</v>
      </c>
      <c r="AA1" s="1" t="s">
        <v>104</v>
      </c>
      <c r="AI1" s="28"/>
      <c r="AN1" s="61" t="s">
        <v>105</v>
      </c>
      <c r="AO1" s="61"/>
      <c r="AP1" s="61"/>
      <c r="AQ1" s="61"/>
      <c r="AR1" s="61"/>
      <c r="AS1" s="61"/>
      <c r="AT1" s="61"/>
      <c r="AU1" s="61"/>
      <c r="AV1" s="62" t="s">
        <v>106</v>
      </c>
      <c r="AW1" s="62"/>
      <c r="AX1" s="62"/>
      <c r="AY1" s="62"/>
      <c r="AZ1" s="62"/>
      <c r="BA1" s="62"/>
      <c r="BB1" s="62"/>
      <c r="BC1" s="62"/>
      <c r="BD1" s="62"/>
      <c r="BE1" s="63" t="s">
        <v>107</v>
      </c>
      <c r="BF1" s="63"/>
      <c r="BG1" s="63"/>
      <c r="BH1" s="63"/>
    </row>
    <row r="2" spans="1:64" ht="159.5" x14ac:dyDescent="0.35">
      <c r="B2" s="4" t="s">
        <v>2</v>
      </c>
      <c r="C2" s="4" t="s">
        <v>5</v>
      </c>
      <c r="D2" s="4" t="s">
        <v>108</v>
      </c>
      <c r="E2" s="4" t="s">
        <v>109</v>
      </c>
      <c r="F2" s="4" t="s">
        <v>6</v>
      </c>
      <c r="G2" s="4" t="s">
        <v>110</v>
      </c>
      <c r="H2" s="4" t="s">
        <v>111</v>
      </c>
      <c r="I2" s="4" t="s">
        <v>112</v>
      </c>
      <c r="J2" s="12" t="s">
        <v>113</v>
      </c>
      <c r="K2" s="12" t="s">
        <v>114</v>
      </c>
      <c r="L2" s="12" t="s">
        <v>10</v>
      </c>
      <c r="M2" s="12" t="s">
        <v>115</v>
      </c>
      <c r="N2" s="12" t="s">
        <v>116</v>
      </c>
      <c r="O2" s="12" t="s">
        <v>11</v>
      </c>
      <c r="P2" s="12" t="s">
        <v>117</v>
      </c>
      <c r="Q2" s="12" t="s">
        <v>118</v>
      </c>
      <c r="R2" s="12"/>
      <c r="S2" s="12"/>
      <c r="T2" s="12"/>
      <c r="U2" s="13" t="s">
        <v>12</v>
      </c>
      <c r="V2" s="10" t="s">
        <v>13</v>
      </c>
      <c r="W2" s="10" t="s">
        <v>14</v>
      </c>
      <c r="X2" s="10" t="s">
        <v>15</v>
      </c>
      <c r="Y2" s="10" t="s">
        <v>16</v>
      </c>
      <c r="AB2" s="4" t="s">
        <v>2</v>
      </c>
      <c r="AC2" s="35" t="s">
        <v>5</v>
      </c>
      <c r="AD2" s="4" t="s">
        <v>119</v>
      </c>
      <c r="AE2" s="29" t="s">
        <v>120</v>
      </c>
      <c r="AF2" s="29" t="s">
        <v>121</v>
      </c>
      <c r="AG2" s="35" t="s">
        <v>122</v>
      </c>
      <c r="AH2" s="4" t="s">
        <v>123</v>
      </c>
      <c r="AI2" s="35" t="s">
        <v>124</v>
      </c>
      <c r="AJ2" s="4" t="s">
        <v>81</v>
      </c>
      <c r="AK2" s="4" t="s">
        <v>82</v>
      </c>
      <c r="AL2" s="4" t="s">
        <v>83</v>
      </c>
      <c r="AM2" s="4" t="s">
        <v>84</v>
      </c>
      <c r="AN2" s="12" t="s">
        <v>125</v>
      </c>
      <c r="AO2" s="12" t="s">
        <v>126</v>
      </c>
      <c r="AP2" s="12" t="s">
        <v>127</v>
      </c>
      <c r="AQ2" s="34" t="s">
        <v>87</v>
      </c>
      <c r="AR2" s="33" t="s">
        <v>88</v>
      </c>
      <c r="AS2" s="12" t="s">
        <v>128</v>
      </c>
      <c r="AT2" s="12" t="s">
        <v>129</v>
      </c>
      <c r="AU2" s="12" t="s">
        <v>130</v>
      </c>
      <c r="AV2" s="12" t="s">
        <v>131</v>
      </c>
      <c r="AW2" s="12" t="s">
        <v>132</v>
      </c>
      <c r="AX2" s="12" t="s">
        <v>133</v>
      </c>
      <c r="AY2" s="12" t="s">
        <v>134</v>
      </c>
      <c r="AZ2" s="12" t="s">
        <v>92</v>
      </c>
      <c r="BA2" s="11"/>
      <c r="BB2" s="12" t="s">
        <v>93</v>
      </c>
      <c r="BC2" s="12"/>
      <c r="BD2" s="12" t="s">
        <v>96</v>
      </c>
      <c r="BE2" s="12"/>
      <c r="BF2" s="12" t="s">
        <v>94</v>
      </c>
      <c r="BG2" s="11"/>
      <c r="BH2" s="12" t="s">
        <v>95</v>
      </c>
      <c r="BI2" s="13" t="s">
        <v>97</v>
      </c>
      <c r="BJ2" s="13" t="s">
        <v>98</v>
      </c>
      <c r="BK2" s="10" t="s">
        <v>99</v>
      </c>
      <c r="BL2" s="10" t="s">
        <v>135</v>
      </c>
    </row>
    <row r="3" spans="1:64" x14ac:dyDescent="0.35">
      <c r="A3" s="4" t="s">
        <v>22</v>
      </c>
      <c r="D3">
        <v>67.05</v>
      </c>
      <c r="F3" s="3">
        <v>68.59</v>
      </c>
      <c r="H3">
        <v>38.119999999999997</v>
      </c>
      <c r="I3">
        <v>69.47</v>
      </c>
      <c r="J3" s="3">
        <v>67.67</v>
      </c>
      <c r="K3" s="3"/>
      <c r="L3" s="7">
        <v>61.89</v>
      </c>
      <c r="M3" s="7">
        <v>65.78</v>
      </c>
      <c r="N3" s="7">
        <v>57.4</v>
      </c>
      <c r="O3" s="3">
        <v>65.069999999999993</v>
      </c>
      <c r="P3" s="3"/>
      <c r="Q3" s="3"/>
      <c r="R3" s="3"/>
      <c r="S3" s="3"/>
      <c r="T3" s="3"/>
      <c r="AA3" s="4" t="s">
        <v>22</v>
      </c>
      <c r="AC3" s="28"/>
      <c r="AE3" s="9"/>
      <c r="AF3" s="31">
        <v>55.27</v>
      </c>
      <c r="AG3" s="36">
        <v>29.52</v>
      </c>
      <c r="AH3" s="3">
        <v>50.66</v>
      </c>
      <c r="AI3" s="36"/>
      <c r="AJ3" s="3">
        <v>30.91</v>
      </c>
      <c r="AK3" s="3"/>
      <c r="AL3" s="3"/>
      <c r="AM3" s="3">
        <v>53.95</v>
      </c>
      <c r="AN3" s="3"/>
      <c r="AO3" s="3">
        <v>45.47</v>
      </c>
      <c r="AP3" s="3"/>
      <c r="AQ3" s="3">
        <v>19.399999999999999</v>
      </c>
      <c r="AR3" s="7">
        <v>34.92</v>
      </c>
      <c r="AS3" s="7"/>
      <c r="AT3" s="7">
        <v>40.090000000000003</v>
      </c>
      <c r="AU3" s="3">
        <v>39.979999999999997</v>
      </c>
      <c r="AV3" s="3"/>
      <c r="AW3" s="3"/>
      <c r="AX3" s="3">
        <v>42.75</v>
      </c>
      <c r="AY3" s="3">
        <v>47.04</v>
      </c>
      <c r="AZ3">
        <v>42.16</v>
      </c>
      <c r="BA3" s="3"/>
      <c r="BB3" s="3"/>
      <c r="BC3" s="3"/>
      <c r="BD3" s="3"/>
      <c r="BE3" s="3"/>
      <c r="BF3" s="3">
        <v>35.58</v>
      </c>
      <c r="BG3" s="3"/>
      <c r="BH3" s="3"/>
      <c r="BI3" t="s">
        <v>136</v>
      </c>
      <c r="BJ3" t="s">
        <v>136</v>
      </c>
    </row>
    <row r="4" spans="1:64" x14ac:dyDescent="0.35">
      <c r="A4" s="4" t="s">
        <v>27</v>
      </c>
      <c r="D4">
        <v>65.930000000000007</v>
      </c>
      <c r="F4" s="3">
        <v>68.599999999999994</v>
      </c>
      <c r="H4">
        <v>40.54</v>
      </c>
      <c r="I4">
        <v>67.59</v>
      </c>
      <c r="J4" s="3">
        <v>68.790000000000006</v>
      </c>
      <c r="K4" s="3">
        <v>65.61</v>
      </c>
      <c r="L4" s="3">
        <v>62.37</v>
      </c>
      <c r="M4" s="7">
        <v>65.930000000000007</v>
      </c>
      <c r="N4" s="7">
        <v>57.6</v>
      </c>
      <c r="O4" s="3">
        <v>66.08</v>
      </c>
      <c r="P4" s="3"/>
      <c r="Q4" s="3"/>
      <c r="R4" s="3"/>
      <c r="S4" s="3"/>
      <c r="T4" s="3"/>
      <c r="AA4" s="4" t="s">
        <v>27</v>
      </c>
      <c r="AC4" s="28"/>
      <c r="AE4" s="9"/>
      <c r="AF4" s="31">
        <v>53.07</v>
      </c>
      <c r="AG4" s="36">
        <v>29.73</v>
      </c>
      <c r="AH4" s="3">
        <v>47.04</v>
      </c>
      <c r="AI4" s="36"/>
      <c r="AJ4" s="3">
        <v>32.15</v>
      </c>
      <c r="AK4" s="3"/>
      <c r="AL4" s="3"/>
      <c r="AM4" s="3">
        <v>51.84</v>
      </c>
      <c r="AN4" s="3"/>
      <c r="AO4" s="3">
        <v>49.72</v>
      </c>
      <c r="AP4" s="3">
        <v>38.119999999999997</v>
      </c>
      <c r="AQ4" s="3">
        <v>25.85</v>
      </c>
      <c r="AR4" s="7">
        <v>27.78</v>
      </c>
      <c r="AS4" s="7"/>
      <c r="AT4" s="3">
        <v>40.1</v>
      </c>
      <c r="AU4" s="3">
        <v>40.53</v>
      </c>
      <c r="AV4" s="3"/>
      <c r="AW4" s="3"/>
      <c r="AX4" s="3">
        <v>48.42</v>
      </c>
      <c r="AY4" s="3">
        <v>40.520000000000003</v>
      </c>
      <c r="AZ4">
        <v>33.409999999999997</v>
      </c>
      <c r="BA4" s="3"/>
      <c r="BB4" s="3"/>
      <c r="BC4" s="3"/>
      <c r="BD4" s="3"/>
      <c r="BE4" s="3"/>
      <c r="BF4" s="3">
        <v>28.78</v>
      </c>
      <c r="BG4" s="3"/>
      <c r="BH4" s="3"/>
      <c r="BI4" s="3"/>
    </row>
    <row r="5" spans="1:64" x14ac:dyDescent="0.35">
      <c r="A5" s="4" t="s">
        <v>137</v>
      </c>
      <c r="D5">
        <v>64.42</v>
      </c>
      <c r="F5" s="3">
        <v>66.27</v>
      </c>
      <c r="H5">
        <v>42.36</v>
      </c>
      <c r="I5">
        <v>66.28</v>
      </c>
      <c r="J5" s="3">
        <v>66.56</v>
      </c>
      <c r="K5" s="3">
        <v>65.5</v>
      </c>
      <c r="L5" s="3">
        <v>62.37</v>
      </c>
      <c r="M5" s="7">
        <v>66.849999999999994</v>
      </c>
      <c r="N5" s="7">
        <v>53.12</v>
      </c>
      <c r="O5" s="3">
        <v>65.11</v>
      </c>
      <c r="P5" s="3"/>
      <c r="Q5" s="3"/>
      <c r="R5" s="3"/>
      <c r="S5" s="3"/>
      <c r="T5" s="3"/>
      <c r="AA5" s="4" t="s">
        <v>137</v>
      </c>
      <c r="AC5" s="28"/>
      <c r="AE5" s="8"/>
      <c r="AF5" s="32">
        <v>51.26</v>
      </c>
      <c r="AG5" s="36">
        <v>32.61</v>
      </c>
      <c r="AH5" s="3">
        <v>47.83</v>
      </c>
      <c r="AI5" s="36"/>
      <c r="AJ5" s="3">
        <v>30.93</v>
      </c>
      <c r="AK5" s="3"/>
      <c r="AL5" s="3"/>
      <c r="AM5" s="3">
        <v>45.26</v>
      </c>
      <c r="AN5" s="3"/>
      <c r="AO5" s="3">
        <v>40.75</v>
      </c>
      <c r="AP5" s="3">
        <v>41.89</v>
      </c>
      <c r="AQ5" s="3">
        <v>19.399999999999999</v>
      </c>
      <c r="AR5" s="7">
        <v>27.35</v>
      </c>
      <c r="AS5" s="7"/>
      <c r="AT5" s="7">
        <v>39.78</v>
      </c>
      <c r="AU5" s="3">
        <v>41.08</v>
      </c>
      <c r="AV5" s="3"/>
      <c r="AW5" s="3"/>
      <c r="AX5" s="3">
        <v>48.09</v>
      </c>
      <c r="AY5" s="3">
        <v>38.29</v>
      </c>
      <c r="AZ5">
        <v>31.87</v>
      </c>
      <c r="BA5" s="3"/>
      <c r="BB5" s="3"/>
      <c r="BC5" s="3"/>
      <c r="BD5" s="3"/>
      <c r="BE5" s="3"/>
      <c r="BF5" s="3">
        <v>35.15</v>
      </c>
      <c r="BG5" s="3"/>
      <c r="BH5" s="3"/>
      <c r="BI5" s="3"/>
    </row>
    <row r="6" spans="1:64" s="37" customFormat="1" x14ac:dyDescent="0.35">
      <c r="AA6" s="38" t="s">
        <v>102</v>
      </c>
      <c r="AC6" s="39"/>
      <c r="AE6" s="40"/>
      <c r="AF6" s="47">
        <f>AVERAGE(AF3:AF5)</f>
        <v>53.199999999999996</v>
      </c>
      <c r="AG6" s="41">
        <f t="shared" ref="AG6:AZ6" si="0">AVERAGE(AG3:AG5)</f>
        <v>30.62</v>
      </c>
      <c r="AH6" s="42">
        <f t="shared" si="0"/>
        <v>48.509999999999991</v>
      </c>
      <c r="AI6" s="41"/>
      <c r="AJ6" s="42">
        <f t="shared" si="0"/>
        <v>31.330000000000002</v>
      </c>
      <c r="AK6" s="42"/>
      <c r="AL6" s="42"/>
      <c r="AM6" s="42">
        <f t="shared" si="0"/>
        <v>50.35</v>
      </c>
      <c r="AN6" s="42"/>
      <c r="AO6" s="51">
        <f t="shared" si="0"/>
        <v>45.313333333333333</v>
      </c>
      <c r="AP6" s="42">
        <f t="shared" si="0"/>
        <v>40.004999999999995</v>
      </c>
      <c r="AQ6" s="42">
        <f t="shared" si="0"/>
        <v>21.55</v>
      </c>
      <c r="AR6" s="48">
        <f t="shared" si="0"/>
        <v>30.016666666666669</v>
      </c>
      <c r="AS6" s="42"/>
      <c r="AT6" s="42">
        <f t="shared" si="0"/>
        <v>39.99</v>
      </c>
      <c r="AU6" s="42">
        <f t="shared" si="0"/>
        <v>40.529999999999994</v>
      </c>
      <c r="AV6" s="42"/>
      <c r="AW6" s="42"/>
      <c r="AX6" s="51">
        <f t="shared" si="0"/>
        <v>46.419999999999995</v>
      </c>
      <c r="AY6" s="42">
        <f t="shared" si="0"/>
        <v>41.949999999999996</v>
      </c>
      <c r="AZ6" s="42">
        <f t="shared" si="0"/>
        <v>35.813333333333333</v>
      </c>
      <c r="BF6" s="42">
        <f t="shared" ref="BF6" si="1">AVERAGE(BF3:BF5)</f>
        <v>33.169999999999995</v>
      </c>
    </row>
    <row r="7" spans="1:64" x14ac:dyDescent="0.35">
      <c r="AA7" s="4" t="s">
        <v>138</v>
      </c>
      <c r="AD7" s="3"/>
      <c r="AE7" s="3"/>
      <c r="AF7" s="3">
        <f>MAX(AF3:AF5)-MIN(AF3:AF5)</f>
        <v>4.0100000000000051</v>
      </c>
      <c r="AG7" s="3">
        <f t="shared" ref="AG7:AJ7" si="2">MAX(AG3:AG5)-MIN(AG3:AG5)</f>
        <v>3.09</v>
      </c>
      <c r="AH7" s="3">
        <f t="shared" si="2"/>
        <v>3.6199999999999974</v>
      </c>
      <c r="AI7" s="3"/>
      <c r="AJ7" s="30">
        <f t="shared" si="2"/>
        <v>1.2399999999999984</v>
      </c>
      <c r="AK7" s="3"/>
      <c r="AL7" s="3"/>
      <c r="AM7" s="3">
        <f t="shared" ref="AM7" si="3">MAX(AM3:AM5)-MIN(AM3:AM5)</f>
        <v>8.6900000000000048</v>
      </c>
      <c r="AN7" s="3"/>
      <c r="AO7">
        <f t="shared" ref="AO7:AR7" si="4">MAX(AO3:AO5)-MIN(AO3:AO5)</f>
        <v>8.9699999999999989</v>
      </c>
      <c r="AP7" s="3">
        <f t="shared" si="4"/>
        <v>3.7700000000000031</v>
      </c>
      <c r="AQ7" s="3">
        <f t="shared" si="4"/>
        <v>6.4500000000000028</v>
      </c>
      <c r="AR7" s="3">
        <f t="shared" si="4"/>
        <v>7.57</v>
      </c>
      <c r="AS7" s="3"/>
      <c r="AT7" s="54">
        <f t="shared" ref="AT7:AU7" si="5">MAX(AT3:AT5)-MIN(AT3:AT5)</f>
        <v>0.32000000000000028</v>
      </c>
      <c r="AU7" s="3">
        <f t="shared" si="5"/>
        <v>1.1000000000000014</v>
      </c>
      <c r="AV7" s="3"/>
      <c r="AW7" s="3"/>
      <c r="AX7" s="3">
        <f t="shared" ref="AX7" si="6">MAX(AX3:AX5)-MIN(AX3:AX5)</f>
        <v>5.6700000000000017</v>
      </c>
      <c r="AY7" s="3">
        <f t="shared" ref="AY7:AZ7" si="7">MAX(AY3:AY5)-MIN(AY3:AY5)</f>
        <v>8.75</v>
      </c>
      <c r="AZ7" s="55">
        <f t="shared" si="7"/>
        <v>10.289999999999996</v>
      </c>
      <c r="BA7" s="3"/>
      <c r="BB7" s="3"/>
      <c r="BE7" s="3"/>
      <c r="BF7" s="3">
        <f t="shared" ref="BF7" si="8">MAX(BF3:BF5)-MIN(BF3:BF5)</f>
        <v>6.7999999999999972</v>
      </c>
      <c r="BG7" s="3"/>
    </row>
    <row r="8" spans="1:64" s="44" customFormat="1" x14ac:dyDescent="0.35">
      <c r="AA8" s="45" t="s">
        <v>139</v>
      </c>
      <c r="AD8" s="46"/>
      <c r="AE8" s="46"/>
      <c r="AF8" s="46">
        <f>_xlfn.STDEV.S(AF3:AF5)</f>
        <v>2.0081583602893498</v>
      </c>
      <c r="AG8" s="46">
        <f t="shared" ref="AG8:AJ8" si="9">_xlfn.STDEV.S(AG3:AG5)</f>
        <v>1.7265862272125301</v>
      </c>
      <c r="AH8" s="46">
        <f t="shared" si="9"/>
        <v>1.903391709554288</v>
      </c>
      <c r="AI8" s="43"/>
      <c r="AJ8" s="46">
        <f t="shared" si="9"/>
        <v>0.7102112361825873</v>
      </c>
      <c r="AK8" s="46"/>
      <c r="AL8" s="46"/>
      <c r="AM8" s="46">
        <f t="shared" ref="AM8" si="10">_xlfn.STDEV.S(AM3:AM5)</f>
        <v>4.5325599830559362</v>
      </c>
      <c r="AN8" s="46"/>
      <c r="AO8" s="46">
        <f t="shared" ref="AO8:AR8" si="11">_xlfn.STDEV.S(AO3:AO5)</f>
        <v>4.4870517417713529</v>
      </c>
      <c r="AP8" s="46">
        <f t="shared" si="11"/>
        <v>2.6657925650732861</v>
      </c>
      <c r="AQ8" s="46">
        <f t="shared" si="11"/>
        <v>3.7239092362730641</v>
      </c>
      <c r="AR8" s="46">
        <f t="shared" si="11"/>
        <v>4.2518505774936601</v>
      </c>
      <c r="AS8" s="46"/>
      <c r="AT8" s="49">
        <f t="shared" ref="AT8:AZ8" si="12">_xlfn.STDEV.S(AT3:AT5)</f>
        <v>0.18193405398660323</v>
      </c>
      <c r="AU8" s="46">
        <f t="shared" si="12"/>
        <v>0.55000000000000071</v>
      </c>
      <c r="AV8" s="46"/>
      <c r="AW8" s="46"/>
      <c r="AX8" s="46">
        <f t="shared" ref="AX8" si="13">_xlfn.STDEV.S(AX3:AX5)</f>
        <v>3.1825932822149943</v>
      </c>
      <c r="AY8" s="46">
        <f t="shared" si="12"/>
        <v>4.5469000428863611</v>
      </c>
      <c r="AZ8" s="50">
        <f t="shared" si="12"/>
        <v>5.5500480478400487</v>
      </c>
      <c r="BF8" s="46">
        <f t="shared" ref="BF8" si="14">_xlfn.STDEV.S(BF3:BF5)</f>
        <v>3.8079259446580611</v>
      </c>
    </row>
    <row r="9" spans="1:64" x14ac:dyDescent="0.35">
      <c r="AA9" s="4"/>
      <c r="AI9" s="28"/>
    </row>
    <row r="10" spans="1:64" x14ac:dyDescent="0.35">
      <c r="AI10" s="28"/>
    </row>
    <row r="11" spans="1:64" x14ac:dyDescent="0.35">
      <c r="AI11" s="28"/>
    </row>
    <row r="12" spans="1:64" x14ac:dyDescent="0.35">
      <c r="AA12" s="1" t="s">
        <v>140</v>
      </c>
      <c r="AI12" s="28"/>
    </row>
    <row r="13" spans="1:64" x14ac:dyDescent="0.35">
      <c r="AA13" s="4" t="s">
        <v>22</v>
      </c>
      <c r="AO13">
        <v>2.3699999999999988</v>
      </c>
      <c r="AT13">
        <v>2.7520000000000011</v>
      </c>
      <c r="AX13">
        <v>12.295999999999999</v>
      </c>
      <c r="AZ13">
        <v>-0.25599999999999956</v>
      </c>
      <c r="BF13">
        <v>17.66</v>
      </c>
    </row>
    <row r="14" spans="1:64" x14ac:dyDescent="0.35">
      <c r="AA14" s="4" t="s">
        <v>27</v>
      </c>
      <c r="AO14">
        <v>1.2460000000000004</v>
      </c>
      <c r="AT14">
        <v>-0.1419999999999999</v>
      </c>
      <c r="AX14">
        <v>3.6639999999999984</v>
      </c>
      <c r="AZ14">
        <v>5.7940000000000005</v>
      </c>
      <c r="BF14">
        <v>31.512</v>
      </c>
    </row>
    <row r="15" spans="1:64" x14ac:dyDescent="0.35">
      <c r="AA15" s="4" t="s">
        <v>137</v>
      </c>
      <c r="AO15">
        <v>3.8479999999999994</v>
      </c>
      <c r="AT15">
        <v>4.862000000000001</v>
      </c>
      <c r="AX15">
        <v>3.144000000000001</v>
      </c>
      <c r="AZ15">
        <v>2.0959999999999988</v>
      </c>
      <c r="BF15">
        <v>16.37</v>
      </c>
    </row>
    <row r="16" spans="1:64" s="37" customFormat="1" x14ac:dyDescent="0.35">
      <c r="AA16" s="38" t="s">
        <v>102</v>
      </c>
      <c r="AO16" s="56">
        <f>AVERAGE(AO13:AO15)</f>
        <v>2.4879999999999995</v>
      </c>
      <c r="AT16" s="37">
        <f>AVERAGE(AT13:AT15)</f>
        <v>2.4906666666666673</v>
      </c>
      <c r="AX16" s="37">
        <f>AVERAGE(AX13:AX15)</f>
        <v>6.3679999999999994</v>
      </c>
      <c r="AZ16" s="37">
        <f>AVERAGE(AZ13:AZ15)</f>
        <v>2.5446666666666666</v>
      </c>
      <c r="BF16" s="57">
        <f>AVERAGE(BF13:BF15)</f>
        <v>21.847333333333335</v>
      </c>
    </row>
    <row r="17" spans="1:58" x14ac:dyDescent="0.35">
      <c r="AA17" s="4" t="s">
        <v>138</v>
      </c>
      <c r="AO17">
        <f>MAX(AO13:AO15)-MIN(AO13:AO15)</f>
        <v>2.601999999999999</v>
      </c>
      <c r="AT17">
        <f>MAX(AT13:AT15)-MIN(AT13:AT15)</f>
        <v>5.0040000000000013</v>
      </c>
      <c r="AX17">
        <f>MAX(AX13:AX15)-MIN(AX13:AX15)</f>
        <v>9.1519999999999975</v>
      </c>
      <c r="AZ17">
        <f>MAX(AZ13:AZ15)-MIN(AZ13:AZ15)</f>
        <v>6.05</v>
      </c>
      <c r="BF17">
        <f>MAX(BF13:BF15)-MIN(BF13:BF15)</f>
        <v>15.141999999999999</v>
      </c>
    </row>
    <row r="18" spans="1:58" s="44" customFormat="1" x14ac:dyDescent="0.35">
      <c r="AA18" s="45" t="s">
        <v>139</v>
      </c>
    </row>
    <row r="22" spans="1:58" x14ac:dyDescent="0.35">
      <c r="AA22" s="1" t="s">
        <v>141</v>
      </c>
    </row>
    <row r="23" spans="1:58" x14ac:dyDescent="0.35">
      <c r="AA23" s="4" t="s">
        <v>22</v>
      </c>
      <c r="AO23">
        <v>47.818333333333335</v>
      </c>
      <c r="AT23">
        <v>42.383333333333333</v>
      </c>
      <c r="AX23">
        <v>53.411666666666669</v>
      </c>
      <c r="AZ23">
        <v>43.351666666666674</v>
      </c>
      <c r="BF23">
        <v>50.3</v>
      </c>
    </row>
    <row r="24" spans="1:58" x14ac:dyDescent="0.35">
      <c r="AA24" s="4" t="s">
        <v>27</v>
      </c>
      <c r="AO24">
        <v>50.793333333333322</v>
      </c>
      <c r="AT24">
        <v>40.178333333333335</v>
      </c>
      <c r="AX24">
        <v>53.418333333333337</v>
      </c>
      <c r="AZ24">
        <v>38.238333333333337</v>
      </c>
      <c r="BF24">
        <v>55.035000000000004</v>
      </c>
    </row>
    <row r="25" spans="1:58" x14ac:dyDescent="0.35">
      <c r="AA25" s="4" t="s">
        <v>137</v>
      </c>
      <c r="AO25">
        <v>44.00833333333334</v>
      </c>
      <c r="AT25">
        <v>43.834999999999994</v>
      </c>
      <c r="AX25">
        <v>51.88666666666667</v>
      </c>
      <c r="AZ25">
        <v>35.031666666666666</v>
      </c>
      <c r="BF25">
        <v>48.818333333333335</v>
      </c>
    </row>
    <row r="26" spans="1:58" s="37" customFormat="1" x14ac:dyDescent="0.35">
      <c r="AA26" s="38" t="s">
        <v>102</v>
      </c>
      <c r="AO26" s="37">
        <f>AVERAGE(AO23:AO25)</f>
        <v>47.54</v>
      </c>
      <c r="AT26" s="37">
        <f>AVERAGE(AT23:AT25)</f>
        <v>42.132222222222218</v>
      </c>
      <c r="AX26" s="56">
        <f>AVERAGE(AX23:AX25)</f>
        <v>52.905555555555566</v>
      </c>
      <c r="AZ26" s="58">
        <f>AVERAGE(AZ23:AZ25)</f>
        <v>38.873888888888892</v>
      </c>
      <c r="BF26" s="56">
        <f>AVERAGE(BF23:BF25)</f>
        <v>51.384444444444448</v>
      </c>
    </row>
    <row r="27" spans="1:58" x14ac:dyDescent="0.35">
      <c r="AA27" s="4" t="s">
        <v>138</v>
      </c>
    </row>
    <row r="28" spans="1:58" s="44" customFormat="1" x14ac:dyDescent="0.35">
      <c r="AA28" s="45" t="s">
        <v>139</v>
      </c>
    </row>
    <row r="29" spans="1:58" ht="58" x14ac:dyDescent="0.35">
      <c r="A29" s="1" t="s">
        <v>39</v>
      </c>
      <c r="B29" s="4" t="s">
        <v>103</v>
      </c>
    </row>
  </sheetData>
  <mergeCells count="3">
    <mergeCell ref="AN1:AU1"/>
    <mergeCell ref="AV1:BD1"/>
    <mergeCell ref="BE1:BH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18A0A-06D2-42CE-BD4B-E28BC045493A}">
  <dimension ref="A1:AF19"/>
  <sheetViews>
    <sheetView topLeftCell="J3" workbookViewId="0">
      <selection activeCell="R11" sqref="R11:W11"/>
    </sheetView>
  </sheetViews>
  <sheetFormatPr defaultRowHeight="14.5" x14ac:dyDescent="0.35"/>
  <cols>
    <col min="1" max="1" width="12.1796875" customWidth="1"/>
    <col min="16" max="16" width="8.54296875" style="28" customWidth="1"/>
    <col min="17" max="17" width="12.7265625" customWidth="1"/>
    <col min="32" max="32" width="8.7265625" style="28"/>
  </cols>
  <sheetData>
    <row r="1" spans="1:31" x14ac:dyDescent="0.35">
      <c r="A1" s="1" t="s">
        <v>142</v>
      </c>
    </row>
    <row r="2" spans="1:31" x14ac:dyDescent="0.35">
      <c r="A2" s="1" t="s">
        <v>143</v>
      </c>
      <c r="Q2" s="1" t="s">
        <v>143</v>
      </c>
    </row>
    <row r="3" spans="1:31" ht="64.5" customHeight="1" x14ac:dyDescent="0.35">
      <c r="A3" s="15" t="s">
        <v>144</v>
      </c>
      <c r="B3" s="4" t="s">
        <v>145</v>
      </c>
      <c r="C3" s="4" t="s">
        <v>146</v>
      </c>
      <c r="D3" s="4" t="s">
        <v>147</v>
      </c>
      <c r="E3" s="4" t="s">
        <v>148</v>
      </c>
      <c r="F3" s="4" t="s">
        <v>149</v>
      </c>
      <c r="G3" s="4" t="s">
        <v>150</v>
      </c>
      <c r="J3" s="15" t="s">
        <v>151</v>
      </c>
      <c r="K3" s="4" t="s">
        <v>146</v>
      </c>
      <c r="L3" s="4" t="s">
        <v>147</v>
      </c>
      <c r="M3" s="4" t="s">
        <v>148</v>
      </c>
      <c r="N3" s="4" t="s">
        <v>149</v>
      </c>
      <c r="O3" s="4" t="s">
        <v>150</v>
      </c>
      <c r="Q3" s="15" t="s">
        <v>152</v>
      </c>
      <c r="R3" s="4" t="s">
        <v>145</v>
      </c>
      <c r="S3" s="4" t="s">
        <v>146</v>
      </c>
      <c r="T3" s="4" t="s">
        <v>147</v>
      </c>
      <c r="U3" s="4" t="s">
        <v>148</v>
      </c>
      <c r="V3" s="4" t="s">
        <v>149</v>
      </c>
      <c r="W3" s="4" t="s">
        <v>150</v>
      </c>
      <c r="Z3" s="15" t="s">
        <v>151</v>
      </c>
      <c r="AA3" s="4" t="s">
        <v>146</v>
      </c>
      <c r="AB3" s="4" t="s">
        <v>147</v>
      </c>
      <c r="AC3" s="4" t="s">
        <v>148</v>
      </c>
      <c r="AD3" s="4" t="s">
        <v>149</v>
      </c>
      <c r="AE3" s="4" t="s">
        <v>150</v>
      </c>
    </row>
    <row r="4" spans="1:31" x14ac:dyDescent="0.35">
      <c r="A4" s="4" t="s">
        <v>145</v>
      </c>
      <c r="B4" s="18">
        <v>0.2477</v>
      </c>
      <c r="C4" s="19">
        <v>0.12920000000000001</v>
      </c>
      <c r="D4" s="19">
        <v>0.123</v>
      </c>
      <c r="E4" s="19">
        <v>0.2127</v>
      </c>
      <c r="F4" s="19">
        <v>0.28760000000000002</v>
      </c>
      <c r="G4" s="19">
        <v>0.17280000000000001</v>
      </c>
      <c r="J4" s="4" t="s">
        <v>145</v>
      </c>
      <c r="K4" s="19">
        <f>AVERAGE(C4,B5)</f>
        <v>0.18515000000000001</v>
      </c>
      <c r="L4" s="27">
        <f>AVERAGE(D4,B6)</f>
        <v>0.15134999999999998</v>
      </c>
      <c r="M4" s="19">
        <f>AVERAGE(E4,B7)</f>
        <v>0.28534999999999999</v>
      </c>
      <c r="N4" s="19">
        <f>AVERAGE(F4,B8)</f>
        <v>0.22495000000000001</v>
      </c>
      <c r="O4" s="19">
        <f>AVERAGE(G4,B9)</f>
        <v>0.16670000000000001</v>
      </c>
      <c r="Q4" s="4" t="s">
        <v>145</v>
      </c>
      <c r="R4" s="3">
        <v>0.2477</v>
      </c>
      <c r="S4" s="16">
        <v>0.23699999999999999</v>
      </c>
      <c r="T4" s="16">
        <v>0.1653</v>
      </c>
      <c r="U4" s="16">
        <v>0.2414</v>
      </c>
      <c r="V4" s="16">
        <v>0.2848</v>
      </c>
      <c r="W4" s="16">
        <v>0.22220000000000001</v>
      </c>
      <c r="Z4" s="4" t="s">
        <v>145</v>
      </c>
      <c r="AA4" s="19">
        <f>AVERAGE(S4,R5)</f>
        <v>0.36524999999999996</v>
      </c>
      <c r="AB4" s="3">
        <f>AVERAGE(T4,R6)</f>
        <v>0.36699999999999999</v>
      </c>
      <c r="AC4" s="19">
        <f>AVERAGE(U4,R7)</f>
        <v>0.33545000000000003</v>
      </c>
      <c r="AD4" s="19">
        <f>AVERAGE(V4,R8)</f>
        <v>0.38534999999999997</v>
      </c>
      <c r="AE4" s="27">
        <f>AVERAGE(W4,R9)</f>
        <v>0.30685000000000001</v>
      </c>
    </row>
    <row r="5" spans="1:31" x14ac:dyDescent="0.35">
      <c r="A5" s="4" t="s">
        <v>146</v>
      </c>
      <c r="B5" s="18">
        <v>0.24110000000000001</v>
      </c>
      <c r="C5" s="20">
        <v>0.53129999999999999</v>
      </c>
      <c r="D5" s="18">
        <v>0.38429999999999997</v>
      </c>
      <c r="E5" s="18">
        <v>0.21779999999999999</v>
      </c>
      <c r="F5" s="18">
        <v>0.20760000000000001</v>
      </c>
      <c r="G5" s="18">
        <v>0.32540000000000002</v>
      </c>
      <c r="J5" s="4" t="s">
        <v>146</v>
      </c>
      <c r="K5" s="24"/>
      <c r="L5" s="18">
        <f>AVERAGE(D5,C6)</f>
        <v>0.26979999999999998</v>
      </c>
      <c r="M5" s="18">
        <f>AVERAGE(E5,C7)</f>
        <v>0.25395000000000001</v>
      </c>
      <c r="N5" s="18">
        <f>AVERAGE(F5,C8)</f>
        <v>0.23865</v>
      </c>
      <c r="O5" s="18">
        <f>AVERAGE(G5,C9)</f>
        <v>0.22550000000000001</v>
      </c>
      <c r="Q5" s="4" t="s">
        <v>146</v>
      </c>
      <c r="R5" s="16">
        <v>0.49349999999999999</v>
      </c>
      <c r="S5" s="17">
        <v>0.53129999999999999</v>
      </c>
      <c r="T5" s="17">
        <v>0.59840000000000004</v>
      </c>
      <c r="U5" s="16">
        <v>0.33429999999999999</v>
      </c>
      <c r="V5" s="16">
        <v>0.44729999999999998</v>
      </c>
      <c r="W5" s="16">
        <v>0.55559999999999998</v>
      </c>
      <c r="Z5" s="4" t="s">
        <v>146</v>
      </c>
      <c r="AA5" s="24"/>
      <c r="AB5" s="26">
        <f>AVERAGE(T5,S6)</f>
        <v>0.51515</v>
      </c>
      <c r="AC5" s="18">
        <f>AVERAGE(U5,S7)</f>
        <v>0.35699999999999998</v>
      </c>
      <c r="AD5" s="18">
        <f>AVERAGE(V5,S8)</f>
        <v>0.44209999999999999</v>
      </c>
      <c r="AE5" s="18">
        <f>AVERAGE(W5,S9)</f>
        <v>0.46255000000000002</v>
      </c>
    </row>
    <row r="6" spans="1:31" x14ac:dyDescent="0.35">
      <c r="A6" s="4" t="s">
        <v>147</v>
      </c>
      <c r="B6" s="18">
        <v>0.1797</v>
      </c>
      <c r="C6" s="18">
        <v>0.15529999999999999</v>
      </c>
      <c r="D6" s="20">
        <v>0.43640000000000001</v>
      </c>
      <c r="E6" s="18">
        <v>0.26079999999999998</v>
      </c>
      <c r="F6" s="18">
        <v>0.2185</v>
      </c>
      <c r="G6" s="18">
        <v>0.52390000000000003</v>
      </c>
      <c r="J6" s="4" t="s">
        <v>147</v>
      </c>
      <c r="K6" s="18"/>
      <c r="L6" s="24"/>
      <c r="M6" s="18">
        <f>AVERAGE(E6,D7)</f>
        <v>0.23679999999999998</v>
      </c>
      <c r="N6" s="18">
        <f>AVERAGE(F6,D8)</f>
        <v>0.18654999999999999</v>
      </c>
      <c r="O6" s="26">
        <f>AVERAGE(G6,D9)</f>
        <v>0.46160000000000001</v>
      </c>
      <c r="Q6" s="4" t="s">
        <v>147</v>
      </c>
      <c r="R6" s="17">
        <v>0.56869999999999998</v>
      </c>
      <c r="S6" s="16">
        <v>0.43190000000000001</v>
      </c>
      <c r="T6" s="16">
        <v>0.43640000000000001</v>
      </c>
      <c r="U6" s="16">
        <v>0.40329999999999999</v>
      </c>
      <c r="V6" s="16">
        <v>0.37469999999999998</v>
      </c>
      <c r="W6" s="16">
        <v>0.44209999999999999</v>
      </c>
      <c r="Z6" s="4" t="s">
        <v>147</v>
      </c>
      <c r="AA6" s="18"/>
      <c r="AB6" s="24"/>
      <c r="AC6" s="18">
        <f>AVERAGE(U6,T7)</f>
        <v>0.39495000000000002</v>
      </c>
      <c r="AD6" s="18">
        <f>AVERAGE(V6,T8)</f>
        <v>0.45040000000000002</v>
      </c>
      <c r="AE6" s="3">
        <f>AVERAGE(W6,T9)</f>
        <v>0.38044999999999995</v>
      </c>
    </row>
    <row r="7" spans="1:31" x14ac:dyDescent="0.35">
      <c r="A7" s="4" t="s">
        <v>148</v>
      </c>
      <c r="B7" s="20">
        <v>0.35799999999999998</v>
      </c>
      <c r="C7" s="21">
        <v>0.29010000000000002</v>
      </c>
      <c r="D7" s="21">
        <v>0.21279999999999999</v>
      </c>
      <c r="E7" s="20">
        <v>0.52680000000000005</v>
      </c>
      <c r="F7" s="21">
        <v>0.17219999999999999</v>
      </c>
      <c r="G7" s="20">
        <v>0.5484</v>
      </c>
      <c r="J7" s="4" t="s">
        <v>148</v>
      </c>
      <c r="K7" s="21"/>
      <c r="L7" s="21"/>
      <c r="M7" s="24"/>
      <c r="N7" s="21">
        <f>AVERAGE(F7,E8)</f>
        <v>0.23120000000000002</v>
      </c>
      <c r="O7" s="25">
        <f>AVERAGE(G7,E9)</f>
        <v>0.36859999999999998</v>
      </c>
      <c r="Q7" s="4" t="s">
        <v>148</v>
      </c>
      <c r="R7" s="16">
        <v>0.42949999999999999</v>
      </c>
      <c r="S7" s="16">
        <v>0.37969999999999998</v>
      </c>
      <c r="T7" s="16">
        <v>0.3866</v>
      </c>
      <c r="U7" s="17">
        <v>0.52680000000000005</v>
      </c>
      <c r="V7" s="16">
        <v>0.34410000000000002</v>
      </c>
      <c r="W7" s="16">
        <v>0.47089999999999999</v>
      </c>
      <c r="Z7" s="4" t="s">
        <v>148</v>
      </c>
      <c r="AA7" s="21"/>
      <c r="AB7" s="21"/>
      <c r="AC7" s="24"/>
      <c r="AD7" s="21">
        <f>AVERAGE(V7,U8)</f>
        <v>0.36075000000000002</v>
      </c>
      <c r="AE7" s="25">
        <f>AVERAGE(W7,U9)</f>
        <v>0.40634999999999999</v>
      </c>
    </row>
    <row r="8" spans="1:31" x14ac:dyDescent="0.35">
      <c r="A8" s="4" t="s">
        <v>149</v>
      </c>
      <c r="B8" s="18">
        <v>0.1623</v>
      </c>
      <c r="C8" s="18">
        <v>0.2697</v>
      </c>
      <c r="D8" s="18">
        <v>0.15459999999999999</v>
      </c>
      <c r="E8" s="18">
        <v>0.29020000000000001</v>
      </c>
      <c r="F8" s="20">
        <v>0.54890000000000005</v>
      </c>
      <c r="G8" s="18">
        <v>0.41670000000000001</v>
      </c>
      <c r="J8" s="4" t="s">
        <v>149</v>
      </c>
      <c r="K8" s="18"/>
      <c r="L8" s="18"/>
      <c r="M8" s="18"/>
      <c r="N8" s="24"/>
      <c r="O8" s="18">
        <f>AVERAGE(G8,F9)</f>
        <v>0.27575</v>
      </c>
      <c r="Q8" s="4" t="s">
        <v>149</v>
      </c>
      <c r="R8" s="16">
        <v>0.4859</v>
      </c>
      <c r="S8" s="16">
        <v>0.43690000000000001</v>
      </c>
      <c r="T8" s="16">
        <v>0.52610000000000001</v>
      </c>
      <c r="U8" s="16">
        <v>0.37740000000000001</v>
      </c>
      <c r="V8" s="17">
        <v>0.54890000000000005</v>
      </c>
      <c r="W8" s="17">
        <v>0.56520000000000004</v>
      </c>
      <c r="Z8" s="4" t="s">
        <v>149</v>
      </c>
      <c r="AA8" s="18"/>
      <c r="AB8" s="18"/>
      <c r="AC8" s="18"/>
      <c r="AD8" s="24"/>
      <c r="AE8" s="18">
        <f>AVERAGE(W8,V9)</f>
        <v>0.42720000000000002</v>
      </c>
    </row>
    <row r="9" spans="1:31" x14ac:dyDescent="0.35">
      <c r="A9" s="4" t="s">
        <v>150</v>
      </c>
      <c r="B9" s="18">
        <v>0.16059999999999999</v>
      </c>
      <c r="C9" s="18">
        <v>0.12559999999999999</v>
      </c>
      <c r="D9" s="18">
        <v>0.39929999999999999</v>
      </c>
      <c r="E9" s="18">
        <v>0.1888</v>
      </c>
      <c r="F9" s="18">
        <v>0.1348</v>
      </c>
      <c r="G9" s="18">
        <v>0.38890000000000002</v>
      </c>
      <c r="J9" s="4"/>
      <c r="K9" s="18"/>
      <c r="L9" s="18"/>
      <c r="M9" s="18"/>
      <c r="N9" s="18"/>
      <c r="O9" s="18"/>
      <c r="Q9" s="4" t="s">
        <v>150</v>
      </c>
      <c r="R9" s="16">
        <v>0.39150000000000001</v>
      </c>
      <c r="S9" s="16">
        <v>0.3695</v>
      </c>
      <c r="T9" s="16">
        <v>0.31879999999999997</v>
      </c>
      <c r="U9" s="16">
        <v>0.34179999999999999</v>
      </c>
      <c r="V9" s="16">
        <v>0.28920000000000001</v>
      </c>
      <c r="W9" s="16">
        <v>0.38890000000000002</v>
      </c>
    </row>
    <row r="10" spans="1:31" ht="29" x14ac:dyDescent="0.35">
      <c r="A10" s="4"/>
      <c r="B10" s="18"/>
      <c r="C10" s="18"/>
      <c r="D10" s="18"/>
      <c r="E10" s="18"/>
      <c r="F10" s="18"/>
      <c r="G10" s="18"/>
      <c r="J10" s="4"/>
      <c r="K10" s="18"/>
      <c r="L10" s="18"/>
      <c r="M10" s="18"/>
      <c r="N10" s="18"/>
      <c r="O10" s="18"/>
      <c r="Q10" s="52" t="s">
        <v>153</v>
      </c>
      <c r="R10" s="53">
        <f>AVERAGE(R5:R9)</f>
        <v>0.47382000000000002</v>
      </c>
      <c r="S10" s="53">
        <f>AVERAGE(S4,S6:S9)</f>
        <v>0.371</v>
      </c>
      <c r="T10" s="53">
        <f>AVERAGE(T4:T5,T7:T9)</f>
        <v>0.39904000000000001</v>
      </c>
      <c r="U10" s="53">
        <f>AVERAGE(U4:U6,U8:U9)</f>
        <v>0.33964</v>
      </c>
      <c r="V10" s="53">
        <f>AVERAGE(V4:V7,V9)</f>
        <v>0.34802</v>
      </c>
      <c r="W10" s="53">
        <f>AVERAGE(W4:W8)</f>
        <v>0.45119999999999993</v>
      </c>
    </row>
    <row r="11" spans="1:31" ht="29" x14ac:dyDescent="0.35">
      <c r="A11" s="4" t="s">
        <v>154</v>
      </c>
      <c r="B11" s="23">
        <v>680</v>
      </c>
      <c r="C11" s="23">
        <v>370</v>
      </c>
      <c r="D11" s="23">
        <v>200</v>
      </c>
      <c r="E11" s="23">
        <v>300</v>
      </c>
      <c r="F11" s="23">
        <v>520</v>
      </c>
      <c r="G11" s="23">
        <v>100</v>
      </c>
      <c r="Q11" s="4" t="s">
        <v>154</v>
      </c>
      <c r="R11" s="23">
        <v>680</v>
      </c>
      <c r="S11" s="23">
        <v>370</v>
      </c>
      <c r="T11" s="23">
        <v>200</v>
      </c>
      <c r="U11" s="23">
        <v>300</v>
      </c>
      <c r="V11" s="23">
        <v>520</v>
      </c>
      <c r="W11" s="23">
        <v>100</v>
      </c>
    </row>
    <row r="13" spans="1:31" ht="29" x14ac:dyDescent="0.35">
      <c r="Q13" s="15" t="s">
        <v>155</v>
      </c>
      <c r="R13">
        <f>AVERAGE(R6,S5,T5,U7,V8,W8)</f>
        <v>0.55654999999999999</v>
      </c>
    </row>
    <row r="14" spans="1:31" ht="29" x14ac:dyDescent="0.35">
      <c r="A14" s="15" t="s">
        <v>156</v>
      </c>
      <c r="B14">
        <f>(B4+C5+D6+E7+F8+G9)/6</f>
        <v>0.44666666666666671</v>
      </c>
      <c r="Q14" s="15" t="s">
        <v>156</v>
      </c>
      <c r="R14">
        <f>AVERAGE(R4,S5,T6,U7,V8,W9)</f>
        <v>0.44666666666666671</v>
      </c>
    </row>
    <row r="16" spans="1:31" ht="29" x14ac:dyDescent="0.35">
      <c r="A16" s="15" t="s">
        <v>157</v>
      </c>
      <c r="Q16" s="15" t="s">
        <v>157</v>
      </c>
    </row>
    <row r="17" spans="1:23" x14ac:dyDescent="0.35">
      <c r="A17" t="s">
        <v>22</v>
      </c>
      <c r="B17" s="22">
        <f>0.5759-B4</f>
        <v>0.32819999999999994</v>
      </c>
      <c r="C17" s="22">
        <f>0.4729-C5</f>
        <v>-5.8400000000000007E-2</v>
      </c>
      <c r="D17" s="22">
        <f>0.489-D6</f>
        <v>5.259999999999998E-2</v>
      </c>
      <c r="E17" s="22">
        <f>0.568-E7</f>
        <v>4.1199999999999903E-2</v>
      </c>
      <c r="F17" s="22">
        <f>0.6577-F8</f>
        <v>0.1087999999999999</v>
      </c>
      <c r="G17" s="22">
        <f>0.5525-G9</f>
        <v>0.16359999999999997</v>
      </c>
      <c r="Q17" t="s">
        <v>22</v>
      </c>
      <c r="R17" s="22">
        <f>0.5759-R4</f>
        <v>0.32819999999999994</v>
      </c>
      <c r="S17" s="22">
        <f>0.4729-S5</f>
        <v>-5.8400000000000007E-2</v>
      </c>
      <c r="T17" s="22">
        <f>0.489-T6</f>
        <v>5.259999999999998E-2</v>
      </c>
      <c r="U17" s="22">
        <f>0.568-U7</f>
        <v>4.1199999999999903E-2</v>
      </c>
      <c r="V17" s="22">
        <f>0.6577-V8</f>
        <v>0.1087999999999999</v>
      </c>
      <c r="W17" s="22">
        <f>0.5525-W9</f>
        <v>0.16359999999999997</v>
      </c>
    </row>
    <row r="18" spans="1:23" x14ac:dyDescent="0.35">
      <c r="A18" s="4" t="s">
        <v>27</v>
      </c>
      <c r="B18" s="22">
        <f>0.5426-B4</f>
        <v>0.29489999999999994</v>
      </c>
      <c r="C18" s="22">
        <f>0.4995-C5</f>
        <v>-3.1799999999999995E-2</v>
      </c>
      <c r="D18" s="22">
        <f>0.4922-D6</f>
        <v>5.5800000000000016E-2</v>
      </c>
      <c r="E18" s="22">
        <f>0.4337-E7</f>
        <v>-9.3100000000000072E-2</v>
      </c>
      <c r="F18" s="22">
        <f>0.6231-F8</f>
        <v>7.4199999999999933E-2</v>
      </c>
      <c r="G18" s="22">
        <f>0.5934-G9</f>
        <v>0.20450000000000002</v>
      </c>
      <c r="Q18" s="4" t="s">
        <v>27</v>
      </c>
      <c r="R18" s="22">
        <f>0.5426-R4</f>
        <v>0.29489999999999994</v>
      </c>
      <c r="S18" s="22">
        <f>0.4995-S5</f>
        <v>-3.1799999999999995E-2</v>
      </c>
      <c r="T18" s="22">
        <f>0.4922-T6</f>
        <v>5.5800000000000016E-2</v>
      </c>
      <c r="U18" s="22">
        <f>0.4337-U7</f>
        <v>-9.3100000000000072E-2</v>
      </c>
      <c r="V18" s="22">
        <f>0.6231-V8</f>
        <v>7.4199999999999933E-2</v>
      </c>
      <c r="W18" s="22">
        <f>0.5934-W9</f>
        <v>0.20450000000000002</v>
      </c>
    </row>
    <row r="19" spans="1:23" x14ac:dyDescent="0.35">
      <c r="A19" t="s">
        <v>137</v>
      </c>
      <c r="B19" s="22">
        <f>0.511-B4</f>
        <v>0.26329999999999998</v>
      </c>
      <c r="C19" s="22">
        <f>0.4415-C5</f>
        <v>-8.9799999999999991E-2</v>
      </c>
      <c r="D19" s="22">
        <f>0.5179-D6</f>
        <v>8.1500000000000017E-2</v>
      </c>
      <c r="E19" s="22">
        <f>0.4694-E7</f>
        <v>-5.7400000000000062E-2</v>
      </c>
      <c r="F19" s="22">
        <f>0.623-F8</f>
        <v>7.4099999999999944E-2</v>
      </c>
      <c r="G19" s="22">
        <f>0.5128-G9</f>
        <v>0.12390000000000001</v>
      </c>
      <c r="Q19" t="s">
        <v>137</v>
      </c>
      <c r="R19" s="22">
        <f>0.511-R4</f>
        <v>0.26329999999999998</v>
      </c>
      <c r="S19" s="22">
        <f>0.4415-S5</f>
        <v>-8.9799999999999991E-2</v>
      </c>
      <c r="T19" s="22">
        <f>0.5179-T6</f>
        <v>8.1500000000000017E-2</v>
      </c>
      <c r="U19" s="22">
        <f>0.4694-U7</f>
        <v>-5.7400000000000062E-2</v>
      </c>
      <c r="V19" s="22">
        <f>0.623-V8</f>
        <v>7.4099999999999944E-2</v>
      </c>
      <c r="W19" s="22">
        <f>0.5128-W9</f>
        <v>0.12390000000000001</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C87C9-78B1-4C88-BCF3-823EEFB16968}">
  <dimension ref="A1:X10"/>
  <sheetViews>
    <sheetView workbookViewId="0">
      <selection activeCell="X9" sqref="X9"/>
    </sheetView>
  </sheetViews>
  <sheetFormatPr defaultRowHeight="14.5" x14ac:dyDescent="0.35"/>
  <cols>
    <col min="1" max="1" width="9.1796875" customWidth="1"/>
    <col min="9" max="9" width="9.1796875" customWidth="1"/>
  </cols>
  <sheetData>
    <row r="1" spans="1:24" s="1" customFormat="1" x14ac:dyDescent="0.35">
      <c r="A1" s="1" t="s">
        <v>104</v>
      </c>
      <c r="I1" s="1" t="s">
        <v>158</v>
      </c>
      <c r="R1" s="1" t="s">
        <v>141</v>
      </c>
    </row>
    <row r="2" spans="1:24" x14ac:dyDescent="0.35">
      <c r="A2">
        <v>0.43180000000000002</v>
      </c>
      <c r="B2">
        <v>0</v>
      </c>
      <c r="C2">
        <v>0</v>
      </c>
      <c r="D2">
        <v>0</v>
      </c>
      <c r="E2">
        <v>0</v>
      </c>
      <c r="F2">
        <v>0</v>
      </c>
      <c r="I2">
        <v>0.22159999999999999</v>
      </c>
      <c r="J2">
        <v>0</v>
      </c>
      <c r="K2">
        <v>0</v>
      </c>
      <c r="L2">
        <v>0</v>
      </c>
      <c r="M2">
        <v>0</v>
      </c>
      <c r="N2">
        <v>0</v>
      </c>
      <c r="R2">
        <v>0.22159999999999999</v>
      </c>
      <c r="S2">
        <v>0</v>
      </c>
      <c r="T2">
        <v>0</v>
      </c>
      <c r="U2">
        <v>0</v>
      </c>
      <c r="V2">
        <v>0</v>
      </c>
      <c r="W2">
        <v>0</v>
      </c>
    </row>
    <row r="3" spans="1:24" x14ac:dyDescent="0.35">
      <c r="A3">
        <v>0.41049999999999998</v>
      </c>
      <c r="B3">
        <v>0.4708</v>
      </c>
      <c r="C3">
        <v>0</v>
      </c>
      <c r="D3">
        <v>0</v>
      </c>
      <c r="E3">
        <v>0</v>
      </c>
      <c r="F3">
        <v>0</v>
      </c>
      <c r="I3">
        <v>0.1176</v>
      </c>
      <c r="J3">
        <v>0.36840000000000001</v>
      </c>
      <c r="K3">
        <v>0</v>
      </c>
      <c r="L3">
        <v>0</v>
      </c>
      <c r="M3">
        <v>0</v>
      </c>
      <c r="N3">
        <v>0</v>
      </c>
      <c r="R3">
        <v>0.1176</v>
      </c>
      <c r="S3">
        <v>0.36840000000000001</v>
      </c>
      <c r="T3">
        <v>0</v>
      </c>
      <c r="U3">
        <v>0</v>
      </c>
      <c r="V3">
        <v>0</v>
      </c>
      <c r="W3">
        <v>0</v>
      </c>
    </row>
    <row r="4" spans="1:24" x14ac:dyDescent="0.35">
      <c r="A4">
        <v>0.41049999999999998</v>
      </c>
      <c r="B4">
        <v>0.47910000000000003</v>
      </c>
      <c r="C4">
        <v>0.51419999999999999</v>
      </c>
      <c r="D4">
        <v>0</v>
      </c>
      <c r="E4">
        <v>0</v>
      </c>
      <c r="F4">
        <v>0</v>
      </c>
      <c r="I4">
        <v>0.1176</v>
      </c>
      <c r="J4">
        <v>0.18859999999999999</v>
      </c>
      <c r="K4">
        <v>0.2339</v>
      </c>
      <c r="L4">
        <v>0</v>
      </c>
      <c r="M4">
        <v>0</v>
      </c>
      <c r="N4">
        <v>0</v>
      </c>
      <c r="R4">
        <v>0.1176</v>
      </c>
      <c r="S4">
        <v>0.18859999999999999</v>
      </c>
      <c r="T4">
        <v>0.2339</v>
      </c>
      <c r="U4">
        <v>0</v>
      </c>
      <c r="V4">
        <v>0</v>
      </c>
      <c r="W4">
        <v>0</v>
      </c>
    </row>
    <row r="5" spans="1:24" x14ac:dyDescent="0.35">
      <c r="A5">
        <v>0.49619999999999997</v>
      </c>
      <c r="B5">
        <v>0.42930000000000001</v>
      </c>
      <c r="C5">
        <v>0.51959999999999995</v>
      </c>
      <c r="D5">
        <v>0.53939999999999999</v>
      </c>
      <c r="E5">
        <v>0</v>
      </c>
      <c r="F5">
        <v>0</v>
      </c>
      <c r="I5">
        <v>0.1176</v>
      </c>
      <c r="J5">
        <v>0.1658</v>
      </c>
      <c r="K5">
        <v>0.40339999999999998</v>
      </c>
      <c r="L5">
        <v>0.33750000000000002</v>
      </c>
      <c r="M5">
        <v>0</v>
      </c>
      <c r="N5">
        <v>0</v>
      </c>
      <c r="R5">
        <v>0.1176</v>
      </c>
      <c r="S5">
        <v>0.1658</v>
      </c>
      <c r="T5">
        <v>0.40339999999999998</v>
      </c>
      <c r="U5">
        <v>0.33750000000000002</v>
      </c>
      <c r="V5">
        <v>0</v>
      </c>
      <c r="W5">
        <v>0</v>
      </c>
    </row>
    <row r="6" spans="1:24" x14ac:dyDescent="0.35">
      <c r="A6">
        <v>0.50660000000000005</v>
      </c>
      <c r="B6">
        <v>0.39800000000000002</v>
      </c>
      <c r="C6">
        <v>0.4819</v>
      </c>
      <c r="D6">
        <v>0.46600000000000003</v>
      </c>
      <c r="E6">
        <v>0.44230000000000003</v>
      </c>
      <c r="F6">
        <v>0</v>
      </c>
      <c r="I6">
        <v>0.1176</v>
      </c>
      <c r="J6">
        <v>0.2137</v>
      </c>
      <c r="K6">
        <v>0.2843</v>
      </c>
      <c r="L6">
        <v>0.25369999999999998</v>
      </c>
      <c r="M6">
        <v>0.32329999999999998</v>
      </c>
      <c r="N6">
        <v>0</v>
      </c>
      <c r="R6">
        <v>0.1176</v>
      </c>
      <c r="S6">
        <v>0.2137</v>
      </c>
      <c r="T6">
        <v>0.2843</v>
      </c>
      <c r="U6">
        <v>0.25369999999999998</v>
      </c>
      <c r="V6">
        <v>0.32329999999999998</v>
      </c>
      <c r="W6">
        <v>0</v>
      </c>
    </row>
    <row r="7" spans="1:24" x14ac:dyDescent="0.35">
      <c r="A7">
        <v>0.48759999999999998</v>
      </c>
      <c r="B7">
        <v>0.47160000000000002</v>
      </c>
      <c r="C7">
        <v>0.433</v>
      </c>
      <c r="D7">
        <v>0.42449999999999999</v>
      </c>
      <c r="E7">
        <v>0.5131</v>
      </c>
      <c r="F7">
        <v>0.5554</v>
      </c>
      <c r="I7">
        <v>0.1176</v>
      </c>
      <c r="J7">
        <v>0.29320000000000002</v>
      </c>
      <c r="K7">
        <v>0.46039999999999998</v>
      </c>
      <c r="L7">
        <v>0.3271</v>
      </c>
      <c r="M7">
        <v>0.35110000000000002</v>
      </c>
      <c r="N7">
        <v>0.3629</v>
      </c>
      <c r="R7">
        <v>0.1176</v>
      </c>
      <c r="S7">
        <v>0.29320000000000002</v>
      </c>
      <c r="T7">
        <v>0.46039999999999998</v>
      </c>
      <c r="U7">
        <v>0.3271</v>
      </c>
      <c r="V7">
        <v>0.35110000000000002</v>
      </c>
      <c r="W7">
        <v>0.3629</v>
      </c>
    </row>
    <row r="9" spans="1:24" x14ac:dyDescent="0.35">
      <c r="A9">
        <f>AVERAGE(A7:F7)</f>
        <v>0.48086666666666672</v>
      </c>
      <c r="I9">
        <f>MAX(I2:I6)</f>
        <v>0.22159999999999999</v>
      </c>
      <c r="J9">
        <f>MAX(J2:J6)</f>
        <v>0.36840000000000001</v>
      </c>
      <c r="K9">
        <f>MAX(K2:K6)</f>
        <v>0.40339999999999998</v>
      </c>
      <c r="L9">
        <f>MAX(L2:L6)</f>
        <v>0.33750000000000002</v>
      </c>
      <c r="M9">
        <f>MAX(M2:M6)</f>
        <v>0.32329999999999998</v>
      </c>
      <c r="R9">
        <f>MAX(R2:R7)</f>
        <v>0.22159999999999999</v>
      </c>
      <c r="S9">
        <f t="shared" ref="S9:W9" si="0">MAX(S2:S7)</f>
        <v>0.36840000000000001</v>
      </c>
      <c r="T9">
        <f t="shared" si="0"/>
        <v>0.46039999999999998</v>
      </c>
      <c r="U9">
        <f t="shared" si="0"/>
        <v>0.33750000000000002</v>
      </c>
      <c r="V9">
        <f t="shared" si="0"/>
        <v>0.35110000000000002</v>
      </c>
      <c r="W9">
        <f t="shared" si="0"/>
        <v>0.3629</v>
      </c>
      <c r="X9">
        <f>AVERAGE(R9:W9)*100</f>
        <v>35.031666666666666</v>
      </c>
    </row>
    <row r="10" spans="1:24" x14ac:dyDescent="0.35">
      <c r="I10">
        <f>I9-I7</f>
        <v>0.104</v>
      </c>
      <c r="J10">
        <f>J9-J7</f>
        <v>7.5199999999999989E-2</v>
      </c>
      <c r="K10">
        <f>K9-K7</f>
        <v>-5.6999999999999995E-2</v>
      </c>
      <c r="L10">
        <f>L9-L7</f>
        <v>1.040000000000002E-2</v>
      </c>
      <c r="M10">
        <f>M9-M7</f>
        <v>-2.7800000000000047E-2</v>
      </c>
      <c r="O10">
        <f>AVERAGE(I10:M10)*100</f>
        <v>2.0959999999999988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6DE9-3C47-453E-B80C-B4AEA9B4FEE0}">
  <dimension ref="A1:L5"/>
  <sheetViews>
    <sheetView workbookViewId="0">
      <selection activeCell="B3" sqref="B3:B5"/>
    </sheetView>
  </sheetViews>
  <sheetFormatPr defaultRowHeight="14.5" x14ac:dyDescent="0.35"/>
  <cols>
    <col min="1" max="1" width="9.81640625" customWidth="1"/>
  </cols>
  <sheetData>
    <row r="1" spans="1:12" x14ac:dyDescent="0.35">
      <c r="A1" s="1" t="s">
        <v>104</v>
      </c>
    </row>
    <row r="2" spans="1:12" ht="116" x14ac:dyDescent="0.35">
      <c r="B2" s="4" t="s">
        <v>108</v>
      </c>
      <c r="C2" s="4" t="s">
        <v>109</v>
      </c>
      <c r="D2" s="12" t="s">
        <v>113</v>
      </c>
      <c r="E2" s="12" t="s">
        <v>115</v>
      </c>
      <c r="F2" s="12" t="s">
        <v>116</v>
      </c>
      <c r="G2" s="12" t="s">
        <v>11</v>
      </c>
      <c r="H2" s="12" t="s">
        <v>159</v>
      </c>
      <c r="I2" s="12" t="s">
        <v>118</v>
      </c>
      <c r="J2" s="12"/>
      <c r="K2" s="12"/>
      <c r="L2" s="12"/>
    </row>
    <row r="3" spans="1:12" x14ac:dyDescent="0.35">
      <c r="A3" s="4" t="s">
        <v>22</v>
      </c>
      <c r="B3" s="3">
        <v>53</v>
      </c>
      <c r="C3" s="3"/>
    </row>
    <row r="4" spans="1:12" x14ac:dyDescent="0.35">
      <c r="A4" s="4" t="s">
        <v>27</v>
      </c>
      <c r="B4" s="3">
        <v>53.36</v>
      </c>
      <c r="C4" s="3"/>
    </row>
    <row r="5" spans="1:12" x14ac:dyDescent="0.35">
      <c r="A5" s="4" t="s">
        <v>137</v>
      </c>
      <c r="B5" s="3">
        <v>52.06</v>
      </c>
      <c r="C5"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E376-E081-40DB-AD33-2D900B9230BC}">
  <dimension ref="A1:N5"/>
  <sheetViews>
    <sheetView workbookViewId="0">
      <selection activeCell="I17" sqref="I17"/>
    </sheetView>
  </sheetViews>
  <sheetFormatPr defaultRowHeight="14.5" x14ac:dyDescent="0.35"/>
  <cols>
    <col min="1" max="1" width="9.81640625" customWidth="1"/>
  </cols>
  <sheetData>
    <row r="1" spans="1:14" x14ac:dyDescent="0.35">
      <c r="A1" s="1" t="s">
        <v>104</v>
      </c>
    </row>
    <row r="2" spans="1:14" ht="116" x14ac:dyDescent="0.35">
      <c r="B2" s="4" t="s">
        <v>2</v>
      </c>
      <c r="C2" s="4" t="s">
        <v>5</v>
      </c>
      <c r="D2" s="4" t="s">
        <v>160</v>
      </c>
      <c r="E2" s="4" t="s">
        <v>161</v>
      </c>
      <c r="F2" s="12" t="s">
        <v>113</v>
      </c>
      <c r="G2" s="12" t="s">
        <v>115</v>
      </c>
      <c r="H2" s="12" t="s">
        <v>116</v>
      </c>
      <c r="I2" s="12" t="s">
        <v>11</v>
      </c>
      <c r="J2" s="12" t="s">
        <v>117</v>
      </c>
      <c r="K2" s="12" t="s">
        <v>118</v>
      </c>
      <c r="L2" s="12"/>
      <c r="M2" s="12"/>
      <c r="N2" s="12"/>
    </row>
    <row r="3" spans="1:14" x14ac:dyDescent="0.35">
      <c r="A3" s="4" t="s">
        <v>22</v>
      </c>
      <c r="C3" s="3"/>
      <c r="D3" s="3"/>
      <c r="E3" s="3"/>
    </row>
    <row r="4" spans="1:14" x14ac:dyDescent="0.35">
      <c r="A4" s="4" t="s">
        <v>27</v>
      </c>
      <c r="C4" s="3"/>
      <c r="D4" s="3"/>
      <c r="E4" s="3"/>
    </row>
    <row r="5" spans="1:14" x14ac:dyDescent="0.35">
      <c r="A5" s="4" t="s">
        <v>137</v>
      </c>
      <c r="C5" s="3"/>
      <c r="D5" s="3"/>
      <c r="E5" s="3"/>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7E6C482051104FB584E66059C7BBBE" ma:contentTypeVersion="9" ma:contentTypeDescription="Create a new document." ma:contentTypeScope="" ma:versionID="6b43523458ab80c9785fc2323b36e39f">
  <xsd:schema xmlns:xsd="http://www.w3.org/2001/XMLSchema" xmlns:xs="http://www.w3.org/2001/XMLSchema" xmlns:p="http://schemas.microsoft.com/office/2006/metadata/properties" xmlns:ns3="4fa1d88d-e22f-4eaf-bde5-31d74731e8a3" xmlns:ns4="87195d2c-7608-493f-8104-38906451e83c" targetNamespace="http://schemas.microsoft.com/office/2006/metadata/properties" ma:root="true" ma:fieldsID="7a40a3d9e7c0089f9c57e8d28c86724a" ns3:_="" ns4:_="">
    <xsd:import namespace="4fa1d88d-e22f-4eaf-bde5-31d74731e8a3"/>
    <xsd:import namespace="87195d2c-7608-493f-8104-38906451e83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a1d88d-e22f-4eaf-bde5-31d74731e8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195d2c-7608-493f-8104-38906451e83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DBD451-2E76-4623-9461-BC15E1692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a1d88d-e22f-4eaf-bde5-31d74731e8a3"/>
    <ds:schemaRef ds:uri="87195d2c-7608-493f-8104-38906451e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95DC2D-DD5F-4654-A305-39294F0CDE03}">
  <ds:schemaRefs>
    <ds:schemaRef ds:uri="http://schemas.microsoft.com/sharepoint/v3/contenttype/forms"/>
  </ds:schemaRefs>
</ds:datastoreItem>
</file>

<file path=customXml/itemProps3.xml><?xml version="1.0" encoding="utf-8"?>
<ds:datastoreItem xmlns:ds="http://schemas.openxmlformats.org/officeDocument/2006/customXml" ds:itemID="{9B5922BD-5F60-4AD7-9E33-C2794BC77A7A}">
  <ds:schemaRefs>
    <ds:schemaRef ds:uri="http://purl.org/dc/terms/"/>
    <ds:schemaRef ds:uri="http://www.w3.org/XML/1998/namespace"/>
    <ds:schemaRef ds:uri="http://purl.org/dc/dcmitype/"/>
    <ds:schemaRef ds:uri="87195d2c-7608-493f-8104-38906451e83c"/>
    <ds:schemaRef ds:uri="http://schemas.microsoft.com/office/2006/metadata/properties"/>
    <ds:schemaRef ds:uri="http://purl.org/dc/elements/1.1/"/>
    <ds:schemaRef ds:uri="http://schemas.microsoft.com/office/2006/documentManagement/types"/>
    <ds:schemaRef ds:uri="4fa1d88d-e22f-4eaf-bde5-31d74731e8a3"/>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s200-6tasks(low)</vt:lpstr>
      <vt:lpstr>Sheet3</vt:lpstr>
      <vt:lpstr>Sheet4</vt:lpstr>
      <vt:lpstr>s200r-6tasks(low)</vt:lpstr>
      <vt:lpstr>annomi-6tasks</vt:lpstr>
      <vt:lpstr>Sheet7</vt:lpstr>
      <vt:lpstr>Sheet11</vt:lpstr>
      <vt:lpstr>annomi-6tasks-withcontext</vt:lpstr>
      <vt:lpstr>annomi-6tasks-binary</vt:lpstr>
      <vt:lpstr>sfull-6tasks(low)</vt:lpstr>
      <vt:lpstr>20news-10tasks</vt:lpstr>
      <vt:lpstr>20news-10task-processed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Malavika</dc:creator>
  <cp:keywords/>
  <dc:description/>
  <cp:lastModifiedBy>Malavika Suresh</cp:lastModifiedBy>
  <cp:revision/>
  <dcterms:created xsi:type="dcterms:W3CDTF">2015-06-05T18:17:20Z</dcterms:created>
  <dcterms:modified xsi:type="dcterms:W3CDTF">2023-02-22T16:26:53Z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0x010100947E6C482051104FB584E66059C7BBBE</vt:lpwstr>
  </property>
</Properties>
</file>