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ilcoxon" sheetId="1" state="visible" r:id="rId3"/>
    <sheet name="Mann-Whitney" sheetId="2" state="visible" r:id="rId4"/>
    <sheet name="Mann-Whitney (2)" sheetId="3" state="visible" r:id="rId5"/>
    <sheet name="Wilcoxon pareado" sheetId="4" state="visible" r:id="rId6"/>
    <sheet name="Kruskal-Wallis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<sst xmlns="http://schemas.openxmlformats.org/spreadsheetml/2006/main" count="120" uniqueCount="42">
  <si>
    <t xml:space="preserve">index</t>
  </si>
  <si>
    <t xml:space="preserve">altura</t>
  </si>
  <si>
    <t xml:space="preserve">altura-μ</t>
  </si>
  <si>
    <t xml:space="preserve">Valor abs</t>
  </si>
  <si>
    <t xml:space="preserve">Ranking</t>
  </si>
  <si>
    <t xml:space="preserve">Ri</t>
  </si>
  <si>
    <t xml:space="preserve">Ri²</t>
  </si>
  <si>
    <t xml:space="preserve">Ri+</t>
  </si>
  <si>
    <t xml:space="preserve">T</t>
  </si>
  <si>
    <t xml:space="preserve">Tcrítico</t>
  </si>
  <si>
    <t xml:space="preserve">Z</t>
  </si>
  <si>
    <t xml:space="preserve">¿altura ≠ 7?</t>
  </si>
  <si>
    <r>
      <rPr>
        <b val="true"/>
        <i val="true"/>
        <sz val="11"/>
        <color theme="1"/>
        <rFont val="Calibri"/>
        <family val="2"/>
        <charset val="1"/>
      </rPr>
      <t xml:space="preserve">p-valor</t>
    </r>
    <r>
      <rPr>
        <b val="true"/>
        <sz val="11"/>
        <color theme="1"/>
        <rFont val="Calibri"/>
        <family val="2"/>
        <charset val="1"/>
      </rPr>
      <t xml:space="preserve"> (DC)</t>
    </r>
  </si>
  <si>
    <t xml:space="preserve">Datos originales</t>
  </si>
  <si>
    <t xml:space="preserve">Datos ordenados</t>
  </si>
  <si>
    <t xml:space="preserve">CV</t>
  </si>
  <si>
    <t xml:space="preserve">JB</t>
  </si>
  <si>
    <t xml:space="preserve">U1</t>
  </si>
  <si>
    <t xml:space="preserve">U2</t>
  </si>
  <si>
    <t xml:space="preserve">μ</t>
  </si>
  <si>
    <t xml:space="preserve">Rango empates</t>
  </si>
  <si>
    <t xml:space="preserve">σ²</t>
  </si>
  <si>
    <t xml:space="preserve">p-valor</t>
  </si>
  <si>
    <t xml:space="preserve">n</t>
  </si>
  <si>
    <t xml:space="preserve">R</t>
  </si>
  <si>
    <t xml:space="preserve">lugar</t>
  </si>
  <si>
    <t xml:space="preserve">n1</t>
  </si>
  <si>
    <t xml:space="preserve">n2</t>
  </si>
  <si>
    <t xml:space="preserve">Suma empates</t>
  </si>
  <si>
    <t xml:space="preserve">U</t>
  </si>
  <si>
    <t xml:space="preserve">avestruz</t>
  </si>
  <si>
    <t xml:space="preserve">carotid</t>
  </si>
  <si>
    <t xml:space="preserve">brain</t>
  </si>
  <si>
    <t xml:space="preserve">diff</t>
  </si>
  <si>
    <t xml:space="preserve">abs.diff</t>
  </si>
  <si>
    <t xml:space="preserve">ranking</t>
  </si>
  <si>
    <t xml:space="preserve">Ri^2</t>
  </si>
  <si>
    <t xml:space="preserve">Ri-</t>
  </si>
  <si>
    <t xml:space="preserve">¿d.altura &lt; 0?</t>
  </si>
  <si>
    <t xml:space="preserve">Macho</t>
  </si>
  <si>
    <t xml:space="preserve">Hembra</t>
  </si>
  <si>
    <t xml:space="preserve">Infante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</si>
</sst>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0"/>
    <numFmt numFmtId="167" formatCode="0.00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i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9C0006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a1" displayName="Tabla1" ref="A1:H32" headerRowCount="1" totalsRowCount="1" totalsRowShown="1">
  <autoFilter ref="A1:H32"/>
  <tableColumns count="8">
    <tableColumn id="1" name="index"/>
    <tableColumn id="2" name="altura"/>
    <tableColumn id="3" name="altura-μ"/>
    <tableColumn id="4" name="Valor abs"/>
    <tableColumn id="5" name="Ranking"/>
    <tableColumn id="6" name="Ri" totalsRowFunction="custom"/>
    <tableColumn id="7" name="Ri²" totalsRowFunction="custom"/>
    <tableColumn id="8" name="Ri+" totalsRowFunction="custom"/>
  </tableColumns>
</table>
</file>

<file path=xl/tables/table2.xml><?xml version="1.0" encoding="utf-8"?>
<table xmlns="http://schemas.openxmlformats.org/spreadsheetml/2006/main" id="2" name="Tabla2" displayName="Tabla2" ref="A1:I8" headerRowCount="1" totalsRowCount="1" totalsRowShown="1">
  <autoFilter ref="A1:I8"/>
  <tableColumns count="9">
    <tableColumn id="1" name="avestruz"/>
    <tableColumn id="2" name="carotid"/>
    <tableColumn id="3" name="brain"/>
    <tableColumn id="4" name="diff"/>
    <tableColumn id="5" name="abs.diff"/>
    <tableColumn id="6" name="ranking" totalsRowFunction="custom"/>
    <tableColumn id="7" name="Ri^2" totalsRowFunction="custom"/>
    <tableColumn id="8" name="Ri+" totalsRowFunction="custom"/>
    <tableColumn id="9" name="Ri-" totalsRowFunction="custom"/>
  </tableColumns>
</table>
</file>

<file path=xl/tables/table3.xml><?xml version="1.0" encoding="utf-8"?>
<table xmlns="http://schemas.openxmlformats.org/spreadsheetml/2006/main" id="3" name="Tabla3" displayName="Tabla3" ref="A1:C61" headerRowCount="1" totalsRowCount="0" totalsRowShown="0">
  <autoFilter ref="A1:C61"/>
  <tableColumns count="3">
    <tableColumn id="1" name="lugar"/>
    <tableColumn id="2" name="altura"/>
    <tableColumn id="3" name="Ranking"/>
  </tableColumns>
</table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5"/>
  <sheetViews>
    <sheetView showFormulas="false" showGridLines="fals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3" activeCellId="0" sqref="A33"/>
    </sheetView>
  </sheetViews>
  <sheetFormatPr defaultColWidth="11.42578125" defaultRowHeight="15" customHeight="true" zeroHeight="false" outlineLevelRow="0" outlineLevelCol="0"/>
  <cols>
    <col collapsed="false" customWidth="false" hidden="false" outlineLevel="0" max="16384" min="1" style="1" width="11.43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5" hidden="false" customHeight="false" outlineLevel="0" collapsed="false">
      <c r="A2" s="1" t="n">
        <v>1</v>
      </c>
      <c r="B2" s="3" t="n">
        <v>5</v>
      </c>
      <c r="C2" s="3" t="n">
        <f aca="false">Tabla1[[#This Row],[altura]]-7</f>
        <v>-2</v>
      </c>
      <c r="D2" s="3" t="n">
        <f aca="false">ABS(Tabla1[[#This Row],[altura-μ]])</f>
        <v>2</v>
      </c>
      <c r="E2" s="1" t="n">
        <v>8.5</v>
      </c>
      <c r="F2" s="1" t="n">
        <f aca="false">IF(Tabla1[[#This Row],[altura-μ]]&lt;0,-1*Tabla1[[#This Row],[Ranking]],Tabla1[[#This Row],[Ranking]])</f>
        <v>-8.5</v>
      </c>
      <c r="G2" s="1" t="n">
        <f aca="false">Tabla1[[#This Row],[Ri]]^2</f>
        <v>72.25</v>
      </c>
      <c r="H2" s="4" t="n">
        <f aca="false">IF(F2&gt;0,F2,0)</f>
        <v>0</v>
      </c>
    </row>
    <row r="3" customFormat="false" ht="15" hidden="false" customHeight="false" outlineLevel="0" collapsed="false">
      <c r="A3" s="1" t="n">
        <v>2</v>
      </c>
      <c r="B3" s="3" t="n">
        <v>2</v>
      </c>
      <c r="C3" s="3" t="n">
        <f aca="false">Tabla1[[#This Row],[altura]]-7</f>
        <v>-5</v>
      </c>
      <c r="D3" s="3" t="n">
        <f aca="false">ABS(Tabla1[[#This Row],[altura-μ]])</f>
        <v>5</v>
      </c>
      <c r="E3" s="1" t="n">
        <v>24</v>
      </c>
      <c r="F3" s="1" t="n">
        <f aca="false">IF(Tabla1[[#This Row],[altura-μ]]&lt;0,-1*Tabla1[[#This Row],[Ranking]],Tabla1[[#This Row],[Ranking]])</f>
        <v>-24</v>
      </c>
      <c r="G3" s="1" t="n">
        <f aca="false">Tabla1[[#This Row],[Ri]]^2</f>
        <v>576</v>
      </c>
      <c r="H3" s="4" t="n">
        <f aca="false">IF(F3&gt;0,F3,0)</f>
        <v>0</v>
      </c>
    </row>
    <row r="4" customFormat="false" ht="15" hidden="false" customHeight="false" outlineLevel="0" collapsed="false">
      <c r="A4" s="1" t="n">
        <v>3</v>
      </c>
      <c r="B4" s="3" t="n">
        <v>7</v>
      </c>
      <c r="C4" s="3" t="n">
        <f aca="false">Tabla1[[#This Row],[altura]]-7</f>
        <v>0</v>
      </c>
      <c r="D4" s="3" t="n">
        <f aca="false">ABS(Tabla1[[#This Row],[altura-μ]])</f>
        <v>0</v>
      </c>
      <c r="H4" s="4" t="n">
        <f aca="false">IF(F4&gt;0,F4,0)</f>
        <v>0</v>
      </c>
    </row>
    <row r="5" customFormat="false" ht="15" hidden="false" customHeight="false" outlineLevel="0" collapsed="false">
      <c r="A5" s="1" t="n">
        <v>4</v>
      </c>
      <c r="B5" s="3" t="n">
        <v>12</v>
      </c>
      <c r="C5" s="3" t="n">
        <f aca="false">Tabla1[[#This Row],[altura]]-7</f>
        <v>5</v>
      </c>
      <c r="D5" s="3" t="n">
        <f aca="false">ABS(Tabla1[[#This Row],[altura-μ]])</f>
        <v>5</v>
      </c>
      <c r="E5" s="1" t="n">
        <v>24</v>
      </c>
      <c r="F5" s="1" t="n">
        <f aca="false">IF(Tabla1[[#This Row],[altura-μ]]&lt;0,-1*Tabla1[[#This Row],[Ranking]],Tabla1[[#This Row],[Ranking]])</f>
        <v>24</v>
      </c>
      <c r="G5" s="1" t="n">
        <f aca="false">Tabla1[[#This Row],[Ri]]^2</f>
        <v>576</v>
      </c>
      <c r="H5" s="4" t="n">
        <f aca="false">IF(F5&gt;0,F5,0)</f>
        <v>24</v>
      </c>
    </row>
    <row r="6" customFormat="false" ht="15" hidden="false" customHeight="false" outlineLevel="0" collapsed="false">
      <c r="A6" s="1" t="n">
        <v>5</v>
      </c>
      <c r="B6" s="3" t="n">
        <v>12</v>
      </c>
      <c r="C6" s="3" t="n">
        <f aca="false">Tabla1[[#This Row],[altura]]-7</f>
        <v>5</v>
      </c>
      <c r="D6" s="3" t="n">
        <f aca="false">ABS(Tabla1[[#This Row],[altura-μ]])</f>
        <v>5</v>
      </c>
      <c r="E6" s="1" t="n">
        <v>24</v>
      </c>
      <c r="F6" s="1" t="n">
        <f aca="false">IF(Tabla1[[#This Row],[altura-μ]]&lt;0,-1*Tabla1[[#This Row],[Ranking]],Tabla1[[#This Row],[Ranking]])</f>
        <v>24</v>
      </c>
      <c r="G6" s="1" t="n">
        <f aca="false">Tabla1[[#This Row],[Ri]]^2</f>
        <v>576</v>
      </c>
      <c r="H6" s="4" t="n">
        <f aca="false">IF(F6&gt;0,F6,0)</f>
        <v>24</v>
      </c>
    </row>
    <row r="7" customFormat="false" ht="15" hidden="false" customHeight="false" outlineLevel="0" collapsed="false">
      <c r="A7" s="1" t="n">
        <v>6</v>
      </c>
      <c r="B7" s="3" t="n">
        <v>3</v>
      </c>
      <c r="C7" s="3" t="n">
        <f aca="false">Tabla1[[#This Row],[altura]]-7</f>
        <v>-4</v>
      </c>
      <c r="D7" s="3" t="n">
        <f aca="false">ABS(Tabla1[[#This Row],[altura-μ]])</f>
        <v>4</v>
      </c>
      <c r="E7" s="1" t="n">
        <v>18.5</v>
      </c>
      <c r="F7" s="1" t="n">
        <f aca="false">IF(Tabla1[[#This Row],[altura-μ]]&lt;0,-1*Tabla1[[#This Row],[Ranking]],Tabla1[[#This Row],[Ranking]])</f>
        <v>-18.5</v>
      </c>
      <c r="G7" s="1" t="n">
        <f aca="false">Tabla1[[#This Row],[Ri]]^2</f>
        <v>342.25</v>
      </c>
      <c r="H7" s="4" t="n">
        <f aca="false">IF(F7&gt;0,F7,0)</f>
        <v>0</v>
      </c>
    </row>
    <row r="8" customFormat="false" ht="15" hidden="false" customHeight="false" outlineLevel="0" collapsed="false">
      <c r="A8" s="1" t="n">
        <v>7</v>
      </c>
      <c r="B8" s="3" t="n">
        <v>3</v>
      </c>
      <c r="C8" s="3" t="n">
        <f aca="false">Tabla1[[#This Row],[altura]]-7</f>
        <v>-4</v>
      </c>
      <c r="D8" s="3" t="n">
        <f aca="false">ABS(Tabla1[[#This Row],[altura-μ]])</f>
        <v>4</v>
      </c>
      <c r="E8" s="1" t="n">
        <v>18.5</v>
      </c>
      <c r="F8" s="1" t="n">
        <f aca="false">IF(Tabla1[[#This Row],[altura-μ]]&lt;0,-1*Tabla1[[#This Row],[Ranking]],Tabla1[[#This Row],[Ranking]])</f>
        <v>-18.5</v>
      </c>
      <c r="G8" s="1" t="n">
        <f aca="false">Tabla1[[#This Row],[Ri]]^2</f>
        <v>342.25</v>
      </c>
      <c r="H8" s="4" t="n">
        <f aca="false">IF(F8&gt;0,F8,0)</f>
        <v>0</v>
      </c>
    </row>
    <row r="9" customFormat="false" ht="15" hidden="false" customHeight="false" outlineLevel="0" collapsed="false">
      <c r="A9" s="1" t="n">
        <v>8</v>
      </c>
      <c r="B9" s="3" t="n">
        <v>10.5</v>
      </c>
      <c r="C9" s="3" t="n">
        <f aca="false">Tabla1[[#This Row],[altura]]-7</f>
        <v>3.5</v>
      </c>
      <c r="D9" s="3" t="n">
        <f aca="false">ABS(Tabla1[[#This Row],[altura-μ]])</f>
        <v>3.5</v>
      </c>
      <c r="E9" s="1" t="n">
        <v>16</v>
      </c>
      <c r="F9" s="1" t="n">
        <f aca="false">IF(Tabla1[[#This Row],[altura-μ]]&lt;0,-1*Tabla1[[#This Row],[Ranking]],Tabla1[[#This Row],[Ranking]])</f>
        <v>16</v>
      </c>
      <c r="G9" s="1" t="n">
        <f aca="false">Tabla1[[#This Row],[Ri]]^2</f>
        <v>256</v>
      </c>
      <c r="H9" s="4" t="n">
        <f aca="false">IF(F9&gt;0,F9,0)</f>
        <v>16</v>
      </c>
    </row>
    <row r="10" customFormat="false" ht="15" hidden="false" customHeight="false" outlineLevel="0" collapsed="false">
      <c r="A10" s="1" t="n">
        <v>9</v>
      </c>
      <c r="B10" s="3" t="n">
        <v>15</v>
      </c>
      <c r="C10" s="3" t="n">
        <f aca="false">Tabla1[[#This Row],[altura]]-7</f>
        <v>8</v>
      </c>
      <c r="D10" s="3" t="n">
        <f aca="false">ABS(Tabla1[[#This Row],[altura-μ]])</f>
        <v>8</v>
      </c>
      <c r="E10" s="1" t="n">
        <v>28</v>
      </c>
      <c r="F10" s="1" t="n">
        <f aca="false">IF(Tabla1[[#This Row],[altura-μ]]&lt;0,-1*Tabla1[[#This Row],[Ranking]],Tabla1[[#This Row],[Ranking]])</f>
        <v>28</v>
      </c>
      <c r="G10" s="1" t="n">
        <f aca="false">Tabla1[[#This Row],[Ri]]^2</f>
        <v>784</v>
      </c>
      <c r="H10" s="4" t="n">
        <f aca="false">IF(F10&gt;0,F10,0)</f>
        <v>28</v>
      </c>
    </row>
    <row r="11" customFormat="false" ht="15" hidden="false" customHeight="false" outlineLevel="0" collapsed="false">
      <c r="A11" s="1" t="n">
        <v>10</v>
      </c>
      <c r="B11" s="3" t="n">
        <v>4.5</v>
      </c>
      <c r="C11" s="3" t="n">
        <f aca="false">Tabla1[[#This Row],[altura]]-7</f>
        <v>-2.5</v>
      </c>
      <c r="D11" s="3" t="n">
        <f aca="false">ABS(Tabla1[[#This Row],[altura-μ]])</f>
        <v>2.5</v>
      </c>
      <c r="E11" s="1" t="n">
        <v>11.5</v>
      </c>
      <c r="F11" s="1" t="n">
        <f aca="false">IF(Tabla1[[#This Row],[altura-μ]]&lt;0,-1*Tabla1[[#This Row],[Ranking]],Tabla1[[#This Row],[Ranking]])</f>
        <v>-11.5</v>
      </c>
      <c r="G11" s="1" t="n">
        <f aca="false">Tabla1[[#This Row],[Ri]]^2</f>
        <v>132.25</v>
      </c>
      <c r="H11" s="4" t="n">
        <f aca="false">IF(F11&gt;0,F11,0)</f>
        <v>0</v>
      </c>
    </row>
    <row r="12" customFormat="false" ht="15" hidden="false" customHeight="false" outlineLevel="0" collapsed="false">
      <c r="A12" s="1" t="n">
        <v>11</v>
      </c>
      <c r="B12" s="3" t="n">
        <v>6</v>
      </c>
      <c r="C12" s="3" t="n">
        <f aca="false">Tabla1[[#This Row],[altura]]-7</f>
        <v>-1</v>
      </c>
      <c r="D12" s="3" t="n">
        <f aca="false">ABS(Tabla1[[#This Row],[altura-μ]])</f>
        <v>1</v>
      </c>
      <c r="E12" s="1" t="n">
        <v>4.5</v>
      </c>
      <c r="F12" s="1" t="n">
        <f aca="false">IF(Tabla1[[#This Row],[altura-μ]]&lt;0,-1*Tabla1[[#This Row],[Ranking]],Tabla1[[#This Row],[Ranking]])</f>
        <v>-4.5</v>
      </c>
      <c r="G12" s="1" t="n">
        <f aca="false">Tabla1[[#This Row],[Ri]]^2</f>
        <v>20.25</v>
      </c>
      <c r="H12" s="4" t="n">
        <f aca="false">IF(F12&gt;0,F12,0)</f>
        <v>0</v>
      </c>
    </row>
    <row r="13" customFormat="false" ht="15" hidden="false" customHeight="false" outlineLevel="0" collapsed="false">
      <c r="A13" s="1" t="n">
        <v>12</v>
      </c>
      <c r="B13" s="3" t="n">
        <v>6.75</v>
      </c>
      <c r="C13" s="3" t="n">
        <f aca="false">Tabla1[[#This Row],[altura]]-7</f>
        <v>-0.25</v>
      </c>
      <c r="D13" s="3" t="n">
        <f aca="false">ABS(Tabla1[[#This Row],[altura-μ]])</f>
        <v>0.25</v>
      </c>
      <c r="E13" s="1" t="n">
        <v>1</v>
      </c>
      <c r="F13" s="1" t="n">
        <f aca="false">IF(Tabla1[[#This Row],[altura-μ]]&lt;0,-1*Tabla1[[#This Row],[Ranking]],Tabla1[[#This Row],[Ranking]])</f>
        <v>-1</v>
      </c>
      <c r="G13" s="1" t="n">
        <f aca="false">Tabla1[[#This Row],[Ri]]^2</f>
        <v>1</v>
      </c>
      <c r="H13" s="4" t="n">
        <f aca="false">IF(F13&gt;0,F13,0)</f>
        <v>0</v>
      </c>
    </row>
    <row r="14" customFormat="false" ht="15" hidden="false" customHeight="false" outlineLevel="0" collapsed="false">
      <c r="A14" s="1" t="n">
        <v>13</v>
      </c>
      <c r="B14" s="3" t="n">
        <v>13.5</v>
      </c>
      <c r="C14" s="3" t="n">
        <f aca="false">Tabla1[[#This Row],[altura]]-7</f>
        <v>6.5</v>
      </c>
      <c r="D14" s="3" t="n">
        <f aca="false">ABS(Tabla1[[#This Row],[altura-μ]])</f>
        <v>6.5</v>
      </c>
      <c r="E14" s="1" t="n">
        <v>27</v>
      </c>
      <c r="F14" s="1" t="n">
        <f aca="false">IF(Tabla1[[#This Row],[altura-μ]]&lt;0,-1*Tabla1[[#This Row],[Ranking]],Tabla1[[#This Row],[Ranking]])</f>
        <v>27</v>
      </c>
      <c r="G14" s="1" t="n">
        <f aca="false">Tabla1[[#This Row],[Ri]]^2</f>
        <v>729</v>
      </c>
      <c r="H14" s="4" t="n">
        <f aca="false">IF(F14&gt;0,F14,0)</f>
        <v>27</v>
      </c>
    </row>
    <row r="15" customFormat="false" ht="15" hidden="false" customHeight="false" outlineLevel="0" collapsed="false">
      <c r="A15" s="1" t="n">
        <v>14</v>
      </c>
      <c r="B15" s="3" t="n">
        <v>2.2</v>
      </c>
      <c r="C15" s="3" t="n">
        <f aca="false">Tabla1[[#This Row],[altura]]-7</f>
        <v>-4.8</v>
      </c>
      <c r="D15" s="3" t="n">
        <f aca="false">ABS(Tabla1[[#This Row],[altura-μ]])</f>
        <v>4.8</v>
      </c>
      <c r="E15" s="1" t="n">
        <v>22</v>
      </c>
      <c r="F15" s="1" t="n">
        <f aca="false">IF(Tabla1[[#This Row],[altura-μ]]&lt;0,-1*Tabla1[[#This Row],[Ranking]],Tabla1[[#This Row],[Ranking]])</f>
        <v>-22</v>
      </c>
      <c r="G15" s="1" t="n">
        <f aca="false">Tabla1[[#This Row],[Ri]]^2</f>
        <v>484</v>
      </c>
      <c r="H15" s="4" t="n">
        <f aca="false">IF(F15&gt;0,F15,0)</f>
        <v>0</v>
      </c>
    </row>
    <row r="16" customFormat="false" ht="15" hidden="false" customHeight="false" outlineLevel="0" collapsed="false">
      <c r="A16" s="1" t="n">
        <v>15</v>
      </c>
      <c r="B16" s="3" t="n">
        <v>8.25</v>
      </c>
      <c r="C16" s="3" t="n">
        <f aca="false">Tabla1[[#This Row],[altura]]-7</f>
        <v>1.25</v>
      </c>
      <c r="D16" s="3" t="n">
        <f aca="false">ABS(Tabla1[[#This Row],[altura-μ]])</f>
        <v>1.25</v>
      </c>
      <c r="E16" s="1" t="n">
        <v>6.5</v>
      </c>
      <c r="F16" s="1" t="n">
        <f aca="false">IF(Tabla1[[#This Row],[altura-μ]]&lt;0,-1*Tabla1[[#This Row],[Ranking]],Tabla1[[#This Row],[Ranking]])</f>
        <v>6.5</v>
      </c>
      <c r="G16" s="1" t="n">
        <f aca="false">Tabla1[[#This Row],[Ri]]^2</f>
        <v>42.25</v>
      </c>
      <c r="H16" s="4" t="n">
        <f aca="false">IF(F16&gt;0,F16,0)</f>
        <v>6.5</v>
      </c>
    </row>
    <row r="17" customFormat="false" ht="15" hidden="false" customHeight="false" outlineLevel="0" collapsed="false">
      <c r="A17" s="1" t="n">
        <v>16</v>
      </c>
      <c r="B17" s="3" t="n">
        <v>3</v>
      </c>
      <c r="C17" s="3" t="n">
        <f aca="false">Tabla1[[#This Row],[altura]]-7</f>
        <v>-4</v>
      </c>
      <c r="D17" s="3" t="n">
        <f aca="false">ABS(Tabla1[[#This Row],[altura-μ]])</f>
        <v>4</v>
      </c>
      <c r="E17" s="1" t="n">
        <v>18.5</v>
      </c>
      <c r="F17" s="1" t="n">
        <f aca="false">IF(Tabla1[[#This Row],[altura-μ]]&lt;0,-1*Tabla1[[#This Row],[Ranking]],Tabla1[[#This Row],[Ranking]])</f>
        <v>-18.5</v>
      </c>
      <c r="G17" s="1" t="n">
        <f aca="false">Tabla1[[#This Row],[Ri]]^2</f>
        <v>342.25</v>
      </c>
      <c r="H17" s="4" t="n">
        <f aca="false">IF(F17&gt;0,F17,0)</f>
        <v>0</v>
      </c>
    </row>
    <row r="18" customFormat="false" ht="15" hidden="false" customHeight="false" outlineLevel="0" collapsed="false">
      <c r="A18" s="1" t="n">
        <v>17</v>
      </c>
      <c r="B18" s="3" t="n">
        <v>9</v>
      </c>
      <c r="C18" s="3" t="n">
        <f aca="false">Tabla1[[#This Row],[altura]]-7</f>
        <v>2</v>
      </c>
      <c r="D18" s="3" t="n">
        <f aca="false">ABS(Tabla1[[#This Row],[altura-μ]])</f>
        <v>2</v>
      </c>
      <c r="E18" s="1" t="n">
        <v>8.5</v>
      </c>
      <c r="F18" s="1" t="n">
        <f aca="false">IF(Tabla1[[#This Row],[altura-μ]]&lt;0,-1*Tabla1[[#This Row],[Ranking]],Tabla1[[#This Row],[Ranking]])</f>
        <v>8.5</v>
      </c>
      <c r="G18" s="1" t="n">
        <f aca="false">Tabla1[[#This Row],[Ri]]^2</f>
        <v>72.25</v>
      </c>
      <c r="H18" s="4" t="n">
        <f aca="false">IF(F18&gt;0,F18,0)</f>
        <v>8.5</v>
      </c>
    </row>
    <row r="19" customFormat="false" ht="15" hidden="false" customHeight="false" outlineLevel="0" collapsed="false">
      <c r="A19" s="1" t="n">
        <v>18</v>
      </c>
      <c r="B19" s="3" t="n">
        <v>7.5</v>
      </c>
      <c r="C19" s="3" t="n">
        <f aca="false">Tabla1[[#This Row],[altura]]-7</f>
        <v>0.5</v>
      </c>
      <c r="D19" s="3" t="n">
        <f aca="false">ABS(Tabla1[[#This Row],[altura-μ]])</f>
        <v>0.5</v>
      </c>
      <c r="E19" s="1" t="n">
        <v>2.5</v>
      </c>
      <c r="F19" s="1" t="n">
        <f aca="false">IF(Tabla1[[#This Row],[altura-μ]]&lt;0,-1*Tabla1[[#This Row],[Ranking]],Tabla1[[#This Row],[Ranking]])</f>
        <v>2.5</v>
      </c>
      <c r="G19" s="1" t="n">
        <f aca="false">Tabla1[[#This Row],[Ri]]^2</f>
        <v>6.25</v>
      </c>
      <c r="H19" s="4" t="n">
        <f aca="false">IF(F19&gt;0,F19,0)</f>
        <v>2.5</v>
      </c>
    </row>
    <row r="20" customFormat="false" ht="15" hidden="false" customHeight="false" outlineLevel="0" collapsed="false">
      <c r="A20" s="1" t="n">
        <v>19</v>
      </c>
      <c r="B20" s="3" t="n">
        <v>4.5</v>
      </c>
      <c r="C20" s="3" t="n">
        <f aca="false">Tabla1[[#This Row],[altura]]-7</f>
        <v>-2.5</v>
      </c>
      <c r="D20" s="3" t="n">
        <f aca="false">ABS(Tabla1[[#This Row],[altura-μ]])</f>
        <v>2.5</v>
      </c>
      <c r="E20" s="1" t="n">
        <v>11.5</v>
      </c>
      <c r="F20" s="1" t="n">
        <f aca="false">IF(Tabla1[[#This Row],[altura-μ]]&lt;0,-1*Tabla1[[#This Row],[Ranking]],Tabla1[[#This Row],[Ranking]])</f>
        <v>-11.5</v>
      </c>
      <c r="G20" s="1" t="n">
        <f aca="false">Tabla1[[#This Row],[Ri]]^2</f>
        <v>132.25</v>
      </c>
      <c r="H20" s="4" t="n">
        <f aca="false">IF(F20&gt;0,F20,0)</f>
        <v>0</v>
      </c>
    </row>
    <row r="21" customFormat="false" ht="15" hidden="false" customHeight="false" outlineLevel="0" collapsed="false">
      <c r="A21" s="1" t="n">
        <v>20</v>
      </c>
      <c r="B21" s="3" t="n">
        <v>4.5</v>
      </c>
      <c r="C21" s="3" t="n">
        <f aca="false">Tabla1[[#This Row],[altura]]-7</f>
        <v>-2.5</v>
      </c>
      <c r="D21" s="3" t="n">
        <f aca="false">ABS(Tabla1[[#This Row],[altura-μ]])</f>
        <v>2.5</v>
      </c>
      <c r="E21" s="1" t="n">
        <v>11.5</v>
      </c>
      <c r="F21" s="1" t="n">
        <f aca="false">IF(Tabla1[[#This Row],[altura-μ]]&lt;0,-1*Tabla1[[#This Row],[Ranking]],Tabla1[[#This Row],[Ranking]])</f>
        <v>-11.5</v>
      </c>
      <c r="G21" s="1" t="n">
        <f aca="false">Tabla1[[#This Row],[Ri]]^2</f>
        <v>132.25</v>
      </c>
      <c r="H21" s="4" t="n">
        <f aca="false">IF(F21&gt;0,F21,0)</f>
        <v>0</v>
      </c>
    </row>
    <row r="22" customFormat="false" ht="15" hidden="false" customHeight="false" outlineLevel="0" collapsed="false">
      <c r="A22" s="1" t="n">
        <v>21</v>
      </c>
      <c r="B22" s="3" t="n">
        <v>9.75</v>
      </c>
      <c r="C22" s="3" t="n">
        <f aca="false">Tabla1[[#This Row],[altura]]-7</f>
        <v>2.75</v>
      </c>
      <c r="D22" s="3" t="n">
        <f aca="false">ABS(Tabla1[[#This Row],[altura-μ]])</f>
        <v>2.75</v>
      </c>
      <c r="E22" s="1" t="n">
        <v>14</v>
      </c>
      <c r="F22" s="1" t="n">
        <f aca="false">IF(Tabla1[[#This Row],[altura-μ]]&lt;0,-1*Tabla1[[#This Row],[Ranking]],Tabla1[[#This Row],[Ranking]])</f>
        <v>14</v>
      </c>
      <c r="G22" s="1" t="n">
        <f aca="false">Tabla1[[#This Row],[Ri]]^2</f>
        <v>196</v>
      </c>
      <c r="H22" s="4" t="n">
        <f aca="false">IF(F22&gt;0,F22,0)</f>
        <v>14</v>
      </c>
    </row>
    <row r="23" customFormat="false" ht="15" hidden="false" customHeight="false" outlineLevel="0" collapsed="false">
      <c r="A23" s="1" t="n">
        <v>22</v>
      </c>
      <c r="B23" s="3" t="n">
        <v>7.5</v>
      </c>
      <c r="C23" s="3" t="n">
        <f aca="false">Tabla1[[#This Row],[altura]]-7</f>
        <v>0.5</v>
      </c>
      <c r="D23" s="3" t="n">
        <f aca="false">ABS(Tabla1[[#This Row],[altura-μ]])</f>
        <v>0.5</v>
      </c>
      <c r="E23" s="1" t="n">
        <v>2.5</v>
      </c>
      <c r="F23" s="1" t="n">
        <f aca="false">IF(Tabla1[[#This Row],[altura-μ]]&lt;0,-1*Tabla1[[#This Row],[Ranking]],Tabla1[[#This Row],[Ranking]])</f>
        <v>2.5</v>
      </c>
      <c r="G23" s="1" t="n">
        <f aca="false">Tabla1[[#This Row],[Ri]]^2</f>
        <v>6.25</v>
      </c>
      <c r="H23" s="4" t="n">
        <f aca="false">IF(F23&gt;0,F23,0)</f>
        <v>2.5</v>
      </c>
    </row>
    <row r="24" customFormat="false" ht="15" hidden="false" customHeight="false" outlineLevel="0" collapsed="false">
      <c r="A24" s="1" t="n">
        <v>23</v>
      </c>
      <c r="B24" s="3" t="n">
        <v>11.25</v>
      </c>
      <c r="C24" s="3" t="n">
        <f aca="false">Tabla1[[#This Row],[altura]]-7</f>
        <v>4.25</v>
      </c>
      <c r="D24" s="3" t="n">
        <f aca="false">ABS(Tabla1[[#This Row],[altura-μ]])</f>
        <v>4.25</v>
      </c>
      <c r="E24" s="1" t="n">
        <v>21</v>
      </c>
      <c r="F24" s="1" t="n">
        <f aca="false">IF(Tabla1[[#This Row],[altura-μ]]&lt;0,-1*Tabla1[[#This Row],[Ranking]],Tabla1[[#This Row],[Ranking]])</f>
        <v>21</v>
      </c>
      <c r="G24" s="1" t="n">
        <f aca="false">Tabla1[[#This Row],[Ri]]^2</f>
        <v>441</v>
      </c>
      <c r="H24" s="4" t="n">
        <f aca="false">IF(F24&gt;0,F24,0)</f>
        <v>21</v>
      </c>
    </row>
    <row r="25" customFormat="false" ht="15" hidden="false" customHeight="false" outlineLevel="0" collapsed="false">
      <c r="A25" s="1" t="n">
        <v>24</v>
      </c>
      <c r="B25" s="3" t="n">
        <v>16</v>
      </c>
      <c r="C25" s="3" t="n">
        <f aca="false">Tabla1[[#This Row],[altura]]-7</f>
        <v>9</v>
      </c>
      <c r="D25" s="3" t="n">
        <f aca="false">ABS(Tabla1[[#This Row],[altura-μ]])</f>
        <v>9</v>
      </c>
      <c r="E25" s="1" t="n">
        <v>29</v>
      </c>
      <c r="F25" s="1" t="n">
        <f aca="false">IF(Tabla1[[#This Row],[altura-μ]]&lt;0,-1*Tabla1[[#This Row],[Ranking]],Tabla1[[#This Row],[Ranking]])</f>
        <v>29</v>
      </c>
      <c r="G25" s="1" t="n">
        <f aca="false">Tabla1[[#This Row],[Ri]]^2</f>
        <v>841</v>
      </c>
      <c r="H25" s="4" t="n">
        <f aca="false">IF(F25&gt;0,F25,0)</f>
        <v>29</v>
      </c>
    </row>
    <row r="26" customFormat="false" ht="15" hidden="false" customHeight="false" outlineLevel="0" collapsed="false">
      <c r="A26" s="1" t="n">
        <v>25</v>
      </c>
      <c r="B26" s="3" t="n">
        <v>13</v>
      </c>
      <c r="C26" s="3" t="n">
        <f aca="false">Tabla1[[#This Row],[altura]]-7</f>
        <v>6</v>
      </c>
      <c r="D26" s="3" t="n">
        <f aca="false">ABS(Tabla1[[#This Row],[altura-μ]])</f>
        <v>6</v>
      </c>
      <c r="E26" s="1" t="n">
        <v>26</v>
      </c>
      <c r="F26" s="1" t="n">
        <f aca="false">IF(Tabla1[[#This Row],[altura-μ]]&lt;0,-1*Tabla1[[#This Row],[Ranking]],Tabla1[[#This Row],[Ranking]])</f>
        <v>26</v>
      </c>
      <c r="G26" s="1" t="n">
        <f aca="false">Tabla1[[#This Row],[Ri]]^2</f>
        <v>676</v>
      </c>
      <c r="H26" s="4" t="n">
        <f aca="false">IF(F26&gt;0,F26,0)</f>
        <v>26</v>
      </c>
    </row>
    <row r="27" customFormat="false" ht="15" hidden="false" customHeight="false" outlineLevel="0" collapsed="false">
      <c r="A27" s="1" t="n">
        <v>26</v>
      </c>
      <c r="B27" s="3" t="n">
        <v>4.5</v>
      </c>
      <c r="C27" s="3" t="n">
        <f aca="false">Tabla1[[#This Row],[altura]]-7</f>
        <v>-2.5</v>
      </c>
      <c r="D27" s="3" t="n">
        <f aca="false">ABS(Tabla1[[#This Row],[altura-μ]])</f>
        <v>2.5</v>
      </c>
      <c r="E27" s="1" t="n">
        <v>11.5</v>
      </c>
      <c r="F27" s="1" t="n">
        <f aca="false">IF(Tabla1[[#This Row],[altura-μ]]&lt;0,-1*Tabla1[[#This Row],[Ranking]],Tabla1[[#This Row],[Ranking]])</f>
        <v>-11.5</v>
      </c>
      <c r="G27" s="1" t="n">
        <f aca="false">Tabla1[[#This Row],[Ri]]^2</f>
        <v>132.25</v>
      </c>
      <c r="H27" s="4" t="n">
        <f aca="false">IF(F27&gt;0,F27,0)</f>
        <v>0</v>
      </c>
    </row>
    <row r="28" customFormat="false" ht="15" hidden="false" customHeight="false" outlineLevel="0" collapsed="false">
      <c r="A28" s="1" t="n">
        <v>27</v>
      </c>
      <c r="B28" s="3" t="n">
        <v>8.25</v>
      </c>
      <c r="C28" s="3" t="n">
        <f aca="false">Tabla1[[#This Row],[altura]]-7</f>
        <v>1.25</v>
      </c>
      <c r="D28" s="3" t="n">
        <f aca="false">ABS(Tabla1[[#This Row],[altura-μ]])</f>
        <v>1.25</v>
      </c>
      <c r="E28" s="1" t="n">
        <v>6.5</v>
      </c>
      <c r="F28" s="1" t="n">
        <f aca="false">IF(Tabla1[[#This Row],[altura-μ]]&lt;0,-1*Tabla1[[#This Row],[Ranking]],Tabla1[[#This Row],[Ranking]])</f>
        <v>6.5</v>
      </c>
      <c r="G28" s="1" t="n">
        <f aca="false">Tabla1[[#This Row],[Ri]]^2</f>
        <v>42.25</v>
      </c>
      <c r="H28" s="4" t="n">
        <f aca="false">IF(F28&gt;0,F28,0)</f>
        <v>6.5</v>
      </c>
    </row>
    <row r="29" customFormat="false" ht="15" hidden="false" customHeight="false" outlineLevel="0" collapsed="false">
      <c r="A29" s="1" t="n">
        <v>28</v>
      </c>
      <c r="B29" s="3" t="n">
        <v>6</v>
      </c>
      <c r="C29" s="3" t="n">
        <f aca="false">Tabla1[[#This Row],[altura]]-7</f>
        <v>-1</v>
      </c>
      <c r="D29" s="3" t="n">
        <f aca="false">ABS(Tabla1[[#This Row],[altura-μ]])</f>
        <v>1</v>
      </c>
      <c r="E29" s="1" t="n">
        <v>4.5</v>
      </c>
      <c r="F29" s="1" t="n">
        <f aca="false">IF(Tabla1[[#This Row],[altura-μ]]&lt;0,-1*Tabla1[[#This Row],[Ranking]],Tabla1[[#This Row],[Ranking]])</f>
        <v>-4.5</v>
      </c>
      <c r="G29" s="1" t="n">
        <f aca="false">Tabla1[[#This Row],[Ri]]^2</f>
        <v>20.25</v>
      </c>
      <c r="H29" s="4" t="n">
        <f aca="false">IF(F29&gt;0,F29,0)</f>
        <v>0</v>
      </c>
    </row>
    <row r="30" customFormat="false" ht="15" hidden="false" customHeight="false" outlineLevel="0" collapsed="false">
      <c r="A30" s="1" t="n">
        <v>29</v>
      </c>
      <c r="B30" s="3" t="n">
        <v>10</v>
      </c>
      <c r="C30" s="3" t="n">
        <f aca="false">Tabla1[[#This Row],[altura]]-7</f>
        <v>3</v>
      </c>
      <c r="D30" s="3" t="n">
        <f aca="false">ABS(Tabla1[[#This Row],[altura-μ]])</f>
        <v>3</v>
      </c>
      <c r="E30" s="1" t="n">
        <v>15</v>
      </c>
      <c r="F30" s="1" t="n">
        <f aca="false">IF(Tabla1[[#This Row],[altura-μ]]&lt;0,-1*Tabla1[[#This Row],[Ranking]],Tabla1[[#This Row],[Ranking]])</f>
        <v>15</v>
      </c>
      <c r="G30" s="1" t="n">
        <f aca="false">Tabla1[[#This Row],[Ri]]^2</f>
        <v>225</v>
      </c>
      <c r="H30" s="4" t="n">
        <f aca="false">IF(F30&gt;0,F30,0)</f>
        <v>15</v>
      </c>
    </row>
    <row r="31" customFormat="false" ht="15" hidden="false" customHeight="false" outlineLevel="0" collapsed="false">
      <c r="A31" s="1" t="n">
        <v>30</v>
      </c>
      <c r="B31" s="3" t="n">
        <v>3</v>
      </c>
      <c r="C31" s="3" t="n">
        <f aca="false">Tabla1[[#This Row],[altura]]-7</f>
        <v>-4</v>
      </c>
      <c r="D31" s="3" t="n">
        <f aca="false">ABS(Tabla1[[#This Row],[altura-μ]])</f>
        <v>4</v>
      </c>
      <c r="E31" s="1" t="n">
        <v>18.5</v>
      </c>
      <c r="F31" s="1" t="n">
        <f aca="false">IF(Tabla1[[#This Row],[altura-μ]]&lt;0,-1*Tabla1[[#This Row],[Ranking]],Tabla1[[#This Row],[Ranking]])</f>
        <v>-18.5</v>
      </c>
      <c r="G31" s="1" t="n">
        <f aca="false">Tabla1[[#This Row],[Ri]]^2</f>
        <v>342.25</v>
      </c>
      <c r="H31" s="5" t="n">
        <f aca="false">IF(F31&gt;0,F31,0)</f>
        <v>0</v>
      </c>
    </row>
    <row r="32" customFormat="false" ht="15" hidden="false" customHeight="false" outlineLevel="0" collapsed="false">
      <c r="B32" s="3"/>
      <c r="C32" s="3"/>
      <c r="D32" s="3"/>
      <c r="F32" s="1" t="n">
        <f aca="false">SUM(Tabla1[Ri])</f>
        <v>66</v>
      </c>
      <c r="G32" s="1" t="n">
        <f aca="false">SUM(Tabla1[Ri²])</f>
        <v>8541</v>
      </c>
      <c r="H32" s="1" t="n">
        <f aca="false">SUM(H2:H31)</f>
        <v>250.5</v>
      </c>
    </row>
    <row r="33" customFormat="false" ht="15" hidden="false" customHeight="false" outlineLevel="0" collapsed="false">
      <c r="A33" s="1" t="s">
        <v>8</v>
      </c>
      <c r="B33" s="1" t="n">
        <f aca="false">Tabla1[[#Totals],[Ri+]]</f>
        <v>250.5</v>
      </c>
      <c r="D33" s="2" t="s">
        <v>8</v>
      </c>
      <c r="E33" s="6" t="n">
        <f aca="false">Tabla1[[#Totals],[Ri]]/SQRT(Tabla1[[#Totals],[Ri²]])</f>
        <v>0.714150220477315</v>
      </c>
    </row>
    <row r="34" customFormat="false" ht="15" hidden="false" customHeight="false" outlineLevel="0" collapsed="false">
      <c r="A34" s="2" t="s">
        <v>9</v>
      </c>
      <c r="B34" s="1" t="n">
        <v>126</v>
      </c>
      <c r="D34" s="2" t="s">
        <v>10</v>
      </c>
      <c r="E34" s="3" t="n">
        <f aca="false">_xlfn.NORM.S.INV(0.975)</f>
        <v>1.95996398454005</v>
      </c>
    </row>
    <row r="35" customFormat="false" ht="15" hidden="false" customHeight="false" outlineLevel="0" collapsed="false">
      <c r="A35" s="2" t="s">
        <v>11</v>
      </c>
      <c r="B35" s="1" t="str">
        <f aca="false">IF(B33&lt;=B34,"Sí","No")</f>
        <v>No</v>
      </c>
      <c r="D35" s="7" t="s">
        <v>12</v>
      </c>
      <c r="E35" s="1" t="n">
        <f aca="false">2*(1-_xlfn.NORM.S.DIST(E33,TRUE()))</f>
        <v>0.475134294555833</v>
      </c>
    </row>
  </sheetData>
  <conditionalFormatting sqref="F2:F31">
    <cfRule type="cellIs" priority="2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9.1484375" defaultRowHeight="15" customHeight="true" zeroHeight="false" outlineLevelRow="0" outlineLevelCol="0"/>
  <cols>
    <col collapsed="false" customWidth="false" hidden="false" outlineLevel="0" max="7" min="1" style="1" width="9.14"/>
    <col collapsed="false" customWidth="true" hidden="false" outlineLevel="0" max="8" min="8" style="1" width="17.71"/>
    <col collapsed="false" customWidth="false" hidden="false" outlineLevel="0" max="16384" min="9" style="1" width="9.14"/>
  </cols>
  <sheetData>
    <row r="1" customFormat="false" ht="15" hidden="false" customHeight="false" outlineLevel="0" collapsed="false">
      <c r="A1" s="8" t="s">
        <v>13</v>
      </c>
      <c r="B1" s="8"/>
      <c r="E1" s="8" t="s">
        <v>14</v>
      </c>
      <c r="F1" s="8"/>
    </row>
    <row r="2" s="2" customFormat="true" ht="15" hidden="false" customHeight="false" outlineLevel="0" collapsed="false">
      <c r="A2" s="2" t="s">
        <v>15</v>
      </c>
      <c r="B2" s="2" t="s">
        <v>16</v>
      </c>
      <c r="E2" s="2" t="s">
        <v>15</v>
      </c>
      <c r="F2" s="2" t="s">
        <v>16</v>
      </c>
      <c r="H2" s="2" t="s">
        <v>17</v>
      </c>
      <c r="I2" s="1" t="n">
        <f aca="false">$E$33*$F$33+(E33*(E33+1))/2-E34</f>
        <v>219</v>
      </c>
    </row>
    <row r="3" customFormat="false" ht="15" hidden="false" customHeight="false" outlineLevel="0" collapsed="false">
      <c r="A3" s="3" t="n">
        <v>5</v>
      </c>
      <c r="B3" s="3" t="n">
        <v>4</v>
      </c>
      <c r="E3" s="1" t="n">
        <v>32</v>
      </c>
      <c r="F3" s="1" t="n">
        <v>26.5</v>
      </c>
      <c r="H3" s="2" t="s">
        <v>18</v>
      </c>
      <c r="I3" s="1" t="n">
        <f aca="false">$E$33*$F$33+(F33*(F33+1))/2-F34</f>
        <v>681</v>
      </c>
    </row>
    <row r="4" customFormat="false" ht="15" hidden="false" customHeight="false" outlineLevel="0" collapsed="false">
      <c r="A4" s="3" t="n">
        <v>2</v>
      </c>
      <c r="B4" s="3" t="n">
        <v>2.5</v>
      </c>
      <c r="E4" s="1" t="n">
        <v>7</v>
      </c>
      <c r="F4" s="1" t="n">
        <v>14.5</v>
      </c>
      <c r="H4" s="2" t="s">
        <v>19</v>
      </c>
      <c r="I4" s="1" t="n">
        <f aca="false">E33*F33/2</f>
        <v>450</v>
      </c>
    </row>
    <row r="5" customFormat="false" ht="15" hidden="false" customHeight="false" outlineLevel="0" collapsed="false">
      <c r="A5" s="3" t="n">
        <v>7</v>
      </c>
      <c r="B5" s="3" t="n">
        <v>2.2</v>
      </c>
      <c r="E5" s="1" t="n">
        <v>39</v>
      </c>
      <c r="F5" s="1" t="n">
        <v>9.5</v>
      </c>
      <c r="H5" s="2" t="s">
        <v>20</v>
      </c>
      <c r="I5" s="1" t="n">
        <f aca="false">((2^3-2)+(2^3-2)+(3^3-3)+(2^3-2)+(3^3-3)+(2^3-2)+(7^3-7)+(2^3-2)+(4^3-4)+(3^3-3)+(3^3-3)+(2^3-2)+(2^3-2)+(2^3-2)+(2^3-2)+(2^3-2)+(2^3-2))/12</f>
        <v>46.5</v>
      </c>
    </row>
    <row r="6" customFormat="false" ht="15" hidden="false" customHeight="false" outlineLevel="0" collapsed="false">
      <c r="A6" s="3" t="n">
        <v>12</v>
      </c>
      <c r="B6" s="3" t="n">
        <v>2.25</v>
      </c>
      <c r="E6" s="1" t="n">
        <v>53.5</v>
      </c>
      <c r="F6" s="1" t="n">
        <v>12</v>
      </c>
      <c r="H6" s="2" t="s">
        <v>21</v>
      </c>
      <c r="I6" s="1" t="n">
        <f aca="false">(30*30/(60^2-60))*((60^3-60)/12-I5)</f>
        <v>4563.17796610169</v>
      </c>
    </row>
    <row r="7" customFormat="false" ht="15" hidden="false" customHeight="false" outlineLevel="0" collapsed="false">
      <c r="A7" s="3" t="n">
        <v>12</v>
      </c>
      <c r="B7" s="3" t="n">
        <v>2</v>
      </c>
      <c r="E7" s="1" t="n">
        <v>53.5</v>
      </c>
      <c r="F7" s="1" t="n">
        <v>7</v>
      </c>
      <c r="H7" s="2" t="s">
        <v>10</v>
      </c>
      <c r="I7" s="1" t="n">
        <f aca="false">(I2-I4)/SQRT(I6)</f>
        <v>-3.41962337055329</v>
      </c>
    </row>
    <row r="8" customFormat="false" ht="15" hidden="false" customHeight="false" outlineLevel="0" collapsed="false">
      <c r="A8" s="3" t="n">
        <v>3</v>
      </c>
      <c r="B8" s="3" t="n">
        <v>2.6</v>
      </c>
      <c r="E8" s="1" t="n">
        <v>21</v>
      </c>
      <c r="F8" s="1" t="n">
        <v>17</v>
      </c>
      <c r="H8" s="7" t="s">
        <v>22</v>
      </c>
      <c r="I8" s="1" t="n">
        <f aca="false">_xlfn.NORM.S.DIST(I7,TRUE())*2</f>
        <v>0.000627078904269329</v>
      </c>
    </row>
    <row r="9" customFormat="false" ht="15" hidden="false" customHeight="false" outlineLevel="0" collapsed="false">
      <c r="A9" s="3" t="n">
        <v>3</v>
      </c>
      <c r="B9" s="3" t="n">
        <v>2.25</v>
      </c>
      <c r="E9" s="1" t="n">
        <v>21</v>
      </c>
      <c r="F9" s="1" t="n">
        <v>12</v>
      </c>
    </row>
    <row r="10" customFormat="false" ht="15" hidden="false" customHeight="false" outlineLevel="0" collapsed="false">
      <c r="A10" s="3" t="n">
        <v>10.5</v>
      </c>
      <c r="B10" s="3" t="n">
        <v>2.55</v>
      </c>
      <c r="E10" s="1" t="n">
        <v>49</v>
      </c>
      <c r="F10" s="1" t="n">
        <v>16</v>
      </c>
    </row>
    <row r="11" customFormat="false" ht="15" hidden="false" customHeight="false" outlineLevel="0" collapsed="false">
      <c r="A11" s="3" t="n">
        <v>15</v>
      </c>
      <c r="B11" s="3" t="n">
        <v>3</v>
      </c>
      <c r="E11" s="1" t="n">
        <v>59</v>
      </c>
      <c r="F11" s="1" t="n">
        <v>21</v>
      </c>
    </row>
    <row r="12" customFormat="false" ht="15" hidden="false" customHeight="false" outlineLevel="0" collapsed="false">
      <c r="A12" s="3" t="n">
        <v>4.5</v>
      </c>
      <c r="B12" s="3" t="n">
        <v>0.75</v>
      </c>
      <c r="E12" s="1" t="n">
        <v>29.5</v>
      </c>
      <c r="F12" s="1" t="n">
        <v>1.5</v>
      </c>
    </row>
    <row r="13" customFormat="false" ht="15" hidden="false" customHeight="false" outlineLevel="0" collapsed="false">
      <c r="A13" s="3" t="n">
        <v>6</v>
      </c>
      <c r="B13" s="3" t="n">
        <v>3.3</v>
      </c>
      <c r="E13" s="1" t="n">
        <v>35</v>
      </c>
      <c r="F13" s="1" t="n">
        <v>25</v>
      </c>
    </row>
    <row r="14" customFormat="false" ht="15" hidden="false" customHeight="false" outlineLevel="0" collapsed="false">
      <c r="A14" s="3" t="n">
        <v>6.75</v>
      </c>
      <c r="B14" s="3" t="n">
        <v>13</v>
      </c>
      <c r="E14" s="1" t="n">
        <v>37</v>
      </c>
      <c r="F14" s="1" t="n">
        <v>55.5</v>
      </c>
    </row>
    <row r="15" customFormat="false" ht="15" hidden="false" customHeight="false" outlineLevel="0" collapsed="false">
      <c r="A15" s="3" t="n">
        <v>13.5</v>
      </c>
      <c r="B15" s="3" t="n">
        <v>0.75</v>
      </c>
      <c r="E15" s="1" t="n">
        <v>57</v>
      </c>
      <c r="F15" s="1" t="n">
        <v>1.5</v>
      </c>
    </row>
    <row r="16" customFormat="false" ht="15" hidden="false" customHeight="false" outlineLevel="0" collapsed="false">
      <c r="A16" s="3" t="n">
        <v>2.2</v>
      </c>
      <c r="B16" s="3" t="n">
        <v>2.5</v>
      </c>
      <c r="E16" s="1" t="n">
        <v>9.5</v>
      </c>
      <c r="F16" s="1" t="n">
        <v>14.5</v>
      </c>
    </row>
    <row r="17" customFormat="false" ht="15" hidden="false" customHeight="false" outlineLevel="0" collapsed="false">
      <c r="A17" s="3" t="n">
        <v>8.25</v>
      </c>
      <c r="B17" s="3" t="n">
        <v>5.25</v>
      </c>
      <c r="E17" s="1" t="n">
        <v>43.5</v>
      </c>
      <c r="F17" s="1" t="n">
        <v>33</v>
      </c>
    </row>
    <row r="18" customFormat="false" ht="15" hidden="false" customHeight="false" outlineLevel="0" collapsed="false">
      <c r="A18" s="3" t="n">
        <v>3</v>
      </c>
      <c r="B18" s="3" t="n">
        <v>6</v>
      </c>
      <c r="E18" s="1" t="n">
        <v>21</v>
      </c>
      <c r="F18" s="1" t="n">
        <v>35</v>
      </c>
    </row>
    <row r="19" customFormat="false" ht="15" hidden="false" customHeight="false" outlineLevel="0" collapsed="false">
      <c r="A19" s="3" t="n">
        <v>9</v>
      </c>
      <c r="B19" s="3" t="n">
        <v>1.8</v>
      </c>
      <c r="E19" s="1" t="n">
        <v>45.5</v>
      </c>
      <c r="F19" s="1" t="n">
        <v>3.5</v>
      </c>
    </row>
    <row r="20" customFormat="false" ht="15" hidden="false" customHeight="false" outlineLevel="0" collapsed="false">
      <c r="A20" s="3" t="n">
        <v>7.5</v>
      </c>
      <c r="B20" s="3" t="n">
        <v>11</v>
      </c>
      <c r="E20" s="1" t="n">
        <v>41.5</v>
      </c>
      <c r="F20" s="1" t="n">
        <v>50</v>
      </c>
    </row>
    <row r="21" customFormat="false" ht="15" hidden="false" customHeight="false" outlineLevel="0" collapsed="false">
      <c r="A21" s="3" t="n">
        <v>4.5</v>
      </c>
      <c r="B21" s="3" t="n">
        <v>1.875</v>
      </c>
      <c r="E21" s="1" t="n">
        <v>29.5</v>
      </c>
      <c r="F21" s="1" t="n">
        <v>5</v>
      </c>
    </row>
    <row r="22" customFormat="false" ht="15" hidden="false" customHeight="false" outlineLevel="0" collapsed="false">
      <c r="A22" s="3" t="n">
        <v>4.5</v>
      </c>
      <c r="B22" s="3" t="n">
        <v>7</v>
      </c>
      <c r="E22" s="1" t="n">
        <v>29.5</v>
      </c>
      <c r="F22" s="1" t="n">
        <v>39</v>
      </c>
    </row>
    <row r="23" customFormat="false" ht="15" hidden="false" customHeight="false" outlineLevel="0" collapsed="false">
      <c r="A23" s="3" t="n">
        <v>9.75</v>
      </c>
      <c r="B23" s="3" t="n">
        <v>4</v>
      </c>
      <c r="E23" s="1" t="n">
        <v>47</v>
      </c>
      <c r="F23" s="1" t="n">
        <v>26.5</v>
      </c>
    </row>
    <row r="24" customFormat="false" ht="15" hidden="false" customHeight="false" outlineLevel="0" collapsed="false">
      <c r="A24" s="3" t="n">
        <v>7.5</v>
      </c>
      <c r="B24" s="3" t="n">
        <v>14</v>
      </c>
      <c r="E24" s="1" t="n">
        <v>41.5</v>
      </c>
      <c r="F24" s="1" t="n">
        <v>58</v>
      </c>
    </row>
    <row r="25" customFormat="false" ht="15" hidden="false" customHeight="false" outlineLevel="0" collapsed="false">
      <c r="A25" s="3" t="n">
        <v>11.25</v>
      </c>
      <c r="B25" s="3" t="n">
        <v>3</v>
      </c>
      <c r="E25" s="1" t="n">
        <v>51.5</v>
      </c>
      <c r="F25" s="1" t="n">
        <v>21</v>
      </c>
    </row>
    <row r="26" customFormat="false" ht="15" hidden="false" customHeight="false" outlineLevel="0" collapsed="false">
      <c r="A26" s="3" t="n">
        <v>16</v>
      </c>
      <c r="B26" s="3" t="n">
        <v>2</v>
      </c>
      <c r="E26" s="1" t="n">
        <v>60</v>
      </c>
      <c r="F26" s="1" t="n">
        <v>7</v>
      </c>
    </row>
    <row r="27" customFormat="false" ht="15" hidden="false" customHeight="false" outlineLevel="0" collapsed="false">
      <c r="A27" s="3" t="n">
        <v>13</v>
      </c>
      <c r="B27" s="3" t="n">
        <v>11.25</v>
      </c>
      <c r="E27" s="1" t="n">
        <v>55.5</v>
      </c>
      <c r="F27" s="1" t="n">
        <v>51.5</v>
      </c>
    </row>
    <row r="28" customFormat="false" ht="15" hidden="false" customHeight="false" outlineLevel="0" collapsed="false">
      <c r="A28" s="3" t="n">
        <v>4.5</v>
      </c>
      <c r="B28" s="3" t="n">
        <v>9</v>
      </c>
      <c r="E28" s="1" t="n">
        <v>29.5</v>
      </c>
      <c r="F28" s="1" t="n">
        <v>45.5</v>
      </c>
    </row>
    <row r="29" customFormat="false" ht="15" hidden="false" customHeight="false" outlineLevel="0" collapsed="false">
      <c r="A29" s="3" t="n">
        <v>8.25</v>
      </c>
      <c r="B29" s="3" t="n">
        <v>3</v>
      </c>
      <c r="E29" s="1" t="n">
        <v>43.5</v>
      </c>
      <c r="F29" s="1" t="n">
        <v>21</v>
      </c>
    </row>
    <row r="30" customFormat="false" ht="15" hidden="false" customHeight="false" outlineLevel="0" collapsed="false">
      <c r="A30" s="3" t="n">
        <v>6</v>
      </c>
      <c r="B30" s="3" t="n">
        <v>1.8</v>
      </c>
      <c r="E30" s="1" t="n">
        <v>35</v>
      </c>
      <c r="F30" s="1" t="n">
        <v>3.5</v>
      </c>
    </row>
    <row r="31" customFormat="false" ht="15" hidden="false" customHeight="false" outlineLevel="0" collapsed="false">
      <c r="A31" s="3" t="n">
        <v>10</v>
      </c>
      <c r="B31" s="3" t="n">
        <v>2.25</v>
      </c>
      <c r="E31" s="1" t="n">
        <v>48</v>
      </c>
      <c r="F31" s="1" t="n">
        <v>12</v>
      </c>
    </row>
    <row r="32" customFormat="false" ht="15" hidden="false" customHeight="false" outlineLevel="0" collapsed="false">
      <c r="A32" s="3" t="n">
        <v>3</v>
      </c>
      <c r="B32" s="3" t="n">
        <v>7</v>
      </c>
      <c r="E32" s="1" t="n">
        <v>21</v>
      </c>
      <c r="F32" s="1" t="n">
        <v>39</v>
      </c>
    </row>
    <row r="33" customFormat="false" ht="15" hidden="false" customHeight="false" outlineLevel="0" collapsed="false">
      <c r="D33" s="9" t="s">
        <v>23</v>
      </c>
      <c r="E33" s="10" t="n">
        <f aca="false">COUNTA(E3:E32)</f>
        <v>30</v>
      </c>
      <c r="F33" s="10" t="n">
        <f aca="false">COUNTA(F3:F32)</f>
        <v>30</v>
      </c>
    </row>
    <row r="34" customFormat="false" ht="15" hidden="false" customHeight="false" outlineLevel="0" collapsed="false">
      <c r="A34" s="3" t="n">
        <f aca="false">MEDIAN(A3:A32)</f>
        <v>7.25</v>
      </c>
      <c r="B34" s="3" t="n">
        <f aca="false">MEDIAN(B3:B32)</f>
        <v>2.8</v>
      </c>
      <c r="D34" s="2" t="s">
        <v>24</v>
      </c>
      <c r="E34" s="1" t="n">
        <f aca="false">SUM(E3:E32)</f>
        <v>1146</v>
      </c>
      <c r="F34" s="1" t="n">
        <f aca="false">SUM(F3:F32)</f>
        <v>684</v>
      </c>
    </row>
  </sheetData>
  <mergeCells count="2">
    <mergeCell ref="A1:B1"/>
    <mergeCell ref="E1:F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484375" defaultRowHeight="15" customHeight="true" zeroHeight="false" outlineLevelRow="0" outlineLevelCol="0"/>
  <cols>
    <col collapsed="false" customWidth="false" hidden="false" outlineLevel="0" max="7" min="1" style="1" width="9.14"/>
    <col collapsed="false" customWidth="true" hidden="false" outlineLevel="0" max="8" min="8" style="1" width="14"/>
    <col collapsed="false" customWidth="false" hidden="false" outlineLevel="0" max="16384" min="9" style="1" width="9.14"/>
  </cols>
  <sheetData>
    <row r="1" customFormat="false" ht="15" hidden="false" customHeight="false" outlineLevel="0" collapsed="false">
      <c r="A1" s="11" t="s">
        <v>25</v>
      </c>
      <c r="B1" s="11" t="s">
        <v>1</v>
      </c>
      <c r="C1" s="11" t="s">
        <v>4</v>
      </c>
      <c r="F1" s="2" t="s">
        <v>15</v>
      </c>
      <c r="G1" s="2" t="s">
        <v>16</v>
      </c>
      <c r="H1" s="2" t="s">
        <v>26</v>
      </c>
      <c r="I1" s="1" t="n">
        <f aca="false">COUNTIF(F2:F61,"&gt;0")</f>
        <v>30</v>
      </c>
    </row>
    <row r="2" customFormat="false" ht="15" hidden="false" customHeight="false" outlineLevel="0" collapsed="false">
      <c r="A2" s="1" t="s">
        <v>16</v>
      </c>
      <c r="B2" s="3" t="n">
        <v>0.75</v>
      </c>
      <c r="C2" s="4" t="n">
        <v>1.5</v>
      </c>
      <c r="D2" s="4"/>
      <c r="F2" s="1" t="n">
        <f aca="false">IF(A2="CV",C2,0)</f>
        <v>0</v>
      </c>
      <c r="G2" s="1" t="n">
        <f aca="false">IF(A2="JB",C2,0)</f>
        <v>1.5</v>
      </c>
      <c r="H2" s="2" t="s">
        <v>27</v>
      </c>
      <c r="I2" s="1" t="n">
        <f aca="false">COUNTIF(G2:G61,"&gt;0")</f>
        <v>30</v>
      </c>
    </row>
    <row r="3" customFormat="false" ht="15" hidden="false" customHeight="false" outlineLevel="0" collapsed="false">
      <c r="A3" s="1" t="s">
        <v>16</v>
      </c>
      <c r="B3" s="3" t="n">
        <v>0.75</v>
      </c>
      <c r="C3" s="4" t="n">
        <v>1.5</v>
      </c>
      <c r="D3" s="4"/>
      <c r="F3" s="1" t="n">
        <f aca="false">IF(A3="CV",C3,0)</f>
        <v>0</v>
      </c>
      <c r="G3" s="1" t="n">
        <f aca="false">IF(A3="JB",C3,0)</f>
        <v>1.5</v>
      </c>
      <c r="H3" s="2" t="s">
        <v>28</v>
      </c>
      <c r="I3" s="1" t="n">
        <f aca="false">((2^3-2)+(2^3-2)+(3^3-3)+(2^3-2)+(3^3-3)+(2^3-2)+(7^3-7)+(2^3-2)+(4^3-4)+(3^3-3)+(3^3-3)+(2^3-2)+(2^3-2)+(2^3-2)+(2^3-2)+(2^3-2)+(2^3-2))/12</f>
        <v>46.5</v>
      </c>
    </row>
    <row r="4" customFormat="false" ht="15" hidden="false" customHeight="false" outlineLevel="0" collapsed="false">
      <c r="A4" s="1" t="s">
        <v>16</v>
      </c>
      <c r="B4" s="3" t="n">
        <v>1.8</v>
      </c>
      <c r="C4" s="4" t="n">
        <v>3.5</v>
      </c>
      <c r="D4" s="4"/>
      <c r="F4" s="1" t="n">
        <f aca="false">IF(A4="CV",C4,0)</f>
        <v>0</v>
      </c>
      <c r="G4" s="1" t="n">
        <f aca="false">IF(A4="JB",C4,0)</f>
        <v>3.5</v>
      </c>
      <c r="H4" s="1" t="s">
        <v>19</v>
      </c>
      <c r="I4" s="1" t="n">
        <f aca="false">I1*I2/2</f>
        <v>450</v>
      </c>
    </row>
    <row r="5" customFormat="false" ht="15" hidden="false" customHeight="false" outlineLevel="0" collapsed="false">
      <c r="A5" s="1" t="s">
        <v>16</v>
      </c>
      <c r="B5" s="3" t="n">
        <v>1.8</v>
      </c>
      <c r="C5" s="4" t="n">
        <v>3.5</v>
      </c>
      <c r="D5" s="4"/>
      <c r="F5" s="1" t="n">
        <f aca="false">IF(A5="CV",C5,0)</f>
        <v>0</v>
      </c>
      <c r="G5" s="1" t="n">
        <f aca="false">IF(A5="JB",C5,0)</f>
        <v>3.5</v>
      </c>
      <c r="H5" s="2" t="s">
        <v>21</v>
      </c>
      <c r="I5" s="1" t="n">
        <f aca="false">30*30/(60^2-60)*((60^3-60)/12-(I3))</f>
        <v>4563.17796610169</v>
      </c>
    </row>
    <row r="6" customFormat="false" ht="15" hidden="false" customHeight="false" outlineLevel="0" collapsed="false">
      <c r="A6" s="1" t="s">
        <v>16</v>
      </c>
      <c r="B6" s="3" t="n">
        <v>1.875</v>
      </c>
      <c r="C6" s="4" t="n">
        <v>5</v>
      </c>
      <c r="D6" s="4"/>
      <c r="F6" s="1" t="n">
        <f aca="false">IF(A6="CV",C6,0)</f>
        <v>0</v>
      </c>
      <c r="G6" s="1" t="n">
        <f aca="false">IF(A6="JB",C6,0)</f>
        <v>5</v>
      </c>
      <c r="H6" s="2" t="s">
        <v>10</v>
      </c>
      <c r="I6" s="1" t="n">
        <f aca="false">(MIN(F62:G62)-I4)/SQRT(I5)</f>
        <v>-3.41962337055329</v>
      </c>
    </row>
    <row r="7" customFormat="false" ht="15" hidden="false" customHeight="false" outlineLevel="0" collapsed="false">
      <c r="A7" s="1" t="s">
        <v>15</v>
      </c>
      <c r="B7" s="3" t="n">
        <v>2</v>
      </c>
      <c r="C7" s="4" t="n">
        <v>7</v>
      </c>
      <c r="D7" s="4"/>
      <c r="F7" s="1" t="n">
        <f aca="false">IF(A7="CV",C7,0)</f>
        <v>7</v>
      </c>
      <c r="G7" s="1" t="n">
        <f aca="false">IF(A7="JB",C7,0)</f>
        <v>0</v>
      </c>
      <c r="H7" s="7" t="s">
        <v>22</v>
      </c>
      <c r="I7" s="1" t="n">
        <f aca="false">2*_xlfn.NORM.S.DIST(I6,TRUE())</f>
        <v>0.000627078904269329</v>
      </c>
    </row>
    <row r="8" customFormat="false" ht="15" hidden="false" customHeight="false" outlineLevel="0" collapsed="false">
      <c r="A8" s="1" t="s">
        <v>16</v>
      </c>
      <c r="B8" s="3" t="n">
        <v>2</v>
      </c>
      <c r="C8" s="4" t="n">
        <v>7</v>
      </c>
      <c r="D8" s="4"/>
      <c r="F8" s="1" t="n">
        <f aca="false">IF(A8="CV",C8,0)</f>
        <v>0</v>
      </c>
      <c r="G8" s="1" t="n">
        <f aca="false">IF(A8="JB",C8,0)</f>
        <v>7</v>
      </c>
    </row>
    <row r="9" customFormat="false" ht="15" hidden="false" customHeight="false" outlineLevel="0" collapsed="false">
      <c r="A9" s="1" t="s">
        <v>16</v>
      </c>
      <c r="B9" s="3" t="n">
        <v>2</v>
      </c>
      <c r="C9" s="4" t="n">
        <v>7</v>
      </c>
      <c r="D9" s="4"/>
      <c r="F9" s="1" t="n">
        <f aca="false">IF(A9="CV",C9,0)</f>
        <v>0</v>
      </c>
      <c r="G9" s="1" t="n">
        <f aca="false">IF(A9="JB",C9,0)</f>
        <v>7</v>
      </c>
    </row>
    <row r="10" customFormat="false" ht="15" hidden="false" customHeight="false" outlineLevel="0" collapsed="false">
      <c r="A10" s="1" t="s">
        <v>15</v>
      </c>
      <c r="B10" s="3" t="n">
        <v>2.2</v>
      </c>
      <c r="C10" s="4" t="n">
        <v>9.5</v>
      </c>
      <c r="D10" s="4"/>
      <c r="F10" s="1" t="n">
        <f aca="false">IF(A10="CV",C10,0)</f>
        <v>9.5</v>
      </c>
      <c r="G10" s="1" t="n">
        <f aca="false">IF(A10="JB",C10,0)</f>
        <v>0</v>
      </c>
    </row>
    <row r="11" customFormat="false" ht="15" hidden="false" customHeight="false" outlineLevel="0" collapsed="false">
      <c r="A11" s="1" t="s">
        <v>16</v>
      </c>
      <c r="B11" s="3" t="n">
        <v>2.2</v>
      </c>
      <c r="C11" s="4" t="n">
        <v>9.5</v>
      </c>
      <c r="D11" s="4"/>
      <c r="F11" s="1" t="n">
        <f aca="false">IF(A11="CV",C11,0)</f>
        <v>0</v>
      </c>
      <c r="G11" s="1" t="n">
        <f aca="false">IF(A11="JB",C11,0)</f>
        <v>9.5</v>
      </c>
    </row>
    <row r="12" customFormat="false" ht="15" hidden="false" customHeight="false" outlineLevel="0" collapsed="false">
      <c r="A12" s="1" t="s">
        <v>16</v>
      </c>
      <c r="B12" s="3" t="n">
        <v>2.25</v>
      </c>
      <c r="C12" s="4" t="n">
        <v>12</v>
      </c>
      <c r="D12" s="4"/>
      <c r="F12" s="1" t="n">
        <f aca="false">IF(A12="CV",C12,0)</f>
        <v>0</v>
      </c>
      <c r="G12" s="1" t="n">
        <f aca="false">IF(A12="JB",C12,0)</f>
        <v>12</v>
      </c>
    </row>
    <row r="13" customFormat="false" ht="15" hidden="false" customHeight="false" outlineLevel="0" collapsed="false">
      <c r="A13" s="1" t="s">
        <v>16</v>
      </c>
      <c r="B13" s="3" t="n">
        <v>2.25</v>
      </c>
      <c r="C13" s="4" t="n">
        <v>12</v>
      </c>
      <c r="D13" s="4"/>
      <c r="F13" s="1" t="n">
        <f aca="false">IF(A13="CV",C13,0)</f>
        <v>0</v>
      </c>
      <c r="G13" s="1" t="n">
        <f aca="false">IF(A13="JB",C13,0)</f>
        <v>12</v>
      </c>
    </row>
    <row r="14" customFormat="false" ht="15" hidden="false" customHeight="false" outlineLevel="0" collapsed="false">
      <c r="A14" s="1" t="s">
        <v>16</v>
      </c>
      <c r="B14" s="3" t="n">
        <v>2.25</v>
      </c>
      <c r="C14" s="4" t="n">
        <v>12</v>
      </c>
      <c r="D14" s="4"/>
      <c r="F14" s="1" t="n">
        <f aca="false">IF(A14="CV",C14,0)</f>
        <v>0</v>
      </c>
      <c r="G14" s="1" t="n">
        <f aca="false">IF(A14="JB",C14,0)</f>
        <v>12</v>
      </c>
    </row>
    <row r="15" customFormat="false" ht="15" hidden="false" customHeight="false" outlineLevel="0" collapsed="false">
      <c r="A15" s="1" t="s">
        <v>16</v>
      </c>
      <c r="B15" s="3" t="n">
        <v>2.5</v>
      </c>
      <c r="C15" s="4" t="n">
        <v>14.5</v>
      </c>
      <c r="D15" s="4"/>
      <c r="F15" s="1" t="n">
        <f aca="false">IF(A15="CV",C15,0)</f>
        <v>0</v>
      </c>
      <c r="G15" s="1" t="n">
        <f aca="false">IF(A15="JB",C15,0)</f>
        <v>14.5</v>
      </c>
    </row>
    <row r="16" customFormat="false" ht="15" hidden="false" customHeight="false" outlineLevel="0" collapsed="false">
      <c r="A16" s="1" t="s">
        <v>16</v>
      </c>
      <c r="B16" s="3" t="n">
        <v>2.5</v>
      </c>
      <c r="C16" s="4" t="n">
        <v>14.5</v>
      </c>
      <c r="D16" s="4"/>
      <c r="F16" s="1" t="n">
        <f aca="false">IF(A16="CV",C16,0)</f>
        <v>0</v>
      </c>
      <c r="G16" s="1" t="n">
        <f aca="false">IF(A16="JB",C16,0)</f>
        <v>14.5</v>
      </c>
    </row>
    <row r="17" customFormat="false" ht="15" hidden="false" customHeight="false" outlineLevel="0" collapsed="false">
      <c r="A17" s="1" t="s">
        <v>16</v>
      </c>
      <c r="B17" s="3" t="n">
        <v>2.55</v>
      </c>
      <c r="C17" s="4" t="n">
        <v>16</v>
      </c>
      <c r="D17" s="4"/>
      <c r="F17" s="1" t="n">
        <f aca="false">IF(A17="CV",C17,0)</f>
        <v>0</v>
      </c>
      <c r="G17" s="1" t="n">
        <f aca="false">IF(A17="JB",C17,0)</f>
        <v>16</v>
      </c>
    </row>
    <row r="18" customFormat="false" ht="15" hidden="false" customHeight="false" outlineLevel="0" collapsed="false">
      <c r="A18" s="1" t="s">
        <v>16</v>
      </c>
      <c r="B18" s="3" t="n">
        <v>2.6</v>
      </c>
      <c r="C18" s="4" t="n">
        <v>17</v>
      </c>
      <c r="D18" s="4"/>
      <c r="F18" s="1" t="n">
        <f aca="false">IF(A18="CV",C18,0)</f>
        <v>0</v>
      </c>
      <c r="G18" s="1" t="n">
        <f aca="false">IF(A18="JB",C18,0)</f>
        <v>17</v>
      </c>
    </row>
    <row r="19" customFormat="false" ht="15" hidden="false" customHeight="false" outlineLevel="0" collapsed="false">
      <c r="A19" s="1" t="s">
        <v>15</v>
      </c>
      <c r="B19" s="3" t="n">
        <v>3</v>
      </c>
      <c r="C19" s="4" t="n">
        <v>21</v>
      </c>
      <c r="D19" s="4"/>
      <c r="F19" s="1" t="n">
        <f aca="false">IF(A19="CV",C19,0)</f>
        <v>21</v>
      </c>
      <c r="G19" s="1" t="n">
        <f aca="false">IF(A19="JB",C19,0)</f>
        <v>0</v>
      </c>
    </row>
    <row r="20" customFormat="false" ht="15" hidden="false" customHeight="false" outlineLevel="0" collapsed="false">
      <c r="A20" s="1" t="s">
        <v>15</v>
      </c>
      <c r="B20" s="3" t="n">
        <v>3</v>
      </c>
      <c r="C20" s="4" t="n">
        <v>21</v>
      </c>
      <c r="D20" s="4"/>
      <c r="F20" s="1" t="n">
        <f aca="false">IF(A20="CV",C20,0)</f>
        <v>21</v>
      </c>
      <c r="G20" s="1" t="n">
        <f aca="false">IF(A20="JB",C20,0)</f>
        <v>0</v>
      </c>
    </row>
    <row r="21" customFormat="false" ht="15" hidden="false" customHeight="false" outlineLevel="0" collapsed="false">
      <c r="A21" s="1" t="s">
        <v>15</v>
      </c>
      <c r="B21" s="3" t="n">
        <v>3</v>
      </c>
      <c r="C21" s="4" t="n">
        <v>21</v>
      </c>
      <c r="D21" s="4"/>
      <c r="F21" s="1" t="n">
        <f aca="false">IF(A21="CV",C21,0)</f>
        <v>21</v>
      </c>
      <c r="G21" s="1" t="n">
        <f aca="false">IF(A21="JB",C21,0)</f>
        <v>0</v>
      </c>
    </row>
    <row r="22" customFormat="false" ht="15" hidden="false" customHeight="false" outlineLevel="0" collapsed="false">
      <c r="A22" s="1" t="s">
        <v>15</v>
      </c>
      <c r="B22" s="3" t="n">
        <v>3</v>
      </c>
      <c r="C22" s="4" t="n">
        <v>21</v>
      </c>
      <c r="D22" s="4"/>
      <c r="F22" s="1" t="n">
        <f aca="false">IF(A22="CV",C22,0)</f>
        <v>21</v>
      </c>
      <c r="G22" s="1" t="n">
        <f aca="false">IF(A22="JB",C22,0)</f>
        <v>0</v>
      </c>
    </row>
    <row r="23" customFormat="false" ht="15" hidden="false" customHeight="false" outlineLevel="0" collapsed="false">
      <c r="A23" s="1" t="s">
        <v>16</v>
      </c>
      <c r="B23" s="3" t="n">
        <v>3</v>
      </c>
      <c r="C23" s="4" t="n">
        <v>21</v>
      </c>
      <c r="D23" s="4"/>
      <c r="F23" s="1" t="n">
        <f aca="false">IF(A23="CV",C23,0)</f>
        <v>0</v>
      </c>
      <c r="G23" s="1" t="n">
        <f aca="false">IF(A23="JB",C23,0)</f>
        <v>21</v>
      </c>
    </row>
    <row r="24" customFormat="false" ht="15" hidden="false" customHeight="false" outlineLevel="0" collapsed="false">
      <c r="A24" s="1" t="s">
        <v>16</v>
      </c>
      <c r="B24" s="3" t="n">
        <v>3</v>
      </c>
      <c r="C24" s="4" t="n">
        <v>21</v>
      </c>
      <c r="D24" s="4"/>
      <c r="F24" s="1" t="n">
        <f aca="false">IF(A24="CV",C24,0)</f>
        <v>0</v>
      </c>
      <c r="G24" s="1" t="n">
        <f aca="false">IF(A24="JB",C24,0)</f>
        <v>21</v>
      </c>
    </row>
    <row r="25" customFormat="false" ht="15" hidden="false" customHeight="false" outlineLevel="0" collapsed="false">
      <c r="A25" s="1" t="s">
        <v>16</v>
      </c>
      <c r="B25" s="3" t="n">
        <v>3</v>
      </c>
      <c r="C25" s="4" t="n">
        <v>21</v>
      </c>
      <c r="D25" s="4"/>
      <c r="F25" s="1" t="n">
        <f aca="false">IF(A25="CV",C25,0)</f>
        <v>0</v>
      </c>
      <c r="G25" s="1" t="n">
        <f aca="false">IF(A25="JB",C25,0)</f>
        <v>21</v>
      </c>
    </row>
    <row r="26" customFormat="false" ht="15" hidden="false" customHeight="false" outlineLevel="0" collapsed="false">
      <c r="A26" s="1" t="s">
        <v>16</v>
      </c>
      <c r="B26" s="3" t="n">
        <v>3.3</v>
      </c>
      <c r="C26" s="4" t="n">
        <v>25</v>
      </c>
      <c r="D26" s="4"/>
      <c r="F26" s="1" t="n">
        <f aca="false">IF(A26="CV",C26,0)</f>
        <v>0</v>
      </c>
      <c r="G26" s="1" t="n">
        <f aca="false">IF(A26="JB",C26,0)</f>
        <v>25</v>
      </c>
    </row>
    <row r="27" customFormat="false" ht="15" hidden="false" customHeight="false" outlineLevel="0" collapsed="false">
      <c r="A27" s="1" t="s">
        <v>16</v>
      </c>
      <c r="B27" s="3" t="n">
        <v>4</v>
      </c>
      <c r="C27" s="4" t="n">
        <v>26.5</v>
      </c>
      <c r="D27" s="4"/>
      <c r="F27" s="1" t="n">
        <f aca="false">IF(A27="CV",C27,0)</f>
        <v>0</v>
      </c>
      <c r="G27" s="1" t="n">
        <f aca="false">IF(A27="JB",C27,0)</f>
        <v>26.5</v>
      </c>
    </row>
    <row r="28" customFormat="false" ht="15" hidden="false" customHeight="false" outlineLevel="0" collapsed="false">
      <c r="A28" s="1" t="s">
        <v>16</v>
      </c>
      <c r="B28" s="3" t="n">
        <v>4</v>
      </c>
      <c r="C28" s="4" t="n">
        <v>26.5</v>
      </c>
      <c r="D28" s="4"/>
      <c r="F28" s="1" t="n">
        <f aca="false">IF(A28="CV",C28,0)</f>
        <v>0</v>
      </c>
      <c r="G28" s="1" t="n">
        <f aca="false">IF(A28="JB",C28,0)</f>
        <v>26.5</v>
      </c>
    </row>
    <row r="29" customFormat="false" ht="15" hidden="false" customHeight="false" outlineLevel="0" collapsed="false">
      <c r="A29" s="1" t="s">
        <v>15</v>
      </c>
      <c r="B29" s="3" t="n">
        <v>4.5</v>
      </c>
      <c r="C29" s="4" t="n">
        <v>29.5</v>
      </c>
      <c r="D29" s="4"/>
      <c r="F29" s="1" t="n">
        <f aca="false">IF(A29="CV",C29,0)</f>
        <v>29.5</v>
      </c>
      <c r="G29" s="1" t="n">
        <f aca="false">IF(A29="JB",C29,0)</f>
        <v>0</v>
      </c>
    </row>
    <row r="30" customFormat="false" ht="15" hidden="false" customHeight="false" outlineLevel="0" collapsed="false">
      <c r="A30" s="1" t="s">
        <v>15</v>
      </c>
      <c r="B30" s="3" t="n">
        <v>4.5</v>
      </c>
      <c r="C30" s="4" t="n">
        <v>29.5</v>
      </c>
      <c r="D30" s="4"/>
      <c r="F30" s="1" t="n">
        <f aca="false">IF(A30="CV",C30,0)</f>
        <v>29.5</v>
      </c>
      <c r="G30" s="1" t="n">
        <f aca="false">IF(A30="JB",C30,0)</f>
        <v>0</v>
      </c>
    </row>
    <row r="31" customFormat="false" ht="15" hidden="false" customHeight="false" outlineLevel="0" collapsed="false">
      <c r="A31" s="1" t="s">
        <v>15</v>
      </c>
      <c r="B31" s="3" t="n">
        <v>4.5</v>
      </c>
      <c r="C31" s="4" t="n">
        <v>29.5</v>
      </c>
      <c r="D31" s="4"/>
      <c r="F31" s="1" t="n">
        <f aca="false">IF(A31="CV",C31,0)</f>
        <v>29.5</v>
      </c>
      <c r="G31" s="1" t="n">
        <f aca="false">IF(A31="JB",C31,0)</f>
        <v>0</v>
      </c>
    </row>
    <row r="32" customFormat="false" ht="15" hidden="false" customHeight="false" outlineLevel="0" collapsed="false">
      <c r="A32" s="1" t="s">
        <v>15</v>
      </c>
      <c r="B32" s="3" t="n">
        <v>4.5</v>
      </c>
      <c r="C32" s="4" t="n">
        <v>29.5</v>
      </c>
      <c r="D32" s="4"/>
      <c r="F32" s="1" t="n">
        <f aca="false">IF(A32="CV",C32,0)</f>
        <v>29.5</v>
      </c>
      <c r="G32" s="1" t="n">
        <f aca="false">IF(A32="JB",C32,0)</f>
        <v>0</v>
      </c>
    </row>
    <row r="33" customFormat="false" ht="15" hidden="false" customHeight="false" outlineLevel="0" collapsed="false">
      <c r="A33" s="1" t="s">
        <v>15</v>
      </c>
      <c r="B33" s="3" t="n">
        <v>5</v>
      </c>
      <c r="C33" s="4" t="n">
        <v>32</v>
      </c>
      <c r="D33" s="4"/>
      <c r="F33" s="1" t="n">
        <f aca="false">IF(A33="CV",C33,0)</f>
        <v>32</v>
      </c>
      <c r="G33" s="1" t="n">
        <f aca="false">IF(A33="JB",C33,0)</f>
        <v>0</v>
      </c>
    </row>
    <row r="34" customFormat="false" ht="15" hidden="false" customHeight="false" outlineLevel="0" collapsed="false">
      <c r="A34" s="1" t="s">
        <v>16</v>
      </c>
      <c r="B34" s="3" t="n">
        <v>5.25</v>
      </c>
      <c r="C34" s="4" t="n">
        <v>33</v>
      </c>
      <c r="D34" s="4"/>
      <c r="F34" s="1" t="n">
        <f aca="false">IF(A34="CV",C34,0)</f>
        <v>0</v>
      </c>
      <c r="G34" s="1" t="n">
        <f aca="false">IF(A34="JB",C34,0)</f>
        <v>33</v>
      </c>
    </row>
    <row r="35" customFormat="false" ht="15" hidden="false" customHeight="false" outlineLevel="0" collapsed="false">
      <c r="A35" s="1" t="s">
        <v>15</v>
      </c>
      <c r="B35" s="3" t="n">
        <v>6</v>
      </c>
      <c r="C35" s="4" t="n">
        <v>35</v>
      </c>
      <c r="D35" s="4"/>
      <c r="F35" s="1" t="n">
        <f aca="false">IF(A35="CV",C35,0)</f>
        <v>35</v>
      </c>
      <c r="G35" s="1" t="n">
        <f aca="false">IF(A35="JB",C35,0)</f>
        <v>0</v>
      </c>
    </row>
    <row r="36" customFormat="false" ht="15" hidden="false" customHeight="false" outlineLevel="0" collapsed="false">
      <c r="A36" s="1" t="s">
        <v>15</v>
      </c>
      <c r="B36" s="3" t="n">
        <v>6</v>
      </c>
      <c r="C36" s="4" t="n">
        <v>35</v>
      </c>
      <c r="D36" s="4"/>
      <c r="F36" s="1" t="n">
        <f aca="false">IF(A36="CV",C36,0)</f>
        <v>35</v>
      </c>
      <c r="G36" s="1" t="n">
        <f aca="false">IF(A36="JB",C36,0)</f>
        <v>0</v>
      </c>
    </row>
    <row r="37" customFormat="false" ht="15" hidden="false" customHeight="false" outlineLevel="0" collapsed="false">
      <c r="A37" s="1" t="s">
        <v>16</v>
      </c>
      <c r="B37" s="3" t="n">
        <v>6</v>
      </c>
      <c r="C37" s="4" t="n">
        <v>35</v>
      </c>
      <c r="D37" s="4"/>
      <c r="F37" s="1" t="n">
        <f aca="false">IF(A37="CV",C37,0)</f>
        <v>0</v>
      </c>
      <c r="G37" s="1" t="n">
        <f aca="false">IF(A37="JB",C37,0)</f>
        <v>35</v>
      </c>
    </row>
    <row r="38" customFormat="false" ht="15" hidden="false" customHeight="false" outlineLevel="0" collapsed="false">
      <c r="A38" s="1" t="s">
        <v>15</v>
      </c>
      <c r="B38" s="3" t="n">
        <v>6.75</v>
      </c>
      <c r="C38" s="4" t="n">
        <v>37</v>
      </c>
      <c r="D38" s="4"/>
      <c r="F38" s="1" t="n">
        <f aca="false">IF(A38="CV",C38,0)</f>
        <v>37</v>
      </c>
      <c r="G38" s="1" t="n">
        <f aca="false">IF(A38="JB",C38,0)</f>
        <v>0</v>
      </c>
    </row>
    <row r="39" customFormat="false" ht="15" hidden="false" customHeight="false" outlineLevel="0" collapsed="false">
      <c r="A39" s="1" t="s">
        <v>15</v>
      </c>
      <c r="B39" s="3" t="n">
        <v>7</v>
      </c>
      <c r="C39" s="4" t="n">
        <v>39</v>
      </c>
      <c r="D39" s="4"/>
      <c r="F39" s="1" t="n">
        <f aca="false">IF(A39="CV",C39,0)</f>
        <v>39</v>
      </c>
      <c r="G39" s="1" t="n">
        <f aca="false">IF(A39="JB",C39,0)</f>
        <v>0</v>
      </c>
    </row>
    <row r="40" customFormat="false" ht="15" hidden="false" customHeight="false" outlineLevel="0" collapsed="false">
      <c r="A40" s="1" t="s">
        <v>16</v>
      </c>
      <c r="B40" s="3" t="n">
        <v>7</v>
      </c>
      <c r="C40" s="4" t="n">
        <v>39</v>
      </c>
      <c r="D40" s="4"/>
      <c r="F40" s="1" t="n">
        <f aca="false">IF(A40="CV",C40,0)</f>
        <v>0</v>
      </c>
      <c r="G40" s="1" t="n">
        <f aca="false">IF(A40="JB",C40,0)</f>
        <v>39</v>
      </c>
    </row>
    <row r="41" customFormat="false" ht="15" hidden="false" customHeight="false" outlineLevel="0" collapsed="false">
      <c r="A41" s="1" t="s">
        <v>16</v>
      </c>
      <c r="B41" s="3" t="n">
        <v>7</v>
      </c>
      <c r="C41" s="4" t="n">
        <v>39</v>
      </c>
      <c r="D41" s="4"/>
      <c r="F41" s="1" t="n">
        <f aca="false">IF(A41="CV",C41,0)</f>
        <v>0</v>
      </c>
      <c r="G41" s="1" t="n">
        <f aca="false">IF(A41="JB",C41,0)</f>
        <v>39</v>
      </c>
    </row>
    <row r="42" customFormat="false" ht="15" hidden="false" customHeight="false" outlineLevel="0" collapsed="false">
      <c r="A42" s="1" t="s">
        <v>15</v>
      </c>
      <c r="B42" s="3" t="n">
        <v>7.5</v>
      </c>
      <c r="C42" s="4" t="n">
        <v>41.5</v>
      </c>
      <c r="D42" s="4"/>
      <c r="F42" s="1" t="n">
        <f aca="false">IF(A42="CV",C42,0)</f>
        <v>41.5</v>
      </c>
      <c r="G42" s="1" t="n">
        <f aca="false">IF(A42="JB",C42,0)</f>
        <v>0</v>
      </c>
    </row>
    <row r="43" customFormat="false" ht="15" hidden="false" customHeight="false" outlineLevel="0" collapsed="false">
      <c r="A43" s="1" t="s">
        <v>15</v>
      </c>
      <c r="B43" s="3" t="n">
        <v>7.5</v>
      </c>
      <c r="C43" s="4" t="n">
        <v>41.5</v>
      </c>
      <c r="D43" s="4"/>
      <c r="F43" s="1" t="n">
        <f aca="false">IF(A43="CV",C43,0)</f>
        <v>41.5</v>
      </c>
      <c r="G43" s="1" t="n">
        <f aca="false">IF(A43="JB",C43,0)</f>
        <v>0</v>
      </c>
    </row>
    <row r="44" customFormat="false" ht="15" hidden="false" customHeight="false" outlineLevel="0" collapsed="false">
      <c r="A44" s="1" t="s">
        <v>15</v>
      </c>
      <c r="B44" s="3" t="n">
        <v>8.25</v>
      </c>
      <c r="C44" s="4" t="n">
        <v>43.5</v>
      </c>
      <c r="D44" s="4"/>
      <c r="F44" s="1" t="n">
        <f aca="false">IF(A44="CV",C44,0)</f>
        <v>43.5</v>
      </c>
      <c r="G44" s="1" t="n">
        <f aca="false">IF(A44="JB",C44,0)</f>
        <v>0</v>
      </c>
    </row>
    <row r="45" customFormat="false" ht="15" hidden="false" customHeight="false" outlineLevel="0" collapsed="false">
      <c r="A45" s="1" t="s">
        <v>15</v>
      </c>
      <c r="B45" s="3" t="n">
        <v>8.25</v>
      </c>
      <c r="C45" s="4" t="n">
        <v>43.5</v>
      </c>
      <c r="D45" s="4"/>
      <c r="F45" s="1" t="n">
        <f aca="false">IF(A45="CV",C45,0)</f>
        <v>43.5</v>
      </c>
      <c r="G45" s="1" t="n">
        <f aca="false">IF(A45="JB",C45,0)</f>
        <v>0</v>
      </c>
    </row>
    <row r="46" customFormat="false" ht="15" hidden="false" customHeight="false" outlineLevel="0" collapsed="false">
      <c r="A46" s="1" t="s">
        <v>15</v>
      </c>
      <c r="B46" s="3" t="n">
        <v>9</v>
      </c>
      <c r="C46" s="4" t="n">
        <v>45.5</v>
      </c>
      <c r="D46" s="4"/>
      <c r="F46" s="1" t="n">
        <f aca="false">IF(A46="CV",C46,0)</f>
        <v>45.5</v>
      </c>
      <c r="G46" s="1" t="n">
        <f aca="false">IF(A46="JB",C46,0)</f>
        <v>0</v>
      </c>
    </row>
    <row r="47" customFormat="false" ht="15" hidden="false" customHeight="false" outlineLevel="0" collapsed="false">
      <c r="A47" s="1" t="s">
        <v>16</v>
      </c>
      <c r="B47" s="3" t="n">
        <v>9</v>
      </c>
      <c r="C47" s="4" t="n">
        <v>45.5</v>
      </c>
      <c r="D47" s="4"/>
      <c r="F47" s="1" t="n">
        <f aca="false">IF(A47="CV",C47,0)</f>
        <v>0</v>
      </c>
      <c r="G47" s="1" t="n">
        <f aca="false">IF(A47="JB",C47,0)</f>
        <v>45.5</v>
      </c>
    </row>
    <row r="48" customFormat="false" ht="15" hidden="false" customHeight="false" outlineLevel="0" collapsed="false">
      <c r="A48" s="1" t="s">
        <v>15</v>
      </c>
      <c r="B48" s="3" t="n">
        <v>9.75</v>
      </c>
      <c r="C48" s="4" t="n">
        <v>47</v>
      </c>
      <c r="D48" s="4"/>
      <c r="F48" s="1" t="n">
        <f aca="false">IF(A48="CV",C48,0)</f>
        <v>47</v>
      </c>
      <c r="G48" s="1" t="n">
        <f aca="false">IF(A48="JB",C48,0)</f>
        <v>0</v>
      </c>
    </row>
    <row r="49" customFormat="false" ht="15" hidden="false" customHeight="false" outlineLevel="0" collapsed="false">
      <c r="A49" s="1" t="s">
        <v>15</v>
      </c>
      <c r="B49" s="3" t="n">
        <v>10</v>
      </c>
      <c r="C49" s="4" t="n">
        <v>48</v>
      </c>
      <c r="D49" s="4"/>
      <c r="F49" s="1" t="n">
        <f aca="false">IF(A49="CV",C49,0)</f>
        <v>48</v>
      </c>
      <c r="G49" s="1" t="n">
        <f aca="false">IF(A49="JB",C49,0)</f>
        <v>0</v>
      </c>
    </row>
    <row r="50" customFormat="false" ht="15" hidden="false" customHeight="false" outlineLevel="0" collapsed="false">
      <c r="A50" s="1" t="s">
        <v>15</v>
      </c>
      <c r="B50" s="3" t="n">
        <v>10.5</v>
      </c>
      <c r="C50" s="4" t="n">
        <v>49</v>
      </c>
      <c r="D50" s="4"/>
      <c r="F50" s="1" t="n">
        <f aca="false">IF(A50="CV",C50,0)</f>
        <v>49</v>
      </c>
      <c r="G50" s="1" t="n">
        <f aca="false">IF(A50="JB",C50,0)</f>
        <v>0</v>
      </c>
    </row>
    <row r="51" customFormat="false" ht="15" hidden="false" customHeight="false" outlineLevel="0" collapsed="false">
      <c r="A51" s="1" t="s">
        <v>16</v>
      </c>
      <c r="B51" s="3" t="n">
        <v>11</v>
      </c>
      <c r="C51" s="4" t="n">
        <v>50</v>
      </c>
      <c r="D51" s="4"/>
      <c r="F51" s="1" t="n">
        <f aca="false">IF(A51="CV",C51,0)</f>
        <v>0</v>
      </c>
      <c r="G51" s="1" t="n">
        <f aca="false">IF(A51="JB",C51,0)</f>
        <v>50</v>
      </c>
    </row>
    <row r="52" customFormat="false" ht="15" hidden="false" customHeight="false" outlineLevel="0" collapsed="false">
      <c r="A52" s="1" t="s">
        <v>15</v>
      </c>
      <c r="B52" s="3" t="n">
        <v>11.25</v>
      </c>
      <c r="C52" s="4" t="n">
        <v>51.5</v>
      </c>
      <c r="D52" s="4"/>
      <c r="F52" s="1" t="n">
        <f aca="false">IF(A52="CV",C52,0)</f>
        <v>51.5</v>
      </c>
      <c r="G52" s="1" t="n">
        <f aca="false">IF(A52="JB",C52,0)</f>
        <v>0</v>
      </c>
    </row>
    <row r="53" customFormat="false" ht="15" hidden="false" customHeight="false" outlineLevel="0" collapsed="false">
      <c r="A53" s="1" t="s">
        <v>16</v>
      </c>
      <c r="B53" s="3" t="n">
        <v>11.25</v>
      </c>
      <c r="C53" s="4" t="n">
        <v>51.5</v>
      </c>
      <c r="D53" s="4"/>
      <c r="F53" s="1" t="n">
        <f aca="false">IF(A53="CV",C53,0)</f>
        <v>0</v>
      </c>
      <c r="G53" s="1" t="n">
        <f aca="false">IF(A53="JB",C53,0)</f>
        <v>51.5</v>
      </c>
    </row>
    <row r="54" customFormat="false" ht="15" hidden="false" customHeight="false" outlineLevel="0" collapsed="false">
      <c r="A54" s="1" t="s">
        <v>15</v>
      </c>
      <c r="B54" s="3" t="n">
        <v>12</v>
      </c>
      <c r="C54" s="4" t="n">
        <v>53.5</v>
      </c>
      <c r="D54" s="4"/>
      <c r="F54" s="1" t="n">
        <f aca="false">IF(A54="CV",C54,0)</f>
        <v>53.5</v>
      </c>
      <c r="G54" s="1" t="n">
        <f aca="false">IF(A54="JB",C54,0)</f>
        <v>0</v>
      </c>
    </row>
    <row r="55" customFormat="false" ht="15" hidden="false" customHeight="false" outlineLevel="0" collapsed="false">
      <c r="A55" s="1" t="s">
        <v>15</v>
      </c>
      <c r="B55" s="3" t="n">
        <v>12</v>
      </c>
      <c r="C55" s="4" t="n">
        <v>53.5</v>
      </c>
      <c r="D55" s="4"/>
      <c r="F55" s="1" t="n">
        <f aca="false">IF(A55="CV",C55,0)</f>
        <v>53.5</v>
      </c>
      <c r="G55" s="1" t="n">
        <f aca="false">IF(A55="JB",C55,0)</f>
        <v>0</v>
      </c>
    </row>
    <row r="56" customFormat="false" ht="15" hidden="false" customHeight="false" outlineLevel="0" collapsed="false">
      <c r="A56" s="1" t="s">
        <v>15</v>
      </c>
      <c r="B56" s="3" t="n">
        <v>13</v>
      </c>
      <c r="C56" s="4" t="n">
        <v>55.5</v>
      </c>
      <c r="D56" s="4"/>
      <c r="F56" s="1" t="n">
        <f aca="false">IF(A56="CV",C56,0)</f>
        <v>55.5</v>
      </c>
      <c r="G56" s="1" t="n">
        <f aca="false">IF(A56="JB",C56,0)</f>
        <v>0</v>
      </c>
    </row>
    <row r="57" customFormat="false" ht="15" hidden="false" customHeight="false" outlineLevel="0" collapsed="false">
      <c r="A57" s="1" t="s">
        <v>16</v>
      </c>
      <c r="B57" s="3" t="n">
        <v>13</v>
      </c>
      <c r="C57" s="4" t="n">
        <v>55.5</v>
      </c>
      <c r="D57" s="4"/>
      <c r="F57" s="1" t="n">
        <f aca="false">IF(A57="CV",C57,0)</f>
        <v>0</v>
      </c>
      <c r="G57" s="1" t="n">
        <f aca="false">IF(A57="JB",C57,0)</f>
        <v>55.5</v>
      </c>
    </row>
    <row r="58" customFormat="false" ht="15" hidden="false" customHeight="false" outlineLevel="0" collapsed="false">
      <c r="A58" s="1" t="s">
        <v>15</v>
      </c>
      <c r="B58" s="3" t="n">
        <v>13.5</v>
      </c>
      <c r="C58" s="4" t="n">
        <v>57</v>
      </c>
      <c r="D58" s="4"/>
      <c r="F58" s="1" t="n">
        <f aca="false">IF(A58="CV",C58,0)</f>
        <v>57</v>
      </c>
      <c r="G58" s="1" t="n">
        <f aca="false">IF(A58="JB",C58,0)</f>
        <v>0</v>
      </c>
    </row>
    <row r="59" customFormat="false" ht="15" hidden="false" customHeight="false" outlineLevel="0" collapsed="false">
      <c r="A59" s="1" t="s">
        <v>16</v>
      </c>
      <c r="B59" s="3" t="n">
        <v>14</v>
      </c>
      <c r="C59" s="4" t="n">
        <v>58</v>
      </c>
      <c r="D59" s="4"/>
      <c r="F59" s="1" t="n">
        <f aca="false">IF(A59="CV",C59,0)</f>
        <v>0</v>
      </c>
      <c r="G59" s="1" t="n">
        <f aca="false">IF(A59="JB",C59,0)</f>
        <v>58</v>
      </c>
    </row>
    <row r="60" customFormat="false" ht="15" hidden="false" customHeight="false" outlineLevel="0" collapsed="false">
      <c r="A60" s="1" t="s">
        <v>15</v>
      </c>
      <c r="B60" s="3" t="n">
        <v>15</v>
      </c>
      <c r="C60" s="4" t="n">
        <v>59</v>
      </c>
      <c r="D60" s="4"/>
      <c r="F60" s="1" t="n">
        <f aca="false">IF(A60="CV",C60,0)</f>
        <v>59</v>
      </c>
      <c r="G60" s="1" t="n">
        <f aca="false">IF(A60="JB",C60,0)</f>
        <v>0</v>
      </c>
    </row>
    <row r="61" customFormat="false" ht="15" hidden="false" customHeight="false" outlineLevel="0" collapsed="false">
      <c r="A61" s="1" t="s">
        <v>15</v>
      </c>
      <c r="B61" s="3" t="n">
        <v>16</v>
      </c>
      <c r="C61" s="4" t="n">
        <v>60</v>
      </c>
      <c r="D61" s="4"/>
      <c r="F61" s="12" t="n">
        <f aca="false">IF(A61="CV",C61,0)</f>
        <v>60</v>
      </c>
      <c r="G61" s="12" t="n">
        <f aca="false">IF(A61="JB",C61,0)</f>
        <v>0</v>
      </c>
    </row>
    <row r="62" customFormat="false" ht="15" hidden="false" customHeight="false" outlineLevel="0" collapsed="false">
      <c r="E62" s="2" t="s">
        <v>29</v>
      </c>
      <c r="F62" s="1" t="n">
        <f aca="false">$I$1*$I$2+(I1*(I1+1))/2-SUM(F2:F61)</f>
        <v>219</v>
      </c>
      <c r="G62" s="1" t="n">
        <f aca="false">$I$1*$I$2+(I2*(I2+1))/2-SUM(G2:G61)</f>
        <v>681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42578125" defaultRowHeight="15" customHeight="true" zeroHeight="false" outlineLevelRow="0" outlineLevelCol="0"/>
  <cols>
    <col collapsed="false" customWidth="true" hidden="false" outlineLevel="0" max="1" min="1" style="1" width="14.29"/>
    <col collapsed="false" customWidth="false" hidden="false" outlineLevel="0" max="16384" min="2" style="1" width="11.43"/>
  </cols>
  <sheetData>
    <row r="1" customFormat="false" ht="15" hidden="false" customHeight="false" outlineLevel="0" collapsed="false">
      <c r="A1" s="11" t="s">
        <v>30</v>
      </c>
      <c r="B1" s="11" t="s">
        <v>31</v>
      </c>
      <c r="C1" s="11" t="s">
        <v>32</v>
      </c>
      <c r="D1" s="11" t="s">
        <v>33</v>
      </c>
      <c r="E1" s="11" t="s">
        <v>34</v>
      </c>
      <c r="F1" s="11" t="s">
        <v>35</v>
      </c>
      <c r="G1" s="11" t="s">
        <v>36</v>
      </c>
      <c r="H1" s="11" t="s">
        <v>7</v>
      </c>
      <c r="I1" s="11" t="s">
        <v>37</v>
      </c>
    </row>
    <row r="2" customFormat="false" ht="15" hidden="false" customHeight="false" outlineLevel="0" collapsed="false">
      <c r="A2" s="1" t="n">
        <v>1</v>
      </c>
      <c r="B2" s="1" t="n">
        <v>38.51</v>
      </c>
      <c r="C2" s="1" t="n">
        <v>39.32</v>
      </c>
      <c r="D2" s="1" t="n">
        <f aca="false">Tabla2[[#This Row],[brain]]-Tabla2[[#This Row],[carotid]]</f>
        <v>0.810000000000002</v>
      </c>
      <c r="E2" s="1" t="n">
        <f aca="false">ABS(Tabla2[[#This Row],[diff]])</f>
        <v>0.810000000000002</v>
      </c>
      <c r="F2" s="1" t="n">
        <v>5</v>
      </c>
      <c r="G2" s="1" t="n">
        <f aca="false">Tabla2[[#This Row],[ranking]]^2</f>
        <v>25</v>
      </c>
      <c r="H2" s="4" t="n">
        <f aca="false">IF(Tabla2[[#This Row],[ranking]]&gt;0,Tabla2[[#This Row],[ranking]],0)</f>
        <v>5</v>
      </c>
      <c r="I2" s="4" t="n">
        <f aca="false">IF(Tabla2[[#This Row],[ranking]]&lt;0,Tabla2[[#This Row],[ranking]],0)</f>
        <v>0</v>
      </c>
    </row>
    <row r="3" customFormat="false" ht="15" hidden="false" customHeight="false" outlineLevel="0" collapsed="false">
      <c r="A3" s="1" t="n">
        <v>2</v>
      </c>
      <c r="B3" s="1" t="n">
        <v>38.45</v>
      </c>
      <c r="C3" s="1" t="n">
        <v>39.21</v>
      </c>
      <c r="D3" s="1" t="n">
        <f aca="false">Tabla2[[#This Row],[brain]]-Tabla2[[#This Row],[carotid]]</f>
        <v>0.759999999999998</v>
      </c>
      <c r="E3" s="1" t="n">
        <f aca="false">ABS(Tabla2[[#This Row],[diff]])</f>
        <v>0.759999999999998</v>
      </c>
      <c r="F3" s="1" t="n">
        <v>3.5</v>
      </c>
      <c r="G3" s="1" t="n">
        <f aca="false">Tabla2[[#This Row],[ranking]]^2</f>
        <v>12.25</v>
      </c>
      <c r="H3" s="4" t="n">
        <f aca="false">IF(Tabla2[[#This Row],[ranking]]&gt;0,Tabla2[[#This Row],[ranking]],0)</f>
        <v>3.5</v>
      </c>
      <c r="I3" s="4" t="n">
        <f aca="false">IF(Tabla2[[#This Row],[ranking]]&lt;0,Tabla2[[#This Row],[ranking]],0)</f>
        <v>0</v>
      </c>
    </row>
    <row r="4" customFormat="false" ht="15" hidden="false" customHeight="false" outlineLevel="0" collapsed="false">
      <c r="A4" s="1" t="n">
        <v>3</v>
      </c>
      <c r="B4" s="1" t="n">
        <v>38.27</v>
      </c>
      <c r="C4" s="1" t="n">
        <v>39.2</v>
      </c>
      <c r="D4" s="1" t="n">
        <f aca="false">Tabla2[[#This Row],[brain]]-Tabla2[[#This Row],[carotid]]</f>
        <v>0.93</v>
      </c>
      <c r="E4" s="1" t="n">
        <f aca="false">ABS(Tabla2[[#This Row],[diff]])</f>
        <v>0.93</v>
      </c>
      <c r="F4" s="1" t="n">
        <v>6</v>
      </c>
      <c r="G4" s="1" t="n">
        <f aca="false">Tabla2[[#This Row],[ranking]]^2</f>
        <v>36</v>
      </c>
      <c r="H4" s="4" t="n">
        <f aca="false">IF(Tabla2[[#This Row],[ranking]]&gt;0,Tabla2[[#This Row],[ranking]],0)</f>
        <v>6</v>
      </c>
      <c r="I4" s="4" t="n">
        <f aca="false">IF(Tabla2[[#This Row],[ranking]]&lt;0,Tabla2[[#This Row],[ranking]],0)</f>
        <v>0</v>
      </c>
    </row>
    <row r="5" customFormat="false" ht="15" hidden="false" customHeight="false" outlineLevel="0" collapsed="false">
      <c r="A5" s="1" t="n">
        <v>4</v>
      </c>
      <c r="B5" s="1" t="n">
        <v>38.52</v>
      </c>
      <c r="C5" s="1" t="n">
        <v>38.68</v>
      </c>
      <c r="D5" s="1" t="n">
        <f aca="false">Tabla2[[#This Row],[brain]]-Tabla2[[#This Row],[carotid]]</f>
        <v>0.159999999999997</v>
      </c>
      <c r="E5" s="1" t="n">
        <f aca="false">ABS(Tabla2[[#This Row],[diff]])</f>
        <v>0.159999999999997</v>
      </c>
      <c r="F5" s="1" t="n">
        <v>1</v>
      </c>
      <c r="G5" s="1" t="n">
        <f aca="false">Tabla2[[#This Row],[ranking]]^2</f>
        <v>1</v>
      </c>
      <c r="H5" s="4" t="n">
        <f aca="false">IF(Tabla2[[#This Row],[ranking]]&gt;0,Tabla2[[#This Row],[ranking]],0)</f>
        <v>1</v>
      </c>
      <c r="I5" s="4" t="n">
        <f aca="false">IF(Tabla2[[#This Row],[ranking]]&lt;0,Tabla2[[#This Row],[ranking]],0)</f>
        <v>0</v>
      </c>
    </row>
    <row r="6" customFormat="false" ht="15" hidden="false" customHeight="false" outlineLevel="0" collapsed="false">
      <c r="A6" s="1" t="n">
        <v>5</v>
      </c>
      <c r="B6" s="1" t="n">
        <v>38.62</v>
      </c>
      <c r="C6" s="1" t="n">
        <v>39.09</v>
      </c>
      <c r="D6" s="1" t="n">
        <f aca="false">Tabla2[[#This Row],[brain]]-Tabla2[[#This Row],[carotid]]</f>
        <v>0.470000000000006</v>
      </c>
      <c r="E6" s="1" t="n">
        <f aca="false">ABS(Tabla2[[#This Row],[diff]])</f>
        <v>0.470000000000006</v>
      </c>
      <c r="F6" s="1" t="n">
        <v>2</v>
      </c>
      <c r="G6" s="1" t="n">
        <f aca="false">Tabla2[[#This Row],[ranking]]^2</f>
        <v>4</v>
      </c>
      <c r="H6" s="4" t="n">
        <f aca="false">IF(Tabla2[[#This Row],[ranking]]&gt;0,Tabla2[[#This Row],[ranking]],0)</f>
        <v>2</v>
      </c>
      <c r="I6" s="4" t="n">
        <f aca="false">IF(Tabla2[[#This Row],[ranking]]&lt;0,Tabla2[[#This Row],[ranking]],0)</f>
        <v>0</v>
      </c>
    </row>
    <row r="7" customFormat="false" ht="15" hidden="false" customHeight="false" outlineLevel="0" collapsed="false">
      <c r="A7" s="1" t="n">
        <v>6</v>
      </c>
      <c r="B7" s="1" t="n">
        <v>38.18</v>
      </c>
      <c r="C7" s="1" t="n">
        <v>38.94</v>
      </c>
      <c r="D7" s="1" t="n">
        <f aca="false">Tabla2[[#This Row],[brain]]-Tabla2[[#This Row],[carotid]]</f>
        <v>0.759999999999998</v>
      </c>
      <c r="E7" s="1" t="n">
        <f aca="false">ABS(Tabla2[[#This Row],[diff]])</f>
        <v>0.759999999999998</v>
      </c>
      <c r="F7" s="1" t="n">
        <v>3.5</v>
      </c>
      <c r="G7" s="1" t="n">
        <f aca="false">Tabla2[[#This Row],[ranking]]^2</f>
        <v>12.25</v>
      </c>
      <c r="H7" s="4" t="n">
        <f aca="false">IF(Tabla2[[#This Row],[ranking]]&gt;0,Tabla2[[#This Row],[ranking]],0)</f>
        <v>3.5</v>
      </c>
      <c r="I7" s="4" t="n">
        <f aca="false">IF(Tabla2[[#This Row],[ranking]]&lt;0,Tabla2[[#This Row],[ranking]],0)</f>
        <v>0</v>
      </c>
    </row>
    <row r="8" customFormat="false" ht="15" hidden="false" customHeight="false" outlineLevel="0" collapsed="false">
      <c r="F8" s="1" t="n">
        <f aca="false">SUM(Tabla2[ranking])</f>
        <v>21</v>
      </c>
      <c r="G8" s="1" t="n">
        <f aca="false">SUM(Tabla2[Ri^2])</f>
        <v>90.5</v>
      </c>
      <c r="H8" s="1" t="n">
        <f aca="false">SUM(Tabla2[Ri+])</f>
        <v>21</v>
      </c>
      <c r="I8" s="1" t="n">
        <f aca="false">SUM(Tabla2[Ri-])</f>
        <v>0</v>
      </c>
    </row>
    <row r="9" customFormat="false" ht="15" hidden="false" customHeight="false" outlineLevel="0" collapsed="false">
      <c r="A9" s="2" t="s">
        <v>8</v>
      </c>
      <c r="B9" s="1" t="n">
        <f aca="false">MIN(Tabla2[[#Totals],[Ri+]:[Ri-]])</f>
        <v>0</v>
      </c>
      <c r="D9" s="2" t="s">
        <v>8</v>
      </c>
      <c r="E9" s="13" t="n">
        <f aca="false">Tabla2[[#Totals],[ranking]]/SQRT(Tabla2[[#Totals],[Ri^2]])</f>
        <v>2.20747099115607</v>
      </c>
    </row>
    <row r="10" customFormat="false" ht="15" hidden="false" customHeight="false" outlineLevel="0" collapsed="false">
      <c r="A10" s="2" t="s">
        <v>9</v>
      </c>
      <c r="B10" s="1" t="n">
        <v>2</v>
      </c>
      <c r="D10" s="2" t="s">
        <v>10</v>
      </c>
      <c r="E10" s="3" t="n">
        <f aca="false">-_xlfn.NORM.S.INV(0.95)</f>
        <v>-1.64485362695147</v>
      </c>
    </row>
    <row r="11" customFormat="false" ht="15" hidden="false" customHeight="false" outlineLevel="0" collapsed="false">
      <c r="A11" s="2" t="s">
        <v>38</v>
      </c>
      <c r="B11" s="1" t="str">
        <f aca="false">IF(B9&lt;=-B10,"Sí","No")</f>
        <v>No</v>
      </c>
      <c r="D11" s="7" t="s">
        <v>12</v>
      </c>
      <c r="E11" s="1" t="n">
        <f aca="false">_xlfn.NORM.S.DIST(E9,1)</f>
        <v>0.986359414261191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1.42578125" defaultRowHeight="15" customHeight="true" zeroHeight="false" outlineLevelRow="0" outlineLevelCol="0"/>
  <cols>
    <col collapsed="false" customWidth="false" hidden="false" outlineLevel="0" max="16384" min="1" style="1" width="11.43"/>
  </cols>
  <sheetData>
    <row r="1" customFormat="false" ht="15" hidden="false" customHeight="false" outlineLevel="0" collapsed="false">
      <c r="A1" s="1" t="s">
        <v>39</v>
      </c>
      <c r="B1" s="1" t="s">
        <v>40</v>
      </c>
      <c r="C1" s="1" t="s">
        <v>41</v>
      </c>
    </row>
    <row r="2" customFormat="false" ht="15" hidden="false" customHeight="false" outlineLevel="0" collapsed="false">
      <c r="A2" s="13" t="n">
        <v>0.944</v>
      </c>
      <c r="B2" s="13" t="n">
        <v>1.773</v>
      </c>
      <c r="C2" s="13" t="n">
        <v>0.3535</v>
      </c>
    </row>
    <row r="3" customFormat="false" ht="15" hidden="false" customHeight="false" outlineLevel="0" collapsed="false">
      <c r="A3" s="13" t="n">
        <v>1.27</v>
      </c>
      <c r="B3" s="13" t="n">
        <v>0.207</v>
      </c>
      <c r="C3" s="13" t="n">
        <v>0.192</v>
      </c>
    </row>
    <row r="4" customFormat="false" ht="15" hidden="false" customHeight="false" outlineLevel="0" collapsed="false">
      <c r="A4" s="13" t="n">
        <v>0.6565</v>
      </c>
      <c r="B4" s="13" t="n">
        <v>1.684</v>
      </c>
      <c r="C4" s="13" t="n">
        <v>0.226</v>
      </c>
    </row>
    <row r="5" customFormat="false" ht="15" hidden="false" customHeight="false" outlineLevel="0" collapsed="false">
      <c r="A5" s="13" t="n">
        <v>1.3745</v>
      </c>
      <c r="B5" s="13" t="n">
        <v>1.077</v>
      </c>
      <c r="C5" s="13" t="n">
        <v>0.2005</v>
      </c>
    </row>
    <row r="6" customFormat="false" ht="15" hidden="false" customHeight="false" outlineLevel="0" collapsed="false">
      <c r="A6" s="13" t="n">
        <v>0.6295</v>
      </c>
      <c r="B6" s="13" t="n">
        <v>1.4355</v>
      </c>
      <c r="C6" s="13" t="n">
        <v>0.513</v>
      </c>
    </row>
    <row r="7" customFormat="false" ht="15" hidden="false" customHeight="false" outlineLevel="0" collapsed="false">
      <c r="A7" s="13" t="n">
        <v>0.9325</v>
      </c>
      <c r="B7" s="13" t="n">
        <v>1.566</v>
      </c>
      <c r="C7" s="13" t="n">
        <v>0.277</v>
      </c>
    </row>
    <row r="8" customFormat="false" ht="15" hidden="false" customHeight="false" outlineLevel="0" collapsed="false">
      <c r="A8" s="13" t="n">
        <v>2.0885</v>
      </c>
      <c r="B8" s="13" t="n">
        <v>0.9775</v>
      </c>
      <c r="C8" s="13" t="n">
        <v>0.1375</v>
      </c>
    </row>
    <row r="9" customFormat="false" ht="15" hidden="false" customHeight="false" outlineLevel="0" collapsed="false">
      <c r="A9" s="13" t="n">
        <v>1.4275</v>
      </c>
      <c r="B9" s="13" t="n">
        <v>0.8435</v>
      </c>
      <c r="C9" s="13" t="n">
        <v>0.591</v>
      </c>
    </row>
    <row r="10" customFormat="false" ht="15" hidden="false" customHeight="false" outlineLevel="0" collapsed="false">
      <c r="A10" s="13" t="n">
        <v>2.14</v>
      </c>
      <c r="B10" s="13" t="n">
        <v>2.103</v>
      </c>
      <c r="C10" s="13" t="n">
        <v>0.7045</v>
      </c>
    </row>
    <row r="11" customFormat="false" ht="15" hidden="false" customHeight="false" outlineLevel="0" collapsed="false">
      <c r="A11" s="13" t="n">
        <v>0.772</v>
      </c>
      <c r="B11" s="13" t="n">
        <v>0.384</v>
      </c>
      <c r="C11" s="13" t="n">
        <v>0.32</v>
      </c>
    </row>
    <row r="12" customFormat="false" ht="15" hidden="false" customHeight="false" outlineLevel="0" collapsed="false">
      <c r="A12" s="13" t="n">
        <v>0.17</v>
      </c>
      <c r="B12" s="13" t="n">
        <v>1.0905</v>
      </c>
      <c r="C12" s="13" t="n">
        <v>0.271</v>
      </c>
    </row>
    <row r="13" customFormat="false" ht="15" hidden="false" customHeight="false" outlineLevel="0" collapsed="false">
      <c r="A13" s="13" t="n">
        <v>0.523</v>
      </c>
      <c r="B13" s="13" t="n">
        <v>0.776</v>
      </c>
      <c r="C13" s="13" t="n">
        <v>0.8025</v>
      </c>
    </row>
    <row r="14" customFormat="false" ht="15" hidden="false" customHeight="false" outlineLevel="0" collapsed="false">
      <c r="A14" s="13" t="n">
        <v>0.515</v>
      </c>
      <c r="B14" s="13" t="n">
        <v>0.5755</v>
      </c>
      <c r="C14" s="13" t="n">
        <v>0.306</v>
      </c>
    </row>
    <row r="15" customFormat="false" ht="15" hidden="false" customHeight="false" outlineLevel="0" collapsed="false">
      <c r="A15" s="13" t="n">
        <v>1.027</v>
      </c>
      <c r="B15" s="13" t="n">
        <v>1.719</v>
      </c>
      <c r="C15" s="13" t="n">
        <v>0.205</v>
      </c>
    </row>
    <row r="16" customFormat="false" ht="15" hidden="false" customHeight="false" outlineLevel="0" collapsed="false">
      <c r="A16" s="13" t="n">
        <v>1.024</v>
      </c>
      <c r="B16" s="13" t="n">
        <v>1.0325</v>
      </c>
      <c r="C16" s="13" t="n">
        <v>0.2085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2025-08-19T16:10:31Z</dcterms:created>
  <dc:creator/>
  <dc:description/>
  <dc:language>es-VE</dc:language>
  <cp:lastModifiedBy/>
  <dcterms:modified xsi:type="dcterms:W3CDTF">2025-08-30T20:23:05Z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