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C2A9C891-E717-4EC8-88FE-A027110D3E14}" xr6:coauthVersionLast="47" xr6:coauthVersionMax="47" xr10:uidLastSave="{00000000-0000-0000-0000-000000000000}"/>
  <bookViews>
    <workbookView xWindow="3810" yWindow="3810" windowWidth="21600" windowHeight="11295"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0" i="1"/>
  <c r="E10" i="1"/>
  <c r="J13" i="1"/>
  <c r="F13" i="1"/>
  <c r="E13" i="1"/>
  <c r="H13" i="1" l="1"/>
  <c r="I13" i="1"/>
  <c r="L13" i="1" s="1"/>
  <c r="J7" i="1"/>
  <c r="J12" i="1"/>
  <c r="J11" i="1"/>
  <c r="J10" i="1"/>
  <c r="J9" i="1"/>
  <c r="J8" i="1"/>
  <c r="J6" i="1"/>
  <c r="J5" i="1"/>
  <c r="I12" i="1"/>
  <c r="I11" i="1"/>
  <c r="I10" i="1"/>
  <c r="I9" i="1"/>
  <c r="I8" i="1"/>
  <c r="I7" i="1"/>
  <c r="I6" i="1"/>
  <c r="I5" i="1"/>
  <c r="H5" i="1"/>
  <c r="F12" i="1"/>
  <c r="E12" i="1"/>
  <c r="H12" i="1" l="1"/>
  <c r="H8" i="1"/>
  <c r="H10" i="1"/>
  <c r="L7" i="1"/>
  <c r="L11" i="1"/>
  <c r="H9" i="1"/>
  <c r="H6" i="1"/>
  <c r="H7" i="1"/>
  <c r="L5" i="1"/>
  <c r="H11" i="1"/>
  <c r="L8" i="1"/>
  <c r="L6" i="1"/>
  <c r="L9" i="1"/>
  <c r="L10" i="1"/>
  <c r="L12" i="1"/>
</calcChain>
</file>

<file path=xl/sharedStrings.xml><?xml version="1.0" encoding="utf-8"?>
<sst xmlns="http://schemas.openxmlformats.org/spreadsheetml/2006/main" count="62" uniqueCount="47">
  <si>
    <t>Category</t>
  </si>
  <si>
    <t>Notes</t>
  </si>
  <si>
    <t>Category 2</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</si>
  <si>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</si>
  <si>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</si>
  <si>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</si>
  <si>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</si>
  <si>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</si>
  <si>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</si>
  <si>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</si>
  <si>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</si>
  <si>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</si>
  <si>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</si>
  <si>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</si>
  <si>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</si>
  <si>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</si>
  <si>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</si>
  <si>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</si>
  <si>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</si>
  <si>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</si>
  <si>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</si>
  <si>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</si>
  <si>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</si>
  <si>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Task 8</t>
  </si>
  <si>
    <t>Task 9</t>
  </si>
  <si>
    <t>Project Task Tracker</t>
  </si>
  <si>
    <t>Student 2</t>
  </si>
  <si>
    <t>Student 5</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</si>
  <si>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</si>
  <si>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</si>
  <si>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</si>
  <si>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</si>
  <si>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</si>
  <si>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</si>
  <si>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</si>
  <si>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</si>
  <si>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</si>
  <si>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</si>
  <si>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</si>
  <si>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</si>
  <si>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</si>
  <si>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</si>
  <si>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</si>
  <si>
    <t>Authentication Functionality</t>
  </si>
  <si>
    <t>Authentication Functionality Testing</t>
  </si>
  <si>
    <t>Networking Stubs</t>
  </si>
  <si>
    <t>Player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</si>
</sst>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G6" sqref="G6:G8"/>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25</v>
      </c>
      <c r="C2" s="6"/>
      <c r="D2" s="6"/>
      <c r="E2" s="7"/>
      <c r="F2" s="8" t="s">
        <v>17</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19</v>
      </c>
      <c r="C4" s="17" t="s">
        <v>0</v>
      </c>
      <c r="D4" s="17" t="s">
        <v>9</v>
      </c>
      <c r="E4" s="24" t="s">
        <v>16</v>
      </c>
      <c r="F4" s="24" t="s">
        <v>11</v>
      </c>
      <c r="G4" s="17" t="s">
        <v>10</v>
      </c>
      <c r="H4" s="17" t="s">
        <v>18</v>
      </c>
      <c r="I4" s="24" t="s">
        <v>12</v>
      </c>
      <c r="J4" s="24" t="s">
        <v>13</v>
      </c>
      <c r="K4" s="17" t="s">
        <v>15</v>
      </c>
      <c r="L4" s="17" t="s">
        <v>14</v>
      </c>
      <c r="M4" s="17" t="s">
        <v>1</v>
      </c>
      <c r="N4" s="11"/>
    </row>
    <row r="5" spans="1:14" s="5" customFormat="1" ht="33.950000000000003" customHeight="1" x14ac:dyDescent="0.2">
      <c r="A5" s="3"/>
      <c r="B5" s="18" t="s">
        <v>41</v>
      </c>
      <c r="C5" s="18" t="s">
        <v>32</v>
      </c>
      <c r="D5" s="18" t="s">
        <v>35</v>
      </c>
      <c r="E5" s="25">
        <v>45604</v>
      </c>
      <c r="F5" s="25">
        <v>45621</v>
      </c>
      <c r="G5" s="18">
        <v>40</v>
      </c>
      <c r="H5" s="21">
        <f>IF(COUNTA('Project tracker'!$E5,'Project tracker'!$F5)&lt;&gt;2,"",DAYS360('Project tracker'!$E5,'Project tracker'!$F5,FALSE))</f>
        <v>17</v>
      </c>
      <c r="I5" s="25">
        <f ca="1">TODAY()-65</f>
        <v>45531</v>
      </c>
      <c r="J5" s="25">
        <f ca="1">TODAY()</f>
        <v>45596</v>
      </c>
      <c r="K5" s="18">
        <v>5</v>
      </c>
      <c r="L5" s="21">
        <f ca="1">IF(COUNTA('Project tracker'!$I5,'Project tracker'!$J5)&lt;&gt;2,"",DAYS360('Project tracker'!$I5,'Project tracker'!$J5,FALSE))</f>
        <v>64</v>
      </c>
      <c r="M5" s="18"/>
      <c r="N5" s="3"/>
    </row>
    <row r="6" spans="1:14" s="5" customFormat="1" ht="33.950000000000003" customHeight="1" x14ac:dyDescent="0.2">
      <c r="A6" s="3"/>
      <c r="B6" s="18" t="s">
        <v>42</v>
      </c>
      <c r="C6" s="18" t="s">
        <v>34</v>
      </c>
      <c r="D6" s="18" t="s">
        <v>35</v>
      </c>
      <c r="E6" s="25">
        <v>45619</v>
      </c>
      <c r="F6" s="25">
        <v>45622</v>
      </c>
      <c r="G6" s="18">
        <v>9</v>
      </c>
      <c r="H6" s="21">
        <f>IF(COUNTA('Project tracker'!$E6,'Project tracker'!$F6)&lt;&gt;2,"",DAYS360('Project tracker'!$E6,'Project tracker'!$F6,FALSE))</f>
        <v>3</v>
      </c>
      <c r="I6" s="25">
        <f ca="1">TODAY()-41</f>
        <v>45555</v>
      </c>
      <c r="J6" s="25">
        <f ca="1">TODAY()-7</f>
        <v>45589</v>
      </c>
      <c r="K6" s="18">
        <v>6</v>
      </c>
      <c r="L6" s="21">
        <f ca="1">IF(COUNTA('Project tracker'!$I6,'Project tracker'!$J6)&lt;&gt;2,"",DAYS360('Project tracker'!$I6,'Project tracker'!$J6,FALSE))</f>
        <v>34</v>
      </c>
      <c r="M6" s="18"/>
      <c r="N6" s="3"/>
    </row>
    <row r="7" spans="1:14" s="5" customFormat="1" ht="33.950000000000003" customHeight="1" x14ac:dyDescent="0.2">
      <c r="A7" s="3"/>
      <c r="B7" s="18" t="s">
        <v>43</v>
      </c>
      <c r="C7" s="18" t="s">
        <v>32</v>
      </c>
      <c r="D7" s="18" t="s">
        <v>38</v>
      </c>
      <c r="E7" s="25">
        <v>45604</v>
      </c>
      <c r="F7" s="25">
        <v>45621</v>
      </c>
      <c r="G7" s="18">
        <v>5</v>
      </c>
      <c r="H7" s="21">
        <f>IF(COUNTA('Project tracker'!$E7,'Project tracker'!$F7)&lt;&gt;2,"",DAYS360('Project tracker'!$E7,'Project tracker'!$F7,FALSE))</f>
        <v>17</v>
      </c>
      <c r="I7" s="25">
        <f ca="1">TODAY()-100</f>
        <v>45496</v>
      </c>
      <c r="J7" s="25">
        <f ca="1">TODAY()-27</f>
        <v>45569</v>
      </c>
      <c r="K7" s="18">
        <v>4</v>
      </c>
      <c r="L7" s="21">
        <f ca="1">IF(COUNTA('Project tracker'!$I7,'Project tracker'!$J7)&lt;&gt;2,"",DAYS360('Project tracker'!$I7,'Project tracker'!$J7,FALSE))</f>
        <v>71</v>
      </c>
      <c r="M7" s="18"/>
      <c r="N7" s="3"/>
    </row>
    <row r="8" spans="1:14" s="5" customFormat="1" ht="33.950000000000003" customHeight="1" x14ac:dyDescent="0.2">
      <c r="A8" s="3"/>
      <c r="B8" s="18" t="s">
        <v>44</v>
      </c>
      <c r="C8" s="18" t="s">
        <v>34</v>
      </c>
      <c r="D8" s="18" t="s">
        <v>38</v>
      </c>
      <c r="E8" s="25">
        <v>45619</v>
      </c>
      <c r="F8" s="25">
        <v>45622</v>
      </c>
      <c r="G8" s="18">
        <v>6</v>
      </c>
      <c r="H8" s="21">
        <f>IF(COUNTA('Project tracker'!$E8,'Project tracker'!$F8)&lt;&gt;2,"",DAYS360('Project tracker'!$E8,'Project tracker'!$F8,FALSE))</f>
        <v>3</v>
      </c>
      <c r="I8" s="25">
        <f ca="1">TODAY()-90</f>
        <v>45506</v>
      </c>
      <c r="J8" s="25">
        <f ca="1">TODAY()-71</f>
        <v>45525</v>
      </c>
      <c r="K8" s="18">
        <v>1</v>
      </c>
      <c r="L8" s="21">
        <f ca="1">IF(COUNTA('Project tracker'!$I8,'Project tracker'!$J8)&lt;&gt;2,"",DAYS360('Project tracker'!$I8,'Project tracker'!$J8,FALSE))</f>
        <v>19</v>
      </c>
      <c r="M8" s="18"/>
      <c r="N8" s="3"/>
    </row>
    <row r="9" spans="1:14" s="5" customFormat="1" ht="33.950000000000003" customHeight="1" x14ac:dyDescent="0.2">
      <c r="A9" s="3"/>
      <c r="B9" s="18" t="s">
        <v>45</v>
      </c>
      <c r="C9" s="18" t="s">
        <v>32</v>
      </c>
      <c r="D9" s="18" t="s">
        <v>27</v>
      </c>
      <c r="E9" s="25">
        <v>45607</v>
      </c>
      <c r="F9" s="25">
        <v>45614</v>
      </c>
      <c r="G9" s="18">
        <v>4</v>
      </c>
      <c r="H9" s="21">
        <f>IF(COUNTA('Project tracker'!$E9,'Project tracker'!$F9)&lt;&gt;2,"",DAYS360('Project tracker'!$E9,'Project tracker'!$F9,FALSE))</f>
        <v>7</v>
      </c>
      <c r="I9" s="25">
        <f ca="1">TODAY()-90</f>
        <v>45506</v>
      </c>
      <c r="J9" s="25">
        <f ca="1">TODAY()-44</f>
        <v>45552</v>
      </c>
      <c r="K9" s="18">
        <v>1</v>
      </c>
      <c r="L9" s="21">
        <f ca="1">IF(COUNTA('Project tracker'!$I9,'Project tracker'!$J9)&lt;&gt;2,"",DAYS360('Project tracker'!$I9,'Project tracker'!$J9,FALSE))</f>
        <v>45</v>
      </c>
      <c r="M9" s="18"/>
      <c r="N9" s="3"/>
    </row>
    <row r="10" spans="1:14" s="5" customFormat="1" ht="33.950000000000003" customHeight="1" x14ac:dyDescent="0.2">
      <c r="A10" s="3"/>
      <c r="B10" s="18" t="s">
        <v>46</v>
      </c>
      <c r="C10" s="18" t="s">
        <v>32</v>
      </c>
      <c r="D10" s="18" t="s">
        <v>36</v>
      </c>
      <c r="E10" s="25">
        <f>E7</f>
        <v>45604</v>
      </c>
      <c r="F10" s="25">
        <f>F7</f>
        <v>45621</v>
      </c>
      <c r="G10" s="18">
        <v>35</v>
      </c>
      <c r="H10" s="21">
        <f>IF(COUNTA('Project tracker'!$E10,'Project tracker'!$F10)&lt;&gt;2,"",DAYS360('Project tracker'!$E10,'Project tracker'!$F10,FALSE))</f>
        <v>17</v>
      </c>
      <c r="I10" s="25">
        <f ca="1">TODAY()-60</f>
        <v>45536</v>
      </c>
      <c r="J10" s="25">
        <f ca="1">TODAY()-45</f>
        <v>45551</v>
      </c>
      <c r="K10" s="18">
        <v>6</v>
      </c>
      <c r="L10" s="21">
        <f ca="1">IF(COUNTA('Project tracker'!$I10,'Project tracker'!$J10)&lt;&gt;2,"",DAYS360('Project tracker'!$I10,'Project tracker'!$J10,FALSE))</f>
        <v>15</v>
      </c>
      <c r="M10" s="18"/>
      <c r="N10" s="3"/>
    </row>
    <row r="11" spans="1:14" s="5" customFormat="1" ht="33.950000000000003" customHeight="1" x14ac:dyDescent="0.2">
      <c r="A11" s="3"/>
      <c r="B11" s="18" t="s">
        <v>46</v>
      </c>
      <c r="C11" s="18" t="s">
        <v>34</v>
      </c>
      <c r="D11" s="18" t="s">
        <v>36</v>
      </c>
      <c r="E11" s="25">
        <v>45619</v>
      </c>
      <c r="F11" s="25">
        <f>F8</f>
        <v>45622</v>
      </c>
      <c r="G11" s="18">
        <v>8</v>
      </c>
      <c r="H11" s="21">
        <f>IF(COUNTA('Project tracker'!$E11,'Project tracker'!$F11)&lt;&gt;2,"",DAYS360('Project tracker'!$E11,'Project tracker'!$F11,FALSE))</f>
        <v>3</v>
      </c>
      <c r="I11" s="25">
        <f ca="1">TODAY()-44</f>
        <v>45552</v>
      </c>
      <c r="J11" s="25">
        <f ca="1">TODAY()-15</f>
        <v>45581</v>
      </c>
      <c r="K11" s="18">
        <v>5</v>
      </c>
      <c r="L11" s="21">
        <f ca="1">IF(COUNTA('Project tracker'!$I11,'Project tracker'!$J11)&lt;&gt;2,"",DAYS360('Project tracker'!$I11,'Project tracker'!$J11,FALSE))</f>
        <v>29</v>
      </c>
      <c r="M11" s="18"/>
      <c r="N11" s="3"/>
    </row>
    <row r="12" spans="1:14" s="5" customFormat="1" ht="33.950000000000003" customHeight="1" x14ac:dyDescent="0.2">
      <c r="A12" s="3"/>
      <c r="B12" s="18" t="s">
        <v>23</v>
      </c>
      <c r="C12" s="18" t="s">
        <v>2</v>
      </c>
      <c r="D12" s="18" t="s">
        <v>26</v>
      </c>
      <c r="E12" s="25">
        <f ca="1">TODAY()-39</f>
        <v>45557</v>
      </c>
      <c r="F12" s="25">
        <f ca="1">TODAY()</f>
        <v>45596</v>
      </c>
      <c r="G12" s="18">
        <v>1</v>
      </c>
      <c r="H12" s="21">
        <f ca="1">IF(COUNTA('Project tracker'!$E12,'Project tracker'!$F12)&lt;&gt;2,"",DAYS360('Project tracker'!$E12,'Project tracker'!$F12,FALSE))</f>
        <v>39</v>
      </c>
      <c r="I12" s="25">
        <f ca="1">TODAY()-45</f>
        <v>45551</v>
      </c>
      <c r="J12" s="25">
        <f ca="1">TODAY()-5</f>
        <v>45591</v>
      </c>
      <c r="K12" s="18">
        <v>7</v>
      </c>
      <c r="L12" s="21">
        <f ca="1">IF(COUNTA('Project tracker'!$I12,'Project tracker'!$J12)&lt;&gt;2,"",DAYS360('Project tracker'!$I12,'Project tracker'!$J12,FALSE))</f>
        <v>40</v>
      </c>
      <c r="M12" s="18"/>
      <c r="N12" s="3"/>
    </row>
    <row r="13" spans="1:14" s="5" customFormat="1" ht="33.950000000000003" customHeight="1" x14ac:dyDescent="0.2">
      <c r="A13" s="3"/>
      <c r="B13" s="18" t="s">
        <v>24</v>
      </c>
      <c r="C13" s="18" t="s">
        <v>3</v>
      </c>
      <c r="D13" s="18" t="s">
        <v>26</v>
      </c>
      <c r="E13" s="25">
        <f ca="1">TODAY()-95</f>
        <v>45501</v>
      </c>
      <c r="F13" s="25">
        <f ca="1">TODAY()-75</f>
        <v>45521</v>
      </c>
      <c r="G13" s="18">
        <v>1</v>
      </c>
      <c r="H13" s="21">
        <f ca="1">IF(COUNTA('Project tracker'!$E13,'Project tracker'!$F13)&lt;&gt;2,"",DAYS360('Project tracker'!$E13,'Project tracker'!$F13,FALSE))</f>
        <v>19</v>
      </c>
      <c r="I13" s="25">
        <f ca="1">TODAY()-90</f>
        <v>45506</v>
      </c>
      <c r="J13" s="25">
        <f ca="1">TODAY()-80</f>
        <v>45516</v>
      </c>
      <c r="K13" s="18">
        <v>7</v>
      </c>
      <c r="L13" s="21">
        <f ca="1">IF(COUNTA('Project tracker'!$I13,'Project tracker'!$J13)&lt;&gt;2,"",DAYS360('Project tracker'!$I13,'Project tracker'!$J13,FALSE))</f>
        <v>10</v>
      </c>
      <c r="M13" s="18"/>
      <c r="N13" s="3"/>
    </row>
    <row r="14" spans="1:14" s="5" customFormat="1" ht="30" customHeight="1" x14ac:dyDescent="0.2">
      <c r="A14" s="3"/>
      <c r="B14" s="19"/>
      <c r="C14" s="19"/>
      <c r="D14" s="19"/>
      <c r="E14" s="20"/>
      <c r="F14" s="20"/>
      <c r="G14" s="19"/>
      <c r="H14" s="19"/>
      <c r="I14" s="20"/>
      <c r="J14" s="20"/>
      <c r="K14" s="19"/>
      <c r="L14" s="19"/>
      <c r="M14" s="19"/>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28</v>
      </c>
      <c r="B1" s="27" t="s">
        <v>29</v>
      </c>
      <c r="C1" s="27" t="s">
        <v>30</v>
      </c>
    </row>
    <row r="2" spans="1:3" x14ac:dyDescent="0.2">
      <c r="A2" s="27" t="s">
        <v>20</v>
      </c>
    </row>
    <row r="3" spans="1:3" x14ac:dyDescent="0.2">
      <c r="A3" s="27" t="s">
        <v>21</v>
      </c>
    </row>
    <row r="4" spans="1:3" x14ac:dyDescent="0.2">
      <c r="A4" s="27" t="s">
        <v>22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2" sqref="F12"/>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5</v>
      </c>
      <c r="C2" s="13"/>
      <c r="D2" s="13"/>
    </row>
    <row r="3" spans="1:4" customFormat="1" ht="30" customHeight="1" x14ac:dyDescent="0.2">
      <c r="A3" s="12"/>
      <c r="B3" s="13"/>
      <c r="C3" s="13"/>
      <c r="D3" s="13"/>
    </row>
    <row r="4" spans="1:4" customFormat="1" ht="62.1" customHeight="1" x14ac:dyDescent="0.2">
      <c r="A4" s="14"/>
      <c r="B4" s="22" t="s">
        <v>6</v>
      </c>
      <c r="C4" s="22" t="s">
        <v>7</v>
      </c>
      <c r="D4" s="15"/>
    </row>
    <row r="5" spans="1:4" customFormat="1" ht="33.950000000000003" customHeight="1" x14ac:dyDescent="0.2">
      <c r="A5" s="12"/>
      <c r="B5" s="22" t="s">
        <v>31</v>
      </c>
      <c r="C5" s="22" t="s">
        <v>35</v>
      </c>
      <c r="D5" s="13"/>
    </row>
    <row r="6" spans="1:4" customFormat="1" ht="33.950000000000003" customHeight="1" x14ac:dyDescent="0.2">
      <c r="A6" s="12"/>
      <c r="B6" s="22" t="s">
        <v>32</v>
      </c>
      <c r="C6" s="22" t="s">
        <v>36</v>
      </c>
      <c r="D6" s="13"/>
    </row>
    <row r="7" spans="1:4" customFormat="1" ht="33.950000000000003" customHeight="1" x14ac:dyDescent="0.2">
      <c r="A7" s="12"/>
      <c r="B7" s="22" t="s">
        <v>33</v>
      </c>
      <c r="C7" s="22" t="s">
        <v>37</v>
      </c>
      <c r="D7" s="13"/>
    </row>
    <row r="8" spans="1:4" customFormat="1" ht="33.950000000000003" customHeight="1" x14ac:dyDescent="0.2">
      <c r="A8" s="12"/>
      <c r="B8" s="22" t="s">
        <v>34</v>
      </c>
      <c r="C8" s="22" t="s">
        <v>38</v>
      </c>
      <c r="D8" s="13"/>
    </row>
    <row r="9" spans="1:4" customFormat="1" ht="33.950000000000003" customHeight="1" x14ac:dyDescent="0.2">
      <c r="A9" s="12"/>
      <c r="B9" s="22" t="s">
        <v>4</v>
      </c>
      <c r="C9" s="22" t="s">
        <v>39</v>
      </c>
      <c r="D9" s="13"/>
    </row>
    <row r="10" spans="1:4" customFormat="1" ht="33.950000000000003" customHeight="1" x14ac:dyDescent="0.2">
      <c r="A10" s="12"/>
      <c r="B10" s="22" t="s">
        <v>8</v>
      </c>
      <c r="C10" s="22" t="s">
        <v>40</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3.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2024-10-31T21:45:58Z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