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filterPrivacy="1" codeName="ThisWorkbook"/>
  <xr:revisionPtr revIDLastSave="0" documentId="13_ncr:1_{CC27D39F-6B00-40A3-B372-9BF39FA48485}" xr6:coauthVersionLast="47" xr6:coauthVersionMax="47" xr10:uidLastSave="{00000000-0000-0000-0000-000000000000}"/>
  <bookViews>
    <workbookView xWindow="-120" yWindow="-120" windowWidth="29040" windowHeight="16440" activeTab="2" xr2:uid="{00000000-000D-0000-FFFF-FFFF00000000}"/>
  </bookViews>
  <sheets>
    <sheet name="Project tracker" sheetId="1" r:id="rId1"/>
    <sheet name="Task Lookup" sheetId="3" r:id="rId2"/>
    <sheet name="Setup" sheetId="2" r:id="rId3"/>
  </sheets>
  <definedNames>
    <definedName name="CategoryList">Setup!$B$5:$B$10</definedName>
    <definedName name="EmployeeList">Setup!$C$5:$C$10</definedName>
    <definedName name="FlagPercent">'Project tracker'!$G$2</definedName>
    <definedName name="_xlnm.Print_Titles" localSheetId="0">'Project tracker'!$4:$4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 i="1" l="1"/>
  <c r="H13" i="1"/>
  <c r="H15" i="1"/>
  <c r="H16" i="1"/>
  <c r="F15" i="1"/>
  <c r="J22" i="1"/>
  <c r="I22" i="1"/>
  <c r="J21" i="1"/>
  <c r="I21" i="1"/>
  <c r="J20" i="1"/>
  <c r="I20" i="1"/>
  <c r="H20" i="1"/>
  <c r="J19" i="1"/>
  <c r="I19" i="1"/>
  <c r="H19" i="1"/>
  <c r="J18" i="1"/>
  <c r="I18" i="1"/>
  <c r="H18" i="1"/>
  <c r="J17" i="1"/>
  <c r="I17" i="1"/>
  <c r="H17" i="1"/>
  <c r="J16" i="1"/>
  <c r="I16" i="1"/>
  <c r="J15" i="1"/>
  <c r="I15" i="1"/>
  <c r="J14" i="1"/>
  <c r="I14" i="1"/>
  <c r="J12" i="1"/>
  <c r="I12" i="1"/>
  <c r="F11" i="1"/>
  <c r="F10" i="1"/>
  <c r="E10" i="1"/>
  <c r="J13" i="1"/>
  <c r="H22" i="1" l="1"/>
  <c r="L17" i="1"/>
  <c r="L14" i="1"/>
  <c r="L18" i="1"/>
  <c r="H21" i="1"/>
  <c r="L22" i="1"/>
  <c r="L20" i="1"/>
  <c r="L15" i="1"/>
  <c r="L19" i="1"/>
  <c r="L21" i="1"/>
  <c r="H12" i="1"/>
  <c r="L16" i="1"/>
  <c r="I13" i="1"/>
  <c r="L13" i="1" s="1"/>
  <c r="J7" i="1"/>
  <c r="J11" i="1"/>
  <c r="J10" i="1"/>
  <c r="J9" i="1"/>
  <c r="J8" i="1"/>
  <c r="J6" i="1"/>
  <c r="J5" i="1"/>
  <c r="I11" i="1"/>
  <c r="I10" i="1"/>
  <c r="I9" i="1"/>
  <c r="I8" i="1"/>
  <c r="I7" i="1"/>
  <c r="I6" i="1"/>
  <c r="I5" i="1"/>
  <c r="H5" i="1"/>
  <c r="H8" i="1" l="1"/>
  <c r="H10" i="1"/>
  <c r="L7" i="1"/>
  <c r="L11" i="1"/>
  <c r="H9" i="1"/>
  <c r="H6" i="1"/>
  <c r="H7" i="1"/>
  <c r="L5" i="1"/>
  <c r="H11" i="1"/>
  <c r="L8" i="1"/>
  <c r="L6" i="1"/>
  <c r="L9" i="1"/>
  <c r="L10" i="1"/>
  <c r="L12" i="1"/>
</calcChain>
</file>

<file path=xl/sharedStrings.xml><?xml version="1.0" encoding="utf-8"?>
<sst xmlns="http://schemas.openxmlformats.org/spreadsheetml/2006/main" count="68" uniqueCount="51">
  <si>
    <t>Category</t>
  </si>
  <si>
    <t>Notes</t>
  </si>
  <si>
    <t>Category 5</t>
  </si>
  <si>
    <t>Setup</t>
  </si>
  <si>
    <t>Category Name</t>
  </si>
  <si>
    <t>Employee Name</t>
  </si>
  <si>
    <t>Category 6</t>
  </si>
  <si>
    <t>Assigned to</t>
  </si>
  <si>
    <t>Estimated work (in hours)</t>
  </si>
  <si>
    <t>Estimated finish</t>
  </si>
  <si>
    <t>Actual start</t>
  </si>
  <si>
    <t>Actual finish</t>
  </si>
  <si>
    <t>Actual duration (in days)</t>
  </si>
  <si>
    <t>Actual work 
(in hours)</t>
  </si>
  <si>
    <t>Estimated start</t>
  </si>
  <si>
    <t>Percent over/under to highlighted numbers</t>
  </si>
  <si>
    <t>Estimated duration
(in days)</t>
  </si>
  <si>
    <t>Task</t>
  </si>
  <si>
    <t>Task 1</t>
  </si>
  <si>
    <t>Task 2</t>
  </si>
  <si>
    <t>Task 3</t>
  </si>
  <si>
    <t>Project Task Tracker</t>
  </si>
  <si>
    <t>Task Number</t>
  </si>
  <si>
    <t>Task Name</t>
  </si>
  <si>
    <t>Task Description</t>
  </si>
  <si>
    <t>Design</t>
  </si>
  <si>
    <t>Coding</t>
  </si>
  <si>
    <t>Documentation</t>
  </si>
  <si>
    <t>Testing</t>
  </si>
  <si>
    <t>Game Logic</t>
  </si>
  <si>
    <t>GUI</t>
  </si>
  <si>
    <t>Networking</t>
  </si>
  <si>
    <t>Authentication</t>
  </si>
  <si>
    <t>Leaderboard</t>
  </si>
  <si>
    <t>Integration</t>
  </si>
  <si>
    <t>Game Functionality</t>
  </si>
  <si>
    <t>Game Functionality Testing</t>
  </si>
  <si>
    <t>Authentication Functionality</t>
  </si>
  <si>
    <t>Authentication Functionality Testing</t>
  </si>
  <si>
    <t>Networking Stubs</t>
  </si>
  <si>
    <t>Player Interaction</t>
  </si>
  <si>
    <t>Leaderboard Functionality</t>
  </si>
  <si>
    <t>Leaderboard Testing</t>
  </si>
  <si>
    <t>Integrating separate modules</t>
  </si>
  <si>
    <t>Test integration</t>
  </si>
  <si>
    <t>Game Logic (4 people)</t>
  </si>
  <si>
    <t>GUI (4 people)</t>
  </si>
  <si>
    <t>Networking (2 people)</t>
  </si>
  <si>
    <t>Authentication (4 people)</t>
  </si>
  <si>
    <t>Leaderboard (5 people)</t>
  </si>
  <si>
    <t>Integration (4 people)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</si>
</sst>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Over/Under flag&quot;;&quot;&quot;;&quot;&quot;"/>
    <numFmt numFmtId="165" formatCode="m/d/yyyy"/>
  </numFmts>
  <fonts count="22" x14ac:knownFonts="1">
    <font>
      <sz val="11"/>
      <color theme="3" tint="-0.499984740745262"/>
      <name val="Verdana"/>
      <family val="2"/>
      <scheme val="minor"/>
    </font>
    <font>
      <b/>
      <sz val="11"/>
      <color rgb="FF3F3F3F"/>
      <name val="Verdana"/>
      <family val="2"/>
      <scheme val="minor"/>
    </font>
    <font>
      <sz val="8"/>
      <color theme="3"/>
      <name val="Verdana"/>
      <family val="2"/>
      <scheme val="minor"/>
    </font>
    <font>
      <sz val="24"/>
      <color theme="3"/>
      <name val="Verdana"/>
      <family val="2"/>
      <scheme val="minor"/>
    </font>
    <font>
      <sz val="24"/>
      <color theme="3"/>
      <name val="Verdana"/>
      <family val="2"/>
      <scheme val="major"/>
    </font>
    <font>
      <b/>
      <sz val="12"/>
      <color theme="9" tint="-0.499984740745262"/>
      <name val="Verdana"/>
      <family val="2"/>
      <scheme val="minor"/>
    </font>
    <font>
      <b/>
      <sz val="11"/>
      <color theme="2" tint="-0.89996032593768116"/>
      <name val="Verdana"/>
      <family val="2"/>
      <scheme val="minor"/>
    </font>
    <font>
      <sz val="11"/>
      <color theme="2" tint="-0.89992980742820516"/>
      <name val="Verdana"/>
      <family val="2"/>
      <scheme val="minor"/>
    </font>
    <font>
      <sz val="11"/>
      <color theme="2" tint="-0.89989928891872917"/>
      <name val="Verdana"/>
      <family val="2"/>
      <scheme val="minor"/>
    </font>
    <font>
      <sz val="11"/>
      <color theme="0"/>
      <name val="Verdana"/>
      <family val="2"/>
      <scheme val="minor"/>
    </font>
    <font>
      <b/>
      <sz val="11"/>
      <color theme="9"/>
      <name val="Verdana"/>
      <family val="2"/>
      <scheme val="minor"/>
    </font>
    <font>
      <sz val="11"/>
      <color theme="3" tint="-0.499984740745262"/>
      <name val="Verdana"/>
      <family val="2"/>
    </font>
    <font>
      <sz val="12"/>
      <color theme="3" tint="-0.499984740745262"/>
      <name val="Verdana"/>
      <family val="2"/>
    </font>
    <font>
      <sz val="12"/>
      <color theme="3" tint="-0.499984740745262"/>
      <name val="Verdana"/>
      <family val="2"/>
      <scheme val="minor"/>
    </font>
    <font>
      <sz val="12"/>
      <color theme="9"/>
      <name val="Verdana"/>
      <family val="2"/>
      <scheme val="minor"/>
    </font>
    <font>
      <sz val="12"/>
      <color theme="9" tint="-0.499984740745262"/>
      <name val="Verdana"/>
      <family val="2"/>
      <scheme val="minor"/>
    </font>
    <font>
      <b/>
      <sz val="28"/>
      <color theme="9" tint="-0.499984740745262"/>
      <name val="Verdana"/>
      <family val="2"/>
      <scheme val="minor"/>
    </font>
    <font>
      <sz val="48"/>
      <color theme="9" tint="-0.499984740745262"/>
      <name val="Verdana"/>
      <family val="2"/>
      <scheme val="major"/>
    </font>
    <font>
      <sz val="11"/>
      <color theme="9" tint="-0.499984740745262"/>
      <name val="Verdana"/>
      <family val="2"/>
      <scheme val="minor"/>
    </font>
    <font>
      <sz val="11"/>
      <name val="Verdana"/>
      <family val="2"/>
      <scheme val="minor"/>
    </font>
    <font>
      <sz val="12"/>
      <color theme="1"/>
      <name val="Verdana"/>
      <family val="2"/>
    </font>
    <font>
      <sz val="48"/>
      <color theme="9" tint="-0.499984740745262"/>
      <name val="Calibri"/>
      <family val="2"/>
    </font>
  </fonts>
  <fills count="8">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6" tint="0.7999816888943144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6" tint="0.59999389629810485"/>
        <bgColor indexed="64"/>
      </patternFill>
    </fill>
  </fills>
  <borders count="8">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right/>
      <top style="thin">
        <color theme="6" tint="0.39994506668294322"/>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right" vertical="center" indent="3"/>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3"/>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right" vertical="center" indent="3"/>
    </xf>
    <xf numFmtId="3" fontId="8" fillId="2" borderId="0" applyBorder="0">
      <alignment horizontal="right" vertical="center" indent="3"/>
    </xf>
    <xf numFmtId="3" fontId="8" fillId="2" borderId="6">
      <alignment horizontal="right" vertical="center" indent="3"/>
    </xf>
  </cellStyleXfs>
  <cellXfs count="31">
    <xf numFmtId="0" fontId="0" fillId="0" borderId="0" xfId="0">
      <alignment vertical="center"/>
    </xf>
    <xf numFmtId="0" fontId="11" fillId="0" borderId="0" xfId="0" applyFont="1">
      <alignment vertical="center"/>
    </xf>
    <xf numFmtId="0" fontId="12" fillId="0" borderId="0" xfId="0" applyFont="1">
      <alignment vertical="center"/>
    </xf>
    <xf numFmtId="0" fontId="13" fillId="4" borderId="0" xfId="0" applyFont="1" applyFill="1">
      <alignment vertical="center"/>
    </xf>
    <xf numFmtId="14" fontId="13" fillId="4" borderId="0" xfId="8" applyFont="1" applyFill="1" applyAlignment="1">
      <alignment vertical="center"/>
    </xf>
    <xf numFmtId="0" fontId="13" fillId="0" borderId="0" xfId="0" applyFont="1">
      <alignment vertical="center"/>
    </xf>
    <xf numFmtId="0" fontId="14" fillId="4" borderId="0" xfId="0" applyFont="1" applyFill="1">
      <alignment vertical="center"/>
    </xf>
    <xf numFmtId="14" fontId="14" fillId="4" borderId="0" xfId="8" applyFont="1" applyFill="1" applyAlignment="1">
      <alignment vertical="center"/>
    </xf>
    <xf numFmtId="14" fontId="15" fillId="4" borderId="0" xfId="8" applyFont="1" applyFill="1" applyAlignment="1">
      <alignment horizontal="right" vertical="center" wrapText="1"/>
    </xf>
    <xf numFmtId="9" fontId="16" fillId="4" borderId="0" xfId="0" applyNumberFormat="1" applyFont="1" applyFill="1" applyAlignment="1">
      <alignment horizontal="left" vertical="center" indent="2"/>
    </xf>
    <xf numFmtId="14" fontId="13" fillId="4" borderId="0" xfId="8" applyFont="1" applyFill="1" applyBorder="1" applyAlignment="1">
      <alignment vertical="center"/>
    </xf>
    <xf numFmtId="0" fontId="13" fillId="7" borderId="7" xfId="0" applyFont="1" applyFill="1" applyBorder="1">
      <alignment vertical="center"/>
    </xf>
    <xf numFmtId="0" fontId="0" fillId="5" borderId="0" xfId="0" applyFill="1">
      <alignment vertical="center"/>
    </xf>
    <xf numFmtId="0" fontId="18" fillId="5" borderId="0" xfId="0" applyFont="1" applyFill="1">
      <alignment vertical="center"/>
    </xf>
    <xf numFmtId="0" fontId="0" fillId="6" borderId="0" xfId="0" applyFill="1">
      <alignment vertical="center"/>
    </xf>
    <xf numFmtId="0" fontId="18" fillId="6" borderId="0" xfId="0" applyFont="1" applyFill="1">
      <alignment vertical="center"/>
    </xf>
    <xf numFmtId="0" fontId="17" fillId="5" borderId="0" xfId="9" applyFont="1" applyFill="1" applyAlignment="1">
      <alignment vertical="center"/>
    </xf>
    <xf numFmtId="0" fontId="12" fillId="0" borderId="0" xfId="0" applyFont="1" applyAlignment="1">
      <alignment horizontal="left" vertical="center" wrapText="1" indent="2"/>
    </xf>
    <xf numFmtId="0" fontId="12" fillId="0" borderId="0" xfId="0" applyFont="1" applyAlignment="1">
      <alignment horizontal="left" vertical="center" indent="2"/>
    </xf>
    <xf numFmtId="0" fontId="13" fillId="4" borderId="0" xfId="0" applyFont="1" applyFill="1" applyAlignment="1">
      <alignment horizontal="left" vertical="center" indent="2"/>
    </xf>
    <xf numFmtId="14" fontId="13" fillId="4" borderId="0" xfId="8" applyFont="1" applyFill="1" applyAlignment="1">
      <alignment horizontal="left" vertical="center" indent="2"/>
    </xf>
    <xf numFmtId="0" fontId="12" fillId="7" borderId="0" xfId="0" applyFont="1" applyFill="1" applyAlignment="1">
      <alignment horizontal="left" vertical="center" indent="2"/>
    </xf>
    <xf numFmtId="0" fontId="0" fillId="0" borderId="0" xfId="0" applyAlignment="1">
      <alignment horizontal="left" vertical="center" indent="1"/>
    </xf>
    <xf numFmtId="0" fontId="19" fillId="5" borderId="0" xfId="0" applyFont="1" applyFill="1" applyAlignment="1">
      <alignment horizontal="left" vertical="center" indent="1"/>
    </xf>
    <xf numFmtId="14" fontId="20" fillId="0" borderId="0" xfId="0" applyNumberFormat="1" applyFont="1" applyAlignment="1">
      <alignment horizontal="left" vertical="center" wrapText="1" indent="2"/>
    </xf>
    <xf numFmtId="14" fontId="20" fillId="0" borderId="0" xfId="0" applyNumberFormat="1" applyFont="1" applyAlignment="1">
      <alignment horizontal="left" vertical="center" indent="2"/>
    </xf>
    <xf numFmtId="0" fontId="21" fillId="4" borderId="0" xfId="9" applyFont="1" applyFill="1" applyAlignment="1">
      <alignment vertical="center"/>
    </xf>
    <xf numFmtId="0" fontId="19" fillId="0" borderId="0" xfId="0" applyFont="1">
      <alignment vertical="center"/>
    </xf>
    <xf numFmtId="165" fontId="20" fillId="0" borderId="0" xfId="0" applyNumberFormat="1" applyFont="1" applyAlignment="1">
      <alignment horizontal="left" vertical="center" indent="2"/>
    </xf>
    <xf numFmtId="0" fontId="12" fillId="4" borderId="0" xfId="0" applyFont="1" applyFill="1" applyAlignment="1">
      <alignment horizontal="left" vertical="center" indent="2"/>
    </xf>
    <xf numFmtId="165" fontId="20" fillId="4" borderId="0" xfId="8" applyNumberFormat="1" applyFont="1" applyFill="1" applyAlignment="1">
      <alignment horizontal="left" vertical="center" indent="2"/>
    </xf>
  </cellXfs>
  <cellStyles count="16">
    <cellStyle name="Actual Start" xfId="13" xr:uid="{00000000-0005-0000-0000-000000000000}"/>
    <cellStyle name="Date" xfId="8" xr:uid="{00000000-0005-0000-0000-000001000000}"/>
    <cellStyle name="Estimated duration" xfId="15" xr:uid="{00000000-0005-0000-0000-000002000000}"/>
    <cellStyle name="Flag" xfId="12" xr:uid="{00000000-0005-0000-0000-000003000000}"/>
    <cellStyle name="Grey Column" xfId="14" xr:uid="{00000000-0005-0000-0000-000004000000}"/>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Normal" xfId="0" builtinId="0" customBuiltin="1"/>
    <cellStyle name="Note" xfId="7" builtinId="10" customBuiltin="1"/>
    <cellStyle name="Numbers" xfId="4" xr:uid="{00000000-0005-0000-0000-00000C000000}"/>
    <cellStyle name="Output" xfId="3" builtinId="21" customBuiltin="1"/>
    <cellStyle name="Text" xfId="5" xr:uid="{00000000-0005-0000-0000-00000E000000}"/>
    <cellStyle name="Title" xfId="9" builtinId="15" customBuiltin="1"/>
  </cellStyles>
  <dxfs count="27">
    <dxf>
      <font>
        <b/>
        <i val="0"/>
      </font>
    </dxf>
    <dxf>
      <font>
        <b/>
        <i val="0"/>
        <color auto="1"/>
      </font>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fill>
        <patternFill patternType="solid">
          <fgColor indexed="64"/>
          <bgColor theme="6" tint="0.59999389629810485"/>
        </patternFill>
      </fill>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fill>
        <patternFill patternType="solid">
          <fgColor indexed="64"/>
          <bgColor theme="6" tint="0.59999389629810485"/>
        </patternFill>
      </fill>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wrapText="1" indent="2" justifyLastLine="0" shrinkToFit="0" readingOrder="0"/>
    </dxf>
    <dxf>
      <fill>
        <patternFill>
          <bgColor theme="5" tint="0.59996337778862885"/>
        </patternFill>
      </fill>
    </dxf>
    <dxf>
      <fill>
        <patternFill>
          <bgColor theme="5" tint="0.79998168889431442"/>
        </patternFill>
      </fill>
    </dxf>
    <dxf>
      <fill>
        <patternFill>
          <bgColor theme="6" tint="0.39994506668294322"/>
        </patternFill>
      </fill>
    </dxf>
    <dxf>
      <font>
        <b/>
        <i val="0"/>
        <color theme="2" tint="-0.89996032593768116"/>
      </font>
      <fill>
        <patternFill>
          <bgColor theme="7" tint="0.39994506668294322"/>
        </patternFill>
      </fill>
      <border>
        <top style="thin">
          <color theme="7" tint="0.39994506668294322"/>
        </top>
      </border>
    </dxf>
    <dxf>
      <font>
        <b val="0"/>
        <i val="0"/>
        <color theme="9" tint="-0.499984740745262"/>
      </font>
      <fill>
        <patternFill>
          <bgColor theme="7" tint="0.79998168889431442"/>
        </patternFill>
      </fill>
      <border>
        <top style="thin">
          <color auto="1"/>
        </top>
        <bottom style="thin">
          <color auto="1"/>
        </bottom>
        <horizontal style="thin">
          <color auto="1"/>
        </horizontal>
      </border>
    </dxf>
    <dxf>
      <font>
        <b/>
        <i val="0"/>
        <color theme="2" tint="-0.89996032593768116"/>
      </font>
      <fill>
        <patternFill>
          <bgColor theme="6" tint="0.59996337778862885"/>
        </patternFill>
      </fill>
      <border>
        <top style="thin">
          <color theme="6" tint="0.39994506668294322"/>
        </top>
        <bottom/>
      </border>
    </dxf>
    <dxf>
      <font>
        <b val="0"/>
        <i val="0"/>
        <color theme="9" tint="-0.499984740745262"/>
      </font>
      <fill>
        <patternFill>
          <bgColor theme="6" tint="0.79998168889431442"/>
        </patternFill>
      </fill>
      <border>
        <top style="thin">
          <color auto="1"/>
        </top>
        <bottom style="thin">
          <color auto="1"/>
        </bottom>
        <horizontal style="thin">
          <color auto="1"/>
        </horizontal>
      </border>
    </dxf>
  </dxfs>
  <tableStyles count="3" defaultTableStyle="Custom Table Style" defaultPivotStyle="PivotStyleMedium2">
    <tableStyle name="Custom Table Style" pivot="0" count="2" xr9:uid="{00000000-0011-0000-FFFF-FFFF00000000}">
      <tableStyleElement type="wholeTable" dxfId="26"/>
      <tableStyleElement type="headerRow" dxfId="25"/>
    </tableStyle>
    <tableStyle name="Custom Table Style 2" pivot="0" count="2" xr9:uid="{FFDA21C0-6F5D-4BB1-A228-A4BC4D9DA682}">
      <tableStyleElement type="wholeTable" dxfId="24"/>
      <tableStyleElement type="headerRow" dxfId="23"/>
    </tableStyle>
    <tableStyle name="Table Style 1" pivot="0" count="3" xr9:uid="{5F9F0DBC-1B06-494D-8D4F-D10423CEAFF4}">
      <tableStyleElement type="headerRow" dxfId="22"/>
      <tableStyleElement type="firstRowStripe" dxfId="21"/>
      <tableStyleElement type="secondRowStripe" dxfId="20"/>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hyperlink" Target="#Setup!A1"/></Relationships>
</file>

<file path=xl/drawings/_rels/drawing2.xml.rels><?xml version="1.0" encoding="UTF-8" standalone="yes"?>
<Relationships xmlns="http://schemas.openxmlformats.org/package/2006/relationships"><Relationship Id="rId1" Type="http://schemas.openxmlformats.org/officeDocument/2006/relationships/hyperlink" Target="#'Project Tracker'!A1"/></Relationships>
</file>

<file path=xl/drawings/drawing1.xml><?xml version="1.0" encoding="utf-8"?>
<xdr:wsDr xmlns:xdr="http://schemas.openxmlformats.org/drawingml/2006/spreadsheetDrawing" xmlns:a="http://schemas.openxmlformats.org/drawingml/2006/main">
  <xdr:twoCellAnchor editAs="oneCell">
    <xdr:from>
      <xdr:col>12</xdr:col>
      <xdr:colOff>952966</xdr:colOff>
      <xdr:row>1</xdr:row>
      <xdr:rowOff>323851</xdr:rowOff>
    </xdr:from>
    <xdr:to>
      <xdr:col>13</xdr:col>
      <xdr:colOff>466</xdr:colOff>
      <xdr:row>1</xdr:row>
      <xdr:rowOff>598171</xdr:rowOff>
    </xdr:to>
    <xdr:sp macro="" textlink="">
      <xdr:nvSpPr>
        <xdr:cNvPr id="3" name="Setup Button" descr="Setup navigation button. Click to view the Setup worksheet." title="Navigation Button - Setup">
          <a:hlinkClick xmlns:r="http://schemas.openxmlformats.org/officeDocument/2006/relationships" r:id="rId1" tooltip="Click to view Setup"/>
          <a:extLst>
            <a:ext uri="{FF2B5EF4-FFF2-40B4-BE49-F238E27FC236}">
              <a16:creationId xmlns:a16="http://schemas.microsoft.com/office/drawing/2014/main" id="{00000000-0008-0000-0000-000003000000}"/>
            </a:ext>
          </a:extLst>
        </xdr:cNvPr>
        <xdr:cNvSpPr txBox="1">
          <a:spLocks noChangeAspect="1"/>
        </xdr:cNvSpPr>
      </xdr:nvSpPr>
      <xdr:spPr>
        <a:xfrm>
          <a:off x="20282366" y="704851"/>
          <a:ext cx="914400" cy="274320"/>
        </a:xfrm>
        <a:prstGeom prst="rect">
          <a:avLst/>
        </a:prstGeom>
        <a:solidFill>
          <a:schemeClr val="accent6">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solidFill>
                <a:schemeClr val="bg1"/>
              </a:solidFill>
            </a:rPr>
            <a:t>SETUP</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2</xdr:col>
      <xdr:colOff>825500</xdr:colOff>
      <xdr:row>1</xdr:row>
      <xdr:rowOff>311151</xdr:rowOff>
    </xdr:from>
    <xdr:to>
      <xdr:col>3</xdr:col>
      <xdr:colOff>175260</xdr:colOff>
      <xdr:row>1</xdr:row>
      <xdr:rowOff>584200</xdr:rowOff>
    </xdr:to>
    <xdr:sp macro="" textlink="">
      <xdr:nvSpPr>
        <xdr:cNvPr id="3" name="Projects Button" descr="Projects navigation button. Click to view the Projects worksheet." title="Navigation Button - Projects">
          <a:hlinkClick xmlns:r="http://schemas.openxmlformats.org/officeDocument/2006/relationships" r:id="rId1" tooltip="Click to view Projects"/>
          <a:extLst>
            <a:ext uri="{FF2B5EF4-FFF2-40B4-BE49-F238E27FC236}">
              <a16:creationId xmlns:a16="http://schemas.microsoft.com/office/drawing/2014/main" id="{00000000-0008-0000-0100-000003000000}"/>
            </a:ext>
          </a:extLst>
        </xdr:cNvPr>
        <xdr:cNvSpPr txBox="1">
          <a:spLocks noChangeAspect="1"/>
        </xdr:cNvSpPr>
      </xdr:nvSpPr>
      <xdr:spPr>
        <a:xfrm>
          <a:off x="2936240" y="692151"/>
          <a:ext cx="896620" cy="273049"/>
        </a:xfrm>
        <a:prstGeom prst="rect">
          <a:avLst/>
        </a:prstGeom>
        <a:solidFill>
          <a:schemeClr val="accent6">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PROJECTS</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Tracker" displayName="ProjectTracker" ref="B4:M22" totalsRowShown="0" headerRowDxfId="19" dataDxfId="18">
  <autoFilter ref="B4:M22"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000-000001000000}" name="Task" dataDxfId="17"/>
    <tableColumn id="2" xr3:uid="{00000000-0010-0000-0000-000002000000}" name="Category" dataDxfId="16"/>
    <tableColumn id="3" xr3:uid="{00000000-0010-0000-0000-000003000000}" name="Assigned to" dataDxfId="15"/>
    <tableColumn id="4" xr3:uid="{00000000-0010-0000-0000-000004000000}" name="Estimated start" dataDxfId="14"/>
    <tableColumn id="5" xr3:uid="{00000000-0010-0000-0000-000005000000}" name="Estimated finish" dataDxfId="13"/>
    <tableColumn id="6" xr3:uid="{00000000-0010-0000-0000-000006000000}" name="Estimated work (in hours)" dataDxfId="12"/>
    <tableColumn id="7" xr3:uid="{00000000-0010-0000-0000-000007000000}" name="Estimated duration_x000a_(in days)" dataDxfId="11">
      <calculatedColumnFormula>IF(COUNTA('Project tracker'!$E5,'Project tracker'!$F5)&lt;&gt;2,"",DAYS360('Project tracker'!$E5,'Project tracker'!$F5,FALSE))</calculatedColumnFormula>
    </tableColumn>
    <tableColumn id="8" xr3:uid="{00000000-0010-0000-0000-000008000000}" name="Actual start" dataDxfId="10"/>
    <tableColumn id="9" xr3:uid="{00000000-0010-0000-0000-000009000000}" name="Actual finish" dataDxfId="9"/>
    <tableColumn id="10" xr3:uid="{00000000-0010-0000-0000-00000A000000}" name="Actual work _x000a_(in hours)" dataDxfId="8"/>
    <tableColumn id="11" xr3:uid="{00000000-0010-0000-0000-00000B000000}" name="Actual duration (in days)" dataDxfId="7">
      <calculatedColumnFormula>IF(COUNTA('Project tracker'!$I5,'Project tracker'!$J5)&lt;&gt;2,"",DAYS360('Project tracker'!$I5,'Project tracker'!$J5,FALSE))</calculatedColumnFormula>
    </tableColumn>
    <tableColumn id="12" xr3:uid="{00000000-0010-0000-0000-00000C000000}" name="Notes" dataDxfId="6"/>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CategoryAndEmployeeTable" displayName="CategoryAndEmployeeTable" ref="B4:C10" totalsRowShown="0" headerRowDxfId="5" dataDxfId="4">
  <autoFilter ref="B4:C10" xr:uid="{00000000-0009-0000-0100-000003000000}">
    <filterColumn colId="0" hiddenButton="1"/>
    <filterColumn colId="1" hiddenButton="1"/>
  </autoFilter>
  <tableColumns count="2">
    <tableColumn id="1" xr3:uid="{00000000-0010-0000-0100-000001000000}" name="Category Name" dataDxfId="3"/>
    <tableColumn id="2" xr3:uid="{00000000-0010-0000-0100-000002000000}" name="Employee Name" dataDxfId="2"/>
  </tableColumns>
  <tableStyleInfo name="Custom Table Style 2"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TM02930041-v2">
      <a:dk1>
        <a:srgbClr val="000000"/>
      </a:dk1>
      <a:lt1>
        <a:srgbClr val="FFFFFF"/>
      </a:lt1>
      <a:dk2>
        <a:srgbClr val="F5E188"/>
      </a:dk2>
      <a:lt2>
        <a:srgbClr val="E7E6E6"/>
      </a:lt2>
      <a:accent1>
        <a:srgbClr val="F6C698"/>
      </a:accent1>
      <a:accent2>
        <a:srgbClr val="F4A39F"/>
      </a:accent2>
      <a:accent3>
        <a:srgbClr val="BF84E3"/>
      </a:accent3>
      <a:accent4>
        <a:srgbClr val="8DB3DC"/>
      </a:accent4>
      <a:accent5>
        <a:srgbClr val="6879DA"/>
      </a:accent5>
      <a:accent6>
        <a:srgbClr val="4D4957"/>
      </a:accent6>
      <a:hlink>
        <a:srgbClr val="0563C1"/>
      </a:hlink>
      <a:folHlink>
        <a:srgbClr val="954F72"/>
      </a:folHlink>
    </a:clrScheme>
    <a:fontScheme name="Custom 51">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6"/>
    <pageSetUpPr autoPageBreaks="0" fitToPage="1"/>
  </sheetPr>
  <dimension ref="A1:N22"/>
  <sheetViews>
    <sheetView showGridLines="0" zoomScale="60" zoomScaleNormal="60" workbookViewId="0">
      <selection activeCell="N16" sqref="N16"/>
    </sheetView>
  </sheetViews>
  <sheetFormatPr defaultColWidth="9.09765625" defaultRowHeight="30" customHeight="1" x14ac:dyDescent="0.2"/>
  <cols>
    <col min="1" max="1" width="6.69921875" style="3" customWidth="1"/>
    <col min="2" max="4" width="18.69921875" style="19" customWidth="1"/>
    <col min="5" max="6" width="18.69921875" style="20" customWidth="1"/>
    <col min="7" max="8" width="18.69921875" style="19" customWidth="1"/>
    <col min="9" max="10" width="16.796875" style="20" customWidth="1"/>
    <col min="11" max="12" width="16" style="19" customWidth="1"/>
    <col min="13" max="13" width="20.3984375" style="19" customWidth="1"/>
    <col min="14" max="14" width="6.69921875" style="3" customWidth="1"/>
    <col min="15" max="15" width="4.19921875" style="2" customWidth="1"/>
    <col min="16" max="40" width="3.296875" style="2" customWidth="1"/>
    <col min="41" max="16384" width="9.09765625" style="2"/>
  </cols>
  <sheetData>
    <row r="1" spans="1:14" s="5" customFormat="1" ht="30" customHeight="1" x14ac:dyDescent="0.2">
      <c r="A1" s="3"/>
      <c r="B1" s="3"/>
      <c r="C1" s="3"/>
      <c r="D1" s="3"/>
      <c r="E1" s="4"/>
      <c r="F1" s="4"/>
      <c r="G1" s="3"/>
      <c r="H1" s="3"/>
      <c r="I1" s="4"/>
      <c r="J1" s="4"/>
      <c r="K1" s="3"/>
      <c r="L1" s="3"/>
      <c r="M1" s="3"/>
      <c r="N1" s="3"/>
    </row>
    <row r="2" spans="1:14" s="5" customFormat="1" ht="80.099999999999994" customHeight="1" x14ac:dyDescent="0.2">
      <c r="A2" s="3"/>
      <c r="B2" s="26" t="s">
        <v>21</v>
      </c>
      <c r="C2" s="6"/>
      <c r="D2" s="6"/>
      <c r="E2" s="7"/>
      <c r="F2" s="8" t="s">
        <v>15</v>
      </c>
      <c r="G2" s="9">
        <v>0.25</v>
      </c>
      <c r="H2" s="3"/>
      <c r="I2" s="4"/>
      <c r="J2" s="4"/>
      <c r="K2" s="3"/>
      <c r="L2" s="3"/>
      <c r="M2" s="3"/>
      <c r="N2" s="3"/>
    </row>
    <row r="3" spans="1:14" s="5" customFormat="1" ht="30" customHeight="1" x14ac:dyDescent="0.2">
      <c r="A3" s="3"/>
      <c r="B3" s="3"/>
      <c r="C3" s="3"/>
      <c r="D3" s="3"/>
      <c r="E3" s="10"/>
      <c r="F3" s="10"/>
      <c r="G3" s="3"/>
      <c r="H3" s="3"/>
      <c r="I3" s="10"/>
      <c r="J3" s="10"/>
      <c r="K3" s="3"/>
      <c r="L3" s="3"/>
      <c r="M3" s="3"/>
      <c r="N3" s="3"/>
    </row>
    <row r="4" spans="1:14" s="5" customFormat="1" ht="62.1" customHeight="1" x14ac:dyDescent="0.2">
      <c r="A4" s="11"/>
      <c r="B4" s="17" t="s">
        <v>17</v>
      </c>
      <c r="C4" s="17" t="s">
        <v>0</v>
      </c>
      <c r="D4" s="17" t="s">
        <v>7</v>
      </c>
      <c r="E4" s="24" t="s">
        <v>14</v>
      </c>
      <c r="F4" s="24" t="s">
        <v>9</v>
      </c>
      <c r="G4" s="17" t="s">
        <v>8</v>
      </c>
      <c r="H4" s="17" t="s">
        <v>16</v>
      </c>
      <c r="I4" s="24" t="s">
        <v>10</v>
      </c>
      <c r="J4" s="24" t="s">
        <v>11</v>
      </c>
      <c r="K4" s="17" t="s">
        <v>13</v>
      </c>
      <c r="L4" s="17" t="s">
        <v>12</v>
      </c>
      <c r="M4" s="17" t="s">
        <v>1</v>
      </c>
      <c r="N4" s="11"/>
    </row>
    <row r="5" spans="1:14" s="5" customFormat="1" ht="33.950000000000003" customHeight="1" x14ac:dyDescent="0.2">
      <c r="A5" s="3"/>
      <c r="B5" s="18" t="s">
        <v>35</v>
      </c>
      <c r="C5" s="18" t="s">
        <v>26</v>
      </c>
      <c r="D5" s="18" t="s">
        <v>29</v>
      </c>
      <c r="E5" s="25">
        <v>45604</v>
      </c>
      <c r="F5" s="25">
        <v>45621</v>
      </c>
      <c r="G5" s="18">
        <v>40</v>
      </c>
      <c r="H5" s="21">
        <f>IF(COUNTA('Project tracker'!$E5,'Project tracker'!$F5)&lt;&gt;2,"",DAYS360('Project tracker'!$E5,'Project tracker'!$F5,FALSE))</f>
        <v>17</v>
      </c>
      <c r="I5" s="25">
        <f ca="1">TODAY()-65</f>
        <v>45536</v>
      </c>
      <c r="J5" s="25">
        <f ca="1">TODAY()</f>
        <v>45601</v>
      </c>
      <c r="K5" s="18">
        <v>5</v>
      </c>
      <c r="L5" s="21">
        <f ca="1">IF(COUNTA('Project tracker'!$I5,'Project tracker'!$J5)&lt;&gt;2,"",DAYS360('Project tracker'!$I5,'Project tracker'!$J5,FALSE))</f>
        <v>64</v>
      </c>
      <c r="M5" s="18"/>
      <c r="N5" s="3"/>
    </row>
    <row r="6" spans="1:14" s="5" customFormat="1" ht="33.950000000000003" customHeight="1" x14ac:dyDescent="0.2">
      <c r="A6" s="3"/>
      <c r="B6" s="18" t="s">
        <v>36</v>
      </c>
      <c r="C6" s="18" t="s">
        <v>28</v>
      </c>
      <c r="D6" s="18" t="s">
        <v>29</v>
      </c>
      <c r="E6" s="25">
        <v>45619</v>
      </c>
      <c r="F6" s="25">
        <v>45622</v>
      </c>
      <c r="G6" s="18">
        <v>9</v>
      </c>
      <c r="H6" s="21">
        <f>IF(COUNTA('Project tracker'!$E6,'Project tracker'!$F6)&lt;&gt;2,"",DAYS360('Project tracker'!$E6,'Project tracker'!$F6,FALSE))</f>
        <v>3</v>
      </c>
      <c r="I6" s="25">
        <f ca="1">TODAY()-41</f>
        <v>45560</v>
      </c>
      <c r="J6" s="25">
        <f ca="1">TODAY()-7</f>
        <v>45594</v>
      </c>
      <c r="K6" s="18">
        <v>6</v>
      </c>
      <c r="L6" s="21">
        <f ca="1">IF(COUNTA('Project tracker'!$I6,'Project tracker'!$J6)&lt;&gt;2,"",DAYS360('Project tracker'!$I6,'Project tracker'!$J6,FALSE))</f>
        <v>34</v>
      </c>
      <c r="M6" s="18"/>
      <c r="N6" s="3"/>
    </row>
    <row r="7" spans="1:14" s="5" customFormat="1" ht="33.950000000000003" customHeight="1" x14ac:dyDescent="0.2">
      <c r="A7" s="3"/>
      <c r="B7" s="18" t="s">
        <v>37</v>
      </c>
      <c r="C7" s="18" t="s">
        <v>26</v>
      </c>
      <c r="D7" s="18" t="s">
        <v>32</v>
      </c>
      <c r="E7" s="25">
        <v>45604</v>
      </c>
      <c r="F7" s="25">
        <v>45621</v>
      </c>
      <c r="G7" s="18">
        <v>5</v>
      </c>
      <c r="H7" s="21">
        <f>IF(COUNTA('Project tracker'!$E7,'Project tracker'!$F7)&lt;&gt;2,"",DAYS360('Project tracker'!$E7,'Project tracker'!$F7,FALSE))</f>
        <v>17</v>
      </c>
      <c r="I7" s="25">
        <f ca="1">TODAY()-100</f>
        <v>45501</v>
      </c>
      <c r="J7" s="25">
        <f ca="1">TODAY()-27</f>
        <v>45574</v>
      </c>
      <c r="K7" s="18">
        <v>4</v>
      </c>
      <c r="L7" s="21">
        <f ca="1">IF(COUNTA('Project tracker'!$I7,'Project tracker'!$J7)&lt;&gt;2,"",DAYS360('Project tracker'!$I7,'Project tracker'!$J7,FALSE))</f>
        <v>71</v>
      </c>
      <c r="M7" s="18"/>
      <c r="N7" s="3"/>
    </row>
    <row r="8" spans="1:14" s="5" customFormat="1" ht="33.950000000000003" customHeight="1" x14ac:dyDescent="0.2">
      <c r="A8" s="3"/>
      <c r="B8" s="18" t="s">
        <v>38</v>
      </c>
      <c r="C8" s="18" t="s">
        <v>28</v>
      </c>
      <c r="D8" s="18" t="s">
        <v>32</v>
      </c>
      <c r="E8" s="25">
        <v>45619</v>
      </c>
      <c r="F8" s="25">
        <v>45622</v>
      </c>
      <c r="G8" s="18">
        <v>6</v>
      </c>
      <c r="H8" s="21">
        <f>IF(COUNTA('Project tracker'!$E8,'Project tracker'!$F8)&lt;&gt;2,"",DAYS360('Project tracker'!$E8,'Project tracker'!$F8,FALSE))</f>
        <v>3</v>
      </c>
      <c r="I8" s="25">
        <f ca="1">TODAY()-90</f>
        <v>45511</v>
      </c>
      <c r="J8" s="25">
        <f ca="1">TODAY()-71</f>
        <v>45530</v>
      </c>
      <c r="K8" s="18">
        <v>1</v>
      </c>
      <c r="L8" s="21">
        <f ca="1">IF(COUNTA('Project tracker'!$I8,'Project tracker'!$J8)&lt;&gt;2,"",DAYS360('Project tracker'!$I8,'Project tracker'!$J8,FALSE))</f>
        <v>19</v>
      </c>
      <c r="M8" s="18"/>
      <c r="N8" s="3"/>
    </row>
    <row r="9" spans="1:14" s="5" customFormat="1" ht="33.950000000000003" customHeight="1" x14ac:dyDescent="0.2">
      <c r="A9" s="3"/>
      <c r="B9" s="18" t="s">
        <v>39</v>
      </c>
      <c r="C9" s="18" t="s">
        <v>26</v>
      </c>
      <c r="D9" s="18" t="s">
        <v>31</v>
      </c>
      <c r="E9" s="25">
        <v>45607</v>
      </c>
      <c r="F9" s="25">
        <v>45614</v>
      </c>
      <c r="G9" s="18">
        <v>4</v>
      </c>
      <c r="H9" s="21">
        <f>IF(COUNTA('Project tracker'!$E9,'Project tracker'!$F9)&lt;&gt;2,"",DAYS360('Project tracker'!$E9,'Project tracker'!$F9,FALSE))</f>
        <v>7</v>
      </c>
      <c r="I9" s="25">
        <f ca="1">TODAY()-90</f>
        <v>45511</v>
      </c>
      <c r="J9" s="25">
        <f ca="1">TODAY()-44</f>
        <v>45557</v>
      </c>
      <c r="K9" s="18">
        <v>1</v>
      </c>
      <c r="L9" s="21">
        <f ca="1">IF(COUNTA('Project tracker'!$I9,'Project tracker'!$J9)&lt;&gt;2,"",DAYS360('Project tracker'!$I9,'Project tracker'!$J9,FALSE))</f>
        <v>45</v>
      </c>
      <c r="M9" s="18"/>
      <c r="N9" s="3"/>
    </row>
    <row r="10" spans="1:14" s="5" customFormat="1" ht="33.950000000000003" customHeight="1" x14ac:dyDescent="0.2">
      <c r="A10" s="3"/>
      <c r="B10" s="18" t="s">
        <v>40</v>
      </c>
      <c r="C10" s="18" t="s">
        <v>26</v>
      </c>
      <c r="D10" s="18" t="s">
        <v>30</v>
      </c>
      <c r="E10" s="25">
        <f>E7</f>
        <v>45604</v>
      </c>
      <c r="F10" s="25">
        <f>F7</f>
        <v>45621</v>
      </c>
      <c r="G10" s="18">
        <v>35</v>
      </c>
      <c r="H10" s="21">
        <f>IF(COUNTA('Project tracker'!$E10,'Project tracker'!$F10)&lt;&gt;2,"",DAYS360('Project tracker'!$E10,'Project tracker'!$F10,FALSE))</f>
        <v>17</v>
      </c>
      <c r="I10" s="25">
        <f ca="1">TODAY()-60</f>
        <v>45541</v>
      </c>
      <c r="J10" s="25">
        <f ca="1">TODAY()-45</f>
        <v>45556</v>
      </c>
      <c r="K10" s="18">
        <v>6</v>
      </c>
      <c r="L10" s="21">
        <f ca="1">IF(COUNTA('Project tracker'!$I10,'Project tracker'!$J10)&lt;&gt;2,"",DAYS360('Project tracker'!$I10,'Project tracker'!$J10,FALSE))</f>
        <v>15</v>
      </c>
      <c r="M10" s="18"/>
      <c r="N10" s="3"/>
    </row>
    <row r="11" spans="1:14" s="5" customFormat="1" ht="33.950000000000003" customHeight="1" x14ac:dyDescent="0.2">
      <c r="A11" s="3"/>
      <c r="B11" s="18" t="s">
        <v>40</v>
      </c>
      <c r="C11" s="18" t="s">
        <v>28</v>
      </c>
      <c r="D11" s="18" t="s">
        <v>30</v>
      </c>
      <c r="E11" s="25">
        <v>45619</v>
      </c>
      <c r="F11" s="25">
        <f>F8</f>
        <v>45622</v>
      </c>
      <c r="G11" s="18">
        <v>8</v>
      </c>
      <c r="H11" s="21">
        <f>IF(COUNTA('Project tracker'!$E11,'Project tracker'!$F11)&lt;&gt;2,"",DAYS360('Project tracker'!$E11,'Project tracker'!$F11,FALSE))</f>
        <v>3</v>
      </c>
      <c r="I11" s="25">
        <f ca="1">TODAY()-44</f>
        <v>45557</v>
      </c>
      <c r="J11" s="25">
        <f ca="1">TODAY()-15</f>
        <v>45586</v>
      </c>
      <c r="K11" s="18">
        <v>5</v>
      </c>
      <c r="L11" s="21">
        <f ca="1">IF(COUNTA('Project tracker'!$I11,'Project tracker'!$J11)&lt;&gt;2,"",DAYS360('Project tracker'!$I11,'Project tracker'!$J11,FALSE))</f>
        <v>29</v>
      </c>
      <c r="M11" s="18"/>
      <c r="N11" s="3"/>
    </row>
    <row r="12" spans="1:14" s="5" customFormat="1" ht="33.950000000000003" customHeight="1" x14ac:dyDescent="0.2">
      <c r="A12" s="3"/>
      <c r="B12" s="18" t="s">
        <v>43</v>
      </c>
      <c r="C12" s="18" t="s">
        <v>26</v>
      </c>
      <c r="D12" s="18" t="s">
        <v>34</v>
      </c>
      <c r="E12" s="25">
        <v>45623</v>
      </c>
      <c r="F12" s="28">
        <v>45630</v>
      </c>
      <c r="G12" s="18">
        <v>10</v>
      </c>
      <c r="H12" s="21">
        <f>IF(COUNTA('Project tracker'!$E12,'Project tracker'!$F12)&lt;&gt;2,"",DAYS360('Project tracker'!$E12,'Project tracker'!$F12,FALSE))</f>
        <v>7</v>
      </c>
      <c r="I12" s="25">
        <f ca="1">TODAY()-1</f>
        <v>45600</v>
      </c>
      <c r="J12" s="25">
        <f ca="1">TODAY()+1</f>
        <v>45602</v>
      </c>
      <c r="K12" s="18">
        <v>6</v>
      </c>
      <c r="L12" s="21">
        <f ca="1">IF(COUNTA('Project tracker'!$I12,'Project tracker'!$J12)&lt;&gt;2,"",DAYS360('Project tracker'!$I12,'Project tracker'!$J12,FALSE))</f>
        <v>2</v>
      </c>
      <c r="M12" s="18"/>
      <c r="N12" s="3"/>
    </row>
    <row r="13" spans="1:14" s="5" customFormat="1" ht="33.950000000000003" customHeight="1" x14ac:dyDescent="0.2">
      <c r="A13" s="3"/>
      <c r="B13" s="18" t="s">
        <v>44</v>
      </c>
      <c r="C13" s="18" t="s">
        <v>28</v>
      </c>
      <c r="D13" s="18" t="s">
        <v>34</v>
      </c>
      <c r="E13" s="25">
        <v>45623</v>
      </c>
      <c r="F13" s="28">
        <v>45630</v>
      </c>
      <c r="G13" s="18">
        <v>1</v>
      </c>
      <c r="H13" s="21">
        <f>IF(COUNTA('Project tracker'!$E13,'Project tracker'!$F13)&lt;&gt;2,"",DAYS360('Project tracker'!$E13,'Project tracker'!$F13,FALSE))</f>
        <v>7</v>
      </c>
      <c r="I13" s="25">
        <f ca="1">TODAY()-90</f>
        <v>45511</v>
      </c>
      <c r="J13" s="25">
        <f ca="1">TODAY()-80</f>
        <v>45521</v>
      </c>
      <c r="K13" s="18">
        <v>7</v>
      </c>
      <c r="L13" s="21">
        <f ca="1">IF(COUNTA('Project tracker'!$I13,'Project tracker'!$J13)&lt;&gt;2,"",DAYS360('Project tracker'!$I13,'Project tracker'!$J13,FALSE))</f>
        <v>10</v>
      </c>
      <c r="M13" s="18"/>
      <c r="N13" s="3"/>
    </row>
    <row r="14" spans="1:14" s="5" customFormat="1" ht="30" customHeight="1" x14ac:dyDescent="0.2">
      <c r="A14" s="3"/>
      <c r="B14" s="18" t="s">
        <v>41</v>
      </c>
      <c r="C14" s="18" t="s">
        <v>26</v>
      </c>
      <c r="D14" s="18" t="s">
        <v>33</v>
      </c>
      <c r="E14" s="25">
        <v>45604</v>
      </c>
      <c r="F14" s="25">
        <v>45621</v>
      </c>
      <c r="G14" s="18">
        <v>40</v>
      </c>
      <c r="H14" s="21">
        <f>IF(COUNTA('Project tracker'!$E14,'Project tracker'!$F14)&lt;&gt;2,"",DAYS360('Project tracker'!$E14,'Project tracker'!$F14,FALSE))</f>
        <v>17</v>
      </c>
      <c r="I14" s="28">
        <f ca="1">TODAY()-65</f>
        <v>45536</v>
      </c>
      <c r="J14" s="28">
        <f ca="1">TODAY()</f>
        <v>45601</v>
      </c>
      <c r="K14" s="18">
        <v>5</v>
      </c>
      <c r="L14" s="21">
        <f ca="1">IF(COUNTA('Project tracker'!$I14,'Project tracker'!$J14)&lt;&gt;2,"",DAYS360('Project tracker'!$I14,'Project tracker'!$J14,FALSE))</f>
        <v>64</v>
      </c>
      <c r="M14" s="18"/>
      <c r="N14" s="3"/>
    </row>
    <row r="15" spans="1:14" ht="30" customHeight="1" x14ac:dyDescent="0.2">
      <c r="B15" s="18" t="s">
        <v>42</v>
      </c>
      <c r="C15" s="18" t="s">
        <v>28</v>
      </c>
      <c r="D15" s="18" t="s">
        <v>33</v>
      </c>
      <c r="E15" s="28">
        <v>45619</v>
      </c>
      <c r="F15" s="28">
        <f>F11</f>
        <v>45622</v>
      </c>
      <c r="G15" s="18">
        <v>9</v>
      </c>
      <c r="H15" s="21">
        <f>IF(COUNTA('Project tracker'!$E15,'Project tracker'!$F15)&lt;&gt;2,"",DAYS360('Project tracker'!$E15,'Project tracker'!$F15,FALSE))</f>
        <v>3</v>
      </c>
      <c r="I15" s="28">
        <f ca="1">TODAY()-41</f>
        <v>45560</v>
      </c>
      <c r="J15" s="28">
        <f ca="1">TODAY()-7</f>
        <v>45594</v>
      </c>
      <c r="K15" s="18">
        <v>6</v>
      </c>
      <c r="L15" s="21">
        <f ca="1">IF(COUNTA('Project tracker'!$I15,'Project tracker'!$J15)&lt;&gt;2,"",DAYS360('Project tracker'!$I15,'Project tracker'!$J15,FALSE))</f>
        <v>34</v>
      </c>
      <c r="M15" s="18"/>
    </row>
    <row r="16" spans="1:14" ht="30" customHeight="1" x14ac:dyDescent="0.2">
      <c r="B16" s="29"/>
      <c r="C16" s="29"/>
      <c r="D16" s="29"/>
      <c r="E16" s="30"/>
      <c r="F16" s="30"/>
      <c r="G16" s="18">
        <v>5</v>
      </c>
      <c r="H16" s="21" t="str">
        <f>IF(COUNTA('Project tracker'!$E16,'Project tracker'!$F16)&lt;&gt;2,"",DAYS360('Project tracker'!$E16,'Project tracker'!$F16,FALSE))</f>
        <v/>
      </c>
      <c r="I16" s="28">
        <f ca="1">TODAY()-100</f>
        <v>45501</v>
      </c>
      <c r="J16" s="28">
        <f ca="1">TODAY()-27</f>
        <v>45574</v>
      </c>
      <c r="K16" s="18">
        <v>4</v>
      </c>
      <c r="L16" s="21">
        <f ca="1">IF(COUNTA('Project tracker'!$I16,'Project tracker'!$J16)&lt;&gt;2,"",DAYS360('Project tracker'!$I16,'Project tracker'!$J16,FALSE))</f>
        <v>71</v>
      </c>
      <c r="M16" s="18"/>
    </row>
    <row r="17" spans="2:13" ht="30" customHeight="1" x14ac:dyDescent="0.2">
      <c r="B17" s="18"/>
      <c r="C17" s="18"/>
      <c r="D17" s="18"/>
      <c r="E17" s="28"/>
      <c r="F17" s="28"/>
      <c r="G17" s="18">
        <v>6</v>
      </c>
      <c r="H17" s="21" t="str">
        <f>IF(COUNTA('Project tracker'!$E17,'Project tracker'!$F17)&lt;&gt;2,"",DAYS360('Project tracker'!$E17,'Project tracker'!$F17,FALSE))</f>
        <v/>
      </c>
      <c r="I17" s="28">
        <f ca="1">TODAY()-90</f>
        <v>45511</v>
      </c>
      <c r="J17" s="28">
        <f ca="1">TODAY()-71</f>
        <v>45530</v>
      </c>
      <c r="K17" s="18">
        <v>1</v>
      </c>
      <c r="L17" s="21">
        <f ca="1">IF(COUNTA('Project tracker'!$I17,'Project tracker'!$J17)&lt;&gt;2,"",DAYS360('Project tracker'!$I17,'Project tracker'!$J17,FALSE))</f>
        <v>19</v>
      </c>
      <c r="M17" s="18"/>
    </row>
    <row r="18" spans="2:13" ht="30" customHeight="1" x14ac:dyDescent="0.2">
      <c r="B18" s="18"/>
      <c r="C18" s="18"/>
      <c r="D18" s="18"/>
      <c r="E18" s="28"/>
      <c r="F18" s="28"/>
      <c r="G18" s="18">
        <v>4</v>
      </c>
      <c r="H18" s="21" t="str">
        <f>IF(COUNTA('Project tracker'!$E18,'Project tracker'!$F18)&lt;&gt;2,"",DAYS360('Project tracker'!$E18,'Project tracker'!$F18,FALSE))</f>
        <v/>
      </c>
      <c r="I18" s="28">
        <f ca="1">TODAY()-90</f>
        <v>45511</v>
      </c>
      <c r="J18" s="28">
        <f ca="1">TODAY()-44</f>
        <v>45557</v>
      </c>
      <c r="K18" s="18">
        <v>1</v>
      </c>
      <c r="L18" s="21">
        <f ca="1">IF(COUNTA('Project tracker'!$I18,'Project tracker'!$J18)&lt;&gt;2,"",DAYS360('Project tracker'!$I18,'Project tracker'!$J18,FALSE))</f>
        <v>45</v>
      </c>
      <c r="M18" s="18"/>
    </row>
    <row r="19" spans="2:13" ht="30" customHeight="1" x14ac:dyDescent="0.2">
      <c r="B19" s="18"/>
      <c r="C19" s="18"/>
      <c r="D19" s="18"/>
      <c r="E19" s="28"/>
      <c r="F19" s="28"/>
      <c r="G19" s="18">
        <v>35</v>
      </c>
      <c r="H19" s="21" t="str">
        <f>IF(COUNTA('Project tracker'!$E19,'Project tracker'!$F19)&lt;&gt;2,"",DAYS360('Project tracker'!$E19,'Project tracker'!$F19,FALSE))</f>
        <v/>
      </c>
      <c r="I19" s="28">
        <f ca="1">TODAY()-60</f>
        <v>45541</v>
      </c>
      <c r="J19" s="28">
        <f ca="1">TODAY()-45</f>
        <v>45556</v>
      </c>
      <c r="K19" s="18">
        <v>6</v>
      </c>
      <c r="L19" s="21">
        <f ca="1">IF(COUNTA('Project tracker'!$I19,'Project tracker'!$J19)&lt;&gt;2,"",DAYS360('Project tracker'!$I19,'Project tracker'!$J19,FALSE))</f>
        <v>15</v>
      </c>
      <c r="M19" s="18"/>
    </row>
    <row r="20" spans="2:13" ht="30" customHeight="1" x14ac:dyDescent="0.2">
      <c r="B20" s="18"/>
      <c r="C20" s="18"/>
      <c r="D20" s="18"/>
      <c r="E20" s="28"/>
      <c r="F20" s="28"/>
      <c r="G20" s="18">
        <v>8</v>
      </c>
      <c r="H20" s="21" t="str">
        <f>IF(COUNTA('Project tracker'!$E20,'Project tracker'!$F20)&lt;&gt;2,"",DAYS360('Project tracker'!$E20,'Project tracker'!$F20,FALSE))</f>
        <v/>
      </c>
      <c r="I20" s="28">
        <f ca="1">TODAY()-44</f>
        <v>45557</v>
      </c>
      <c r="J20" s="28">
        <f ca="1">TODAY()-15</f>
        <v>45586</v>
      </c>
      <c r="K20" s="18">
        <v>5</v>
      </c>
      <c r="L20" s="21">
        <f ca="1">IF(COUNTA('Project tracker'!$I20,'Project tracker'!$J20)&lt;&gt;2,"",DAYS360('Project tracker'!$I20,'Project tracker'!$J20,FALSE))</f>
        <v>29</v>
      </c>
      <c r="M20" s="18"/>
    </row>
    <row r="21" spans="2:13" ht="30" customHeight="1" x14ac:dyDescent="0.2">
      <c r="B21" s="18"/>
      <c r="C21" s="18"/>
      <c r="D21" s="18"/>
      <c r="E21" s="28"/>
      <c r="F21" s="28"/>
      <c r="G21" s="18">
        <v>10</v>
      </c>
      <c r="H21" s="21" t="str">
        <f>IF(COUNTA('Project tracker'!$E21,'Project tracker'!$F21)&lt;&gt;2,"",DAYS360('Project tracker'!$E21,'Project tracker'!$F21,FALSE))</f>
        <v/>
      </c>
      <c r="I21" s="28">
        <f ca="1">TODAY()-1</f>
        <v>45600</v>
      </c>
      <c r="J21" s="28">
        <f ca="1">TODAY()+1</f>
        <v>45602</v>
      </c>
      <c r="K21" s="18">
        <v>6</v>
      </c>
      <c r="L21" s="21">
        <f ca="1">IF(COUNTA('Project tracker'!$I21,'Project tracker'!$J21)&lt;&gt;2,"",DAYS360('Project tracker'!$I21,'Project tracker'!$J21,FALSE))</f>
        <v>2</v>
      </c>
      <c r="M21" s="18"/>
    </row>
    <row r="22" spans="2:13" ht="30" customHeight="1" x14ac:dyDescent="0.2">
      <c r="B22" s="18"/>
      <c r="C22" s="18"/>
      <c r="D22" s="18"/>
      <c r="E22" s="28"/>
      <c r="F22" s="28"/>
      <c r="G22" s="18">
        <v>1</v>
      </c>
      <c r="H22" s="21" t="str">
        <f>IF(COUNTA('Project tracker'!$E22,'Project tracker'!$F22)&lt;&gt;2,"",DAYS360('Project tracker'!$E22,'Project tracker'!$F22,FALSE))</f>
        <v/>
      </c>
      <c r="I22" s="28">
        <f ca="1">TODAY()-90</f>
        <v>45511</v>
      </c>
      <c r="J22" s="28">
        <f ca="1">TODAY()-80</f>
        <v>45521</v>
      </c>
      <c r="K22" s="18">
        <v>7</v>
      </c>
      <c r="L22" s="21">
        <f ca="1">IF(COUNTA('Project tracker'!$I22,'Project tracker'!$J22)&lt;&gt;2,"",DAYS360('Project tracker'!$I22,'Project tracker'!$J22,FALSE))</f>
        <v>10</v>
      </c>
      <c r="M22" s="18"/>
    </row>
  </sheetData>
  <conditionalFormatting sqref="K5:K22">
    <cfRule type="expression" dxfId="1" priority="1">
      <formula>(ABS((K5-G5))/G5)&gt;FlagPercent</formula>
    </cfRule>
  </conditionalFormatting>
  <conditionalFormatting sqref="L5:L22">
    <cfRule type="expression" dxfId="0" priority="2">
      <formula>(ABS((L5-H5))/H5)&gt;FlagPercent</formula>
    </cfRule>
  </conditionalFormatting>
  <dataValidations count="15">
    <dataValidation allowBlank="1" showInputMessage="1" showErrorMessage="1" prompt="Enter project names in this column" sqref="B4" xr:uid="{00000000-0002-0000-0000-000006000000}"/>
    <dataValidation allowBlank="1" showInputMessage="1" showErrorMessage="1" prompt="Select Category name from the dropdown list in each cell in this column. Options in this list are defined in the Setup worksheet. Press ALT+DOWN ARROW to navigate the list, then ENTER to make a selection" sqref="C4" xr:uid="{00000000-0002-0000-0000-000007000000}"/>
    <dataValidation allowBlank="1" showInputMessage="1" showErrorMessage="1" prompt="Select the Employee name from the dropdown list in each cell in this column. Options are defined in the Setup worksheet. Press ALT+DOWN ARROW to navigate the list, then ENTER to make a selection" sqref="D4" xr:uid="{00000000-0002-0000-0000-000008000000}"/>
    <dataValidation allowBlank="1" showInputMessage="1" showErrorMessage="1" prompt="Enter the estimated project start date in this column" sqref="E4" xr:uid="{00000000-0002-0000-0000-000009000000}"/>
    <dataValidation allowBlank="1" showInputMessage="1" showErrorMessage="1" prompt="Enter the estimated project finish date in this column" sqref="F4" xr:uid="{00000000-0002-0000-0000-00000A000000}"/>
    <dataValidation allowBlank="1" showInputMessage="1" showErrorMessage="1" prompt="Enter estimated project work in hours" sqref="G4" xr:uid="{00000000-0002-0000-0000-00000B000000}"/>
    <dataValidation allowBlank="1" showInputMessage="1" showErrorMessage="1" prompt="Estimated duration in days is auto calculated in this column" sqref="H4" xr:uid="{00000000-0002-0000-0000-00000C000000}"/>
    <dataValidation allowBlank="1" showInputMessage="1" showErrorMessage="1" prompt="Enter the actual project start date in this column" sqref="I4" xr:uid="{00000000-0002-0000-0000-00000D000000}"/>
    <dataValidation allowBlank="1" showInputMessage="1" showErrorMessage="1" prompt="Enter the actual project finish date in this column" sqref="J4" xr:uid="{00000000-0002-0000-0000-00000E000000}"/>
    <dataValidation allowBlank="1" showInputMessage="1" showErrorMessage="1" prompt="Enter the actual project work in hours. Values that meet the Over/Under criteria are highlighted bold font styling." sqref="K4" xr:uid="{00000000-0002-0000-0000-000011000000}"/>
    <dataValidation allowBlank="1" showInputMessage="1" showErrorMessage="1" prompt="Actual number of days is auto calculated in this column. Values that meet the Over/Under criteria are highlighted bold font styling." sqref="L4" xr:uid="{00000000-0002-0000-0000-000012000000}"/>
    <dataValidation allowBlank="1" showInputMessage="1" showErrorMessage="1" prompt="Enter notes for projects in this column" sqref="M4" xr:uid="{00000000-0002-0000-0000-000013000000}"/>
    <dataValidation allowBlank="1" showInputMessage="1" showErrorMessage="1" prompt="Enter projects in this project tracker worksheet. Set the percent over/under to flag in G2. Actual work in hours and actual duration in days will highlight over/under values with bold font styling in columns K and L." sqref="A1" xr:uid="{3A6D0288-E989-47CF-AA20-17E7D5BC6A0A}"/>
    <dataValidation type="list" allowBlank="1" showInputMessage="1" showErrorMessage="1" error="Select a category from the list or create a new category to display in this list from the Setup worksheet." sqref="C5:C15 C17:C22" xr:uid="{00000000-0002-0000-0000-000002000000}">
      <formula1>CategoryList</formula1>
    </dataValidation>
    <dataValidation type="list" allowBlank="1" showInputMessage="1" showErrorMessage="1" error="Select an employee from the list or create a new employee to display in this list from the Setup worksheet." sqref="D5:D12 D14:D15 D17:D22" xr:uid="{00000000-0002-0000-0000-000003000000}">
      <formula1>EmployeeList</formula1>
    </dataValidation>
  </dataValidations>
  <printOptions horizontalCentered="1"/>
  <pageMargins left="0.25" right="0.25" top="0.5" bottom="0.5" header="0.3" footer="0.3"/>
  <pageSetup fitToHeight="0" orientation="landscape" r:id="rId1"/>
  <headerFooter differentFirst="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F64F2-A0CB-432E-B537-8AB164D6506B}">
  <dimension ref="A1:C4"/>
  <sheetViews>
    <sheetView workbookViewId="0">
      <selection activeCell="A3" sqref="A3"/>
    </sheetView>
  </sheetViews>
  <sheetFormatPr defaultColWidth="8.69921875" defaultRowHeight="14.25" x14ac:dyDescent="0.2"/>
  <cols>
    <col min="1" max="1" width="12.69921875" style="27" customWidth="1"/>
    <col min="2" max="2" width="20.09765625" style="27" customWidth="1"/>
    <col min="3" max="3" width="16.69921875" style="27" customWidth="1"/>
    <col min="4" max="16384" width="8.69921875" style="27"/>
  </cols>
  <sheetData>
    <row r="1" spans="1:3" x14ac:dyDescent="0.2">
      <c r="A1" s="27" t="s">
        <v>22</v>
      </c>
      <c r="B1" s="27" t="s">
        <v>23</v>
      </c>
      <c r="C1" s="27" t="s">
        <v>24</v>
      </c>
    </row>
    <row r="2" spans="1:3" x14ac:dyDescent="0.2">
      <c r="A2" s="27" t="s">
        <v>18</v>
      </c>
    </row>
    <row r="3" spans="1:3" x14ac:dyDescent="0.2">
      <c r="A3" s="27" t="s">
        <v>19</v>
      </c>
    </row>
    <row r="4" spans="1:3" x14ac:dyDescent="0.2">
      <c r="A4" s="27" t="s">
        <v>20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59999389629810485"/>
    <pageSetUpPr fitToPage="1"/>
  </sheetPr>
  <dimension ref="A1:D11"/>
  <sheetViews>
    <sheetView showGridLines="0" tabSelected="1" zoomScale="70" zoomScaleNormal="70" workbookViewId="0">
      <selection activeCell="F4" sqref="F4"/>
    </sheetView>
  </sheetViews>
  <sheetFormatPr defaultColWidth="9" defaultRowHeight="30" customHeight="1" x14ac:dyDescent="0.2"/>
  <cols>
    <col min="1" max="1" width="6.69921875" style="12" customWidth="1"/>
    <col min="2" max="3" width="18.5" style="23" customWidth="1"/>
    <col min="4" max="4" width="6.69921875" style="13" customWidth="1"/>
    <col min="5" max="16384" width="9" style="1"/>
  </cols>
  <sheetData>
    <row r="1" spans="1:4" customFormat="1" ht="30" customHeight="1" x14ac:dyDescent="0.2">
      <c r="A1" s="12"/>
      <c r="B1" s="12"/>
      <c r="C1" s="12"/>
      <c r="D1" s="12"/>
    </row>
    <row r="2" spans="1:4" customFormat="1" ht="80.099999999999994" customHeight="1" x14ac:dyDescent="0.2">
      <c r="A2" s="12"/>
      <c r="B2" s="16" t="s">
        <v>3</v>
      </c>
      <c r="C2" s="13"/>
      <c r="D2" s="13"/>
    </row>
    <row r="3" spans="1:4" customFormat="1" ht="30" customHeight="1" x14ac:dyDescent="0.2">
      <c r="A3" s="12"/>
      <c r="B3" s="13"/>
      <c r="C3" s="13"/>
      <c r="D3" s="13"/>
    </row>
    <row r="4" spans="1:4" customFormat="1" ht="62.1" customHeight="1" x14ac:dyDescent="0.2">
      <c r="A4" s="14"/>
      <c r="B4" s="22" t="s">
        <v>4</v>
      </c>
      <c r="C4" s="22" t="s">
        <v>5</v>
      </c>
      <c r="D4" s="15"/>
    </row>
    <row r="5" spans="1:4" customFormat="1" ht="33.950000000000003" customHeight="1" x14ac:dyDescent="0.2">
      <c r="A5" s="12"/>
      <c r="B5" s="22" t="s">
        <v>25</v>
      </c>
      <c r="C5" s="22" t="s">
        <v>45</v>
      </c>
      <c r="D5" s="13"/>
    </row>
    <row r="6" spans="1:4" customFormat="1" ht="33.950000000000003" customHeight="1" x14ac:dyDescent="0.2">
      <c r="A6" s="12"/>
      <c r="B6" s="22" t="s">
        <v>26</v>
      </c>
      <c r="C6" s="22" t="s">
        <v>46</v>
      </c>
      <c r="D6" s="13"/>
    </row>
    <row r="7" spans="1:4" customFormat="1" ht="33.950000000000003" customHeight="1" x14ac:dyDescent="0.2">
      <c r="A7" s="12"/>
      <c r="B7" s="22" t="s">
        <v>27</v>
      </c>
      <c r="C7" s="22" t="s">
        <v>47</v>
      </c>
      <c r="D7" s="13"/>
    </row>
    <row r="8" spans="1:4" customFormat="1" ht="33.950000000000003" customHeight="1" x14ac:dyDescent="0.2">
      <c r="A8" s="12"/>
      <c r="B8" s="22" t="s">
        <v>28</v>
      </c>
      <c r="C8" s="22" t="s">
        <v>48</v>
      </c>
      <c r="D8" s="13"/>
    </row>
    <row r="9" spans="1:4" customFormat="1" ht="33.950000000000003" customHeight="1" x14ac:dyDescent="0.2">
      <c r="A9" s="12"/>
      <c r="B9" s="22" t="s">
        <v>2</v>
      </c>
      <c r="C9" s="22" t="s">
        <v>49</v>
      </c>
      <c r="D9" s="13"/>
    </row>
    <row r="10" spans="1:4" customFormat="1" ht="33.950000000000003" customHeight="1" x14ac:dyDescent="0.2">
      <c r="A10" s="12"/>
      <c r="B10" s="22" t="s">
        <v>6</v>
      </c>
      <c r="C10" s="22" t="s">
        <v>50</v>
      </c>
      <c r="D10" s="13"/>
    </row>
    <row r="11" spans="1:4" customFormat="1" ht="30" customHeight="1" x14ac:dyDescent="0.2">
      <c r="A11" s="12"/>
      <c r="B11" s="23"/>
      <c r="C11" s="23"/>
      <c r="D11" s="13"/>
    </row>
  </sheetData>
  <dataValidations count="3">
    <dataValidation allowBlank="1" showInputMessage="1" showErrorMessage="1" prompt="Enter employee names in this column that will be used as options in the Assigned To dropdown list in the Project Tracker worksheet" sqref="C4" xr:uid="{00000000-0002-0000-0100-000001000000}"/>
    <dataValidation allowBlank="1" showInputMessage="1" showErrorMessage="1" prompt="Enter project categories in this column that will be used as options in the Category dropdown list in the Project Tracker worksheet" sqref="B4" xr:uid="{00000000-0002-0000-0100-000002000000}"/>
    <dataValidation allowBlank="1" showInputMessage="1" showErrorMessage="1" prompt="The setup worksheet contains a customizable list of project categories and employee names. These lists are used as dropdown lists in the project tracker worksheet. The lists do not need the same number of items between them." sqref="A1" xr:uid="{1A6985F7-C0C0-4E37-BC45-4F45CCB01119}"/>
  </dataValidations>
  <pageMargins left="0.7" right="0.7" top="0.75" bottom="0.75" header="0.3" footer="0.3"/>
  <pageSetup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648F31BC-5AA3-42BF-80F4-A797E59C4FBD}">
  <ds:schemaRefs>
    <ds:schemaRef ds:uri="http://schemas.microsoft.com/sharepoint/v3/contenttype/forms"/>
  </ds:schemaRefs>
</ds:datastoreItem>
</file>

<file path=customXml/itemProps2.xml><?xml version="1.0" encoding="utf-8"?>
<ds:datastoreItem xmlns:ds="http://schemas.openxmlformats.org/officeDocument/2006/customXml" ds:itemID="{D99023F8-0F96-4650-8DC3-63EE0BD6CB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066C173-72E5-4455-ACFB-9A7596D30A2B}">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TM02930041</Template>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Project tracker</vt:lpstr>
      <vt:lpstr>Task Lookup</vt:lpstr>
      <vt:lpstr>Setup</vt:lpstr>
      <vt:lpstr>CategoryList</vt:lpstr>
      <vt:lpstr>EmployeeList</vt:lpstr>
      <vt:lpstr>FlagPercent</vt:lpstr>
      <vt:lpstr>'Project tracker'!Print_Titles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2023-09-18T03:49:03Z</dcterms:created>
  <dcterms:modified xsi:type="dcterms:W3CDTF">2024-11-05T22:48:43Z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