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traints" sheetId="1" r:id="rId4"/>
    <sheet state="visible" name="Quad1" sheetId="2" r:id="rId5"/>
    <sheet state="visible" name="Quad2" sheetId="3" r:id="rId6"/>
    <sheet state="visible" name="Quad3" sheetId="4" r:id="rId7"/>
    <sheet state="visible" name="Quad4" sheetId="5" r:id="rId8"/>
  </sheets>
  <definedNames/>
  <calcPr/>
</workbook>
</file>

<file path=xl/sharedStrings.xml><?xml version="1.0" encoding="utf-8"?>
<sst xmlns="http://schemas.openxmlformats.org/spreadsheetml/2006/main" count="92" uniqueCount="47">
  <si>
    <t>Constraints</t>
  </si>
  <si>
    <t>luminious</t>
  </si>
  <si>
    <t>20W</t>
  </si>
  <si>
    <t>distance from light source</t>
  </si>
  <si>
    <t>3 m</t>
  </si>
  <si>
    <t>angle of laptop from light source</t>
  </si>
  <si>
    <t>36.86 degree</t>
  </si>
  <si>
    <t>distance of camera from screen</t>
  </si>
  <si>
    <t>30 cm</t>
  </si>
  <si>
    <t>distance of pointing device from the screen</t>
  </si>
  <si>
    <t>~1 cm</t>
  </si>
  <si>
    <t>Type of pointing device</t>
  </si>
  <si>
    <t>led light</t>
  </si>
  <si>
    <t>Screen Resolution</t>
  </si>
  <si>
    <t>1920 x 1080</t>
  </si>
  <si>
    <t>number of quadrants</t>
  </si>
  <si>
    <t>Each Quad resolution</t>
  </si>
  <si>
    <t>960x 540</t>
  </si>
  <si>
    <t>angle of laptop screen</t>
  </si>
  <si>
    <t>90 degree</t>
  </si>
  <si>
    <t>Q1</t>
  </si>
  <si>
    <t>Pointing device 
position</t>
  </si>
  <si>
    <t>SQRT((x1-x2)^2+(y1-y2)^2)</t>
  </si>
  <si>
    <t>x1</t>
  </si>
  <si>
    <t>y1</t>
  </si>
  <si>
    <t>x2</t>
  </si>
  <si>
    <t>y2</t>
  </si>
  <si>
    <t>x1-x2</t>
  </si>
  <si>
    <t>square(X)</t>
  </si>
  <si>
    <t>y1-y2</t>
  </si>
  <si>
    <t>square(y)</t>
  </si>
  <si>
    <t>distance</t>
  </si>
  <si>
    <t>distance-mean</t>
  </si>
  <si>
    <t>square(distance-mean)</t>
  </si>
  <si>
    <t>mean</t>
  </si>
  <si>
    <t>sum of square of
distance with mean=</t>
  </si>
  <si>
    <t>division</t>
  </si>
  <si>
    <t>Standard deviation=</t>
  </si>
  <si>
    <t>Quadrant 2</t>
  </si>
  <si>
    <t>Pointing device
 position</t>
  </si>
  <si>
    <t>square(x)</t>
  </si>
  <si>
    <t>mean=</t>
  </si>
  <si>
    <t>sum of square
 of distance with
 mean</t>
  </si>
  <si>
    <t>standard deviation</t>
  </si>
  <si>
    <t>Quadrant 3</t>
  </si>
  <si>
    <t>square(d-M)</t>
  </si>
  <si>
    <t>Quadrant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</si>
</sst>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Inconsolata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13"/>
    <col customWidth="1" min="2" max="2" width="12.13"/>
    <col customWidth="1" min="3" max="3" width="6.5"/>
    <col customWidth="1" min="4" max="4" width="7.63"/>
    <col customWidth="1" min="5" max="5" width="13.75"/>
    <col customWidth="1" min="6" max="6" width="6.5"/>
    <col customWidth="1" min="7" max="9" width="16.0"/>
    <col customWidth="1" min="11" max="11" width="15.75"/>
    <col customWidth="1" min="12" max="12" width="16.13"/>
    <col customWidth="1" min="14" max="14" width="15.63"/>
    <col customWidth="1" min="15" max="15" width="16.5"/>
    <col customWidth="1" min="17" max="18" width="16.88"/>
  </cols>
  <sheetData>
    <row r="1" ht="40.5" customHeight="1">
      <c r="A1" s="1" t="s">
        <v>0</v>
      </c>
      <c r="B1" s="1"/>
      <c r="G1" s="1"/>
      <c r="H1" s="1"/>
      <c r="I1" s="1"/>
      <c r="L1" s="1"/>
      <c r="O1" s="1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ht="40.5" customHeight="1">
      <c r="A2" s="1"/>
      <c r="B2" s="1"/>
      <c r="G2" s="1"/>
      <c r="H2" s="1"/>
      <c r="I2" s="1"/>
      <c r="L2" s="1"/>
      <c r="O2" s="1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3"/>
      <c r="B3" s="3"/>
      <c r="G3" s="3"/>
      <c r="H3" s="3"/>
      <c r="I3" s="3"/>
      <c r="L3" s="4"/>
      <c r="O3" s="4"/>
      <c r="R3" s="3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>
      <c r="A4" s="3" t="s">
        <v>1</v>
      </c>
      <c r="B4" s="3" t="s">
        <v>2</v>
      </c>
      <c r="G4" s="3"/>
      <c r="H4" s="3"/>
      <c r="I4" s="3"/>
      <c r="L4" s="3"/>
      <c r="O4" s="3"/>
      <c r="R4" s="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>
      <c r="A5" s="3" t="s">
        <v>3</v>
      </c>
      <c r="B5" s="3" t="s">
        <v>4</v>
      </c>
      <c r="G5" s="3"/>
      <c r="H5" s="3"/>
      <c r="I5" s="3"/>
      <c r="L5" s="3"/>
      <c r="O5" s="3"/>
      <c r="R5" s="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>
      <c r="A6" s="3" t="s">
        <v>5</v>
      </c>
      <c r="B6" s="3" t="s">
        <v>6</v>
      </c>
      <c r="G6" s="3"/>
      <c r="H6" s="3"/>
      <c r="I6" s="3"/>
      <c r="L6" s="3"/>
      <c r="O6" s="3"/>
      <c r="R6" s="3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>
      <c r="A7" s="3" t="s">
        <v>7</v>
      </c>
      <c r="B7" s="3" t="s">
        <v>8</v>
      </c>
      <c r="G7" s="3"/>
      <c r="H7" s="3"/>
      <c r="I7" s="3"/>
      <c r="L7" s="3"/>
      <c r="O7" s="3"/>
      <c r="R7" s="3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>
      <c r="A8" s="3" t="s">
        <v>9</v>
      </c>
      <c r="B8" s="3" t="s">
        <v>10</v>
      </c>
      <c r="G8" s="3"/>
      <c r="H8" s="3"/>
      <c r="I8" s="3"/>
      <c r="L8" s="3"/>
      <c r="O8" s="3"/>
      <c r="R8" s="3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>
      <c r="A9" s="3" t="s">
        <v>11</v>
      </c>
      <c r="B9" s="3" t="s">
        <v>12</v>
      </c>
      <c r="G9" s="3"/>
      <c r="H9" s="3"/>
      <c r="I9" s="3"/>
      <c r="L9" s="3"/>
      <c r="O9" s="3"/>
      <c r="R9" s="3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>
      <c r="A10" s="3" t="s">
        <v>13</v>
      </c>
      <c r="B10" s="3" t="s">
        <v>14</v>
      </c>
      <c r="G10" s="3"/>
      <c r="H10" s="3"/>
      <c r="I10" s="3"/>
      <c r="L10" s="3"/>
      <c r="O10" s="3"/>
      <c r="R10" s="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>
      <c r="A11" s="3" t="s">
        <v>15</v>
      </c>
      <c r="B11" s="3">
        <v>4.0</v>
      </c>
      <c r="G11" s="3"/>
      <c r="H11" s="3"/>
      <c r="I11" s="3"/>
      <c r="L11" s="3"/>
      <c r="O11" s="3"/>
      <c r="R11" s="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>
      <c r="A12" s="3" t="s">
        <v>16</v>
      </c>
      <c r="B12" s="3" t="s">
        <v>17</v>
      </c>
      <c r="G12" s="3"/>
      <c r="H12" s="3"/>
      <c r="I12" s="3"/>
      <c r="L12" s="3"/>
      <c r="O12" s="3"/>
      <c r="R12" s="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>
      <c r="A13" s="3" t="s">
        <v>18</v>
      </c>
      <c r="B13" s="3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3.63"/>
    <col customWidth="1" min="10" max="10" width="16.25"/>
    <col customWidth="1" min="11" max="11" width="17.63"/>
    <col customWidth="1" min="13" max="13" width="16.13"/>
  </cols>
  <sheetData>
    <row r="1">
      <c r="A1" s="1" t="s">
        <v>20</v>
      </c>
      <c r="B1" s="1"/>
      <c r="C1" s="1" t="s">
        <v>21</v>
      </c>
      <c r="D1" s="1"/>
      <c r="E1" s="5"/>
      <c r="F1" s="5"/>
      <c r="G1" s="5"/>
      <c r="H1" s="5"/>
      <c r="I1" s="6" t="s">
        <v>22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23</v>
      </c>
      <c r="B2" s="1" t="s">
        <v>24</v>
      </c>
      <c r="C2" s="1" t="s">
        <v>25</v>
      </c>
      <c r="D2" s="1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">
        <v>11.0</v>
      </c>
      <c r="B3" s="3">
        <v>10.0</v>
      </c>
      <c r="C3" s="3">
        <v>11.0</v>
      </c>
      <c r="D3" s="3">
        <v>3.0</v>
      </c>
      <c r="E3" s="5">
        <f t="shared" ref="E3:E12" si="1">(A3-C3)</f>
        <v>0</v>
      </c>
      <c r="F3" s="5">
        <f t="shared" ref="F3:F12" si="2">(E3*E3)</f>
        <v>0</v>
      </c>
      <c r="G3" s="5">
        <f t="shared" ref="G3:G12" si="3">(B3-D3)</f>
        <v>7</v>
      </c>
      <c r="H3" s="5">
        <f t="shared" ref="H3:H8" si="4">(G3*G3)</f>
        <v>49</v>
      </c>
      <c r="I3" s="5">
        <f t="shared" ref="I3:I9" si="5">sqrt(F3+H3)</f>
        <v>7</v>
      </c>
      <c r="J3" s="5">
        <f t="shared" ref="J3:J12" si="6">(I3-41.85797233)</f>
        <v>-34.85797233</v>
      </c>
      <c r="K3" s="5">
        <f t="shared" ref="K3:K12" si="7">J3*J3</f>
        <v>1215.078235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276.0</v>
      </c>
      <c r="B4" s="3">
        <v>13.0</v>
      </c>
      <c r="C4" s="3">
        <v>312.0</v>
      </c>
      <c r="D4" s="3">
        <v>5.0</v>
      </c>
      <c r="E4" s="5">
        <f t="shared" si="1"/>
        <v>-36</v>
      </c>
      <c r="F4" s="5">
        <f t="shared" si="2"/>
        <v>1296</v>
      </c>
      <c r="G4" s="5">
        <f t="shared" si="3"/>
        <v>8</v>
      </c>
      <c r="H4" s="5">
        <f t="shared" si="4"/>
        <v>64</v>
      </c>
      <c r="I4" s="5">
        <f t="shared" si="5"/>
        <v>36.87817783</v>
      </c>
      <c r="J4" s="5">
        <f t="shared" si="6"/>
        <v>-4.979794501</v>
      </c>
      <c r="K4" s="5">
        <f t="shared" si="7"/>
        <v>24.79835327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v>566.0</v>
      </c>
      <c r="B5" s="3">
        <v>11.0</v>
      </c>
      <c r="C5" s="3">
        <v>621.0</v>
      </c>
      <c r="D5" s="3">
        <v>3.0</v>
      </c>
      <c r="E5" s="5">
        <f t="shared" si="1"/>
        <v>-55</v>
      </c>
      <c r="F5" s="5">
        <f t="shared" si="2"/>
        <v>3025</v>
      </c>
      <c r="G5" s="5">
        <f t="shared" si="3"/>
        <v>8</v>
      </c>
      <c r="H5" s="5">
        <f t="shared" si="4"/>
        <v>64</v>
      </c>
      <c r="I5" s="5">
        <f t="shared" si="5"/>
        <v>55.57877293</v>
      </c>
      <c r="J5" s="5">
        <f t="shared" si="6"/>
        <v>13.7208006</v>
      </c>
      <c r="K5" s="5">
        <f t="shared" si="7"/>
        <v>188.260369</v>
      </c>
      <c r="L5" s="5"/>
      <c r="M5" s="7" t="s">
        <v>34</v>
      </c>
      <c r="N5" s="3">
        <v>41.85787233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931.0</v>
      </c>
      <c r="B6" s="3">
        <v>12.0</v>
      </c>
      <c r="C6" s="3">
        <v>922.0</v>
      </c>
      <c r="D6" s="3">
        <v>35.0</v>
      </c>
      <c r="E6" s="5">
        <f t="shared" si="1"/>
        <v>9</v>
      </c>
      <c r="F6" s="5">
        <f t="shared" si="2"/>
        <v>81</v>
      </c>
      <c r="G6" s="5">
        <f t="shared" si="3"/>
        <v>-23</v>
      </c>
      <c r="H6" s="5">
        <f t="shared" si="4"/>
        <v>529</v>
      </c>
      <c r="I6" s="5">
        <f t="shared" si="5"/>
        <v>24.69817807</v>
      </c>
      <c r="J6" s="5">
        <f t="shared" si="6"/>
        <v>-17.15979426</v>
      </c>
      <c r="K6" s="5">
        <f t="shared" si="7"/>
        <v>294.458539</v>
      </c>
      <c r="L6" s="5"/>
      <c r="M6" s="7" t="s">
        <v>35</v>
      </c>
      <c r="N6" s="5">
        <f>Sum(K3:K12)</f>
        <v>2311.101524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>
        <v>7.0</v>
      </c>
      <c r="B7" s="3">
        <v>215.0</v>
      </c>
      <c r="C7" s="3">
        <v>52.0</v>
      </c>
      <c r="D7" s="3">
        <v>203.0</v>
      </c>
      <c r="E7" s="5">
        <f t="shared" si="1"/>
        <v>-45</v>
      </c>
      <c r="F7" s="5">
        <f t="shared" si="2"/>
        <v>2025</v>
      </c>
      <c r="G7" s="5">
        <f t="shared" si="3"/>
        <v>12</v>
      </c>
      <c r="H7" s="5">
        <f t="shared" si="4"/>
        <v>144</v>
      </c>
      <c r="I7" s="5">
        <f t="shared" si="5"/>
        <v>46.57252409</v>
      </c>
      <c r="J7" s="5">
        <f t="shared" si="6"/>
        <v>4.714551759</v>
      </c>
      <c r="K7" s="5">
        <f t="shared" si="7"/>
        <v>22.22699829</v>
      </c>
      <c r="L7" s="5"/>
      <c r="M7" s="7" t="s">
        <v>36</v>
      </c>
      <c r="N7" s="3">
        <f>N6/9</f>
        <v>256.7890582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293.0</v>
      </c>
      <c r="B8" s="3">
        <v>222.0</v>
      </c>
      <c r="C8" s="3">
        <v>348.0</v>
      </c>
      <c r="D8" s="3">
        <v>199.0</v>
      </c>
      <c r="E8" s="5">
        <f t="shared" si="1"/>
        <v>-55</v>
      </c>
      <c r="F8" s="5">
        <f t="shared" si="2"/>
        <v>3025</v>
      </c>
      <c r="G8" s="5">
        <f t="shared" si="3"/>
        <v>23</v>
      </c>
      <c r="H8" s="5">
        <f t="shared" si="4"/>
        <v>529</v>
      </c>
      <c r="I8" s="5">
        <f t="shared" si="5"/>
        <v>59.61543424</v>
      </c>
      <c r="J8" s="5">
        <f t="shared" si="6"/>
        <v>17.75746191</v>
      </c>
      <c r="K8" s="5">
        <f t="shared" si="7"/>
        <v>315.3274536</v>
      </c>
      <c r="L8" s="5"/>
      <c r="M8" s="7" t="s">
        <v>37</v>
      </c>
      <c r="N8" s="5">
        <f>sqrt(N7)</f>
        <v>16.0246391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>
        <v>593.0</v>
      </c>
      <c r="B9" s="3">
        <v>227.0</v>
      </c>
      <c r="C9" s="3">
        <v>645.0</v>
      </c>
      <c r="D9" s="3">
        <v>225.0</v>
      </c>
      <c r="E9" s="5">
        <f t="shared" si="1"/>
        <v>-52</v>
      </c>
      <c r="F9" s="5">
        <f t="shared" si="2"/>
        <v>2704</v>
      </c>
      <c r="G9" s="5">
        <f t="shared" si="3"/>
        <v>2</v>
      </c>
      <c r="H9" s="5">
        <f>(G10*G10)</f>
        <v>4</v>
      </c>
      <c r="I9" s="5">
        <f t="shared" si="5"/>
        <v>52.03844733</v>
      </c>
      <c r="J9" s="5">
        <f t="shared" si="6"/>
        <v>10.180475</v>
      </c>
      <c r="K9" s="5">
        <f t="shared" si="7"/>
        <v>103.6420711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>
        <v>945.0</v>
      </c>
      <c r="B10" s="3">
        <v>223.0</v>
      </c>
      <c r="C10" s="3">
        <v>985.0</v>
      </c>
      <c r="D10" s="3">
        <v>225.0</v>
      </c>
      <c r="E10" s="5">
        <f t="shared" si="1"/>
        <v>-40</v>
      </c>
      <c r="F10" s="5">
        <f t="shared" si="2"/>
        <v>1600</v>
      </c>
      <c r="G10" s="5">
        <f t="shared" si="3"/>
        <v>-2</v>
      </c>
      <c r="H10" s="3">
        <v>4.0</v>
      </c>
      <c r="I10" s="5">
        <f>sqrt(F10+H9)</f>
        <v>40.04996879</v>
      </c>
      <c r="J10" s="5">
        <f t="shared" si="6"/>
        <v>-1.808003541</v>
      </c>
      <c r="K10" s="5">
        <f t="shared" si="7"/>
        <v>3.268876804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>
        <v>139.0</v>
      </c>
      <c r="B11" s="3">
        <v>105.0</v>
      </c>
      <c r="C11" s="3">
        <v>167.0</v>
      </c>
      <c r="D11" s="3">
        <v>59.0</v>
      </c>
      <c r="E11" s="5">
        <f t="shared" si="1"/>
        <v>-28</v>
      </c>
      <c r="F11" s="5">
        <f t="shared" si="2"/>
        <v>784</v>
      </c>
      <c r="G11" s="5">
        <f t="shared" si="3"/>
        <v>46</v>
      </c>
      <c r="H11" s="5">
        <f t="shared" ref="H11:H12" si="8">(G11*G11)</f>
        <v>2116</v>
      </c>
      <c r="I11" s="5">
        <f t="shared" ref="I11:I12" si="9">sqrt(F11+H11)</f>
        <v>53.85164807</v>
      </c>
      <c r="J11" s="5">
        <f t="shared" si="6"/>
        <v>11.99367574</v>
      </c>
      <c r="K11" s="5">
        <f t="shared" si="7"/>
        <v>143.8482578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>
        <v>439.0</v>
      </c>
      <c r="B12" s="3">
        <v>109.0</v>
      </c>
      <c r="C12" s="3">
        <v>481.0</v>
      </c>
      <c r="D12" s="3">
        <v>104.0</v>
      </c>
      <c r="E12" s="5">
        <f t="shared" si="1"/>
        <v>-42</v>
      </c>
      <c r="F12" s="5">
        <f t="shared" si="2"/>
        <v>1764</v>
      </c>
      <c r="G12" s="5">
        <f t="shared" si="3"/>
        <v>5</v>
      </c>
      <c r="H12" s="5">
        <f t="shared" si="8"/>
        <v>25</v>
      </c>
      <c r="I12" s="5">
        <f t="shared" si="9"/>
        <v>42.29657197</v>
      </c>
      <c r="J12" s="5">
        <f t="shared" si="6"/>
        <v>0.4385996351</v>
      </c>
      <c r="K12" s="5">
        <f t="shared" si="7"/>
        <v>0.1923696399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3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3"/>
      <c r="K18" s="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3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8.63"/>
    <col customWidth="1" min="7" max="7" width="8.38"/>
    <col customWidth="1" min="8" max="8" width="17.13"/>
    <col customWidth="1" min="9" max="9" width="23.63"/>
    <col customWidth="1" min="11" max="11" width="18.88"/>
  </cols>
  <sheetData>
    <row r="1">
      <c r="A1" s="1" t="s">
        <v>38</v>
      </c>
      <c r="B1" s="1"/>
      <c r="C1" s="1" t="s">
        <v>39</v>
      </c>
      <c r="D1" s="1"/>
      <c r="E1" s="5"/>
      <c r="F1" s="5"/>
      <c r="G1" s="5"/>
      <c r="H1" s="5"/>
      <c r="I1" s="6" t="s">
        <v>22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 t="s">
        <v>23</v>
      </c>
      <c r="B2" s="1" t="s">
        <v>24</v>
      </c>
      <c r="C2" s="1" t="s">
        <v>25</v>
      </c>
      <c r="D2" s="1" t="s">
        <v>26</v>
      </c>
      <c r="E2" s="7" t="s">
        <v>27</v>
      </c>
      <c r="F2" s="7" t="s">
        <v>40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3">
        <v>1003.0</v>
      </c>
      <c r="B3" s="3">
        <v>16.0</v>
      </c>
      <c r="C3" s="3">
        <v>1057.0</v>
      </c>
      <c r="D3" s="3">
        <v>9.0</v>
      </c>
      <c r="E3" s="5">
        <f t="shared" ref="E3:E12" si="1">(A3-C3)</f>
        <v>-54</v>
      </c>
      <c r="F3" s="5">
        <f t="shared" ref="F3:F12" si="2">(E3*E3)</f>
        <v>2916</v>
      </c>
      <c r="G3" s="5">
        <f t="shared" ref="G3:G12" si="3">(B3-D3)</f>
        <v>7</v>
      </c>
      <c r="H3" s="5">
        <f t="shared" ref="H3:H12" si="4">(G3*G3)</f>
        <v>49</v>
      </c>
      <c r="I3" s="5">
        <f t="shared" ref="I3:I12" si="5">sqrt(F3+H3)</f>
        <v>54.45181356</v>
      </c>
      <c r="J3" s="5">
        <f t="shared" ref="J3:J12" si="6">(I3-62.26299359)</f>
        <v>-7.81118003</v>
      </c>
      <c r="K3" s="5">
        <f t="shared" ref="K3:K12" si="7">(J3*J3)</f>
        <v>61.01453346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3">
        <v>1250.0</v>
      </c>
      <c r="B4" s="3">
        <v>14.0</v>
      </c>
      <c r="C4" s="3">
        <v>1318.0</v>
      </c>
      <c r="D4" s="3">
        <v>6.0</v>
      </c>
      <c r="E4" s="5">
        <f t="shared" si="1"/>
        <v>-68</v>
      </c>
      <c r="F4" s="5">
        <f t="shared" si="2"/>
        <v>4624</v>
      </c>
      <c r="G4" s="5">
        <f t="shared" si="3"/>
        <v>8</v>
      </c>
      <c r="H4" s="5">
        <f t="shared" si="4"/>
        <v>64</v>
      </c>
      <c r="I4" s="5">
        <f t="shared" si="5"/>
        <v>68.46897107</v>
      </c>
      <c r="J4" s="5">
        <f t="shared" si="6"/>
        <v>6.205977484</v>
      </c>
      <c r="K4" s="5">
        <f t="shared" si="7"/>
        <v>38.51415654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3">
        <v>1550.0</v>
      </c>
      <c r="B5" s="3">
        <v>14.0</v>
      </c>
      <c r="C5" s="3">
        <v>1510.0</v>
      </c>
      <c r="D5" s="3">
        <v>55.0</v>
      </c>
      <c r="E5" s="5">
        <f t="shared" si="1"/>
        <v>40</v>
      </c>
      <c r="F5" s="5">
        <f t="shared" si="2"/>
        <v>1600</v>
      </c>
      <c r="G5" s="5">
        <f t="shared" si="3"/>
        <v>-41</v>
      </c>
      <c r="H5" s="5">
        <f t="shared" si="4"/>
        <v>1681</v>
      </c>
      <c r="I5" s="5">
        <f t="shared" si="5"/>
        <v>57.28001397</v>
      </c>
      <c r="J5" s="5">
        <f t="shared" si="6"/>
        <v>-4.982979624</v>
      </c>
      <c r="K5" s="5">
        <f t="shared" si="7"/>
        <v>24.83008593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3">
        <v>1812.0</v>
      </c>
      <c r="B6" s="3">
        <v>16.0</v>
      </c>
      <c r="C6" s="3">
        <v>1770.0</v>
      </c>
      <c r="D6" s="3">
        <v>49.0</v>
      </c>
      <c r="E6" s="5">
        <f t="shared" si="1"/>
        <v>42</v>
      </c>
      <c r="F6" s="5">
        <f t="shared" si="2"/>
        <v>1764</v>
      </c>
      <c r="G6" s="5">
        <f t="shared" si="3"/>
        <v>-33</v>
      </c>
      <c r="H6" s="5">
        <f t="shared" si="4"/>
        <v>1089</v>
      </c>
      <c r="I6" s="5">
        <f t="shared" si="5"/>
        <v>53.41348144</v>
      </c>
      <c r="J6" s="5">
        <f t="shared" si="6"/>
        <v>-8.849512146</v>
      </c>
      <c r="K6" s="5">
        <f t="shared" si="7"/>
        <v>78.31386522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3">
        <v>1000.0</v>
      </c>
      <c r="B7" s="3">
        <v>219.0</v>
      </c>
      <c r="C7" s="3">
        <v>1067.0</v>
      </c>
      <c r="D7" s="3">
        <v>202.0</v>
      </c>
      <c r="E7" s="5">
        <f t="shared" si="1"/>
        <v>-67</v>
      </c>
      <c r="F7" s="5">
        <f t="shared" si="2"/>
        <v>4489</v>
      </c>
      <c r="G7" s="5">
        <f t="shared" si="3"/>
        <v>17</v>
      </c>
      <c r="H7" s="5">
        <f t="shared" si="4"/>
        <v>289</v>
      </c>
      <c r="I7" s="5">
        <f t="shared" si="5"/>
        <v>69.12307864</v>
      </c>
      <c r="J7" s="5">
        <f t="shared" si="6"/>
        <v>6.860085045</v>
      </c>
      <c r="K7" s="5">
        <f t="shared" si="7"/>
        <v>47.06076683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3">
        <v>1255.0</v>
      </c>
      <c r="B8" s="3">
        <v>219.0</v>
      </c>
      <c r="C8" s="3">
        <v>1323.0</v>
      </c>
      <c r="D8" s="3">
        <v>213.0</v>
      </c>
      <c r="E8" s="5">
        <f t="shared" si="1"/>
        <v>-68</v>
      </c>
      <c r="F8" s="5">
        <f t="shared" si="2"/>
        <v>4624</v>
      </c>
      <c r="G8" s="5">
        <f t="shared" si="3"/>
        <v>6</v>
      </c>
      <c r="H8" s="5">
        <f t="shared" si="4"/>
        <v>36</v>
      </c>
      <c r="I8" s="5">
        <f t="shared" si="5"/>
        <v>68.26419266</v>
      </c>
      <c r="J8" s="5">
        <f t="shared" si="6"/>
        <v>6.001199074</v>
      </c>
      <c r="K8" s="5">
        <f t="shared" si="7"/>
        <v>36.01439032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3">
        <v>1558.0</v>
      </c>
      <c r="B9" s="3">
        <v>218.0</v>
      </c>
      <c r="C9" s="3">
        <v>1603.0</v>
      </c>
      <c r="D9" s="3">
        <v>166.0</v>
      </c>
      <c r="E9" s="5">
        <f t="shared" si="1"/>
        <v>-45</v>
      </c>
      <c r="F9" s="5">
        <f t="shared" si="2"/>
        <v>2025</v>
      </c>
      <c r="G9" s="5">
        <f t="shared" si="3"/>
        <v>52</v>
      </c>
      <c r="H9" s="5">
        <f t="shared" si="4"/>
        <v>2704</v>
      </c>
      <c r="I9" s="5">
        <f t="shared" si="5"/>
        <v>68.76772499</v>
      </c>
      <c r="J9" s="5">
        <f t="shared" si="6"/>
        <v>6.504731398</v>
      </c>
      <c r="K9" s="5">
        <f t="shared" si="7"/>
        <v>42.31153056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3">
        <v>1829.0</v>
      </c>
      <c r="B10" s="3">
        <v>232.0</v>
      </c>
      <c r="C10" s="3">
        <v>1784.0</v>
      </c>
      <c r="D10" s="3">
        <v>246.0</v>
      </c>
      <c r="E10" s="5">
        <f t="shared" si="1"/>
        <v>45</v>
      </c>
      <c r="F10" s="5">
        <f t="shared" si="2"/>
        <v>2025</v>
      </c>
      <c r="G10" s="5">
        <f t="shared" si="3"/>
        <v>-14</v>
      </c>
      <c r="H10" s="5">
        <f t="shared" si="4"/>
        <v>196</v>
      </c>
      <c r="I10" s="5">
        <f t="shared" si="5"/>
        <v>47.12748667</v>
      </c>
      <c r="J10" s="5">
        <f t="shared" si="6"/>
        <v>-15.13550692</v>
      </c>
      <c r="K10" s="5">
        <f t="shared" si="7"/>
        <v>229.0835697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3">
        <v>1150.0</v>
      </c>
      <c r="B11" s="3">
        <v>122.0</v>
      </c>
      <c r="C11" s="3">
        <v>1218.0</v>
      </c>
      <c r="D11" s="3">
        <v>107.0</v>
      </c>
      <c r="E11" s="5">
        <f t="shared" si="1"/>
        <v>-68</v>
      </c>
      <c r="F11" s="5">
        <f t="shared" si="2"/>
        <v>4624</v>
      </c>
      <c r="G11" s="5">
        <f t="shared" si="3"/>
        <v>15</v>
      </c>
      <c r="H11" s="5">
        <f t="shared" si="4"/>
        <v>225</v>
      </c>
      <c r="I11" s="5">
        <f t="shared" si="5"/>
        <v>69.63476143</v>
      </c>
      <c r="J11" s="5">
        <f t="shared" si="6"/>
        <v>7.371767844</v>
      </c>
      <c r="K11" s="5">
        <f t="shared" si="7"/>
        <v>54.34296115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3">
        <v>1443.0</v>
      </c>
      <c r="B12" s="3">
        <v>127.0</v>
      </c>
      <c r="C12" s="3">
        <v>1508.0</v>
      </c>
      <c r="D12" s="3">
        <v>115.0</v>
      </c>
      <c r="E12" s="5">
        <f t="shared" si="1"/>
        <v>-65</v>
      </c>
      <c r="F12" s="5">
        <f t="shared" si="2"/>
        <v>4225</v>
      </c>
      <c r="G12" s="5">
        <f t="shared" si="3"/>
        <v>12</v>
      </c>
      <c r="H12" s="5">
        <f t="shared" si="4"/>
        <v>144</v>
      </c>
      <c r="I12" s="5">
        <f t="shared" si="5"/>
        <v>66.09841148</v>
      </c>
      <c r="J12" s="5">
        <f t="shared" si="6"/>
        <v>3.835417889</v>
      </c>
      <c r="K12" s="5">
        <f t="shared" si="7"/>
        <v>14.71043038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5"/>
      <c r="C15" s="5"/>
      <c r="D15" s="5"/>
      <c r="E15" s="5"/>
      <c r="F15" s="5"/>
      <c r="G15" s="5"/>
      <c r="H15" s="7" t="s">
        <v>41</v>
      </c>
      <c r="I15" s="5">
        <f>AVERAGE(I2:I12)</f>
        <v>62.26299359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5"/>
      <c r="C16" s="5"/>
      <c r="D16" s="5"/>
      <c r="E16" s="5"/>
      <c r="F16" s="5"/>
      <c r="G16" s="5"/>
      <c r="H16" s="7" t="s">
        <v>42</v>
      </c>
      <c r="I16" s="5">
        <f>SUM(K3:K12)</f>
        <v>626.19629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5"/>
      <c r="C17" s="5"/>
      <c r="D17" s="5"/>
      <c r="E17" s="5"/>
      <c r="F17" s="5"/>
      <c r="G17" s="5"/>
      <c r="H17" s="7" t="s">
        <v>36</v>
      </c>
      <c r="I17" s="5">
        <f>I16/9</f>
        <v>69.57736556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7" t="s">
        <v>43</v>
      </c>
      <c r="I18" s="5">
        <f>sqrt(I17)</f>
        <v>8.341304788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4.25"/>
    <col customWidth="1" min="12" max="12" width="15.38"/>
  </cols>
  <sheetData>
    <row r="1">
      <c r="A1" s="1" t="s">
        <v>44</v>
      </c>
      <c r="B1" s="1"/>
      <c r="C1" s="1" t="s">
        <v>21</v>
      </c>
      <c r="D1" s="1"/>
      <c r="E1" s="5"/>
      <c r="F1" s="5"/>
      <c r="G1" s="5"/>
      <c r="H1" s="5"/>
      <c r="I1" s="6" t="s">
        <v>22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23</v>
      </c>
      <c r="B2" s="1" t="s">
        <v>24</v>
      </c>
      <c r="C2" s="1" t="s">
        <v>25</v>
      </c>
      <c r="D2" s="1" t="s">
        <v>26</v>
      </c>
      <c r="E2" s="7" t="s">
        <v>27</v>
      </c>
      <c r="F2" s="7" t="s">
        <v>40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45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3">
        <v>13.0</v>
      </c>
      <c r="B3" s="3">
        <v>299.0</v>
      </c>
      <c r="C3" s="3">
        <v>50.0</v>
      </c>
      <c r="D3" s="3">
        <v>276.0</v>
      </c>
      <c r="E3" s="5">
        <f t="shared" ref="E3:E12" si="1">(A3-C3)</f>
        <v>-37</v>
      </c>
      <c r="F3" s="5">
        <f t="shared" ref="F3:F12" si="2">(E3*E3)</f>
        <v>1369</v>
      </c>
      <c r="G3" s="5">
        <f t="shared" ref="G3:G12" si="3">(B3-D3)</f>
        <v>23</v>
      </c>
      <c r="H3" s="5">
        <f t="shared" ref="H3:H12" si="4">(G3*G3)</f>
        <v>529</v>
      </c>
      <c r="I3" s="5">
        <f t="shared" ref="I3:I12" si="5">sqrt(F3+H3)</f>
        <v>43.56604182</v>
      </c>
      <c r="J3" s="5">
        <f t="shared" ref="J3:J12" si="6">(I3-$M$6)</f>
        <v>-8.271412493</v>
      </c>
      <c r="K3" s="5">
        <f t="shared" ref="K3:K12" si="7">J3*J3</f>
        <v>68.41626463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3">
        <v>295.0</v>
      </c>
      <c r="B4" s="3">
        <v>300.0</v>
      </c>
      <c r="C4" s="3">
        <v>343.0</v>
      </c>
      <c r="D4" s="3">
        <v>278.0</v>
      </c>
      <c r="E4" s="5">
        <f t="shared" si="1"/>
        <v>-48</v>
      </c>
      <c r="F4" s="5">
        <f t="shared" si="2"/>
        <v>2304</v>
      </c>
      <c r="G4" s="5">
        <f t="shared" si="3"/>
        <v>22</v>
      </c>
      <c r="H4" s="5">
        <f t="shared" si="4"/>
        <v>484</v>
      </c>
      <c r="I4" s="5">
        <f t="shared" si="5"/>
        <v>52.80151513</v>
      </c>
      <c r="J4" s="5">
        <f t="shared" si="6"/>
        <v>0.9640608152</v>
      </c>
      <c r="K4" s="5">
        <f t="shared" si="7"/>
        <v>0.9294132553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3">
        <v>592.0</v>
      </c>
      <c r="B5" s="3">
        <v>305.0</v>
      </c>
      <c r="C5" s="3">
        <v>633.0</v>
      </c>
      <c r="D5" s="3">
        <v>282.0</v>
      </c>
      <c r="E5" s="5">
        <f t="shared" si="1"/>
        <v>-41</v>
      </c>
      <c r="F5" s="5">
        <f t="shared" si="2"/>
        <v>1681</v>
      </c>
      <c r="G5" s="5">
        <f t="shared" si="3"/>
        <v>23</v>
      </c>
      <c r="H5" s="5">
        <f t="shared" si="4"/>
        <v>529</v>
      </c>
      <c r="I5" s="5">
        <f t="shared" si="5"/>
        <v>47.01063709</v>
      </c>
      <c r="J5" s="5">
        <f t="shared" si="6"/>
        <v>-4.82681722</v>
      </c>
      <c r="K5" s="5">
        <f t="shared" si="7"/>
        <v>23.29816448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">
        <v>931.0</v>
      </c>
      <c r="B6" s="3">
        <v>304.0</v>
      </c>
      <c r="C6" s="3">
        <v>978.0</v>
      </c>
      <c r="D6" s="3">
        <v>289.0</v>
      </c>
      <c r="E6" s="5">
        <f t="shared" si="1"/>
        <v>-47</v>
      </c>
      <c r="F6" s="5">
        <f t="shared" si="2"/>
        <v>2209</v>
      </c>
      <c r="G6" s="5">
        <f t="shared" si="3"/>
        <v>15</v>
      </c>
      <c r="H6" s="5">
        <f t="shared" si="4"/>
        <v>225</v>
      </c>
      <c r="I6" s="5">
        <f t="shared" si="5"/>
        <v>49.33558553</v>
      </c>
      <c r="J6" s="5">
        <f t="shared" si="6"/>
        <v>-2.50186878</v>
      </c>
      <c r="K6" s="5">
        <f t="shared" si="7"/>
        <v>6.259347395</v>
      </c>
      <c r="L6" s="7" t="s">
        <v>41</v>
      </c>
      <c r="M6" s="5">
        <f>(AVERAGE(I3:I12))</f>
        <v>51.83745431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3">
        <v>23.0</v>
      </c>
      <c r="B7" s="3">
        <v>654.0</v>
      </c>
      <c r="C7" s="3">
        <v>53.0</v>
      </c>
      <c r="D7" s="3">
        <v>610.0</v>
      </c>
      <c r="E7" s="5">
        <f t="shared" si="1"/>
        <v>-30</v>
      </c>
      <c r="F7" s="5">
        <f t="shared" si="2"/>
        <v>900</v>
      </c>
      <c r="G7" s="5">
        <f t="shared" si="3"/>
        <v>44</v>
      </c>
      <c r="H7" s="5">
        <f t="shared" si="4"/>
        <v>1936</v>
      </c>
      <c r="I7" s="5">
        <f t="shared" si="5"/>
        <v>53.25410782</v>
      </c>
      <c r="J7" s="5">
        <f t="shared" si="6"/>
        <v>1.416653508</v>
      </c>
      <c r="K7" s="5">
        <f t="shared" si="7"/>
        <v>2.006907162</v>
      </c>
      <c r="L7" s="7" t="s">
        <v>42</v>
      </c>
      <c r="M7" s="5">
        <f>SUM(K3:K12)</f>
        <v>364.7833018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">
        <v>333.0</v>
      </c>
      <c r="B8" s="3">
        <v>647.0</v>
      </c>
      <c r="C8" s="3">
        <v>390.0</v>
      </c>
      <c r="D8" s="3">
        <v>633.0</v>
      </c>
      <c r="E8" s="5">
        <f t="shared" si="1"/>
        <v>-57</v>
      </c>
      <c r="F8" s="5">
        <f t="shared" si="2"/>
        <v>3249</v>
      </c>
      <c r="G8" s="5">
        <f t="shared" si="3"/>
        <v>14</v>
      </c>
      <c r="H8" s="5">
        <f t="shared" si="4"/>
        <v>196</v>
      </c>
      <c r="I8" s="5">
        <f t="shared" si="5"/>
        <v>58.69412236</v>
      </c>
      <c r="J8" s="5">
        <f t="shared" si="6"/>
        <v>6.856668049</v>
      </c>
      <c r="K8" s="5">
        <f t="shared" si="7"/>
        <v>47.01389673</v>
      </c>
      <c r="L8" s="7" t="s">
        <v>36</v>
      </c>
      <c r="M8" s="5">
        <f>M7/9</f>
        <v>40.53147798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3">
        <v>608.0</v>
      </c>
      <c r="B9" s="3">
        <v>652.0</v>
      </c>
      <c r="C9" s="3">
        <v>672.0</v>
      </c>
      <c r="D9" s="3">
        <v>645.0</v>
      </c>
      <c r="E9" s="5">
        <f t="shared" si="1"/>
        <v>-64</v>
      </c>
      <c r="F9" s="5">
        <f t="shared" si="2"/>
        <v>4096</v>
      </c>
      <c r="G9" s="5">
        <f t="shared" si="3"/>
        <v>7</v>
      </c>
      <c r="H9" s="5">
        <f t="shared" si="4"/>
        <v>49</v>
      </c>
      <c r="I9" s="5">
        <f t="shared" si="5"/>
        <v>64.38167441</v>
      </c>
      <c r="J9" s="5">
        <f t="shared" si="6"/>
        <v>12.5442201</v>
      </c>
      <c r="K9" s="5">
        <f t="shared" si="7"/>
        <v>157.3574578</v>
      </c>
      <c r="L9" s="7" t="s">
        <v>43</v>
      </c>
      <c r="M9" s="5">
        <f>sqrt(M8)</f>
        <v>6.366433694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">
        <v>931.0</v>
      </c>
      <c r="B10" s="3">
        <v>662.0</v>
      </c>
      <c r="C10" s="3">
        <v>977.0</v>
      </c>
      <c r="D10" s="3">
        <v>662.0</v>
      </c>
      <c r="E10" s="5">
        <f t="shared" si="1"/>
        <v>-46</v>
      </c>
      <c r="F10" s="5">
        <f t="shared" si="2"/>
        <v>2116</v>
      </c>
      <c r="G10" s="5">
        <f t="shared" si="3"/>
        <v>0</v>
      </c>
      <c r="H10" s="5">
        <f t="shared" si="4"/>
        <v>0</v>
      </c>
      <c r="I10" s="5">
        <f t="shared" si="5"/>
        <v>46</v>
      </c>
      <c r="J10" s="5">
        <f t="shared" si="6"/>
        <v>-5.837454315</v>
      </c>
      <c r="K10" s="5">
        <f t="shared" si="7"/>
        <v>34.07587288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3">
        <v>163.0</v>
      </c>
      <c r="B11" s="3">
        <v>474.0</v>
      </c>
      <c r="C11" s="3">
        <v>196.0</v>
      </c>
      <c r="D11" s="3">
        <v>439.0</v>
      </c>
      <c r="E11" s="5">
        <f t="shared" si="1"/>
        <v>-33</v>
      </c>
      <c r="F11" s="5">
        <f t="shared" si="2"/>
        <v>1089</v>
      </c>
      <c r="G11" s="5">
        <f t="shared" si="3"/>
        <v>35</v>
      </c>
      <c r="H11" s="5">
        <f t="shared" si="4"/>
        <v>1225</v>
      </c>
      <c r="I11" s="5">
        <f t="shared" si="5"/>
        <v>48.10405388</v>
      </c>
      <c r="J11" s="5">
        <f t="shared" si="6"/>
        <v>-3.733400431</v>
      </c>
      <c r="K11" s="5">
        <f t="shared" si="7"/>
        <v>13.93827878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">
        <v>495.0</v>
      </c>
      <c r="B12" s="3">
        <v>469.0</v>
      </c>
      <c r="C12" s="3">
        <v>542.0</v>
      </c>
      <c r="D12" s="3">
        <v>440.0</v>
      </c>
      <c r="E12" s="5">
        <f t="shared" si="1"/>
        <v>-47</v>
      </c>
      <c r="F12" s="5">
        <f t="shared" si="2"/>
        <v>2209</v>
      </c>
      <c r="G12" s="5">
        <f t="shared" si="3"/>
        <v>29</v>
      </c>
      <c r="H12" s="5">
        <f t="shared" si="4"/>
        <v>841</v>
      </c>
      <c r="I12" s="5">
        <f t="shared" si="5"/>
        <v>55.22680509</v>
      </c>
      <c r="J12" s="5">
        <f t="shared" si="6"/>
        <v>3.389350771</v>
      </c>
      <c r="K12" s="5">
        <f t="shared" si="7"/>
        <v>11.48769865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4.5"/>
    <col customWidth="1" min="12" max="12" width="15.25"/>
  </cols>
  <sheetData>
    <row r="1">
      <c r="A1" s="1" t="s">
        <v>46</v>
      </c>
      <c r="B1" s="1"/>
      <c r="C1" s="1" t="s">
        <v>39</v>
      </c>
      <c r="D1" s="1"/>
      <c r="E1" s="8"/>
      <c r="F1" s="8"/>
      <c r="G1" s="8"/>
      <c r="H1" s="8"/>
      <c r="I1" s="6" t="s">
        <v>22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23</v>
      </c>
      <c r="B2" s="1" t="s">
        <v>24</v>
      </c>
      <c r="C2" s="1" t="s">
        <v>25</v>
      </c>
      <c r="D2" s="1" t="s">
        <v>26</v>
      </c>
      <c r="E2" s="7" t="s">
        <v>27</v>
      </c>
      <c r="F2" s="7" t="s">
        <v>40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45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3">
        <v>1010.0</v>
      </c>
      <c r="B3" s="3">
        <v>305.0</v>
      </c>
      <c r="C3" s="3">
        <v>1049.0</v>
      </c>
      <c r="D3" s="3">
        <v>280.0</v>
      </c>
      <c r="E3" s="5">
        <f t="shared" ref="E3:E12" si="1">(A3-C3)</f>
        <v>-39</v>
      </c>
      <c r="F3" s="5">
        <f t="shared" ref="F3:F12" si="2">E3*E3</f>
        <v>1521</v>
      </c>
      <c r="G3" s="5">
        <f t="shared" ref="G3:G12" si="3">(B3-D3)</f>
        <v>25</v>
      </c>
      <c r="H3" s="5">
        <f t="shared" ref="H3:H12" si="4">G3*G3</f>
        <v>625</v>
      </c>
      <c r="I3" s="5">
        <f t="shared" ref="I3:I12" si="5">sqrt(F3+H3)</f>
        <v>46.32493929</v>
      </c>
      <c r="J3" s="5">
        <f t="shared" ref="J3:J12" si="6">(I3-$M$6)</f>
        <v>2.527383135</v>
      </c>
      <c r="K3" s="5">
        <f t="shared" ref="K3:K12" si="7">J3*J3</f>
        <v>6.387665509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3">
        <v>1273.0</v>
      </c>
      <c r="B4" s="3">
        <v>298.0</v>
      </c>
      <c r="C4" s="3">
        <v>1335.0</v>
      </c>
      <c r="D4" s="3">
        <v>259.0</v>
      </c>
      <c r="E4" s="5">
        <f t="shared" si="1"/>
        <v>-62</v>
      </c>
      <c r="F4" s="5">
        <f t="shared" si="2"/>
        <v>3844</v>
      </c>
      <c r="G4" s="5">
        <f t="shared" si="3"/>
        <v>39</v>
      </c>
      <c r="H4" s="5">
        <f t="shared" si="4"/>
        <v>1521</v>
      </c>
      <c r="I4" s="5">
        <f t="shared" si="5"/>
        <v>73.24616031</v>
      </c>
      <c r="J4" s="5">
        <f t="shared" si="6"/>
        <v>29.44860416</v>
      </c>
      <c r="K4" s="5">
        <f t="shared" si="7"/>
        <v>867.2202867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3">
        <v>1574.0</v>
      </c>
      <c r="B5" s="3">
        <v>301.0</v>
      </c>
      <c r="C5" s="3">
        <v>1645.0</v>
      </c>
      <c r="D5" s="3">
        <v>267.0</v>
      </c>
      <c r="E5" s="5">
        <f t="shared" si="1"/>
        <v>-71</v>
      </c>
      <c r="F5" s="5">
        <f t="shared" si="2"/>
        <v>5041</v>
      </c>
      <c r="G5" s="5">
        <f t="shared" si="3"/>
        <v>34</v>
      </c>
      <c r="H5" s="5">
        <f t="shared" si="4"/>
        <v>1156</v>
      </c>
      <c r="I5" s="5">
        <f t="shared" si="5"/>
        <v>78.72102642</v>
      </c>
      <c r="J5" s="5">
        <f t="shared" si="6"/>
        <v>34.92347026</v>
      </c>
      <c r="K5" s="5">
        <f t="shared" si="7"/>
        <v>1219.648775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">
        <v>1838.0</v>
      </c>
      <c r="B6" s="3">
        <v>298.0</v>
      </c>
      <c r="C6" s="3">
        <v>1824.0</v>
      </c>
      <c r="D6" s="3">
        <v>332.0</v>
      </c>
      <c r="E6" s="5">
        <f t="shared" si="1"/>
        <v>14</v>
      </c>
      <c r="F6" s="5">
        <f t="shared" si="2"/>
        <v>196</v>
      </c>
      <c r="G6" s="5">
        <f t="shared" si="3"/>
        <v>-34</v>
      </c>
      <c r="H6" s="5">
        <f t="shared" si="4"/>
        <v>1156</v>
      </c>
      <c r="I6" s="5">
        <f t="shared" si="5"/>
        <v>36.76955262</v>
      </c>
      <c r="J6" s="5">
        <f t="shared" si="6"/>
        <v>-7.028003531</v>
      </c>
      <c r="K6" s="5">
        <f t="shared" si="7"/>
        <v>49.39283364</v>
      </c>
      <c r="L6" s="7" t="s">
        <v>41</v>
      </c>
      <c r="M6" s="5">
        <f>AVERAGE(I3:I12)</f>
        <v>43.79755615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3">
        <v>1006.0</v>
      </c>
      <c r="B7" s="3">
        <v>660.0</v>
      </c>
      <c r="C7" s="3">
        <v>1062.0</v>
      </c>
      <c r="D7" s="3">
        <v>640.0</v>
      </c>
      <c r="E7" s="5">
        <f t="shared" si="1"/>
        <v>-56</v>
      </c>
      <c r="F7" s="5">
        <f t="shared" si="2"/>
        <v>3136</v>
      </c>
      <c r="G7" s="5">
        <f t="shared" si="3"/>
        <v>20</v>
      </c>
      <c r="H7" s="5">
        <f t="shared" si="4"/>
        <v>400</v>
      </c>
      <c r="I7" s="5">
        <f t="shared" si="5"/>
        <v>59.46427499</v>
      </c>
      <c r="J7" s="5">
        <f t="shared" si="6"/>
        <v>15.66671884</v>
      </c>
      <c r="K7" s="5">
        <f t="shared" si="7"/>
        <v>245.4460791</v>
      </c>
      <c r="L7" s="7" t="s">
        <v>42</v>
      </c>
      <c r="M7" s="5">
        <f>sum(K3:K12)</f>
        <v>4383.74075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">
        <v>1304.0</v>
      </c>
      <c r="B8" s="3">
        <v>658.0</v>
      </c>
      <c r="C8" s="3">
        <v>1319.0</v>
      </c>
      <c r="D8" s="3">
        <v>649.0</v>
      </c>
      <c r="E8" s="5">
        <f t="shared" si="1"/>
        <v>-15</v>
      </c>
      <c r="F8" s="5">
        <f t="shared" si="2"/>
        <v>225</v>
      </c>
      <c r="G8" s="5">
        <f t="shared" si="3"/>
        <v>9</v>
      </c>
      <c r="H8" s="5">
        <f t="shared" si="4"/>
        <v>81</v>
      </c>
      <c r="I8" s="5">
        <f t="shared" si="5"/>
        <v>17.49285568</v>
      </c>
      <c r="J8" s="5">
        <f t="shared" si="6"/>
        <v>-26.30470047</v>
      </c>
      <c r="K8" s="5">
        <f t="shared" si="7"/>
        <v>691.9372667</v>
      </c>
      <c r="L8" s="7" t="s">
        <v>36</v>
      </c>
      <c r="M8" s="5">
        <f>M7/9</f>
        <v>487.0823056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3">
        <v>1607.0</v>
      </c>
      <c r="B9" s="3">
        <v>652.0</v>
      </c>
      <c r="C9" s="3">
        <v>1564.0</v>
      </c>
      <c r="D9" s="3">
        <v>672.0</v>
      </c>
      <c r="E9" s="5">
        <f t="shared" si="1"/>
        <v>43</v>
      </c>
      <c r="F9" s="5">
        <f t="shared" si="2"/>
        <v>1849</v>
      </c>
      <c r="G9" s="5">
        <f t="shared" si="3"/>
        <v>-20</v>
      </c>
      <c r="H9" s="5">
        <f t="shared" si="4"/>
        <v>400</v>
      </c>
      <c r="I9" s="5">
        <f t="shared" si="5"/>
        <v>47.42362281</v>
      </c>
      <c r="J9" s="5">
        <f t="shared" si="6"/>
        <v>3.626066652</v>
      </c>
      <c r="K9" s="5">
        <f t="shared" si="7"/>
        <v>13.14835937</v>
      </c>
      <c r="L9" s="7" t="s">
        <v>43</v>
      </c>
      <c r="M9" s="5">
        <f>SQRT(M8)</f>
        <v>22.06994122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">
        <v>1840.0</v>
      </c>
      <c r="B10" s="3">
        <v>658.0</v>
      </c>
      <c r="C10" s="3">
        <v>1813.0</v>
      </c>
      <c r="D10" s="3">
        <v>668.0</v>
      </c>
      <c r="E10" s="5">
        <f t="shared" si="1"/>
        <v>27</v>
      </c>
      <c r="F10" s="5">
        <f t="shared" si="2"/>
        <v>729</v>
      </c>
      <c r="G10" s="5">
        <f t="shared" si="3"/>
        <v>-10</v>
      </c>
      <c r="H10" s="5">
        <f t="shared" si="4"/>
        <v>100</v>
      </c>
      <c r="I10" s="5">
        <f t="shared" si="5"/>
        <v>28.7923601</v>
      </c>
      <c r="J10" s="5">
        <f t="shared" si="6"/>
        <v>-15.00519606</v>
      </c>
      <c r="K10" s="5">
        <f t="shared" si="7"/>
        <v>225.1559087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3">
        <v>1158.0</v>
      </c>
      <c r="B11" s="3">
        <v>482.0</v>
      </c>
      <c r="C11" s="3">
        <v>1193.0</v>
      </c>
      <c r="D11" s="3">
        <v>467.0</v>
      </c>
      <c r="E11" s="5">
        <f t="shared" si="1"/>
        <v>-35</v>
      </c>
      <c r="F11" s="5">
        <f t="shared" si="2"/>
        <v>1225</v>
      </c>
      <c r="G11" s="5">
        <f t="shared" si="3"/>
        <v>15</v>
      </c>
      <c r="H11" s="5">
        <f t="shared" si="4"/>
        <v>225</v>
      </c>
      <c r="I11" s="5">
        <f t="shared" si="5"/>
        <v>38.07886553</v>
      </c>
      <c r="J11" s="5">
        <f t="shared" si="6"/>
        <v>-5.718690624</v>
      </c>
      <c r="K11" s="5">
        <f t="shared" si="7"/>
        <v>32.70342245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">
        <v>1495.0</v>
      </c>
      <c r="B12" s="3">
        <v>477.0</v>
      </c>
      <c r="C12" s="3">
        <v>1485.0</v>
      </c>
      <c r="D12" s="3">
        <v>483.0</v>
      </c>
      <c r="E12" s="5">
        <f t="shared" si="1"/>
        <v>10</v>
      </c>
      <c r="F12" s="5">
        <f t="shared" si="2"/>
        <v>100</v>
      </c>
      <c r="G12" s="5">
        <f t="shared" si="3"/>
        <v>-6</v>
      </c>
      <c r="H12" s="5">
        <f t="shared" si="4"/>
        <v>36</v>
      </c>
      <c r="I12" s="5">
        <f t="shared" si="5"/>
        <v>11.66190379</v>
      </c>
      <c r="J12" s="5">
        <f t="shared" si="6"/>
        <v>-32.13565236</v>
      </c>
      <c r="K12" s="5">
        <f t="shared" si="7"/>
        <v>1032.700153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