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rockia\Downloads\"/>
    </mc:Choice>
  </mc:AlternateContent>
  <xr:revisionPtr revIDLastSave="0" documentId="13_ncr:1_{4ED9D9EE-BFDD-4221-B4DD-F368D476C5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-means" sheetId="2" r:id="rId1"/>
    <sheet name="Sheet1" sheetId="3" r:id="rId2"/>
  </sheets>
  <definedNames>
    <definedName name="_xlnm._FilterDatabase" localSheetId="0" hidden="1">'k-means'!$AI$13:$AL$23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2" l="1"/>
  <c r="U6" i="2"/>
  <c r="T6" i="2"/>
  <c r="T12" i="2"/>
  <c r="U12" i="2"/>
  <c r="S11" i="2"/>
  <c r="T7" i="2"/>
  <c r="U7" i="2"/>
  <c r="T8" i="2"/>
  <c r="U8" i="2"/>
  <c r="T9" i="2"/>
  <c r="U9" i="2"/>
  <c r="T10" i="2"/>
  <c r="U10" i="2"/>
  <c r="T11" i="2"/>
  <c r="U11" i="2"/>
  <c r="T13" i="2"/>
  <c r="U13" i="2"/>
  <c r="T14" i="2"/>
  <c r="U14" i="2"/>
  <c r="T15" i="2"/>
  <c r="U15" i="2"/>
  <c r="T16" i="2"/>
  <c r="U16" i="2"/>
  <c r="F6" i="2" l="1"/>
  <c r="S6" i="2" l="1"/>
  <c r="F10" i="2" l="1"/>
  <c r="F7" i="2"/>
  <c r="F8" i="2"/>
  <c r="F9" i="2"/>
  <c r="F11" i="2"/>
  <c r="F12" i="2"/>
  <c r="F13" i="2"/>
  <c r="F14" i="2"/>
  <c r="I22" i="2" l="1"/>
  <c r="F16" i="2"/>
  <c r="O16" i="2" s="1"/>
  <c r="F15" i="2"/>
  <c r="S16" i="2"/>
  <c r="S15" i="2"/>
  <c r="S14" i="2"/>
  <c r="O14" i="2"/>
  <c r="S13" i="2"/>
  <c r="O13" i="2"/>
  <c r="S12" i="2"/>
  <c r="O12" i="2"/>
  <c r="O11" i="2"/>
  <c r="S10" i="2"/>
  <c r="O10" i="2"/>
  <c r="S9" i="2"/>
  <c r="M9" i="2"/>
  <c r="S8" i="2"/>
  <c r="O8" i="2"/>
  <c r="S7" i="2"/>
  <c r="N7" i="2"/>
  <c r="O15" i="2" l="1"/>
  <c r="N16" i="2"/>
  <c r="I9" i="2"/>
  <c r="L8" i="2"/>
  <c r="M8" i="2"/>
  <c r="L11" i="2"/>
  <c r="L13" i="2"/>
  <c r="L15" i="2"/>
  <c r="L16" i="2"/>
  <c r="L10" i="2"/>
  <c r="M11" i="2"/>
  <c r="L12" i="2"/>
  <c r="M13" i="2"/>
  <c r="L14" i="2"/>
  <c r="M15" i="2"/>
  <c r="M16" i="2"/>
  <c r="N11" i="2"/>
  <c r="N13" i="2"/>
  <c r="N15" i="2"/>
  <c r="L7" i="2"/>
  <c r="N8" i="2"/>
  <c r="O9" i="2"/>
  <c r="M10" i="2"/>
  <c r="M12" i="2"/>
  <c r="M14" i="2"/>
  <c r="O7" i="2"/>
  <c r="N9" i="2"/>
  <c r="M7" i="2"/>
  <c r="L9" i="2"/>
  <c r="N10" i="2"/>
  <c r="N12" i="2"/>
  <c r="N14" i="2"/>
  <c r="M6" i="2" l="1"/>
  <c r="J22" i="2"/>
  <c r="L6" i="2"/>
  <c r="O6" i="2"/>
  <c r="N6" i="2"/>
  <c r="J23" i="2"/>
  <c r="I23" i="2"/>
  <c r="U28" i="2" l="1"/>
  <c r="U30" i="2"/>
  <c r="U29" i="2"/>
  <c r="U32" i="2"/>
  <c r="U23" i="2"/>
  <c r="U24" i="2"/>
  <c r="U25" i="2"/>
  <c r="U26" i="2"/>
  <c r="U31" i="2"/>
  <c r="U22" i="2"/>
  <c r="U27" i="2"/>
  <c r="T30" i="2"/>
  <c r="T32" i="2"/>
  <c r="T31" i="2"/>
  <c r="T24" i="2"/>
  <c r="T27" i="2"/>
  <c r="T26" i="2"/>
  <c r="T29" i="2"/>
  <c r="T23" i="2"/>
  <c r="T25" i="2"/>
  <c r="T28" i="2"/>
  <c r="S27" i="2" l="1"/>
  <c r="F27" i="2"/>
  <c r="O27" i="2" s="1"/>
  <c r="F30" i="2"/>
  <c r="O30" i="2" s="1"/>
  <c r="S29" i="2"/>
  <c r="S30" i="2"/>
  <c r="F29" i="2"/>
  <c r="L29" i="2" s="1"/>
  <c r="S28" i="2"/>
  <c r="F28" i="2"/>
  <c r="M28" i="2" s="1"/>
  <c r="F25" i="2"/>
  <c r="S25" i="2"/>
  <c r="M27" i="2"/>
  <c r="N27" i="2"/>
  <c r="S31" i="2"/>
  <c r="F31" i="2"/>
  <c r="F24" i="2"/>
  <c r="S24" i="2"/>
  <c r="F32" i="2"/>
  <c r="S32" i="2"/>
  <c r="S26" i="2"/>
  <c r="F26" i="2"/>
  <c r="S22" i="2"/>
  <c r="F22" i="2"/>
  <c r="S23" i="2"/>
  <c r="F23" i="2"/>
  <c r="M30" i="2" l="1"/>
  <c r="L27" i="2"/>
  <c r="N30" i="2"/>
  <c r="N29" i="2"/>
  <c r="L30" i="2"/>
  <c r="O29" i="2"/>
  <c r="M29" i="2"/>
  <c r="N28" i="2"/>
  <c r="O28" i="2"/>
  <c r="I25" i="2"/>
  <c r="L28" i="2"/>
  <c r="O32" i="2"/>
  <c r="L32" i="2"/>
  <c r="M32" i="2"/>
  <c r="N32" i="2"/>
  <c r="N26" i="2"/>
  <c r="O26" i="2"/>
  <c r="M26" i="2"/>
  <c r="L26" i="2"/>
  <c r="J38" i="2"/>
  <c r="N22" i="2"/>
  <c r="M22" i="2"/>
  <c r="J39" i="2"/>
  <c r="I39" i="2"/>
  <c r="O22" i="2"/>
  <c r="I38" i="2"/>
  <c r="L22" i="2"/>
  <c r="M31" i="2"/>
  <c r="N31" i="2"/>
  <c r="O31" i="2"/>
  <c r="L31" i="2"/>
  <c r="M23" i="2"/>
  <c r="N23" i="2"/>
  <c r="O23" i="2"/>
  <c r="L23" i="2"/>
  <c r="M24" i="2"/>
  <c r="O24" i="2"/>
  <c r="N24" i="2"/>
  <c r="L24" i="2"/>
  <c r="O25" i="2"/>
  <c r="L25" i="2"/>
  <c r="M25" i="2"/>
  <c r="N25" i="2"/>
  <c r="U42" i="2" l="1"/>
  <c r="U44" i="2"/>
  <c r="U46" i="2"/>
  <c r="U43" i="2"/>
  <c r="U38" i="2"/>
  <c r="U48" i="2"/>
  <c r="U39" i="2"/>
  <c r="U45" i="2"/>
  <c r="F45" i="2" s="1"/>
  <c r="U47" i="2"/>
  <c r="S47" i="2" s="1"/>
  <c r="U41" i="2"/>
  <c r="U40" i="2"/>
  <c r="S40" i="2" s="1"/>
  <c r="T44" i="2"/>
  <c r="S44" i="2" s="1"/>
  <c r="T48" i="2"/>
  <c r="T45" i="2"/>
  <c r="T46" i="2"/>
  <c r="F46" i="2" s="1"/>
  <c r="T40" i="2"/>
  <c r="T47" i="2"/>
  <c r="T38" i="2"/>
  <c r="T41" i="2"/>
  <c r="T39" i="2"/>
  <c r="S39" i="2" s="1"/>
  <c r="T42" i="2"/>
  <c r="T43" i="2"/>
  <c r="S43" i="2" s="1"/>
  <c r="S38" i="2"/>
  <c r="F38" i="2"/>
  <c r="F48" i="2" l="1"/>
  <c r="S42" i="2"/>
  <c r="S41" i="2"/>
  <c r="F47" i="2"/>
  <c r="N47" i="2" s="1"/>
  <c r="S48" i="2"/>
  <c r="S46" i="2"/>
  <c r="F40" i="2"/>
  <c r="N40" i="2" s="1"/>
  <c r="F43" i="2"/>
  <c r="O43" i="2" s="1"/>
  <c r="F44" i="2"/>
  <c r="M44" i="2" s="1"/>
  <c r="F39" i="2"/>
  <c r="N39" i="2" s="1"/>
  <c r="S45" i="2"/>
  <c r="F42" i="2"/>
  <c r="O42" i="2" s="1"/>
  <c r="F41" i="2"/>
  <c r="M48" i="2"/>
  <c r="L48" i="2"/>
  <c r="O48" i="2"/>
  <c r="N48" i="2"/>
  <c r="L38" i="2"/>
  <c r="O38" i="2"/>
  <c r="M38" i="2"/>
  <c r="N38" i="2"/>
  <c r="O46" i="2"/>
  <c r="L46" i="2"/>
  <c r="N46" i="2"/>
  <c r="M46" i="2"/>
  <c r="L45" i="2"/>
  <c r="N45" i="2"/>
  <c r="M45" i="2"/>
  <c r="O45" i="2"/>
  <c r="O40" i="2" l="1"/>
  <c r="L40" i="2"/>
  <c r="M40" i="2"/>
  <c r="I41" i="2"/>
  <c r="I54" i="2"/>
  <c r="M47" i="2"/>
  <c r="O44" i="2"/>
  <c r="O47" i="2"/>
  <c r="L47" i="2"/>
  <c r="M39" i="2"/>
  <c r="M41" i="2"/>
  <c r="L41" i="2"/>
  <c r="L43" i="2"/>
  <c r="J55" i="2"/>
  <c r="L44" i="2"/>
  <c r="M43" i="2"/>
  <c r="N44" i="2"/>
  <c r="I55" i="2"/>
  <c r="N42" i="2"/>
  <c r="L42" i="2"/>
  <c r="J54" i="2"/>
  <c r="T54" i="2" s="1"/>
  <c r="N43" i="2"/>
  <c r="O41" i="2"/>
  <c r="M42" i="2"/>
  <c r="L39" i="2"/>
  <c r="O39" i="2"/>
  <c r="N41" i="2"/>
  <c r="U57" i="2" l="1"/>
  <c r="U56" i="2"/>
  <c r="U55" i="2"/>
  <c r="U60" i="2"/>
  <c r="T61" i="2"/>
  <c r="T56" i="2"/>
  <c r="F56" i="2" s="1"/>
  <c r="N56" i="2" s="1"/>
  <c r="U59" i="2"/>
  <c r="T63" i="2"/>
  <c r="T57" i="2"/>
  <c r="F57" i="2" s="1"/>
  <c r="L57" i="2" s="1"/>
  <c r="U62" i="2"/>
  <c r="T59" i="2"/>
  <c r="U64" i="2"/>
  <c r="U63" i="2"/>
  <c r="U61" i="2"/>
  <c r="U58" i="2"/>
  <c r="T60" i="2"/>
  <c r="U54" i="2"/>
  <c r="T62" i="2"/>
  <c r="T58" i="2"/>
  <c r="S54" i="2"/>
  <c r="F54" i="2"/>
  <c r="N54" i="2" s="1"/>
  <c r="T55" i="2"/>
  <c r="T64" i="2"/>
  <c r="S57" i="2" l="1"/>
  <c r="S55" i="2"/>
  <c r="F58" i="2"/>
  <c r="L58" i="2" s="1"/>
  <c r="S62" i="2"/>
  <c r="F61" i="2"/>
  <c r="S61" i="2"/>
  <c r="F63" i="2"/>
  <c r="L63" i="2" s="1"/>
  <c r="F64" i="2"/>
  <c r="M64" i="2" s="1"/>
  <c r="S63" i="2"/>
  <c r="F62" i="2"/>
  <c r="L62" i="2" s="1"/>
  <c r="L61" i="2"/>
  <c r="M56" i="2"/>
  <c r="M57" i="2"/>
  <c r="O56" i="2"/>
  <c r="L56" i="2"/>
  <c r="O57" i="2"/>
  <c r="N57" i="2"/>
  <c r="O54" i="2"/>
  <c r="L54" i="2"/>
  <c r="M54" i="2"/>
  <c r="M63" i="2"/>
  <c r="L64" i="2"/>
  <c r="O64" i="2"/>
  <c r="F59" i="2"/>
  <c r="S59" i="2"/>
  <c r="F55" i="2"/>
  <c r="L55" i="2" s="1"/>
  <c r="M58" i="2"/>
  <c r="O58" i="2"/>
  <c r="F60" i="2"/>
  <c r="S60" i="2"/>
  <c r="S64" i="2"/>
  <c r="S58" i="2"/>
  <c r="S56" i="2"/>
  <c r="O62" i="2" l="1"/>
  <c r="N58" i="2"/>
  <c r="N63" i="2"/>
  <c r="O63" i="2"/>
  <c r="M62" i="2"/>
  <c r="N62" i="2"/>
  <c r="M61" i="2"/>
  <c r="O61" i="2"/>
  <c r="N61" i="2"/>
  <c r="N64" i="2"/>
  <c r="I57" i="2"/>
  <c r="N55" i="2"/>
  <c r="M59" i="2"/>
  <c r="N59" i="2"/>
  <c r="L59" i="2"/>
  <c r="O59" i="2"/>
  <c r="M55" i="2"/>
  <c r="M60" i="2"/>
  <c r="O60" i="2"/>
  <c r="L60" i="2"/>
  <c r="N60" i="2"/>
  <c r="O55" i="2"/>
</calcChain>
</file>

<file path=xl/sharedStrings.xml><?xml version="1.0" encoding="utf-8"?>
<sst xmlns="http://schemas.openxmlformats.org/spreadsheetml/2006/main" count="92" uniqueCount="25">
  <si>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</si>
  <si>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</si>
  <si>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</si>
  <si>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</si>
  <si>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</si>
  <si>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</si>
  <si>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</si>
  <si>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</si>
  <si>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</si>
  <si>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</si>
  <si>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</si>
  <si>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</si>
  <si>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</si>
  <si>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</si>
  <si>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</si>
  <si>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Age</t>
  </si>
  <si>
    <t>Customer</t>
  </si>
  <si>
    <t>Cluster Center</t>
  </si>
  <si>
    <t>Assigned Cluster</t>
  </si>
  <si>
    <t>Distance to Cluster centre 1</t>
  </si>
  <si>
    <t>Distance to Cluster centre 2</t>
  </si>
  <si>
    <t>Cluster centre 1</t>
  </si>
  <si>
    <t>Cluster centre 2</t>
  </si>
  <si>
    <t>Age of Customer</t>
  </si>
  <si>
    <t>Money spent (TCHF)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</si>
</sst>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0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1" xfId="0" applyFont="1" applyBorder="1"/>
    <xf numFmtId="0" fontId="3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5" borderId="0" xfId="0" applyFont="1" applyFill="1"/>
    <xf numFmtId="0" fontId="2" fillId="5" borderId="0" xfId="0" applyFont="1" applyFill="1"/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3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'k-means'!$L$6:$L$16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23</c:v>
                </c:pt>
                <c:pt idx="7">
                  <c:v>#N/A</c:v>
                </c:pt>
                <c:pt idx="8">
                  <c:v>26</c:v>
                </c:pt>
                <c:pt idx="9">
                  <c:v>#N/A</c:v>
                </c:pt>
                <c:pt idx="10">
                  <c:v>24</c:v>
                </c:pt>
              </c:numCache>
            </c:numRef>
          </c:xVal>
          <c:y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10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'k-means'!$N$6:$N$16</c:f>
              <c:numCache>
                <c:formatCode>General</c:formatCode>
                <c:ptCount val="11"/>
                <c:pt idx="0">
                  <c:v>28</c:v>
                </c:pt>
                <c:pt idx="1">
                  <c:v>45</c:v>
                </c:pt>
                <c:pt idx="2">
                  <c:v>28</c:v>
                </c:pt>
                <c:pt idx="3">
                  <c:v>51</c:v>
                </c:pt>
                <c:pt idx="4">
                  <c:v>42</c:v>
                </c:pt>
                <c:pt idx="5">
                  <c:v>#N/A</c:v>
                </c:pt>
                <c:pt idx="6">
                  <c:v>#N/A</c:v>
                </c:pt>
                <c:pt idx="7">
                  <c:v>43</c:v>
                </c:pt>
                <c:pt idx="8">
                  <c:v>#N/A</c:v>
                </c:pt>
                <c:pt idx="9">
                  <c:v>45</c:v>
                </c:pt>
                <c:pt idx="10">
                  <c:v>#N/A</c:v>
                </c:pt>
              </c:numCache>
            </c:numRef>
          </c:xVal>
          <c:yVal>
            <c:numRef>
              <c:f>'k-means'!$O$6:$O$16</c:f>
              <c:numCache>
                <c:formatCode>General</c:formatCode>
                <c:ptCount val="11"/>
                <c:pt idx="0">
                  <c:v>11</c:v>
                </c:pt>
                <c:pt idx="1">
                  <c:v>2</c:v>
                </c:pt>
                <c:pt idx="2">
                  <c:v>15</c:v>
                </c:pt>
                <c:pt idx="3">
                  <c:v>3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3.2</c:v>
                </c:pt>
                <c:pt idx="8">
                  <c:v>#N/A</c:v>
                </c:pt>
                <c:pt idx="9">
                  <c:v>2.6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10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'k-means'!$I$6:$I$7</c:f>
              <c:numCache>
                <c:formatCode>0.0</c:formatCode>
                <c:ptCount val="2"/>
                <c:pt idx="0">
                  <c:v>10</c:v>
                </c:pt>
                <c:pt idx="1">
                  <c:v>43</c:v>
                </c:pt>
              </c:numCache>
            </c:numRef>
          </c:xVal>
          <c:yVal>
            <c:numRef>
              <c:f>'k-means'!$J$6:$J$7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'k-means'!$L$22:$L$32</c:f>
              <c:numCache>
                <c:formatCode>General</c:formatCode>
                <c:ptCount val="11"/>
                <c:pt idx="0">
                  <c:v>28</c:v>
                </c:pt>
                <c:pt idx="1">
                  <c:v>#N/A</c:v>
                </c:pt>
                <c:pt idx="2">
                  <c:v>28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23</c:v>
                </c:pt>
                <c:pt idx="7">
                  <c:v>#N/A</c:v>
                </c:pt>
                <c:pt idx="8">
                  <c:v>26</c:v>
                </c:pt>
                <c:pt idx="9">
                  <c:v>#N/A</c:v>
                </c:pt>
                <c:pt idx="10">
                  <c:v>24</c:v>
                </c:pt>
              </c:numCache>
            </c:numRef>
          </c:xVal>
          <c:yVal>
            <c:numRef>
              <c:f>'k-means'!$M$22:$M$32</c:f>
              <c:numCache>
                <c:formatCode>General</c:formatCode>
                <c:ptCount val="11"/>
                <c:pt idx="0">
                  <c:v>11</c:v>
                </c:pt>
                <c:pt idx="1">
                  <c:v>#N/A</c:v>
                </c:pt>
                <c:pt idx="2">
                  <c:v>15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10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45</c:v>
                </c:pt>
                <c:pt idx="2">
                  <c:v>#N/A</c:v>
                </c:pt>
                <c:pt idx="3">
                  <c:v>51</c:v>
                </c:pt>
                <c:pt idx="4">
                  <c:v>42</c:v>
                </c:pt>
                <c:pt idx="5">
                  <c:v>#N/A</c:v>
                </c:pt>
                <c:pt idx="6">
                  <c:v>#N/A</c:v>
                </c:pt>
                <c:pt idx="7">
                  <c:v>43</c:v>
                </c:pt>
                <c:pt idx="8">
                  <c:v>#N/A</c:v>
                </c:pt>
                <c:pt idx="9">
                  <c:v>45</c:v>
                </c:pt>
                <c:pt idx="10">
                  <c:v>#N/A</c:v>
                </c:pt>
              </c:numCache>
            </c:numRef>
          </c:xVal>
          <c:yVal>
            <c:numRef>
              <c:f>'k-means'!$O$22:$O$32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3.2</c:v>
                </c:pt>
                <c:pt idx="8">
                  <c:v>#N/A</c:v>
                </c:pt>
                <c:pt idx="9">
                  <c:v>2.6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10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'k-means'!$I$22:$I$23</c:f>
              <c:numCache>
                <c:formatCode>0.0</c:formatCode>
                <c:ptCount val="2"/>
                <c:pt idx="0">
                  <c:v>24.75</c:v>
                </c:pt>
                <c:pt idx="1">
                  <c:v>40.285714285714285</c:v>
                </c:pt>
              </c:numCache>
            </c:numRef>
          </c:xVal>
          <c:yVal>
            <c:numRef>
              <c:f>'k-means'!$J$22:$J$23</c:f>
              <c:numCache>
                <c:formatCode>0.0</c:formatCode>
                <c:ptCount val="2"/>
                <c:pt idx="0">
                  <c:v>12.25</c:v>
                </c:pt>
                <c:pt idx="1">
                  <c:v>6.257142857142858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'k-means'!$L$22:$L$32</c:f>
              <c:numCache>
                <c:formatCode>General</c:formatCode>
                <c:ptCount val="11"/>
                <c:pt idx="0">
                  <c:v>28</c:v>
                </c:pt>
                <c:pt idx="1">
                  <c:v>#N/A</c:v>
                </c:pt>
                <c:pt idx="2">
                  <c:v>28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23</c:v>
                </c:pt>
                <c:pt idx="7">
                  <c:v>#N/A</c:v>
                </c:pt>
                <c:pt idx="8">
                  <c:v>26</c:v>
                </c:pt>
                <c:pt idx="9">
                  <c:v>#N/A</c:v>
                </c:pt>
                <c:pt idx="10">
                  <c:v>24</c:v>
                </c:pt>
              </c:numCache>
            </c:numRef>
          </c:xVal>
          <c:yVal>
            <c:numRef>
              <c:f>'k-means'!$M$22:$M$32</c:f>
              <c:numCache>
                <c:formatCode>General</c:formatCode>
                <c:ptCount val="11"/>
                <c:pt idx="0">
                  <c:v>11</c:v>
                </c:pt>
                <c:pt idx="1">
                  <c:v>#N/A</c:v>
                </c:pt>
                <c:pt idx="2">
                  <c:v>15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10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45</c:v>
                </c:pt>
                <c:pt idx="2">
                  <c:v>#N/A</c:v>
                </c:pt>
                <c:pt idx="3">
                  <c:v>51</c:v>
                </c:pt>
                <c:pt idx="4">
                  <c:v>42</c:v>
                </c:pt>
                <c:pt idx="5">
                  <c:v>#N/A</c:v>
                </c:pt>
                <c:pt idx="6">
                  <c:v>#N/A</c:v>
                </c:pt>
                <c:pt idx="7">
                  <c:v>43</c:v>
                </c:pt>
                <c:pt idx="8">
                  <c:v>#N/A</c:v>
                </c:pt>
                <c:pt idx="9">
                  <c:v>45</c:v>
                </c:pt>
                <c:pt idx="10">
                  <c:v>#N/A</c:v>
                </c:pt>
              </c:numCache>
            </c:numRef>
          </c:xVal>
          <c:yVal>
            <c:numRef>
              <c:f>'k-means'!$O$22:$O$32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3.2</c:v>
                </c:pt>
                <c:pt idx="8">
                  <c:v>#N/A</c:v>
                </c:pt>
                <c:pt idx="9">
                  <c:v>2.6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10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'k-means'!$I$38:$I$39</c:f>
              <c:numCache>
                <c:formatCode>0.0</c:formatCode>
                <c:ptCount val="2"/>
                <c:pt idx="0">
                  <c:v>25.833333333333332</c:v>
                </c:pt>
                <c:pt idx="1">
                  <c:v>45.2</c:v>
                </c:pt>
              </c:numCache>
            </c:numRef>
          </c:xVal>
          <c:yVal>
            <c:numRef>
              <c:f>'k-means'!$J$38:$J$39</c:f>
              <c:numCache>
                <c:formatCode>0.0</c:formatCode>
                <c:ptCount val="2"/>
                <c:pt idx="0">
                  <c:v>12.5</c:v>
                </c:pt>
                <c:pt idx="1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F-4611-B161-DE66BF74A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'k-means'!$L$22:$L$32</c:f>
              <c:numCache>
                <c:formatCode>General</c:formatCode>
                <c:ptCount val="11"/>
                <c:pt idx="0">
                  <c:v>28</c:v>
                </c:pt>
                <c:pt idx="1">
                  <c:v>#N/A</c:v>
                </c:pt>
                <c:pt idx="2">
                  <c:v>28</c:v>
                </c:pt>
                <c:pt idx="3">
                  <c:v>#N/A</c:v>
                </c:pt>
                <c:pt idx="4">
                  <c:v>#N/A</c:v>
                </c:pt>
                <c:pt idx="5">
                  <c:v>26</c:v>
                </c:pt>
                <c:pt idx="6">
                  <c:v>23</c:v>
                </c:pt>
                <c:pt idx="7">
                  <c:v>#N/A</c:v>
                </c:pt>
                <c:pt idx="8">
                  <c:v>26</c:v>
                </c:pt>
                <c:pt idx="9">
                  <c:v>#N/A</c:v>
                </c:pt>
                <c:pt idx="10">
                  <c:v>24</c:v>
                </c:pt>
              </c:numCache>
            </c:numRef>
          </c:xVal>
          <c:yVal>
            <c:numRef>
              <c:f>'k-means'!$M$22:$M$32</c:f>
              <c:numCache>
                <c:formatCode>General</c:formatCode>
                <c:ptCount val="11"/>
                <c:pt idx="0">
                  <c:v>11</c:v>
                </c:pt>
                <c:pt idx="1">
                  <c:v>#N/A</c:v>
                </c:pt>
                <c:pt idx="2">
                  <c:v>15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10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45</c:v>
                </c:pt>
                <c:pt idx="2">
                  <c:v>#N/A</c:v>
                </c:pt>
                <c:pt idx="3">
                  <c:v>51</c:v>
                </c:pt>
                <c:pt idx="4">
                  <c:v>42</c:v>
                </c:pt>
                <c:pt idx="5">
                  <c:v>#N/A</c:v>
                </c:pt>
                <c:pt idx="6">
                  <c:v>#N/A</c:v>
                </c:pt>
                <c:pt idx="7">
                  <c:v>43</c:v>
                </c:pt>
                <c:pt idx="8">
                  <c:v>#N/A</c:v>
                </c:pt>
                <c:pt idx="9">
                  <c:v>45</c:v>
                </c:pt>
                <c:pt idx="10">
                  <c:v>#N/A</c:v>
                </c:pt>
              </c:numCache>
            </c:numRef>
          </c:xVal>
          <c:yVal>
            <c:numRef>
              <c:f>'k-means'!$O$22:$O$32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#N/A</c:v>
                </c:pt>
                <c:pt idx="3">
                  <c:v>3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3.2</c:v>
                </c:pt>
                <c:pt idx="8">
                  <c:v>#N/A</c:v>
                </c:pt>
                <c:pt idx="9">
                  <c:v>2.6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10"/>
            <c:spPr>
              <a:noFill/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'k-means'!$I$54:$I$55</c:f>
              <c:numCache>
                <c:formatCode>0.0</c:formatCode>
                <c:ptCount val="2"/>
                <c:pt idx="0">
                  <c:v>25.833333333333332</c:v>
                </c:pt>
                <c:pt idx="1">
                  <c:v>45.2</c:v>
                </c:pt>
              </c:numCache>
            </c:numRef>
          </c:xVal>
          <c:yVal>
            <c:numRef>
              <c:f>'k-means'!$J$54:$J$55</c:f>
              <c:numCache>
                <c:formatCode>0.0</c:formatCode>
                <c:ptCount val="2"/>
                <c:pt idx="0">
                  <c:v>12.5</c:v>
                </c:pt>
                <c:pt idx="1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464-B8F8-DB180052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4</xdr:row>
      <xdr:rowOff>19050</xdr:rowOff>
    </xdr:from>
    <xdr:to>
      <xdr:col>17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19050</xdr:rowOff>
    </xdr:from>
    <xdr:to>
      <xdr:col>17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19050</xdr:rowOff>
    </xdr:from>
    <xdr:to>
      <xdr:col>17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52</xdr:row>
      <xdr:rowOff>19050</xdr:rowOff>
    </xdr:from>
    <xdr:to>
      <xdr:col>17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595312</xdr:colOff>
      <xdr:row>4</xdr:row>
      <xdr:rowOff>-1</xdr:rowOff>
    </xdr:from>
    <xdr:to>
      <xdr:col>34</xdr:col>
      <xdr:colOff>488156</xdr:colOff>
      <xdr:row>11</xdr:row>
      <xdr:rowOff>23812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9A4BB4-94E1-41D8-8B04-A377FA7E4553}"/>
            </a:ext>
          </a:extLst>
        </xdr:cNvPr>
        <xdr:cNvSpPr txBox="1"/>
      </xdr:nvSpPr>
      <xdr:spPr>
        <a:xfrm>
          <a:off x="13954125" y="928687"/>
          <a:ext cx="6572250" cy="1905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1. Input the distances of each point from both the cluster centres in all the cells of Dist_C1 and Dist_C2 columns</a:t>
          </a:r>
        </a:p>
        <a:p>
          <a:r>
            <a:rPr lang="en-IN" sz="1100" b="1"/>
            <a:t>2. For Dist_C1,Input the distance formula for each datapoint to cluster center 1 (Refer formula in the cell T6)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/>
            <a:t>3.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Dist_C2,Input the distance formula for each datapoint to cluster center 2 (Refer formula in the cell U6)</a:t>
          </a:r>
          <a:endParaRPr lang="en-IN" sz="1100" b="1"/>
        </a:p>
        <a:p>
          <a:r>
            <a:rPr lang="en-IN" sz="1100" b="1"/>
            <a:t>4. The new centers of the clusters will appear in the next iteration box </a:t>
          </a:r>
        </a:p>
        <a:p>
          <a:r>
            <a:rPr lang="en-IN" sz="1100" b="1"/>
            <a:t>5. Repeat this process till the centers of 2 consecutive iterations converge </a:t>
          </a:r>
        </a:p>
        <a:p>
          <a:r>
            <a:rPr lang="en-IN" sz="1100" b="1"/>
            <a:t>6. If the all the inputs are correctly filled, then you will find that the cluster centers in Iteration 3 and 4 will be same. This means that the solution converged</a:t>
          </a:r>
          <a:r>
            <a:rPr lang="en-IN" sz="1100" b="1" baseline="0"/>
            <a:t> and the final segmentation is done.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zoomScale="80" zoomScaleNormal="80" workbookViewId="0">
      <selection activeCell="F6" sqref="F6"/>
    </sheetView>
  </sheetViews>
  <sheetFormatPr defaultColWidth="9.109375" defaultRowHeight="14.4" x14ac:dyDescent="0.3"/>
  <cols>
    <col min="1" max="1" width="3.33203125" style="1" customWidth="1"/>
    <col min="2" max="2" width="8.44140625" style="1" customWidth="1"/>
    <col min="3" max="3" width="11.33203125" style="1" customWidth="1"/>
    <col min="4" max="4" width="9.109375" style="1"/>
    <col min="5" max="5" width="12" style="1" customWidth="1"/>
    <col min="6" max="6" width="9.109375" style="1"/>
    <col min="7" max="7" width="4.6640625" style="1" customWidth="1"/>
    <col min="8" max="8" width="12.5546875" style="1" bestFit="1" customWidth="1"/>
    <col min="9" max="10" width="9.109375" style="1"/>
    <col min="11" max="11" width="6.109375" style="1" customWidth="1"/>
    <col min="12" max="17" width="9.109375" style="1"/>
    <col min="18" max="18" width="5.6640625" style="1" customWidth="1"/>
    <col min="19" max="19" width="19.5546875" style="1" customWidth="1"/>
    <col min="20" max="21" width="9.109375" style="1"/>
    <col min="22" max="22" width="3.33203125" style="1" customWidth="1"/>
    <col min="23" max="23" width="4.44140625" style="1" customWidth="1"/>
    <col min="24" max="34" width="9.109375" style="1"/>
    <col min="35" max="35" width="10.88671875" style="1" customWidth="1"/>
    <col min="36" max="36" width="9.109375" style="1"/>
    <col min="37" max="37" width="14.88671875" style="1" customWidth="1"/>
    <col min="38" max="38" width="10.5546875" style="1" customWidth="1"/>
    <col min="39" max="39" width="9.109375" style="1"/>
    <col min="40" max="40" width="15.33203125" style="1" customWidth="1"/>
    <col min="41" max="16384" width="9.109375" style="1"/>
  </cols>
  <sheetData>
    <row r="1" spans="1:27" ht="25.8" x14ac:dyDescent="0.5">
      <c r="A1" s="25"/>
      <c r="B1" s="25"/>
      <c r="C1" s="25"/>
      <c r="D1" s="25"/>
      <c r="E1" s="25"/>
      <c r="F1" s="25"/>
      <c r="G1" s="25"/>
      <c r="H1" s="25"/>
      <c r="I1" s="25"/>
      <c r="J1" s="25"/>
      <c r="K1" s="26" t="s">
        <v>8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7" ht="15" thickBot="1" x14ac:dyDescent="0.35"/>
    <row r="3" spans="1:27" ht="15" thickBot="1" x14ac:dyDescent="0.35">
      <c r="B3" s="44" t="s">
        <v>11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6"/>
    </row>
    <row r="4" spans="1:27" x14ac:dyDescent="0.3">
      <c r="B4" s="2"/>
      <c r="C4" s="3"/>
      <c r="D4" s="3"/>
      <c r="E4" s="3"/>
      <c r="F4" s="3"/>
      <c r="G4" s="3"/>
      <c r="H4" s="4" t="s">
        <v>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/>
    </row>
    <row r="5" spans="1:27" ht="43.2" x14ac:dyDescent="0.3">
      <c r="B5" s="2"/>
      <c r="C5" s="42" t="s">
        <v>16</v>
      </c>
      <c r="D5" s="41" t="s">
        <v>23</v>
      </c>
      <c r="E5" s="41" t="s">
        <v>24</v>
      </c>
      <c r="F5" s="43" t="s">
        <v>6</v>
      </c>
      <c r="G5" s="3"/>
      <c r="H5" s="6" t="s">
        <v>2</v>
      </c>
      <c r="I5" s="6" t="s">
        <v>15</v>
      </c>
      <c r="J5" s="30" t="s">
        <v>24</v>
      </c>
      <c r="K5" s="3"/>
      <c r="L5" s="3" t="s">
        <v>0</v>
      </c>
      <c r="M5" s="3" t="s">
        <v>1</v>
      </c>
      <c r="N5" s="3" t="s">
        <v>0</v>
      </c>
      <c r="O5" s="3" t="s">
        <v>1</v>
      </c>
      <c r="P5" s="3"/>
      <c r="Q5" s="3"/>
      <c r="R5" s="3"/>
      <c r="S5" s="6" t="s">
        <v>5</v>
      </c>
      <c r="T5" s="6" t="s">
        <v>3</v>
      </c>
      <c r="U5" s="6" t="s">
        <v>4</v>
      </c>
      <c r="V5" s="5"/>
    </row>
    <row r="6" spans="1:27" x14ac:dyDescent="0.3">
      <c r="B6" s="2"/>
      <c r="C6" s="31">
        <v>1</v>
      </c>
      <c r="D6" s="27">
        <v>28</v>
      </c>
      <c r="E6" s="27">
        <v>11</v>
      </c>
      <c r="F6" s="27">
        <f>IF(T6="","",IF(T6&lt;U6,1,2))</f>
        <v>2</v>
      </c>
      <c r="G6" s="3"/>
      <c r="H6" s="8">
        <v>1</v>
      </c>
      <c r="I6" s="9">
        <v>10</v>
      </c>
      <c r="J6" s="10">
        <v>8</v>
      </c>
      <c r="K6" s="3"/>
      <c r="L6" s="3" t="e">
        <f>IF(OR(F6=1,F6=""),D6,NA())</f>
        <v>#N/A</v>
      </c>
      <c r="M6" s="3" t="e">
        <f>IF(OR(F6=1,F6=""),E6,NA())</f>
        <v>#N/A</v>
      </c>
      <c r="N6" s="3">
        <f>IF(F6=2,D6,NA())</f>
        <v>28</v>
      </c>
      <c r="O6" s="3">
        <f>IF(F6=2,E6,NA())</f>
        <v>11</v>
      </c>
      <c r="P6" s="3"/>
      <c r="Q6" s="3"/>
      <c r="R6" s="3"/>
      <c r="S6" s="11">
        <f>(MIN(T6,U6))^2</f>
        <v>250</v>
      </c>
      <c r="T6" s="11">
        <f>SQRT((D6-$I$6)^2+(E6-$J$6)^2)</f>
        <v>18.248287590894659</v>
      </c>
      <c r="U6" s="11">
        <f>SQRT((D6-$I$7)^2 +(E6-$J$7)^2)</f>
        <v>15.811388300841896</v>
      </c>
      <c r="V6" s="5"/>
    </row>
    <row r="7" spans="1:27" x14ac:dyDescent="0.3">
      <c r="B7" s="2"/>
      <c r="C7" s="31">
        <v>2</v>
      </c>
      <c r="D7" s="27">
        <v>45</v>
      </c>
      <c r="E7" s="27">
        <v>2</v>
      </c>
      <c r="F7" s="27">
        <f t="shared" ref="F7:F16" si="0">IF(T7="","",IF(T7&lt;U7,1,2))</f>
        <v>2</v>
      </c>
      <c r="G7" s="3"/>
      <c r="H7" s="8">
        <v>2</v>
      </c>
      <c r="I7" s="13">
        <v>43</v>
      </c>
      <c r="J7" s="14">
        <v>6</v>
      </c>
      <c r="K7" s="3"/>
      <c r="L7" s="3" t="e">
        <f t="shared" ref="L7:L16" si="1">IF(OR(F7=1,F7=""),D7,NA())</f>
        <v>#N/A</v>
      </c>
      <c r="M7" s="3" t="e">
        <f t="shared" ref="M7:M16" si="2">IF(OR(F7=1,F7=""),E7,NA())</f>
        <v>#N/A</v>
      </c>
      <c r="N7" s="3">
        <f t="shared" ref="N7:N16" si="3">IF(F7=2,D7,NA())</f>
        <v>45</v>
      </c>
      <c r="O7" s="3">
        <f t="shared" ref="O7:O16" si="4">IF(F7=2,E7,NA())</f>
        <v>2</v>
      </c>
      <c r="P7" s="3"/>
      <c r="Q7" s="3"/>
      <c r="R7" s="3"/>
      <c r="S7" s="11">
        <f t="shared" ref="S7:S16" si="5">(MIN(T7,U7))^2</f>
        <v>20.000000000000004</v>
      </c>
      <c r="T7" s="11">
        <f t="shared" ref="T7:T16" si="6">SQRT((D7-$I$6)^2+(E7-$J$6)^2)</f>
        <v>35.510561809129406</v>
      </c>
      <c r="U7" s="11">
        <f t="shared" ref="U7:U16" si="7">SQRT((D7-$I$7)^2 +(E7-$J$7)^2)</f>
        <v>4.4721359549995796</v>
      </c>
      <c r="V7" s="5"/>
    </row>
    <row r="8" spans="1:27" x14ac:dyDescent="0.3">
      <c r="B8" s="2"/>
      <c r="C8" s="31">
        <v>3</v>
      </c>
      <c r="D8" s="27">
        <v>28</v>
      </c>
      <c r="E8" s="27">
        <v>15</v>
      </c>
      <c r="F8" s="27">
        <f t="shared" si="0"/>
        <v>2</v>
      </c>
      <c r="G8" s="3"/>
      <c r="H8" s="15"/>
      <c r="I8" s="15"/>
      <c r="J8" s="15"/>
      <c r="K8" s="3"/>
      <c r="L8" s="3" t="e">
        <f t="shared" si="1"/>
        <v>#N/A</v>
      </c>
      <c r="M8" s="3" t="e">
        <f t="shared" si="2"/>
        <v>#N/A</v>
      </c>
      <c r="N8" s="3">
        <f t="shared" si="3"/>
        <v>28</v>
      </c>
      <c r="O8" s="3">
        <f t="shared" si="4"/>
        <v>15</v>
      </c>
      <c r="P8" s="3"/>
      <c r="Q8" s="3"/>
      <c r="R8" s="3"/>
      <c r="S8" s="11">
        <f t="shared" si="5"/>
        <v>305.99999999999994</v>
      </c>
      <c r="T8" s="11">
        <f t="shared" si="6"/>
        <v>19.313207915827967</v>
      </c>
      <c r="U8" s="11">
        <f t="shared" si="7"/>
        <v>17.4928556845359</v>
      </c>
      <c r="V8" s="5"/>
    </row>
    <row r="9" spans="1:27" x14ac:dyDescent="0.3">
      <c r="B9" s="2"/>
      <c r="C9" s="32">
        <v>4</v>
      </c>
      <c r="D9" s="27">
        <v>51</v>
      </c>
      <c r="E9" s="27">
        <v>3</v>
      </c>
      <c r="F9" s="27">
        <f t="shared" si="0"/>
        <v>2</v>
      </c>
      <c r="G9" s="3"/>
      <c r="H9" s="16" t="s">
        <v>7</v>
      </c>
      <c r="I9" s="17">
        <f>SUM(S6:S16)</f>
        <v>1656.3999999999999</v>
      </c>
      <c r="J9" s="15"/>
      <c r="K9" s="3"/>
      <c r="L9" s="3" t="e">
        <f t="shared" si="1"/>
        <v>#N/A</v>
      </c>
      <c r="M9" s="3" t="e">
        <f t="shared" si="2"/>
        <v>#N/A</v>
      </c>
      <c r="N9" s="3">
        <f t="shared" si="3"/>
        <v>51</v>
      </c>
      <c r="O9" s="3">
        <f t="shared" si="4"/>
        <v>3</v>
      </c>
      <c r="P9" s="3"/>
      <c r="Q9" s="3"/>
      <c r="R9" s="3"/>
      <c r="S9" s="11">
        <f t="shared" si="5"/>
        <v>72.999999999999986</v>
      </c>
      <c r="T9" s="11">
        <f t="shared" si="6"/>
        <v>41.303752856126764</v>
      </c>
      <c r="U9" s="11">
        <f t="shared" si="7"/>
        <v>8.5440037453175304</v>
      </c>
      <c r="V9" s="5"/>
    </row>
    <row r="10" spans="1:27" x14ac:dyDescent="0.3">
      <c r="B10" s="2"/>
      <c r="C10" s="32">
        <v>5</v>
      </c>
      <c r="D10" s="27">
        <v>42</v>
      </c>
      <c r="E10" s="27">
        <v>7</v>
      </c>
      <c r="F10" s="27">
        <f t="shared" si="0"/>
        <v>2</v>
      </c>
      <c r="G10" s="3"/>
      <c r="H10" s="3"/>
      <c r="I10" s="3"/>
      <c r="J10" s="3"/>
      <c r="K10" s="3"/>
      <c r="L10" s="3" t="e">
        <f t="shared" si="1"/>
        <v>#N/A</v>
      </c>
      <c r="M10" s="3" t="e">
        <f t="shared" si="2"/>
        <v>#N/A</v>
      </c>
      <c r="N10" s="3">
        <f t="shared" si="3"/>
        <v>42</v>
      </c>
      <c r="O10" s="3">
        <f t="shared" si="4"/>
        <v>7</v>
      </c>
      <c r="P10" s="3"/>
      <c r="Q10" s="3"/>
      <c r="R10" s="3"/>
      <c r="S10" s="11">
        <f t="shared" si="5"/>
        <v>2.0000000000000004</v>
      </c>
      <c r="T10" s="11">
        <f t="shared" si="6"/>
        <v>32.015621187164243</v>
      </c>
      <c r="U10" s="11">
        <f t="shared" si="7"/>
        <v>1.4142135623730951</v>
      </c>
      <c r="V10" s="5"/>
    </row>
    <row r="11" spans="1:27" ht="12.75" customHeight="1" x14ac:dyDescent="0.3">
      <c r="B11" s="2"/>
      <c r="C11" s="32">
        <v>6</v>
      </c>
      <c r="D11" s="27">
        <v>26</v>
      </c>
      <c r="E11" s="27">
        <v>12</v>
      </c>
      <c r="F11" s="27">
        <f t="shared" si="0"/>
        <v>1</v>
      </c>
      <c r="G11" s="3"/>
      <c r="H11" s="18"/>
      <c r="I11" s="19"/>
      <c r="J11" s="3"/>
      <c r="K11" s="3"/>
      <c r="L11" s="3">
        <f t="shared" si="1"/>
        <v>26</v>
      </c>
      <c r="M11" s="3">
        <f t="shared" si="2"/>
        <v>12</v>
      </c>
      <c r="N11" s="3" t="e">
        <f t="shared" si="3"/>
        <v>#N/A</v>
      </c>
      <c r="O11" s="3" t="e">
        <f t="shared" si="4"/>
        <v>#N/A</v>
      </c>
      <c r="P11" s="3"/>
      <c r="Q11" s="3"/>
      <c r="R11" s="3"/>
      <c r="S11" s="11">
        <f>(MIN(T11,U11))^2</f>
        <v>272</v>
      </c>
      <c r="T11" s="11">
        <f t="shared" si="6"/>
        <v>16.492422502470642</v>
      </c>
      <c r="U11" s="11">
        <f t="shared" si="7"/>
        <v>18.027756377319946</v>
      </c>
      <c r="V11" s="5"/>
    </row>
    <row r="12" spans="1:27" x14ac:dyDescent="0.3">
      <c r="B12" s="2"/>
      <c r="C12" s="32">
        <v>7</v>
      </c>
      <c r="D12" s="27">
        <v>23</v>
      </c>
      <c r="E12" s="27">
        <v>10</v>
      </c>
      <c r="F12" s="27">
        <f t="shared" si="0"/>
        <v>1</v>
      </c>
      <c r="G12" s="3"/>
      <c r="H12" s="3"/>
      <c r="I12" s="3"/>
      <c r="J12" s="3"/>
      <c r="K12" s="3"/>
      <c r="L12" s="3">
        <f t="shared" si="1"/>
        <v>23</v>
      </c>
      <c r="M12" s="3">
        <f t="shared" si="2"/>
        <v>10</v>
      </c>
      <c r="N12" s="3" t="e">
        <f t="shared" si="3"/>
        <v>#N/A</v>
      </c>
      <c r="O12" s="3" t="e">
        <f t="shared" si="4"/>
        <v>#N/A</v>
      </c>
      <c r="P12" s="3"/>
      <c r="Q12" s="3"/>
      <c r="R12" s="3"/>
      <c r="S12" s="11">
        <f t="shared" si="5"/>
        <v>173</v>
      </c>
      <c r="T12" s="11">
        <f>SQRT((D12-$I$6)^2+(E12-$J$6)^2)</f>
        <v>13.152946437965905</v>
      </c>
      <c r="U12" s="11">
        <f>SQRT((D12-$I$7)^2 +(E12-$J$7)^2)</f>
        <v>20.396078054371138</v>
      </c>
      <c r="V12" s="5"/>
      <c r="AA12" s="29"/>
    </row>
    <row r="13" spans="1:27" ht="36" customHeight="1" x14ac:dyDescent="0.3">
      <c r="B13" s="2"/>
      <c r="C13" s="32">
        <v>8</v>
      </c>
      <c r="D13" s="27">
        <v>43</v>
      </c>
      <c r="E13" s="27">
        <v>3.2</v>
      </c>
      <c r="F13" s="27">
        <f t="shared" si="0"/>
        <v>2</v>
      </c>
      <c r="G13" s="3"/>
      <c r="H13" s="3"/>
      <c r="I13" s="3"/>
      <c r="J13" s="3"/>
      <c r="K13" s="3"/>
      <c r="L13" s="3" t="e">
        <f t="shared" si="1"/>
        <v>#N/A</v>
      </c>
      <c r="M13" s="3" t="e">
        <f t="shared" si="2"/>
        <v>#N/A</v>
      </c>
      <c r="N13" s="3">
        <f t="shared" si="3"/>
        <v>43</v>
      </c>
      <c r="O13" s="3">
        <f t="shared" si="4"/>
        <v>3.2</v>
      </c>
      <c r="P13" s="3"/>
      <c r="Q13" s="3"/>
      <c r="R13" s="3"/>
      <c r="S13" s="11">
        <f t="shared" si="5"/>
        <v>7.839999999999999</v>
      </c>
      <c r="T13" s="11">
        <f t="shared" si="6"/>
        <v>33.347263755816606</v>
      </c>
      <c r="U13" s="11">
        <f t="shared" si="7"/>
        <v>2.8</v>
      </c>
      <c r="V13" s="5"/>
    </row>
    <row r="14" spans="1:27" x14ac:dyDescent="0.3">
      <c r="B14" s="2"/>
      <c r="C14" s="32">
        <v>9</v>
      </c>
      <c r="D14" s="27">
        <v>26</v>
      </c>
      <c r="E14" s="27">
        <v>17</v>
      </c>
      <c r="F14" s="27">
        <f t="shared" si="0"/>
        <v>1</v>
      </c>
      <c r="G14" s="3"/>
      <c r="H14" s="3"/>
      <c r="I14" s="3"/>
      <c r="J14" s="3"/>
      <c r="K14" s="3"/>
      <c r="L14" s="3">
        <f t="shared" si="1"/>
        <v>26</v>
      </c>
      <c r="M14" s="3">
        <f t="shared" si="2"/>
        <v>17</v>
      </c>
      <c r="N14" s="3" t="e">
        <f t="shared" si="3"/>
        <v>#N/A</v>
      </c>
      <c r="O14" s="3" t="e">
        <f t="shared" si="4"/>
        <v>#N/A</v>
      </c>
      <c r="P14" s="3"/>
      <c r="Q14" s="3"/>
      <c r="R14" s="3"/>
      <c r="S14" s="11">
        <f t="shared" si="5"/>
        <v>337</v>
      </c>
      <c r="T14" s="11">
        <f t="shared" si="6"/>
        <v>18.357559750685819</v>
      </c>
      <c r="U14" s="11">
        <f t="shared" si="7"/>
        <v>20.248456731316587</v>
      </c>
      <c r="V14" s="5"/>
    </row>
    <row r="15" spans="1:27" x14ac:dyDescent="0.3">
      <c r="B15" s="2"/>
      <c r="C15" s="32">
        <v>10</v>
      </c>
      <c r="D15" s="27">
        <v>45</v>
      </c>
      <c r="E15" s="27">
        <v>2.6</v>
      </c>
      <c r="F15" s="27">
        <f t="shared" si="0"/>
        <v>2</v>
      </c>
      <c r="G15" s="3"/>
      <c r="H15" s="3"/>
      <c r="I15" s="3"/>
      <c r="J15" s="3"/>
      <c r="K15" s="3"/>
      <c r="L15" s="3" t="e">
        <f t="shared" si="1"/>
        <v>#N/A</v>
      </c>
      <c r="M15" s="3" t="e">
        <f t="shared" si="2"/>
        <v>#N/A</v>
      </c>
      <c r="N15" s="3">
        <f t="shared" si="3"/>
        <v>45</v>
      </c>
      <c r="O15" s="3">
        <f t="shared" si="4"/>
        <v>2.6</v>
      </c>
      <c r="P15" s="3"/>
      <c r="Q15" s="3"/>
      <c r="R15" s="3"/>
      <c r="S15" s="11">
        <f t="shared" si="5"/>
        <v>15.56</v>
      </c>
      <c r="T15" s="11">
        <f t="shared" si="6"/>
        <v>35.414121477173481</v>
      </c>
      <c r="U15" s="11">
        <f t="shared" si="7"/>
        <v>3.944616584663204</v>
      </c>
      <c r="V15" s="5"/>
    </row>
    <row r="16" spans="1:27" x14ac:dyDescent="0.3">
      <c r="B16" s="2"/>
      <c r="C16" s="32">
        <v>11</v>
      </c>
      <c r="D16" s="28">
        <v>24</v>
      </c>
      <c r="E16" s="28">
        <v>10</v>
      </c>
      <c r="F16" s="27">
        <f t="shared" si="0"/>
        <v>1</v>
      </c>
      <c r="G16" s="3"/>
      <c r="H16" s="3"/>
      <c r="I16" s="3"/>
      <c r="J16" s="3"/>
      <c r="K16" s="3"/>
      <c r="L16" s="3">
        <f t="shared" si="1"/>
        <v>24</v>
      </c>
      <c r="M16" s="3">
        <f t="shared" si="2"/>
        <v>10</v>
      </c>
      <c r="N16" s="3" t="e">
        <f t="shared" si="3"/>
        <v>#N/A</v>
      </c>
      <c r="O16" s="3" t="e">
        <f t="shared" si="4"/>
        <v>#N/A</v>
      </c>
      <c r="P16" s="3"/>
      <c r="Q16" s="3"/>
      <c r="R16" s="3"/>
      <c r="S16" s="11">
        <f t="shared" si="5"/>
        <v>200.00000000000003</v>
      </c>
      <c r="T16" s="11">
        <f t="shared" si="6"/>
        <v>14.142135623730951</v>
      </c>
      <c r="U16" s="11">
        <f t="shared" si="7"/>
        <v>19.416487838947599</v>
      </c>
      <c r="V16" s="5"/>
    </row>
    <row r="17" spans="2:22" ht="15" thickBot="1" x14ac:dyDescent="0.35">
      <c r="B17" s="21"/>
      <c r="C17" s="23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2"/>
      <c r="T17" s="22"/>
      <c r="U17" s="22"/>
      <c r="V17" s="24"/>
    </row>
    <row r="18" spans="2:22" ht="15" thickBot="1" x14ac:dyDescent="0.35">
      <c r="B18" s="44" t="s">
        <v>12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6"/>
    </row>
    <row r="20" spans="2:22" x14ac:dyDescent="0.3">
      <c r="B20" s="2"/>
      <c r="C20" s="3"/>
      <c r="D20" s="15"/>
      <c r="E20" s="15"/>
      <c r="F20" s="15"/>
      <c r="G20" s="3"/>
      <c r="H20" s="4" t="s">
        <v>10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15"/>
      <c r="T20" s="15"/>
      <c r="U20" s="15"/>
      <c r="V20" s="5"/>
    </row>
    <row r="21" spans="2:22" ht="57.6" x14ac:dyDescent="0.3">
      <c r="B21" s="2"/>
      <c r="C21" s="33" t="s">
        <v>16</v>
      </c>
      <c r="D21" s="41" t="s">
        <v>23</v>
      </c>
      <c r="E21" s="41" t="s">
        <v>24</v>
      </c>
      <c r="F21" s="6" t="s">
        <v>6</v>
      </c>
      <c r="G21" s="3"/>
      <c r="H21" s="6" t="s">
        <v>2</v>
      </c>
      <c r="I21" s="6" t="s">
        <v>15</v>
      </c>
      <c r="J21" s="30" t="s">
        <v>24</v>
      </c>
      <c r="K21" s="3"/>
      <c r="L21" s="3" t="s">
        <v>0</v>
      </c>
      <c r="M21" s="3" t="s">
        <v>1</v>
      </c>
      <c r="N21" s="3" t="s">
        <v>0</v>
      </c>
      <c r="O21" s="3" t="s">
        <v>1</v>
      </c>
      <c r="P21" s="3"/>
      <c r="Q21" s="3"/>
      <c r="R21" s="3"/>
      <c r="S21" s="6" t="s">
        <v>5</v>
      </c>
      <c r="T21" s="6" t="s">
        <v>3</v>
      </c>
      <c r="U21" s="6" t="s">
        <v>4</v>
      </c>
      <c r="V21" s="5"/>
    </row>
    <row r="22" spans="2:22" x14ac:dyDescent="0.3">
      <c r="B22" s="2"/>
      <c r="C22" s="31">
        <v>1</v>
      </c>
      <c r="D22" s="27">
        <v>28</v>
      </c>
      <c r="E22" s="27">
        <v>11</v>
      </c>
      <c r="F22" s="7">
        <f>IF(T22="","",IF(T22&lt;U22,1,2))</f>
        <v>1</v>
      </c>
      <c r="G22" s="3"/>
      <c r="H22" s="6">
        <v>1</v>
      </c>
      <c r="I22" s="9">
        <f>AVERAGEIF(F6:F16,1,D6:D16)</f>
        <v>24.75</v>
      </c>
      <c r="J22" s="10">
        <f>AVERAGEIF(F6:F16,1,E6:E16)</f>
        <v>12.25</v>
      </c>
      <c r="K22" s="3"/>
      <c r="L22" s="3">
        <f>IF(F22=1,D22,NA())</f>
        <v>28</v>
      </c>
      <c r="M22" s="3">
        <f>IF(F22=1,E22,NA())</f>
        <v>11</v>
      </c>
      <c r="N22" s="3" t="e">
        <f>IF(F22=2,D22,NA())</f>
        <v>#N/A</v>
      </c>
      <c r="O22" s="3" t="e">
        <f>IF(F22=2,E22,NA())</f>
        <v>#N/A</v>
      </c>
      <c r="P22" s="3"/>
      <c r="Q22" s="3"/>
      <c r="R22" s="3"/>
      <c r="S22" s="11">
        <f>(MIN(T22,U22))^2</f>
        <v>12.125</v>
      </c>
      <c r="T22" s="11">
        <f>SQRT((D22-$I$22)^2+(E22-$J$22)^2)</f>
        <v>3.4820970692960298</v>
      </c>
      <c r="U22" s="11">
        <f>SQRT((D22-$I$23)^2 +(E22-$J$23)^2)</f>
        <v>13.169414162663239</v>
      </c>
      <c r="V22" s="5"/>
    </row>
    <row r="23" spans="2:22" x14ac:dyDescent="0.3">
      <c r="B23" s="2"/>
      <c r="C23" s="31">
        <v>2</v>
      </c>
      <c r="D23" s="27">
        <v>45</v>
      </c>
      <c r="E23" s="27">
        <v>2</v>
      </c>
      <c r="F23" s="12">
        <f t="shared" ref="F23:F32" si="8">IF(T23="","",IF(T23&lt;U23,1,2))</f>
        <v>2</v>
      </c>
      <c r="G23" s="3"/>
      <c r="H23" s="6">
        <v>2</v>
      </c>
      <c r="I23" s="13">
        <f>AVERAGEIF(F6:F16,2,D6:D16)</f>
        <v>40.285714285714285</v>
      </c>
      <c r="J23" s="14">
        <f>AVERAGEIF(F6:F16,2,E6:E16)</f>
        <v>6.257142857142858</v>
      </c>
      <c r="K23" s="3"/>
      <c r="L23" s="3" t="e">
        <f t="shared" ref="L23:L32" si="9">IF(F23=1,D23,NA())</f>
        <v>#N/A</v>
      </c>
      <c r="M23" s="3" t="e">
        <f t="shared" ref="M23:M32" si="10">IF(F23=1,E23,NA())</f>
        <v>#N/A</v>
      </c>
      <c r="N23" s="3">
        <f t="shared" ref="N23:N32" si="11">IF(F23=2,D23,NA())</f>
        <v>45</v>
      </c>
      <c r="O23" s="3">
        <f t="shared" ref="O23:O32" si="12">IF(F23=2,E23,NA())</f>
        <v>2</v>
      </c>
      <c r="P23" s="3"/>
      <c r="Q23" s="3"/>
      <c r="R23" s="3"/>
      <c r="S23" s="11">
        <f t="shared" ref="S23:S32" si="13">(MIN(T23,U23))^2</f>
        <v>40.347755102040828</v>
      </c>
      <c r="T23" s="11">
        <f t="shared" ref="T23:T32" si="14">SQRT((D23-$I$22)^2+(E23-$J$22)^2)</f>
        <v>22.69636534778201</v>
      </c>
      <c r="U23" s="11">
        <f t="shared" ref="U23:U32" si="15">SQRT((D23-$I$23)^2 +(E23-$J$23)^2)</f>
        <v>6.3519882794319473</v>
      </c>
      <c r="V23" s="5"/>
    </row>
    <row r="24" spans="2:22" x14ac:dyDescent="0.3">
      <c r="B24" s="2"/>
      <c r="C24" s="31">
        <v>3</v>
      </c>
      <c r="D24" s="27">
        <v>28</v>
      </c>
      <c r="E24" s="27">
        <v>15</v>
      </c>
      <c r="F24" s="12">
        <f t="shared" si="8"/>
        <v>1</v>
      </c>
      <c r="G24" s="3"/>
      <c r="H24" s="15"/>
      <c r="I24" s="15"/>
      <c r="J24" s="15"/>
      <c r="K24" s="3"/>
      <c r="L24" s="3">
        <f t="shared" si="9"/>
        <v>28</v>
      </c>
      <c r="M24" s="3">
        <f t="shared" si="10"/>
        <v>15</v>
      </c>
      <c r="N24" s="3" t="e">
        <f t="shared" si="11"/>
        <v>#N/A</v>
      </c>
      <c r="O24" s="3" t="e">
        <f t="shared" si="12"/>
        <v>#N/A</v>
      </c>
      <c r="P24" s="3"/>
      <c r="Q24" s="3"/>
      <c r="R24" s="3"/>
      <c r="S24" s="11">
        <f t="shared" si="13"/>
        <v>18.125000000000004</v>
      </c>
      <c r="T24" s="11">
        <f t="shared" si="14"/>
        <v>4.2573465914816007</v>
      </c>
      <c r="U24" s="11">
        <f t="shared" si="15"/>
        <v>15.079002836083433</v>
      </c>
      <c r="V24" s="5"/>
    </row>
    <row r="25" spans="2:22" x14ac:dyDescent="0.3">
      <c r="B25" s="2"/>
      <c r="C25" s="32">
        <v>4</v>
      </c>
      <c r="D25" s="27">
        <v>51</v>
      </c>
      <c r="E25" s="27">
        <v>3</v>
      </c>
      <c r="F25" s="12">
        <f t="shared" si="8"/>
        <v>2</v>
      </c>
      <c r="G25" s="3"/>
      <c r="H25" s="16" t="s">
        <v>7</v>
      </c>
      <c r="I25" s="17">
        <f>SUM(S22:S32)</f>
        <v>291.30591836734703</v>
      </c>
      <c r="J25" s="15"/>
      <c r="K25" s="3"/>
      <c r="L25" s="3" t="e">
        <f t="shared" si="9"/>
        <v>#N/A</v>
      </c>
      <c r="M25" s="3" t="e">
        <f t="shared" si="10"/>
        <v>#N/A</v>
      </c>
      <c r="N25" s="3">
        <f t="shared" si="11"/>
        <v>51</v>
      </c>
      <c r="O25" s="3">
        <f t="shared" si="12"/>
        <v>3</v>
      </c>
      <c r="P25" s="3"/>
      <c r="Q25" s="3"/>
      <c r="R25" s="3"/>
      <c r="S25" s="11">
        <f t="shared" si="13"/>
        <v>125.40489795918371</v>
      </c>
      <c r="T25" s="11">
        <f t="shared" si="14"/>
        <v>27.832085800385137</v>
      </c>
      <c r="U25" s="11">
        <f t="shared" si="15"/>
        <v>11.198432834963279</v>
      </c>
      <c r="V25" s="5"/>
    </row>
    <row r="26" spans="2:22" x14ac:dyDescent="0.3">
      <c r="B26" s="2"/>
      <c r="C26" s="32">
        <v>5</v>
      </c>
      <c r="D26" s="27">
        <v>42</v>
      </c>
      <c r="E26" s="27">
        <v>7</v>
      </c>
      <c r="F26" s="12">
        <f t="shared" si="8"/>
        <v>2</v>
      </c>
      <c r="G26" s="3"/>
      <c r="H26" s="3"/>
      <c r="I26" s="3"/>
      <c r="J26" s="3"/>
      <c r="K26" s="3"/>
      <c r="L26" s="3" t="e">
        <f t="shared" si="9"/>
        <v>#N/A</v>
      </c>
      <c r="M26" s="3" t="e">
        <f t="shared" si="10"/>
        <v>#N/A</v>
      </c>
      <c r="N26" s="3">
        <f t="shared" si="11"/>
        <v>42</v>
      </c>
      <c r="O26" s="3">
        <f t="shared" si="12"/>
        <v>7</v>
      </c>
      <c r="P26" s="3"/>
      <c r="Q26" s="3"/>
      <c r="R26" s="3"/>
      <c r="S26" s="11">
        <f t="shared" si="13"/>
        <v>3.4906122448979606</v>
      </c>
      <c r="T26" s="11">
        <f t="shared" si="14"/>
        <v>18.031222920256962</v>
      </c>
      <c r="U26" s="11">
        <f t="shared" si="15"/>
        <v>1.868318025631065</v>
      </c>
      <c r="V26" s="5"/>
    </row>
    <row r="27" spans="2:22" x14ac:dyDescent="0.3">
      <c r="B27" s="2"/>
      <c r="C27" s="32">
        <v>6</v>
      </c>
      <c r="D27" s="27">
        <v>26</v>
      </c>
      <c r="E27" s="27">
        <v>12</v>
      </c>
      <c r="F27" s="12">
        <f t="shared" si="8"/>
        <v>1</v>
      </c>
      <c r="G27" s="3"/>
      <c r="H27" s="3"/>
      <c r="I27" s="3"/>
      <c r="J27" s="3"/>
      <c r="K27" s="3"/>
      <c r="L27" s="3">
        <f t="shared" si="9"/>
        <v>26</v>
      </c>
      <c r="M27" s="3">
        <f t="shared" si="10"/>
        <v>12</v>
      </c>
      <c r="N27" s="3" t="e">
        <f t="shared" si="11"/>
        <v>#N/A</v>
      </c>
      <c r="O27" s="3" t="e">
        <f t="shared" si="12"/>
        <v>#N/A</v>
      </c>
      <c r="P27" s="3"/>
      <c r="Q27" s="3"/>
      <c r="R27" s="3"/>
      <c r="S27" s="11">
        <f t="shared" si="13"/>
        <v>1.6249999999999998</v>
      </c>
      <c r="T27" s="11">
        <f t="shared" si="14"/>
        <v>1.2747548783981961</v>
      </c>
      <c r="U27" s="11">
        <f t="shared" si="15"/>
        <v>15.396819178529261</v>
      </c>
      <c r="V27" s="5"/>
    </row>
    <row r="28" spans="2:22" x14ac:dyDescent="0.3">
      <c r="B28" s="2"/>
      <c r="C28" s="32">
        <v>7</v>
      </c>
      <c r="D28" s="27">
        <v>23</v>
      </c>
      <c r="E28" s="27">
        <v>10</v>
      </c>
      <c r="F28" s="12">
        <f t="shared" si="8"/>
        <v>1</v>
      </c>
      <c r="G28" s="3"/>
      <c r="H28" s="3"/>
      <c r="I28" s="3"/>
      <c r="J28" s="3"/>
      <c r="K28" s="3"/>
      <c r="L28" s="3">
        <f t="shared" si="9"/>
        <v>23</v>
      </c>
      <c r="M28" s="3">
        <f t="shared" si="10"/>
        <v>10</v>
      </c>
      <c r="N28" s="3" t="e">
        <f t="shared" si="11"/>
        <v>#N/A</v>
      </c>
      <c r="O28" s="3" t="e">
        <f t="shared" si="12"/>
        <v>#N/A</v>
      </c>
      <c r="P28" s="3"/>
      <c r="Q28" s="3"/>
      <c r="R28" s="3"/>
      <c r="S28" s="11">
        <f t="shared" si="13"/>
        <v>8.125</v>
      </c>
      <c r="T28" s="11">
        <f t="shared" si="14"/>
        <v>2.8504385627478448</v>
      </c>
      <c r="U28" s="11">
        <f t="shared" si="15"/>
        <v>17.686291243762319</v>
      </c>
      <c r="V28" s="5"/>
    </row>
    <row r="29" spans="2:22" x14ac:dyDescent="0.3">
      <c r="B29" s="2"/>
      <c r="C29" s="32">
        <v>8</v>
      </c>
      <c r="D29" s="27">
        <v>43</v>
      </c>
      <c r="E29" s="27">
        <v>3.2</v>
      </c>
      <c r="F29" s="12">
        <f>IF(T29="","",IF(T29&lt;U29,1,2))</f>
        <v>2</v>
      </c>
      <c r="G29" s="3"/>
      <c r="H29" s="3"/>
      <c r="I29" s="3"/>
      <c r="J29" s="3"/>
      <c r="K29" s="3"/>
      <c r="L29" s="3" t="e">
        <f t="shared" si="9"/>
        <v>#N/A</v>
      </c>
      <c r="M29" s="3" t="e">
        <f t="shared" si="10"/>
        <v>#N/A</v>
      </c>
      <c r="N29" s="3">
        <f t="shared" si="11"/>
        <v>43</v>
      </c>
      <c r="O29" s="3">
        <f t="shared" si="12"/>
        <v>3.2</v>
      </c>
      <c r="P29" s="3"/>
      <c r="Q29" s="3"/>
      <c r="R29" s="3"/>
      <c r="S29" s="11">
        <f t="shared" si="13"/>
        <v>16.713469387755111</v>
      </c>
      <c r="T29" s="11">
        <f t="shared" si="14"/>
        <v>20.370689728136355</v>
      </c>
      <c r="U29" s="11">
        <f t="shared" si="15"/>
        <v>4.0882110253453297</v>
      </c>
      <c r="V29" s="5"/>
    </row>
    <row r="30" spans="2:22" x14ac:dyDescent="0.3">
      <c r="B30" s="2"/>
      <c r="C30" s="32">
        <v>9</v>
      </c>
      <c r="D30" s="27">
        <v>26</v>
      </c>
      <c r="E30" s="27">
        <v>17</v>
      </c>
      <c r="F30" s="12">
        <f t="shared" si="8"/>
        <v>1</v>
      </c>
      <c r="G30" s="3"/>
      <c r="H30" s="3"/>
      <c r="I30" s="3"/>
      <c r="J30" s="3"/>
      <c r="K30" s="3"/>
      <c r="L30" s="3">
        <f t="shared" si="9"/>
        <v>26</v>
      </c>
      <c r="M30" s="3">
        <f t="shared" si="10"/>
        <v>17</v>
      </c>
      <c r="N30" s="3" t="e">
        <f t="shared" si="11"/>
        <v>#N/A</v>
      </c>
      <c r="O30" s="3" t="e">
        <f t="shared" si="12"/>
        <v>#N/A</v>
      </c>
      <c r="P30" s="3"/>
      <c r="Q30" s="3"/>
      <c r="R30" s="3"/>
      <c r="S30" s="11">
        <f t="shared" si="13"/>
        <v>24.124999999999996</v>
      </c>
      <c r="T30" s="11">
        <f t="shared" si="14"/>
        <v>4.9117206760971248</v>
      </c>
      <c r="U30" s="11">
        <f t="shared" si="15"/>
        <v>17.874300328821207</v>
      </c>
      <c r="V30" s="5"/>
    </row>
    <row r="31" spans="2:22" x14ac:dyDescent="0.3">
      <c r="B31" s="2"/>
      <c r="C31" s="32">
        <v>10</v>
      </c>
      <c r="D31" s="27">
        <v>45</v>
      </c>
      <c r="E31" s="27">
        <v>2.6</v>
      </c>
      <c r="F31" s="12">
        <f t="shared" si="8"/>
        <v>2</v>
      </c>
      <c r="G31" s="3"/>
      <c r="H31" s="3"/>
      <c r="I31" s="3"/>
      <c r="J31" s="3"/>
      <c r="K31" s="3"/>
      <c r="L31" s="3" t="e">
        <f t="shared" si="9"/>
        <v>#N/A</v>
      </c>
      <c r="M31" s="3" t="e">
        <f t="shared" si="10"/>
        <v>#N/A</v>
      </c>
      <c r="N31" s="3">
        <f t="shared" si="11"/>
        <v>45</v>
      </c>
      <c r="O31" s="3">
        <f t="shared" si="12"/>
        <v>2.6</v>
      </c>
      <c r="P31" s="3"/>
      <c r="Q31" s="3"/>
      <c r="R31" s="3"/>
      <c r="S31" s="11">
        <f t="shared" si="13"/>
        <v>35.599183673469405</v>
      </c>
      <c r="T31" s="11">
        <f t="shared" si="14"/>
        <v>22.431785483995696</v>
      </c>
      <c r="U31" s="11">
        <f t="shared" si="15"/>
        <v>5.9665051473596673</v>
      </c>
      <c r="V31" s="5"/>
    </row>
    <row r="32" spans="2:22" x14ac:dyDescent="0.3">
      <c r="B32" s="2"/>
      <c r="C32" s="32">
        <v>11</v>
      </c>
      <c r="D32" s="28">
        <v>24</v>
      </c>
      <c r="E32" s="28">
        <v>10</v>
      </c>
      <c r="F32" s="20">
        <f t="shared" si="8"/>
        <v>1</v>
      </c>
      <c r="G32" s="3"/>
      <c r="H32" s="3"/>
      <c r="I32" s="3"/>
      <c r="J32" s="3"/>
      <c r="K32" s="3"/>
      <c r="L32" s="3">
        <f t="shared" si="9"/>
        <v>24</v>
      </c>
      <c r="M32" s="3">
        <f t="shared" si="10"/>
        <v>10</v>
      </c>
      <c r="N32" s="3" t="e">
        <f t="shared" si="11"/>
        <v>#N/A</v>
      </c>
      <c r="O32" s="3" t="e">
        <f t="shared" si="12"/>
        <v>#N/A</v>
      </c>
      <c r="P32" s="3"/>
      <c r="Q32" s="3"/>
      <c r="R32" s="3"/>
      <c r="S32" s="11">
        <f t="shared" si="13"/>
        <v>5.625</v>
      </c>
      <c r="T32" s="11">
        <f t="shared" si="14"/>
        <v>2.3717082451262845</v>
      </c>
      <c r="U32" s="11">
        <f t="shared" si="15"/>
        <v>16.710280350363817</v>
      </c>
      <c r="V32" s="5"/>
    </row>
    <row r="33" spans="2:22" ht="15" thickBot="1" x14ac:dyDescent="0.35">
      <c r="B33" s="2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4"/>
    </row>
    <row r="34" spans="2:22" ht="1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 ht="15" thickBot="1" x14ac:dyDescent="0.35">
      <c r="B35" s="44" t="s">
        <v>13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</row>
    <row r="36" spans="2:22" x14ac:dyDescent="0.3">
      <c r="B36" s="2"/>
      <c r="C36" s="3"/>
      <c r="D36" s="15"/>
      <c r="E36" s="15"/>
      <c r="F36" s="15"/>
      <c r="G36" s="3"/>
      <c r="H36" s="4" t="s">
        <v>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15"/>
      <c r="T36" s="15"/>
      <c r="U36" s="15"/>
      <c r="V36" s="5"/>
    </row>
    <row r="37" spans="2:22" ht="57.6" x14ac:dyDescent="0.3">
      <c r="B37" s="2"/>
      <c r="C37" s="33" t="s">
        <v>16</v>
      </c>
      <c r="D37" s="41" t="s">
        <v>23</v>
      </c>
      <c r="E37" s="41" t="s">
        <v>24</v>
      </c>
      <c r="F37" s="6" t="s">
        <v>6</v>
      </c>
      <c r="G37" s="3"/>
      <c r="H37" s="6" t="s">
        <v>2</v>
      </c>
      <c r="I37" s="6" t="s">
        <v>15</v>
      </c>
      <c r="J37" s="30" t="s">
        <v>24</v>
      </c>
      <c r="K37" s="3"/>
      <c r="L37" s="3" t="s">
        <v>0</v>
      </c>
      <c r="M37" s="3" t="s">
        <v>1</v>
      </c>
      <c r="N37" s="3" t="s">
        <v>0</v>
      </c>
      <c r="O37" s="3" t="s">
        <v>1</v>
      </c>
      <c r="P37" s="3"/>
      <c r="Q37" s="3"/>
      <c r="R37" s="3"/>
      <c r="S37" s="6" t="s">
        <v>5</v>
      </c>
      <c r="T37" s="6" t="s">
        <v>3</v>
      </c>
      <c r="U37" s="6" t="s">
        <v>4</v>
      </c>
      <c r="V37" s="5"/>
    </row>
    <row r="38" spans="2:22" x14ac:dyDescent="0.3">
      <c r="B38" s="2"/>
      <c r="C38" s="31">
        <v>1</v>
      </c>
      <c r="D38" s="27">
        <v>28</v>
      </c>
      <c r="E38" s="27">
        <v>11</v>
      </c>
      <c r="F38" s="7">
        <f>IF(T38="","",IF(T38&lt;U38,1,2))</f>
        <v>1</v>
      </c>
      <c r="G38" s="3"/>
      <c r="H38" s="6">
        <v>1</v>
      </c>
      <c r="I38" s="9">
        <f>AVERAGEIF(F22:F32,1,D22:D32)</f>
        <v>25.833333333333332</v>
      </c>
      <c r="J38" s="10">
        <f>AVERAGEIF(F22:F32,1,E22:E32)</f>
        <v>12.5</v>
      </c>
      <c r="K38" s="3"/>
      <c r="L38" s="3">
        <f>IF(F38=1,D38,NA())</f>
        <v>28</v>
      </c>
      <c r="M38" s="3">
        <f>IF(F38=1,E38,NA())</f>
        <v>11</v>
      </c>
      <c r="N38" s="3" t="e">
        <f>IF(F38=2,D38,NA())</f>
        <v>#N/A</v>
      </c>
      <c r="O38" s="3" t="e">
        <f>IF(F38=2,E38,NA())</f>
        <v>#N/A</v>
      </c>
      <c r="P38" s="3"/>
      <c r="Q38" s="3"/>
      <c r="R38" s="3"/>
      <c r="S38" s="11">
        <f>(MIN(T38,U38))^2</f>
        <v>6.9444444444444509</v>
      </c>
      <c r="T38" s="11">
        <f>SQRT((D38-$I$38)^2+(E38-$J$38)^2)</f>
        <v>2.6352313834736507</v>
      </c>
      <c r="U38" s="11">
        <f>SQRT((D38-$I$39)^2 +(E38-$J$39)^2)</f>
        <v>18.740160084695116</v>
      </c>
      <c r="V38" s="5"/>
    </row>
    <row r="39" spans="2:22" x14ac:dyDescent="0.3">
      <c r="B39" s="2"/>
      <c r="C39" s="31">
        <v>2</v>
      </c>
      <c r="D39" s="27">
        <v>45</v>
      </c>
      <c r="E39" s="27">
        <v>2</v>
      </c>
      <c r="F39" s="12">
        <f t="shared" ref="F39:F44" si="16">IF(T39="","",IF(T39&lt;U39,1,2))</f>
        <v>2</v>
      </c>
      <c r="G39" s="3"/>
      <c r="H39" s="6">
        <v>2</v>
      </c>
      <c r="I39" s="13">
        <f>AVERAGEIF(F22:F32,2,D22:D32)</f>
        <v>45.2</v>
      </c>
      <c r="J39" s="14">
        <f>AVERAGEIF(F22:F32,2,E22:E32)</f>
        <v>3.56</v>
      </c>
      <c r="K39" s="3"/>
      <c r="L39" s="3" t="e">
        <f t="shared" ref="L39:L48" si="17">IF(F39=1,D39,NA())</f>
        <v>#N/A</v>
      </c>
      <c r="M39" s="3" t="e">
        <f t="shared" ref="M39:M48" si="18">IF(F39=1,E39,NA())</f>
        <v>#N/A</v>
      </c>
      <c r="N39" s="3">
        <f t="shared" ref="N39:N48" si="19">IF(F39=2,D39,NA())</f>
        <v>45</v>
      </c>
      <c r="O39" s="3">
        <f t="shared" ref="O39:O48" si="20">IF(F39=2,E39,NA())</f>
        <v>2</v>
      </c>
      <c r="P39" s="3"/>
      <c r="Q39" s="3"/>
      <c r="R39" s="3"/>
      <c r="S39" s="11">
        <f t="shared" ref="S39:S48" si="21">(MIN(T39,U39))^2</f>
        <v>2.4736000000000011</v>
      </c>
      <c r="T39" s="11">
        <f t="shared" ref="T39:T48" si="22">SQRT((D39-$I$38)^2+(E39-$J$38)^2)</f>
        <v>21.854315617541335</v>
      </c>
      <c r="U39" s="11">
        <f t="shared" ref="U39:U48" si="23">SQRT((D39-$I$39)^2 +(E39-$J$39)^2)</f>
        <v>1.5727682601070003</v>
      </c>
      <c r="V39" s="5"/>
    </row>
    <row r="40" spans="2:22" x14ac:dyDescent="0.3">
      <c r="B40" s="2"/>
      <c r="C40" s="31">
        <v>3</v>
      </c>
      <c r="D40" s="27">
        <v>28</v>
      </c>
      <c r="E40" s="27">
        <v>15</v>
      </c>
      <c r="F40" s="12">
        <f t="shared" si="16"/>
        <v>1</v>
      </c>
      <c r="G40" s="3"/>
      <c r="H40" s="15"/>
      <c r="I40" s="15"/>
      <c r="J40" s="15"/>
      <c r="K40" s="3"/>
      <c r="L40" s="3">
        <f t="shared" si="17"/>
        <v>28</v>
      </c>
      <c r="M40" s="3">
        <f t="shared" si="18"/>
        <v>15</v>
      </c>
      <c r="N40" s="3" t="e">
        <f t="shared" si="19"/>
        <v>#N/A</v>
      </c>
      <c r="O40" s="3" t="e">
        <f t="shared" si="20"/>
        <v>#N/A</v>
      </c>
      <c r="P40" s="3"/>
      <c r="Q40" s="3"/>
      <c r="R40" s="3"/>
      <c r="S40" s="11">
        <f t="shared" si="21"/>
        <v>10.944444444444448</v>
      </c>
      <c r="T40" s="11">
        <f t="shared" si="22"/>
        <v>3.3082388735465353</v>
      </c>
      <c r="U40" s="11">
        <f t="shared" si="23"/>
        <v>20.657047223647432</v>
      </c>
      <c r="V40" s="5"/>
    </row>
    <row r="41" spans="2:22" x14ac:dyDescent="0.3">
      <c r="B41" s="2"/>
      <c r="C41" s="32">
        <v>4</v>
      </c>
      <c r="D41" s="27">
        <v>51</v>
      </c>
      <c r="E41" s="27">
        <v>3</v>
      </c>
      <c r="F41" s="12">
        <f t="shared" si="16"/>
        <v>2</v>
      </c>
      <c r="G41" s="3"/>
      <c r="H41" s="16" t="s">
        <v>7</v>
      </c>
      <c r="I41" s="17">
        <f>SUM(S38:S48)</f>
        <v>126.76533333333333</v>
      </c>
      <c r="J41" s="15"/>
      <c r="K41" s="3"/>
      <c r="L41" s="3" t="e">
        <f t="shared" si="17"/>
        <v>#N/A</v>
      </c>
      <c r="M41" s="3" t="e">
        <f t="shared" si="18"/>
        <v>#N/A</v>
      </c>
      <c r="N41" s="3">
        <f t="shared" si="19"/>
        <v>51</v>
      </c>
      <c r="O41" s="3">
        <f t="shared" si="20"/>
        <v>3</v>
      </c>
      <c r="P41" s="3"/>
      <c r="Q41" s="3"/>
      <c r="R41" s="3"/>
      <c r="S41" s="11">
        <f t="shared" si="21"/>
        <v>33.953599999999966</v>
      </c>
      <c r="T41" s="11">
        <f t="shared" si="22"/>
        <v>26.900020652614955</v>
      </c>
      <c r="U41" s="11">
        <f t="shared" si="23"/>
        <v>5.8269717692811902</v>
      </c>
      <c r="V41" s="5"/>
    </row>
    <row r="42" spans="2:22" x14ac:dyDescent="0.3">
      <c r="B42" s="2"/>
      <c r="C42" s="32">
        <v>5</v>
      </c>
      <c r="D42" s="27">
        <v>42</v>
      </c>
      <c r="E42" s="27">
        <v>7</v>
      </c>
      <c r="F42" s="12">
        <f t="shared" si="16"/>
        <v>2</v>
      </c>
      <c r="G42" s="3"/>
      <c r="H42" s="3"/>
      <c r="I42" s="3"/>
      <c r="J42" s="3"/>
      <c r="K42" s="3"/>
      <c r="L42" s="3" t="e">
        <f t="shared" si="17"/>
        <v>#N/A</v>
      </c>
      <c r="M42" s="3" t="e">
        <f t="shared" si="18"/>
        <v>#N/A</v>
      </c>
      <c r="N42" s="3">
        <f t="shared" si="19"/>
        <v>42</v>
      </c>
      <c r="O42" s="3">
        <f t="shared" si="20"/>
        <v>7</v>
      </c>
      <c r="P42" s="3"/>
      <c r="Q42" s="3"/>
      <c r="R42" s="3"/>
      <c r="S42" s="11">
        <f t="shared" si="21"/>
        <v>22.07360000000002</v>
      </c>
      <c r="T42" s="11">
        <f t="shared" si="22"/>
        <v>17.076624699017987</v>
      </c>
      <c r="U42" s="11">
        <f t="shared" si="23"/>
        <v>4.6982549952083295</v>
      </c>
      <c r="V42" s="5"/>
    </row>
    <row r="43" spans="2:22" x14ac:dyDescent="0.3">
      <c r="B43" s="2"/>
      <c r="C43" s="32">
        <v>6</v>
      </c>
      <c r="D43" s="27">
        <v>26</v>
      </c>
      <c r="E43" s="27">
        <v>12</v>
      </c>
      <c r="F43" s="12">
        <f t="shared" si="16"/>
        <v>1</v>
      </c>
      <c r="G43" s="3"/>
      <c r="H43" s="3"/>
      <c r="I43" s="3"/>
      <c r="J43" s="3"/>
      <c r="K43" s="3"/>
      <c r="L43" s="3">
        <f t="shared" si="17"/>
        <v>26</v>
      </c>
      <c r="M43" s="3">
        <f t="shared" si="18"/>
        <v>12</v>
      </c>
      <c r="N43" s="3" t="e">
        <f t="shared" si="19"/>
        <v>#N/A</v>
      </c>
      <c r="O43" s="3" t="e">
        <f t="shared" si="20"/>
        <v>#N/A</v>
      </c>
      <c r="P43" s="3"/>
      <c r="Q43" s="3"/>
      <c r="R43" s="3"/>
      <c r="S43" s="11">
        <f t="shared" si="21"/>
        <v>0.27777777777777818</v>
      </c>
      <c r="T43" s="11">
        <f t="shared" si="22"/>
        <v>0.52704627669473025</v>
      </c>
      <c r="U43" s="11">
        <f t="shared" si="23"/>
        <v>20.973163805205932</v>
      </c>
      <c r="V43" s="5"/>
    </row>
    <row r="44" spans="2:22" x14ac:dyDescent="0.3">
      <c r="B44" s="2"/>
      <c r="C44" s="32">
        <v>7</v>
      </c>
      <c r="D44" s="27">
        <v>23</v>
      </c>
      <c r="E44" s="27">
        <v>10</v>
      </c>
      <c r="F44" s="12">
        <f t="shared" si="16"/>
        <v>1</v>
      </c>
      <c r="G44" s="3"/>
      <c r="H44" s="3"/>
      <c r="I44" s="3"/>
      <c r="J44" s="3"/>
      <c r="K44" s="3"/>
      <c r="L44" s="3">
        <f t="shared" si="17"/>
        <v>23</v>
      </c>
      <c r="M44" s="3">
        <f t="shared" si="18"/>
        <v>10</v>
      </c>
      <c r="N44" s="3" t="e">
        <f t="shared" si="19"/>
        <v>#N/A</v>
      </c>
      <c r="O44" s="3" t="e">
        <f t="shared" si="20"/>
        <v>#N/A</v>
      </c>
      <c r="P44" s="3"/>
      <c r="Q44" s="3"/>
      <c r="R44" s="3"/>
      <c r="S44" s="11">
        <f t="shared" si="21"/>
        <v>14.277777777777771</v>
      </c>
      <c r="T44" s="11">
        <f t="shared" si="22"/>
        <v>3.7785946829182104</v>
      </c>
      <c r="U44" s="11">
        <f t="shared" si="23"/>
        <v>23.115224420281976</v>
      </c>
      <c r="V44" s="5"/>
    </row>
    <row r="45" spans="2:22" x14ac:dyDescent="0.3">
      <c r="B45" s="2"/>
      <c r="C45" s="32">
        <v>8</v>
      </c>
      <c r="D45" s="27">
        <v>43</v>
      </c>
      <c r="E45" s="27">
        <v>3.2</v>
      </c>
      <c r="F45" s="12">
        <f>IF(T45="","",IF(T45&lt;U45,1,2))</f>
        <v>2</v>
      </c>
      <c r="G45" s="3"/>
      <c r="H45" s="3"/>
      <c r="I45" s="3"/>
      <c r="J45" s="3"/>
      <c r="K45" s="3"/>
      <c r="L45" s="3" t="e">
        <f t="shared" si="17"/>
        <v>#N/A</v>
      </c>
      <c r="M45" s="3" t="e">
        <f t="shared" si="18"/>
        <v>#N/A</v>
      </c>
      <c r="N45" s="3">
        <f t="shared" si="19"/>
        <v>43</v>
      </c>
      <c r="O45" s="3">
        <f t="shared" si="20"/>
        <v>3.2</v>
      </c>
      <c r="P45" s="3"/>
      <c r="Q45" s="3"/>
      <c r="R45" s="3"/>
      <c r="S45" s="11">
        <f t="shared" si="21"/>
        <v>4.9696000000000131</v>
      </c>
      <c r="T45" s="11">
        <f t="shared" si="22"/>
        <v>19.523945411838369</v>
      </c>
      <c r="U45" s="11">
        <f t="shared" si="23"/>
        <v>2.2292599668948467</v>
      </c>
      <c r="V45" s="5"/>
    </row>
    <row r="46" spans="2:22" x14ac:dyDescent="0.3">
      <c r="B46" s="2"/>
      <c r="C46" s="32">
        <v>9</v>
      </c>
      <c r="D46" s="27">
        <v>26</v>
      </c>
      <c r="E46" s="27">
        <v>17</v>
      </c>
      <c r="F46" s="12">
        <f>IF(T46="","",IF(T46&lt;U46,1,2))</f>
        <v>1</v>
      </c>
      <c r="G46" s="3"/>
      <c r="H46" s="3"/>
      <c r="I46" s="3"/>
      <c r="J46" s="3"/>
      <c r="K46" s="3"/>
      <c r="L46" s="3">
        <f t="shared" si="17"/>
        <v>26</v>
      </c>
      <c r="M46" s="3">
        <f t="shared" si="18"/>
        <v>17</v>
      </c>
      <c r="N46" s="3" t="e">
        <f t="shared" si="19"/>
        <v>#N/A</v>
      </c>
      <c r="O46" s="3" t="e">
        <f t="shared" si="20"/>
        <v>#N/A</v>
      </c>
      <c r="P46" s="3"/>
      <c r="Q46" s="3"/>
      <c r="R46" s="3"/>
      <c r="S46" s="11">
        <f t="shared" si="21"/>
        <v>20.277777777777782</v>
      </c>
      <c r="T46" s="11">
        <f t="shared" si="22"/>
        <v>4.5030853620354323</v>
      </c>
      <c r="U46" s="11">
        <f t="shared" si="23"/>
        <v>23.43658678220871</v>
      </c>
      <c r="V46" s="5"/>
    </row>
    <row r="47" spans="2:22" x14ac:dyDescent="0.3">
      <c r="B47" s="2"/>
      <c r="C47" s="32">
        <v>10</v>
      </c>
      <c r="D47" s="27">
        <v>45</v>
      </c>
      <c r="E47" s="27">
        <v>2.6</v>
      </c>
      <c r="F47" s="12">
        <f>IF(T47="","",IF(T47&lt;U47,1,2))</f>
        <v>2</v>
      </c>
      <c r="G47" s="3"/>
      <c r="H47" s="3"/>
      <c r="I47" s="3"/>
      <c r="J47" s="3"/>
      <c r="K47" s="3"/>
      <c r="L47" s="3" t="e">
        <f t="shared" si="17"/>
        <v>#N/A</v>
      </c>
      <c r="M47" s="3" t="e">
        <f t="shared" si="18"/>
        <v>#N/A</v>
      </c>
      <c r="N47" s="3">
        <f t="shared" si="19"/>
        <v>45</v>
      </c>
      <c r="O47" s="3">
        <f t="shared" si="20"/>
        <v>2.6</v>
      </c>
      <c r="P47" s="3"/>
      <c r="Q47" s="3"/>
      <c r="R47" s="3"/>
      <c r="S47" s="11">
        <f t="shared" si="21"/>
        <v>0.96160000000000123</v>
      </c>
      <c r="T47" s="11">
        <f t="shared" si="22"/>
        <v>21.572461869501847</v>
      </c>
      <c r="U47" s="11">
        <f t="shared" si="23"/>
        <v>0.98061205377050165</v>
      </c>
      <c r="V47" s="5"/>
    </row>
    <row r="48" spans="2:22" x14ac:dyDescent="0.3">
      <c r="B48" s="2"/>
      <c r="C48" s="32">
        <v>11</v>
      </c>
      <c r="D48" s="28">
        <v>24</v>
      </c>
      <c r="E48" s="28">
        <v>10</v>
      </c>
      <c r="F48" s="20">
        <f>IF(T48="","",IF(T48&lt;U48,1,2))</f>
        <v>1</v>
      </c>
      <c r="G48" s="3"/>
      <c r="H48" s="3"/>
      <c r="I48" s="3"/>
      <c r="J48" s="3"/>
      <c r="K48" s="3"/>
      <c r="L48" s="3">
        <f t="shared" si="17"/>
        <v>24</v>
      </c>
      <c r="M48" s="3">
        <f t="shared" si="18"/>
        <v>10</v>
      </c>
      <c r="N48" s="3" t="e">
        <f t="shared" si="19"/>
        <v>#N/A</v>
      </c>
      <c r="O48" s="3" t="e">
        <f t="shared" si="20"/>
        <v>#N/A</v>
      </c>
      <c r="P48" s="3"/>
      <c r="Q48" s="3"/>
      <c r="R48" s="3"/>
      <c r="S48" s="11">
        <f t="shared" si="21"/>
        <v>9.6111111111111072</v>
      </c>
      <c r="T48" s="11">
        <f t="shared" si="22"/>
        <v>3.1001792062897118</v>
      </c>
      <c r="U48" s="11">
        <f t="shared" si="23"/>
        <v>22.156570131678777</v>
      </c>
      <c r="V48" s="5"/>
    </row>
    <row r="49" spans="2:22" ht="15" thickBot="1" x14ac:dyDescent="0.35">
      <c r="B49" s="2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4"/>
    </row>
    <row r="50" spans="2:22" ht="15" thickBot="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2:22" ht="15" thickBot="1" x14ac:dyDescent="0.35">
      <c r="B51" s="44" t="s">
        <v>14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6"/>
    </row>
    <row r="52" spans="2:22" x14ac:dyDescent="0.3">
      <c r="B52" s="2"/>
      <c r="C52" s="3"/>
      <c r="D52" s="15"/>
      <c r="E52" s="15"/>
      <c r="F52" s="15"/>
      <c r="G52" s="3"/>
      <c r="H52" s="4" t="s">
        <v>10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15"/>
      <c r="T52" s="15"/>
      <c r="U52" s="15"/>
      <c r="V52" s="5"/>
    </row>
    <row r="53" spans="2:22" ht="57.6" x14ac:dyDescent="0.3">
      <c r="B53" s="2"/>
      <c r="C53" s="33" t="s">
        <v>16</v>
      </c>
      <c r="D53" s="41" t="s">
        <v>23</v>
      </c>
      <c r="E53" s="41" t="s">
        <v>24</v>
      </c>
      <c r="F53" s="6" t="s">
        <v>6</v>
      </c>
      <c r="G53" s="3"/>
      <c r="H53" s="6" t="s">
        <v>2</v>
      </c>
      <c r="I53" s="6" t="s">
        <v>15</v>
      </c>
      <c r="J53" s="30" t="s">
        <v>24</v>
      </c>
      <c r="K53" s="3"/>
      <c r="L53" s="3" t="s">
        <v>0</v>
      </c>
      <c r="M53" s="3" t="s">
        <v>1</v>
      </c>
      <c r="N53" s="3" t="s">
        <v>0</v>
      </c>
      <c r="O53" s="3" t="s">
        <v>1</v>
      </c>
      <c r="P53" s="3"/>
      <c r="Q53" s="3"/>
      <c r="R53" s="3"/>
      <c r="S53" s="6" t="s">
        <v>5</v>
      </c>
      <c r="T53" s="6" t="s">
        <v>3</v>
      </c>
      <c r="U53" s="6" t="s">
        <v>4</v>
      </c>
      <c r="V53" s="5"/>
    </row>
    <row r="54" spans="2:22" x14ac:dyDescent="0.3">
      <c r="B54" s="2"/>
      <c r="C54" s="31">
        <v>1</v>
      </c>
      <c r="D54" s="27">
        <v>28</v>
      </c>
      <c r="E54" s="27">
        <v>11</v>
      </c>
      <c r="F54" s="7">
        <f>IF(T54="","",IF(T54&lt;U54,1,2))</f>
        <v>1</v>
      </c>
      <c r="G54" s="3"/>
      <c r="H54" s="6">
        <v>1</v>
      </c>
      <c r="I54" s="9">
        <f>AVERAGEIF(F38:F48,1,D38:D48)</f>
        <v>25.833333333333332</v>
      </c>
      <c r="J54" s="10">
        <f>AVERAGEIF(F38:F48,1,E38:E48)</f>
        <v>12.5</v>
      </c>
      <c r="K54" s="3"/>
      <c r="L54" s="3">
        <f>IF(F54=1,D54,NA())</f>
        <v>28</v>
      </c>
      <c r="M54" s="3">
        <f>IF(F54=1,E54,NA())</f>
        <v>11</v>
      </c>
      <c r="N54" s="3" t="e">
        <f>IF(F54=2,D54,NA())</f>
        <v>#N/A</v>
      </c>
      <c r="O54" s="3" t="e">
        <f>IF(F54=2,E54,NA())</f>
        <v>#N/A</v>
      </c>
      <c r="P54" s="3"/>
      <c r="Q54" s="3"/>
      <c r="R54" s="3"/>
      <c r="S54" s="11">
        <f>(MIN(T54,U54))^2</f>
        <v>6.9444444444444509</v>
      </c>
      <c r="T54" s="11">
        <f>SQRT((D54-$I$54)^2+(E54-$J$54)^2)</f>
        <v>2.6352313834736507</v>
      </c>
      <c r="U54" s="11">
        <f>SQRT((D54-$I$55)^2 +(E54-$J$55)^2)</f>
        <v>18.740160084695116</v>
      </c>
      <c r="V54" s="5"/>
    </row>
    <row r="55" spans="2:22" x14ac:dyDescent="0.3">
      <c r="B55" s="2"/>
      <c r="C55" s="31">
        <v>2</v>
      </c>
      <c r="D55" s="27">
        <v>45</v>
      </c>
      <c r="E55" s="27">
        <v>2</v>
      </c>
      <c r="F55" s="12">
        <f t="shared" ref="F55:F60" si="24">IF(T55="","",IF(T55&lt;U55,1,2))</f>
        <v>2</v>
      </c>
      <c r="G55" s="3"/>
      <c r="H55" s="6">
        <v>2</v>
      </c>
      <c r="I55" s="13">
        <f>AVERAGEIF(F38:F48,2,D38:D48)</f>
        <v>45.2</v>
      </c>
      <c r="J55" s="14">
        <f>AVERAGEIF(F38:F48,2,E38:E48)</f>
        <v>3.56</v>
      </c>
      <c r="K55" s="3"/>
      <c r="L55" s="3" t="e">
        <f t="shared" ref="L55:L64" si="25">IF(F55=1,D55,NA())</f>
        <v>#N/A</v>
      </c>
      <c r="M55" s="3" t="e">
        <f t="shared" ref="M55:M64" si="26">IF(F55=1,E55,NA())</f>
        <v>#N/A</v>
      </c>
      <c r="N55" s="3">
        <f t="shared" ref="N55:N64" si="27">IF(F55=2,D55,NA())</f>
        <v>45</v>
      </c>
      <c r="O55" s="3">
        <f t="shared" ref="O55:O64" si="28">IF(F55=2,E55,NA())</f>
        <v>2</v>
      </c>
      <c r="P55" s="3"/>
      <c r="Q55" s="3"/>
      <c r="R55" s="3"/>
      <c r="S55" s="11">
        <f t="shared" ref="S55:S64" si="29">(MIN(T55,U55))^2</f>
        <v>2.4736000000000011</v>
      </c>
      <c r="T55" s="11">
        <f t="shared" ref="T55:T64" si="30">SQRT((D55-$I$54)^2+(E55-$J$54)^2)</f>
        <v>21.854315617541335</v>
      </c>
      <c r="U55" s="11">
        <f t="shared" ref="U55:U64" si="31">SQRT((D55-$I$55)^2 +(E55-$J$55)^2)</f>
        <v>1.5727682601070003</v>
      </c>
      <c r="V55" s="5"/>
    </row>
    <row r="56" spans="2:22" x14ac:dyDescent="0.3">
      <c r="B56" s="2"/>
      <c r="C56" s="31">
        <v>3</v>
      </c>
      <c r="D56" s="27">
        <v>28</v>
      </c>
      <c r="E56" s="27">
        <v>15</v>
      </c>
      <c r="F56" s="12">
        <f t="shared" si="24"/>
        <v>1</v>
      </c>
      <c r="G56" s="3"/>
      <c r="H56" s="15"/>
      <c r="I56" s="15"/>
      <c r="J56" s="15"/>
      <c r="K56" s="3"/>
      <c r="L56" s="3">
        <f t="shared" si="25"/>
        <v>28</v>
      </c>
      <c r="M56" s="3">
        <f t="shared" si="26"/>
        <v>15</v>
      </c>
      <c r="N56" s="3" t="e">
        <f t="shared" si="27"/>
        <v>#N/A</v>
      </c>
      <c r="O56" s="3" t="e">
        <f t="shared" si="28"/>
        <v>#N/A</v>
      </c>
      <c r="P56" s="3"/>
      <c r="Q56" s="3"/>
      <c r="R56" s="3"/>
      <c r="S56" s="11">
        <f t="shared" si="29"/>
        <v>10.944444444444448</v>
      </c>
      <c r="T56" s="11">
        <f t="shared" si="30"/>
        <v>3.3082388735465353</v>
      </c>
      <c r="U56" s="11">
        <f t="shared" si="31"/>
        <v>20.657047223647432</v>
      </c>
      <c r="V56" s="5"/>
    </row>
    <row r="57" spans="2:22" x14ac:dyDescent="0.3">
      <c r="B57" s="2"/>
      <c r="C57" s="32">
        <v>4</v>
      </c>
      <c r="D57" s="27">
        <v>51</v>
      </c>
      <c r="E57" s="27">
        <v>3</v>
      </c>
      <c r="F57" s="12">
        <f t="shared" si="24"/>
        <v>2</v>
      </c>
      <c r="G57" s="3"/>
      <c r="H57" s="16" t="s">
        <v>7</v>
      </c>
      <c r="I57" s="17">
        <f>SUM(S54:S64)</f>
        <v>126.76533333333333</v>
      </c>
      <c r="J57" s="15"/>
      <c r="K57" s="3"/>
      <c r="L57" s="3" t="e">
        <f t="shared" si="25"/>
        <v>#N/A</v>
      </c>
      <c r="M57" s="3" t="e">
        <f t="shared" si="26"/>
        <v>#N/A</v>
      </c>
      <c r="N57" s="3">
        <f t="shared" si="27"/>
        <v>51</v>
      </c>
      <c r="O57" s="3">
        <f t="shared" si="28"/>
        <v>3</v>
      </c>
      <c r="P57" s="3"/>
      <c r="Q57" s="3"/>
      <c r="R57" s="3"/>
      <c r="S57" s="11">
        <f t="shared" si="29"/>
        <v>33.953599999999966</v>
      </c>
      <c r="T57" s="11">
        <f t="shared" si="30"/>
        <v>26.900020652614955</v>
      </c>
      <c r="U57" s="11">
        <f t="shared" si="31"/>
        <v>5.8269717692811902</v>
      </c>
      <c r="V57" s="5"/>
    </row>
    <row r="58" spans="2:22" x14ac:dyDescent="0.3">
      <c r="B58" s="2"/>
      <c r="C58" s="32">
        <v>5</v>
      </c>
      <c r="D58" s="27">
        <v>42</v>
      </c>
      <c r="E58" s="27">
        <v>7</v>
      </c>
      <c r="F58" s="12">
        <f t="shared" si="24"/>
        <v>2</v>
      </c>
      <c r="G58" s="3"/>
      <c r="H58" s="3"/>
      <c r="I58" s="3"/>
      <c r="J58" s="3"/>
      <c r="K58" s="3"/>
      <c r="L58" s="3" t="e">
        <f t="shared" si="25"/>
        <v>#N/A</v>
      </c>
      <c r="M58" s="3" t="e">
        <f t="shared" si="26"/>
        <v>#N/A</v>
      </c>
      <c r="N58" s="3">
        <f t="shared" si="27"/>
        <v>42</v>
      </c>
      <c r="O58" s="3">
        <f t="shared" si="28"/>
        <v>7</v>
      </c>
      <c r="P58" s="3"/>
      <c r="Q58" s="3"/>
      <c r="R58" s="3"/>
      <c r="S58" s="11">
        <f t="shared" si="29"/>
        <v>22.07360000000002</v>
      </c>
      <c r="T58" s="11">
        <f t="shared" si="30"/>
        <v>17.076624699017987</v>
      </c>
      <c r="U58" s="11">
        <f t="shared" si="31"/>
        <v>4.6982549952083295</v>
      </c>
      <c r="V58" s="5"/>
    </row>
    <row r="59" spans="2:22" x14ac:dyDescent="0.3">
      <c r="B59" s="2"/>
      <c r="C59" s="32">
        <v>6</v>
      </c>
      <c r="D59" s="27">
        <v>26</v>
      </c>
      <c r="E59" s="27">
        <v>12</v>
      </c>
      <c r="F59" s="12">
        <f t="shared" si="24"/>
        <v>1</v>
      </c>
      <c r="G59" s="3"/>
      <c r="H59" s="3"/>
      <c r="I59" s="3"/>
      <c r="J59" s="3"/>
      <c r="K59" s="3"/>
      <c r="L59" s="3">
        <f t="shared" si="25"/>
        <v>26</v>
      </c>
      <c r="M59" s="3">
        <f t="shared" si="26"/>
        <v>12</v>
      </c>
      <c r="N59" s="3" t="e">
        <f t="shared" si="27"/>
        <v>#N/A</v>
      </c>
      <c r="O59" s="3" t="e">
        <f t="shared" si="28"/>
        <v>#N/A</v>
      </c>
      <c r="P59" s="3"/>
      <c r="Q59" s="3"/>
      <c r="R59" s="3"/>
      <c r="S59" s="11">
        <f t="shared" si="29"/>
        <v>0.27777777777777818</v>
      </c>
      <c r="T59" s="11">
        <f t="shared" si="30"/>
        <v>0.52704627669473025</v>
      </c>
      <c r="U59" s="11">
        <f t="shared" si="31"/>
        <v>20.973163805205932</v>
      </c>
      <c r="V59" s="5"/>
    </row>
    <row r="60" spans="2:22" x14ac:dyDescent="0.3">
      <c r="B60" s="2"/>
      <c r="C60" s="32">
        <v>7</v>
      </c>
      <c r="D60" s="27">
        <v>23</v>
      </c>
      <c r="E60" s="27">
        <v>10</v>
      </c>
      <c r="F60" s="12">
        <f t="shared" si="24"/>
        <v>1</v>
      </c>
      <c r="G60" s="3"/>
      <c r="H60" s="3"/>
      <c r="I60" s="3"/>
      <c r="J60" s="3"/>
      <c r="K60" s="3"/>
      <c r="L60" s="3">
        <f t="shared" si="25"/>
        <v>23</v>
      </c>
      <c r="M60" s="3">
        <f t="shared" si="26"/>
        <v>10</v>
      </c>
      <c r="N60" s="3" t="e">
        <f t="shared" si="27"/>
        <v>#N/A</v>
      </c>
      <c r="O60" s="3" t="e">
        <f t="shared" si="28"/>
        <v>#N/A</v>
      </c>
      <c r="P60" s="3"/>
      <c r="Q60" s="3"/>
      <c r="R60" s="3"/>
      <c r="S60" s="11">
        <f t="shared" si="29"/>
        <v>14.277777777777771</v>
      </c>
      <c r="T60" s="11">
        <f t="shared" si="30"/>
        <v>3.7785946829182104</v>
      </c>
      <c r="U60" s="11">
        <f t="shared" si="31"/>
        <v>23.115224420281976</v>
      </c>
      <c r="V60" s="5"/>
    </row>
    <row r="61" spans="2:22" x14ac:dyDescent="0.3">
      <c r="B61" s="2"/>
      <c r="C61" s="32">
        <v>8</v>
      </c>
      <c r="D61" s="27">
        <v>43</v>
      </c>
      <c r="E61" s="27">
        <v>3.2</v>
      </c>
      <c r="F61" s="12">
        <f>IF(T61="","",IF(T61&lt;U61,1,2))</f>
        <v>2</v>
      </c>
      <c r="G61" s="3"/>
      <c r="H61" s="3"/>
      <c r="I61" s="3"/>
      <c r="J61" s="3"/>
      <c r="K61" s="3"/>
      <c r="L61" s="3" t="e">
        <f t="shared" si="25"/>
        <v>#N/A</v>
      </c>
      <c r="M61" s="3" t="e">
        <f t="shared" si="26"/>
        <v>#N/A</v>
      </c>
      <c r="N61" s="3">
        <f t="shared" si="27"/>
        <v>43</v>
      </c>
      <c r="O61" s="3">
        <f t="shared" si="28"/>
        <v>3.2</v>
      </c>
      <c r="P61" s="3"/>
      <c r="Q61" s="3"/>
      <c r="R61" s="3"/>
      <c r="S61" s="11">
        <f t="shared" si="29"/>
        <v>4.9696000000000131</v>
      </c>
      <c r="T61" s="11">
        <f t="shared" si="30"/>
        <v>19.523945411838369</v>
      </c>
      <c r="U61" s="11">
        <f t="shared" si="31"/>
        <v>2.2292599668948467</v>
      </c>
      <c r="V61" s="5"/>
    </row>
    <row r="62" spans="2:22" x14ac:dyDescent="0.3">
      <c r="B62" s="2"/>
      <c r="C62" s="32">
        <v>9</v>
      </c>
      <c r="D62" s="27">
        <v>26</v>
      </c>
      <c r="E62" s="27">
        <v>17</v>
      </c>
      <c r="F62" s="12">
        <f>IF(T62="","",IF(T62&lt;U62,1,2))</f>
        <v>1</v>
      </c>
      <c r="G62" s="3"/>
      <c r="H62" s="3"/>
      <c r="I62" s="3"/>
      <c r="J62" s="3"/>
      <c r="K62" s="3"/>
      <c r="L62" s="3">
        <f t="shared" si="25"/>
        <v>26</v>
      </c>
      <c r="M62" s="3">
        <f t="shared" si="26"/>
        <v>17</v>
      </c>
      <c r="N62" s="3" t="e">
        <f t="shared" si="27"/>
        <v>#N/A</v>
      </c>
      <c r="O62" s="3" t="e">
        <f t="shared" si="28"/>
        <v>#N/A</v>
      </c>
      <c r="P62" s="3"/>
      <c r="Q62" s="3"/>
      <c r="R62" s="3"/>
      <c r="S62" s="11">
        <f t="shared" si="29"/>
        <v>20.277777777777782</v>
      </c>
      <c r="T62" s="11">
        <f t="shared" si="30"/>
        <v>4.5030853620354323</v>
      </c>
      <c r="U62" s="11">
        <f t="shared" si="31"/>
        <v>23.43658678220871</v>
      </c>
      <c r="V62" s="5"/>
    </row>
    <row r="63" spans="2:22" x14ac:dyDescent="0.3">
      <c r="B63" s="2"/>
      <c r="C63" s="32">
        <v>10</v>
      </c>
      <c r="D63" s="27">
        <v>45</v>
      </c>
      <c r="E63" s="27">
        <v>2.6</v>
      </c>
      <c r="F63" s="12">
        <f>IF(T63="","",IF(T63&lt;U63,1,2))</f>
        <v>2</v>
      </c>
      <c r="G63" s="3"/>
      <c r="H63" s="3"/>
      <c r="I63" s="3"/>
      <c r="J63" s="3"/>
      <c r="K63" s="3"/>
      <c r="L63" s="3" t="e">
        <f t="shared" si="25"/>
        <v>#N/A</v>
      </c>
      <c r="M63" s="3" t="e">
        <f t="shared" si="26"/>
        <v>#N/A</v>
      </c>
      <c r="N63" s="3">
        <f t="shared" si="27"/>
        <v>45</v>
      </c>
      <c r="O63" s="3">
        <f t="shared" si="28"/>
        <v>2.6</v>
      </c>
      <c r="P63" s="3"/>
      <c r="Q63" s="3"/>
      <c r="R63" s="3"/>
      <c r="S63" s="11">
        <f t="shared" si="29"/>
        <v>0.96160000000000123</v>
      </c>
      <c r="T63" s="11">
        <f t="shared" si="30"/>
        <v>21.572461869501847</v>
      </c>
      <c r="U63" s="11">
        <f t="shared" si="31"/>
        <v>0.98061205377050165</v>
      </c>
      <c r="V63" s="5"/>
    </row>
    <row r="64" spans="2:22" x14ac:dyDescent="0.3">
      <c r="B64" s="2"/>
      <c r="C64" s="32">
        <v>11</v>
      </c>
      <c r="D64" s="28">
        <v>24</v>
      </c>
      <c r="E64" s="28">
        <v>10</v>
      </c>
      <c r="F64" s="20">
        <f>IF(T64="","",IF(T64&lt;U64,1,2))</f>
        <v>1</v>
      </c>
      <c r="G64" s="3"/>
      <c r="H64" s="3"/>
      <c r="I64" s="3"/>
      <c r="J64" s="3"/>
      <c r="K64" s="3"/>
      <c r="L64" s="3">
        <f t="shared" si="25"/>
        <v>24</v>
      </c>
      <c r="M64" s="3">
        <f t="shared" si="26"/>
        <v>10</v>
      </c>
      <c r="N64" s="3" t="e">
        <f t="shared" si="27"/>
        <v>#N/A</v>
      </c>
      <c r="O64" s="3" t="e">
        <f t="shared" si="28"/>
        <v>#N/A</v>
      </c>
      <c r="P64" s="3"/>
      <c r="Q64" s="3"/>
      <c r="R64" s="3"/>
      <c r="S64" s="11">
        <f t="shared" si="29"/>
        <v>9.6111111111111072</v>
      </c>
      <c r="T64" s="11">
        <f t="shared" si="30"/>
        <v>3.1001792062897118</v>
      </c>
      <c r="U64" s="11">
        <f t="shared" si="31"/>
        <v>22.156570131678777</v>
      </c>
      <c r="V64" s="5"/>
    </row>
    <row r="65" spans="2:22" ht="15" thickBot="1" x14ac:dyDescent="0.35">
      <c r="B65" s="21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4"/>
    </row>
  </sheetData>
  <mergeCells count="4">
    <mergeCell ref="B3:V3"/>
    <mergeCell ref="B18:V18"/>
    <mergeCell ref="B35:V35"/>
    <mergeCell ref="B51:V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3433-F464-4BEC-B5BB-F440F00C754D}">
  <dimension ref="A1:U19"/>
  <sheetViews>
    <sheetView workbookViewId="0">
      <selection activeCell="L15" sqref="L15"/>
    </sheetView>
  </sheetViews>
  <sheetFormatPr defaultRowHeight="14.4" x14ac:dyDescent="0.3"/>
  <cols>
    <col min="17" max="17" width="10.6640625" customWidth="1"/>
    <col min="18" max="18" width="12.5546875" customWidth="1"/>
  </cols>
  <sheetData>
    <row r="1" spans="1:21" ht="57.6" x14ac:dyDescent="0.3">
      <c r="A1" s="33" t="s">
        <v>16</v>
      </c>
      <c r="B1" s="30" t="s">
        <v>15</v>
      </c>
      <c r="C1" s="30" t="s">
        <v>24</v>
      </c>
      <c r="D1" s="38" t="s">
        <v>19</v>
      </c>
      <c r="E1" s="38" t="s">
        <v>20</v>
      </c>
      <c r="F1" s="37" t="s">
        <v>18</v>
      </c>
    </row>
    <row r="2" spans="1:21" ht="43.2" x14ac:dyDescent="0.3">
      <c r="A2" s="31">
        <v>1</v>
      </c>
      <c r="B2" s="27">
        <v>28</v>
      </c>
      <c r="C2" s="27">
        <v>11</v>
      </c>
      <c r="D2" s="36">
        <v>18.248287590894659</v>
      </c>
      <c r="E2" s="36">
        <v>15.811388300841896</v>
      </c>
      <c r="F2" s="35">
        <v>2</v>
      </c>
      <c r="K2" s="30" t="s">
        <v>17</v>
      </c>
      <c r="L2" s="6" t="s">
        <v>15</v>
      </c>
      <c r="M2" s="30" t="s">
        <v>24</v>
      </c>
    </row>
    <row r="3" spans="1:21" x14ac:dyDescent="0.3">
      <c r="A3" s="31">
        <v>2</v>
      </c>
      <c r="B3" s="27">
        <v>45</v>
      </c>
      <c r="C3" s="27">
        <v>2</v>
      </c>
      <c r="D3" s="36">
        <v>35.510561809129406</v>
      </c>
      <c r="E3" s="36">
        <v>4.4721359549995796</v>
      </c>
      <c r="F3" s="35">
        <v>2</v>
      </c>
      <c r="K3" s="8">
        <v>1</v>
      </c>
      <c r="L3" s="11">
        <v>10</v>
      </c>
      <c r="M3" s="11">
        <v>8</v>
      </c>
    </row>
    <row r="4" spans="1:21" x14ac:dyDescent="0.3">
      <c r="A4" s="31">
        <v>3</v>
      </c>
      <c r="B4" s="27">
        <v>28</v>
      </c>
      <c r="C4" s="27">
        <v>15</v>
      </c>
      <c r="D4" s="36">
        <v>19.313207915827967</v>
      </c>
      <c r="E4" s="36">
        <v>17.4928556845359</v>
      </c>
      <c r="F4" s="35">
        <v>2</v>
      </c>
      <c r="K4" s="8">
        <v>2</v>
      </c>
      <c r="L4" s="11">
        <v>43</v>
      </c>
      <c r="M4" s="11">
        <v>6</v>
      </c>
    </row>
    <row r="5" spans="1:21" x14ac:dyDescent="0.3">
      <c r="A5" s="32">
        <v>4</v>
      </c>
      <c r="B5" s="27">
        <v>51</v>
      </c>
      <c r="C5" s="27">
        <v>3</v>
      </c>
      <c r="D5" s="36">
        <v>41.303752856126764</v>
      </c>
      <c r="E5" s="36">
        <v>8.5440037453175304</v>
      </c>
      <c r="F5" s="35">
        <v>2</v>
      </c>
    </row>
    <row r="6" spans="1:21" x14ac:dyDescent="0.3">
      <c r="A6" s="32">
        <v>5</v>
      </c>
      <c r="B6" s="27">
        <v>42</v>
      </c>
      <c r="C6" s="27">
        <v>7</v>
      </c>
      <c r="D6" s="36">
        <v>32.015621187164243</v>
      </c>
      <c r="E6" s="36">
        <v>1.4142135623730951</v>
      </c>
      <c r="F6" s="35">
        <v>2</v>
      </c>
    </row>
    <row r="7" spans="1:21" x14ac:dyDescent="0.3">
      <c r="A7" s="32">
        <v>6</v>
      </c>
      <c r="B7" s="27">
        <v>26</v>
      </c>
      <c r="C7" s="27">
        <v>12</v>
      </c>
      <c r="D7" s="36">
        <v>16.492422502470642</v>
      </c>
      <c r="E7" s="36">
        <v>18.027756377319946</v>
      </c>
      <c r="F7" s="35">
        <v>1</v>
      </c>
    </row>
    <row r="8" spans="1:21" x14ac:dyDescent="0.3">
      <c r="A8" s="32">
        <v>7</v>
      </c>
      <c r="B8" s="27">
        <v>23</v>
      </c>
      <c r="C8" s="27">
        <v>10</v>
      </c>
      <c r="D8" s="36">
        <v>13.152946437965905</v>
      </c>
      <c r="E8" s="36">
        <v>20.396078054371138</v>
      </c>
      <c r="F8" s="35">
        <v>1</v>
      </c>
    </row>
    <row r="9" spans="1:21" ht="57.6" x14ac:dyDescent="0.3">
      <c r="A9" s="32">
        <v>8</v>
      </c>
      <c r="B9" s="27">
        <v>43</v>
      </c>
      <c r="C9" s="27">
        <v>3.2</v>
      </c>
      <c r="D9" s="36">
        <v>33.347263755816606</v>
      </c>
      <c r="E9" s="36">
        <v>2.8</v>
      </c>
      <c r="F9" s="35">
        <v>2</v>
      </c>
      <c r="R9" s="33" t="s">
        <v>16</v>
      </c>
      <c r="S9" s="30" t="s">
        <v>15</v>
      </c>
      <c r="T9" s="30" t="s">
        <v>24</v>
      </c>
      <c r="U9" s="37" t="s">
        <v>18</v>
      </c>
    </row>
    <row r="10" spans="1:21" ht="57.6" x14ac:dyDescent="0.3">
      <c r="A10" s="32">
        <v>9</v>
      </c>
      <c r="B10" s="27">
        <v>26</v>
      </c>
      <c r="C10" s="27">
        <v>17</v>
      </c>
      <c r="D10" s="36">
        <v>18.357559750685819</v>
      </c>
      <c r="E10" s="36">
        <v>20.248456731316587</v>
      </c>
      <c r="F10" s="35">
        <v>1</v>
      </c>
      <c r="L10" s="33" t="s">
        <v>16</v>
      </c>
      <c r="M10" s="30" t="s">
        <v>15</v>
      </c>
      <c r="N10" s="30" t="s">
        <v>24</v>
      </c>
      <c r="O10" s="37" t="s">
        <v>18</v>
      </c>
      <c r="R10" s="32">
        <v>6</v>
      </c>
      <c r="S10" s="27">
        <v>26</v>
      </c>
      <c r="T10" s="27">
        <v>12</v>
      </c>
      <c r="U10" s="35">
        <v>1</v>
      </c>
    </row>
    <row r="11" spans="1:21" x14ac:dyDescent="0.3">
      <c r="A11" s="32">
        <v>10</v>
      </c>
      <c r="B11" s="27">
        <v>45</v>
      </c>
      <c r="C11" s="27">
        <v>2.6</v>
      </c>
      <c r="D11" s="36">
        <v>35.414121477173481</v>
      </c>
      <c r="E11" s="36">
        <v>3.944616584663204</v>
      </c>
      <c r="F11" s="35">
        <v>2</v>
      </c>
      <c r="L11" s="31">
        <v>1</v>
      </c>
      <c r="M11" s="27">
        <v>28</v>
      </c>
      <c r="N11" s="27">
        <v>11</v>
      </c>
      <c r="O11" s="35">
        <v>2</v>
      </c>
      <c r="R11" s="32">
        <v>7</v>
      </c>
      <c r="S11" s="27">
        <v>23</v>
      </c>
      <c r="T11" s="27">
        <v>10</v>
      </c>
      <c r="U11" s="35">
        <v>1</v>
      </c>
    </row>
    <row r="12" spans="1:21" x14ac:dyDescent="0.3">
      <c r="A12" s="32">
        <v>11</v>
      </c>
      <c r="B12" s="28">
        <v>24</v>
      </c>
      <c r="C12" s="28">
        <v>10</v>
      </c>
      <c r="D12" s="36">
        <v>14.142135623730951</v>
      </c>
      <c r="E12" s="36">
        <v>19.416487838947599</v>
      </c>
      <c r="F12" s="35">
        <v>1</v>
      </c>
      <c r="L12" s="31">
        <v>2</v>
      </c>
      <c r="M12" s="27">
        <v>45</v>
      </c>
      <c r="N12" s="27">
        <v>2</v>
      </c>
      <c r="O12" s="35">
        <v>2</v>
      </c>
      <c r="R12" s="32">
        <v>9</v>
      </c>
      <c r="S12" s="27">
        <v>26</v>
      </c>
      <c r="T12" s="27">
        <v>17</v>
      </c>
      <c r="U12" s="35">
        <v>1</v>
      </c>
    </row>
    <row r="13" spans="1:21" x14ac:dyDescent="0.3">
      <c r="L13" s="31">
        <v>3</v>
      </c>
      <c r="M13" s="27">
        <v>28</v>
      </c>
      <c r="N13" s="27">
        <v>15</v>
      </c>
      <c r="O13" s="35">
        <v>2</v>
      </c>
      <c r="R13" s="32">
        <v>11</v>
      </c>
      <c r="S13" s="28">
        <v>24</v>
      </c>
      <c r="T13" s="28">
        <v>10</v>
      </c>
      <c r="U13" s="35">
        <v>1</v>
      </c>
    </row>
    <row r="14" spans="1:21" ht="57.6" x14ac:dyDescent="0.3">
      <c r="L14" s="32">
        <v>4</v>
      </c>
      <c r="M14" s="27">
        <v>51</v>
      </c>
      <c r="N14" s="27">
        <v>3</v>
      </c>
      <c r="O14" s="35">
        <v>2</v>
      </c>
      <c r="S14" s="30" t="s">
        <v>15</v>
      </c>
      <c r="T14" s="30" t="s">
        <v>24</v>
      </c>
    </row>
    <row r="15" spans="1:21" ht="28.8" x14ac:dyDescent="0.3">
      <c r="L15" s="32">
        <v>5</v>
      </c>
      <c r="M15" s="27">
        <v>42</v>
      </c>
      <c r="N15" s="27">
        <v>7</v>
      </c>
      <c r="O15" s="35">
        <v>2</v>
      </c>
      <c r="R15" s="39" t="s">
        <v>21</v>
      </c>
      <c r="S15" s="40">
        <v>25.8</v>
      </c>
      <c r="T15" s="40">
        <v>12.5</v>
      </c>
    </row>
    <row r="16" spans="1:21" x14ac:dyDescent="0.3">
      <c r="L16" s="32">
        <v>8</v>
      </c>
      <c r="M16" s="27">
        <v>43</v>
      </c>
      <c r="N16" s="27">
        <v>3.2</v>
      </c>
      <c r="O16" s="35">
        <v>2</v>
      </c>
    </row>
    <row r="17" spans="12:15" x14ac:dyDescent="0.3">
      <c r="L17" s="32">
        <v>10</v>
      </c>
      <c r="M17" s="27">
        <v>45</v>
      </c>
      <c r="N17" s="27">
        <v>2.6</v>
      </c>
      <c r="O17" s="35">
        <v>2</v>
      </c>
    </row>
    <row r="18" spans="12:15" ht="57.6" x14ac:dyDescent="0.3">
      <c r="M18" s="30" t="s">
        <v>15</v>
      </c>
      <c r="N18" s="30" t="s">
        <v>24</v>
      </c>
    </row>
    <row r="19" spans="12:15" ht="28.8" x14ac:dyDescent="0.3">
      <c r="L19" s="39" t="s">
        <v>22</v>
      </c>
      <c r="M19" s="34">
        <v>45.2</v>
      </c>
      <c r="N19" s="34">
        <v>3.6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 Means Clustering</dc:title>
  <dc:creator>Arockia Liborious</dc:creator>
  <cp:lastModifiedBy>Arockia</cp:lastModifiedBy>
  <dcterms:created xsi:type="dcterms:W3CDTF">2016-08-11T06:27:21Z</dcterms:created>
  <dcterms:modified xsi:type="dcterms:W3CDTF">2021-09-17T05:55:20Z</dcterms:modified>
  <cp:category>Talk ML with AL</cp:category>
</cp:coreProperties>
</file>