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M\Documents\UPDATE_FILE\VSCODE\bpi_automation\templates\bdo_auto\"/>
    </mc:Choice>
  </mc:AlternateContent>
  <xr:revisionPtr revIDLastSave="0" documentId="8_{90BBE12A-108F-4456-B8D2-697F93C5B61C}" xr6:coauthVersionLast="47" xr6:coauthVersionMax="47" xr10:uidLastSave="{00000000-0000-0000-0000-000000000000}"/>
  <bookViews>
    <workbookView xWindow="-120" yWindow="-120" windowWidth="29040" windowHeight="15840" xr2:uid="{10A2B85E-9562-4652-BE96-14621CBF01D3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0" i="1" l="1"/>
  <c r="C16" i="1"/>
  <c r="C17" i="1" s="1"/>
  <c r="C18" i="1" s="1"/>
  <c r="D5" i="1" s="1"/>
  <c r="C14" i="1"/>
  <c r="O8" i="1" s="1"/>
  <c r="L10" i="1"/>
  <c r="J10" i="1"/>
  <c r="F10" i="1"/>
  <c r="L9" i="1"/>
  <c r="J9" i="1"/>
  <c r="F9" i="1"/>
  <c r="S8" i="1"/>
  <c r="S10" i="1" s="1"/>
  <c r="P8" i="1"/>
  <c r="M8" i="1"/>
  <c r="N8" i="1" s="1"/>
  <c r="G9" i="1" l="1"/>
  <c r="R8" i="1"/>
  <c r="C5" i="1"/>
  <c r="E8" i="1" s="1"/>
  <c r="M10" i="1"/>
  <c r="O9" i="1"/>
  <c r="E9" i="1" l="1"/>
  <c r="E10" i="1"/>
  <c r="H8" i="1"/>
  <c r="T8" i="1"/>
  <c r="R9" i="1"/>
  <c r="T9" i="1" s="1"/>
  <c r="U8" i="1" l="1"/>
  <c r="T10" i="1"/>
  <c r="U10" i="1" s="1"/>
  <c r="I8" i="1"/>
  <c r="H10" i="1"/>
</calcChain>
</file>

<file path=xl/sharedStrings.xml><?xml version="1.0" encoding="utf-8"?>
<sst xmlns="http://schemas.openxmlformats.org/spreadsheetml/2006/main" count="45" uniqueCount="44">
  <si>
    <t>SPM</t>
  </si>
  <si>
    <t xml:space="preserve">MTD AS OF </t>
  </si>
  <si>
    <t>Date Elapsed</t>
  </si>
  <si>
    <t>DAILY TARGET BASED ON FORECAST</t>
  </si>
  <si>
    <t>Calling</t>
  </si>
  <si>
    <t>PTP BAL</t>
  </si>
  <si>
    <t>CURING BAL</t>
  </si>
  <si>
    <t>B5 S&amp;C</t>
  </si>
  <si>
    <t>NAME</t>
  </si>
  <si>
    <t>P T P</t>
  </si>
  <si>
    <t>C U R I N G</t>
  </si>
  <si>
    <t>T O T A L</t>
  </si>
  <si>
    <t>ACTUAL ACHIEVEMENT  RATE</t>
  </si>
  <si>
    <t>RANK</t>
  </si>
  <si>
    <t>AGENCY</t>
  </si>
  <si>
    <t>CO (B5 BAU)</t>
  </si>
  <si>
    <t>TENURE</t>
  </si>
  <si>
    <t>PTP OB TARGET</t>
  </si>
  <si>
    <t>PTP COUNT ACTUAL</t>
  </si>
  <si>
    <t>PTP BALANCE</t>
  </si>
  <si>
    <t>PTP ACHIEVMENT RATE</t>
  </si>
  <si>
    <t>PTP SCORE</t>
  </si>
  <si>
    <t>CURING TARGET</t>
  </si>
  <si>
    <t>KEPT COUNT</t>
  </si>
  <si>
    <t>KEPT BALANCE</t>
  </si>
  <si>
    <t>ACHIEVMENT RATE VS MTD TARGET</t>
  </si>
  <si>
    <t>CURING SCORE</t>
  </si>
  <si>
    <t>CURING RATE</t>
  </si>
  <si>
    <t># DAYS (net of prorate)</t>
  </si>
  <si>
    <t>PRORATE</t>
  </si>
  <si>
    <t>FULL MONTH TARGET</t>
  </si>
  <si>
    <t>MTD ACHIEVEMENT RATE TARGET</t>
  </si>
  <si>
    <t>ACHIEVMENT RATE VS FULL MONTH TARGET</t>
  </si>
  <si>
    <t>B/- W</t>
  </si>
  <si>
    <t>1 YEAR – UP</t>
  </si>
  <si>
    <t xml:space="preserve">TOTAL </t>
  </si>
  <si>
    <t>AVERAGE</t>
  </si>
  <si>
    <t>TARGETS</t>
  </si>
  <si>
    <t>ALLOCATION BAL</t>
  </si>
  <si>
    <t>REMAINING CALLING DAYS</t>
  </si>
  <si>
    <t>Ave. Alloc</t>
  </si>
  <si>
    <t>GROUP</t>
  </si>
  <si>
    <t>PER FTE</t>
  </si>
  <si>
    <t>A0SPM00280 / JOHN MARC OBSEQUIAS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</si>
</sst>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mm/dd/yy"/>
    <numFmt numFmtId="165" formatCode="[hh]:mm:ss"/>
    <numFmt numFmtId="166" formatCode="#,##0\ "/>
    <numFmt numFmtId="167" formatCode="_(* #,##0.00_);_(* \(#,##0.00\);_(* \-??_);_(@_)"/>
    <numFmt numFmtId="168" formatCode="0%;[Red]\-0%"/>
    <numFmt numFmtId="169" formatCode="0.0%"/>
    <numFmt numFmtId="170" formatCode="0.0"/>
  </numFmts>
  <fonts count="1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  <charset val="1"/>
    </font>
    <font>
      <b/>
      <sz val="8"/>
      <color rgb="FF000000"/>
      <name val="Arial Black"/>
      <family val="2"/>
      <charset val="1"/>
    </font>
    <font>
      <b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color rgb="FF000080"/>
      <name val="Arial"/>
      <family val="2"/>
      <charset val="1"/>
    </font>
    <font>
      <sz val="8"/>
      <name val="Arial"/>
      <family val="2"/>
      <charset val="1"/>
    </font>
    <font>
      <sz val="8"/>
      <color rgb="FF0000FF"/>
      <name val="Arial"/>
      <family val="2"/>
      <charset val="1"/>
    </font>
    <font>
      <b/>
      <sz val="8"/>
      <name val="Arial"/>
      <family val="2"/>
      <charset val="1"/>
    </font>
    <font>
      <b/>
      <sz val="8"/>
      <color rgb="FF0000FF"/>
      <name val="Arial"/>
      <family val="2"/>
      <charset val="1"/>
    </font>
    <font>
      <sz val="10"/>
      <name val="Arial"/>
      <family val="2"/>
      <charset val="1"/>
    </font>
    <font>
      <b/>
      <sz val="8"/>
      <color rgb="FF00008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8">
    <xf numFmtId="0" fontId="0" fillId="0" borderId="0"/>
    <xf numFmtId="0" fontId="1" fillId="0" borderId="0"/>
    <xf numFmtId="0" fontId="10" fillId="0" borderId="0" applyBorder="0" applyProtection="0"/>
    <xf numFmtId="0" fontId="10" fillId="0" borderId="0" applyBorder="0" applyProtection="0">
      <alignment horizontal="left"/>
    </xf>
    <xf numFmtId="167" fontId="10" fillId="0" borderId="0" applyBorder="0" applyProtection="0"/>
    <xf numFmtId="0" fontId="10" fillId="0" borderId="0" applyBorder="0" applyProtection="0"/>
    <xf numFmtId="9" fontId="12" fillId="0" borderId="0" applyBorder="0" applyProtection="0"/>
    <xf numFmtId="0" fontId="13" fillId="0" borderId="0"/>
  </cellStyleXfs>
  <cellXfs count="123">
    <xf numFmtId="0" fontId="0" fillId="0" borderId="0" xfId="0"/>
    <xf numFmtId="0" fontId="2" fillId="0" borderId="0" xfId="1" applyFont="1" applyAlignment="1">
      <alignment horizontal="left"/>
    </xf>
    <xf numFmtId="0" fontId="3" fillId="0" borderId="0" xfId="1" applyFont="1" applyAlignment="1">
      <alignment horizontal="center"/>
    </xf>
    <xf numFmtId="0" fontId="4" fillId="0" borderId="0" xfId="1" applyFont="1"/>
    <xf numFmtId="0" fontId="4" fillId="0" borderId="0" xfId="1" applyFont="1" applyAlignment="1">
      <alignment horizontal="center"/>
    </xf>
    <xf numFmtId="0" fontId="4" fillId="0" borderId="0" xfId="1" applyFont="1" applyAlignment="1">
      <alignment horizontal="right"/>
    </xf>
    <xf numFmtId="10" fontId="5" fillId="0" borderId="0" xfId="1" applyNumberFormat="1" applyFont="1" applyAlignment="1">
      <alignment horizontal="center"/>
    </xf>
    <xf numFmtId="0" fontId="6" fillId="0" borderId="0" xfId="1" applyFont="1" applyAlignment="1">
      <alignment horizontal="center"/>
    </xf>
    <xf numFmtId="3" fontId="6" fillId="0" borderId="0" xfId="1" applyNumberFormat="1" applyFont="1" applyAlignment="1">
      <alignment horizontal="left"/>
    </xf>
    <xf numFmtId="0" fontId="7" fillId="0" borderId="0" xfId="1" applyFont="1"/>
    <xf numFmtId="0" fontId="6" fillId="0" borderId="0" xfId="1" applyFont="1"/>
    <xf numFmtId="3" fontId="4" fillId="0" borderId="0" xfId="1" applyNumberFormat="1" applyFont="1"/>
    <xf numFmtId="4" fontId="4" fillId="0" borderId="0" xfId="1" applyNumberFormat="1" applyFont="1"/>
    <xf numFmtId="0" fontId="3" fillId="0" borderId="0" xfId="1" applyFont="1" applyAlignment="1">
      <alignment shrinkToFit="1"/>
    </xf>
    <xf numFmtId="164" fontId="3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right"/>
    </xf>
    <xf numFmtId="4" fontId="3" fillId="0" borderId="0" xfId="1" applyNumberFormat="1" applyFont="1" applyAlignment="1">
      <alignment horizontal="center"/>
    </xf>
    <xf numFmtId="0" fontId="8" fillId="0" borderId="0" xfId="1" applyFont="1" applyAlignment="1">
      <alignment horizontal="right"/>
    </xf>
    <xf numFmtId="3" fontId="6" fillId="0" borderId="0" xfId="1" applyNumberFormat="1" applyFont="1"/>
    <xf numFmtId="0" fontId="4" fillId="0" borderId="1" xfId="1" applyFont="1" applyBorder="1" applyAlignment="1">
      <alignment wrapText="1" shrinkToFit="1"/>
    </xf>
    <xf numFmtId="0" fontId="6" fillId="2" borderId="1" xfId="1" applyFont="1" applyFill="1" applyBorder="1" applyAlignment="1">
      <alignment horizontal="center"/>
    </xf>
    <xf numFmtId="0" fontId="3" fillId="3" borderId="1" xfId="1" applyFont="1" applyFill="1" applyBorder="1" applyAlignment="1">
      <alignment horizontal="center"/>
    </xf>
    <xf numFmtId="4" fontId="6" fillId="0" borderId="0" xfId="1" applyNumberFormat="1" applyFont="1" applyAlignment="1">
      <alignment horizontal="center"/>
    </xf>
    <xf numFmtId="0" fontId="4" fillId="0" borderId="1" xfId="1" applyFont="1" applyBorder="1" applyAlignment="1">
      <alignment shrinkToFit="1"/>
    </xf>
    <xf numFmtId="0" fontId="4" fillId="0" borderId="1" xfId="1" applyFont="1" applyBorder="1" applyAlignment="1">
      <alignment horizontal="center"/>
    </xf>
    <xf numFmtId="165" fontId="4" fillId="0" borderId="0" xfId="1" applyNumberFormat="1" applyFont="1"/>
    <xf numFmtId="0" fontId="5" fillId="0" borderId="0" xfId="1" applyFont="1" applyAlignment="1">
      <alignment horizontal="center"/>
    </xf>
    <xf numFmtId="3" fontId="4" fillId="0" borderId="1" xfId="1" applyNumberFormat="1" applyFont="1" applyBorder="1" applyAlignment="1">
      <alignment horizontal="center" wrapText="1"/>
    </xf>
    <xf numFmtId="4" fontId="4" fillId="0" borderId="1" xfId="1" applyNumberFormat="1" applyFont="1" applyBorder="1" applyAlignment="1">
      <alignment horizontal="center" wrapText="1"/>
    </xf>
    <xf numFmtId="166" fontId="4" fillId="0" borderId="1" xfId="1" applyNumberFormat="1" applyFont="1" applyBorder="1" applyAlignment="1">
      <alignment horizontal="center" wrapText="1"/>
    </xf>
    <xf numFmtId="4" fontId="6" fillId="0" borderId="0" xfId="1" applyNumberFormat="1" applyFont="1"/>
    <xf numFmtId="4" fontId="4" fillId="0" borderId="0" xfId="1" applyNumberFormat="1" applyFont="1" applyAlignment="1">
      <alignment horizontal="center"/>
    </xf>
    <xf numFmtId="10" fontId="7" fillId="0" borderId="0" xfId="1" applyNumberFormat="1" applyFont="1"/>
    <xf numFmtId="0" fontId="4" fillId="3" borderId="2" xfId="1" applyFont="1" applyFill="1" applyBorder="1" applyAlignment="1">
      <alignment shrinkToFit="1"/>
    </xf>
    <xf numFmtId="3" fontId="4" fillId="3" borderId="1" xfId="1" applyNumberFormat="1" applyFont="1" applyFill="1" applyBorder="1" applyAlignment="1">
      <alignment horizontal="center" wrapText="1"/>
    </xf>
    <xf numFmtId="166" fontId="9" fillId="3" borderId="0" xfId="1" applyNumberFormat="1" applyFont="1" applyFill="1" applyAlignment="1">
      <alignment horizontal="left" wrapText="1"/>
    </xf>
    <xf numFmtId="166" fontId="9" fillId="3" borderId="0" xfId="1" applyNumberFormat="1" applyFont="1" applyFill="1" applyAlignment="1">
      <alignment horizontal="center" wrapText="1"/>
    </xf>
    <xf numFmtId="0" fontId="9" fillId="3" borderId="1" xfId="1" applyFont="1" applyFill="1" applyBorder="1" applyAlignment="1">
      <alignment horizontal="center" vertical="center"/>
    </xf>
    <xf numFmtId="0" fontId="9" fillId="3" borderId="1" xfId="1" applyFont="1" applyFill="1" applyBorder="1" applyAlignment="1">
      <alignment horizontal="center"/>
    </xf>
    <xf numFmtId="0" fontId="3" fillId="3" borderId="1" xfId="2" applyFont="1" applyFill="1" applyBorder="1" applyAlignment="1" applyProtection="1">
      <alignment horizontal="center" wrapText="1"/>
    </xf>
    <xf numFmtId="0" fontId="3" fillId="3" borderId="1" xfId="1" applyFont="1" applyFill="1" applyBorder="1" applyAlignment="1">
      <alignment horizontal="center" wrapText="1"/>
    </xf>
    <xf numFmtId="0" fontId="9" fillId="3" borderId="1" xfId="2" applyFont="1" applyFill="1" applyBorder="1" applyAlignment="1" applyProtection="1">
      <alignment horizontal="left" wrapText="1"/>
    </xf>
    <xf numFmtId="0" fontId="9" fillId="3" borderId="1" xfId="2" applyFont="1" applyFill="1" applyBorder="1" applyAlignment="1" applyProtection="1">
      <alignment horizontal="center" wrapText="1"/>
    </xf>
    <xf numFmtId="0" fontId="3" fillId="3" borderId="1" xfId="3" applyFont="1" applyFill="1" applyBorder="1" applyAlignment="1" applyProtection="1">
      <alignment horizontal="center" wrapText="1"/>
    </xf>
    <xf numFmtId="0" fontId="11" fillId="3" borderId="1" xfId="1" applyFont="1" applyFill="1" applyBorder="1" applyAlignment="1">
      <alignment horizontal="center" wrapText="1"/>
    </xf>
    <xf numFmtId="0" fontId="8" fillId="3" borderId="1" xfId="1" applyFont="1" applyFill="1" applyBorder="1" applyAlignment="1">
      <alignment horizontal="center" wrapText="1"/>
    </xf>
    <xf numFmtId="3" fontId="8" fillId="3" borderId="1" xfId="1" applyNumberFormat="1" applyFont="1" applyFill="1" applyBorder="1" applyAlignment="1">
      <alignment horizontal="center" wrapText="1"/>
    </xf>
    <xf numFmtId="0" fontId="3" fillId="0" borderId="0" xfId="1" applyFont="1" applyAlignment="1">
      <alignment horizontal="center" wrapText="1"/>
    </xf>
    <xf numFmtId="0" fontId="4" fillId="0" borderId="1" xfId="3" applyFont="1" applyBorder="1" applyAlignment="1" applyProtection="1">
      <alignment horizontal="center"/>
    </xf>
    <xf numFmtId="0" fontId="6" fillId="0" borderId="1" xfId="3" applyFont="1" applyBorder="1" applyAlignment="1" applyProtection="1">
      <alignment horizontal="left" shrinkToFit="1"/>
    </xf>
    <xf numFmtId="3" fontId="6" fillId="0" borderId="1" xfId="3" applyNumberFormat="1" applyFont="1" applyBorder="1" applyAlignment="1" applyProtection="1">
      <alignment horizontal="center"/>
    </xf>
    <xf numFmtId="4" fontId="6" fillId="0" borderId="1" xfId="4" applyNumberFormat="1" applyFont="1" applyBorder="1" applyAlignment="1" applyProtection="1">
      <alignment horizontal="center" shrinkToFit="1"/>
    </xf>
    <xf numFmtId="3" fontId="3" fillId="0" borderId="1" xfId="5" applyNumberFormat="1" applyFont="1" applyBorder="1" applyAlignment="1" applyProtection="1">
      <alignment horizontal="center"/>
    </xf>
    <xf numFmtId="10" fontId="8" fillId="0" borderId="1" xfId="3" applyNumberFormat="1" applyFont="1" applyBorder="1" applyAlignment="1" applyProtection="1">
      <alignment horizontal="center"/>
    </xf>
    <xf numFmtId="3" fontId="6" fillId="4" borderId="1" xfId="6" applyNumberFormat="1" applyFont="1" applyFill="1" applyBorder="1" applyAlignment="1" applyProtection="1">
      <alignment horizontal="center"/>
    </xf>
    <xf numFmtId="10" fontId="8" fillId="0" borderId="1" xfId="1" applyNumberFormat="1" applyFont="1" applyBorder="1" applyAlignment="1">
      <alignment horizontal="center" vertical="center"/>
    </xf>
    <xf numFmtId="10" fontId="11" fillId="3" borderId="1" xfId="1" applyNumberFormat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center"/>
    </xf>
    <xf numFmtId="4" fontId="8" fillId="2" borderId="1" xfId="1" applyNumberFormat="1" applyFont="1" applyFill="1" applyBorder="1" applyAlignment="1">
      <alignment horizontal="center" vertical="center"/>
    </xf>
    <xf numFmtId="10" fontId="8" fillId="2" borderId="1" xfId="1" applyNumberFormat="1" applyFont="1" applyFill="1" applyBorder="1" applyAlignment="1">
      <alignment horizontal="center"/>
    </xf>
    <xf numFmtId="10" fontId="8" fillId="2" borderId="1" xfId="1" applyNumberFormat="1" applyFont="1" applyFill="1" applyBorder="1" applyAlignment="1">
      <alignment horizontal="center" vertical="center"/>
    </xf>
    <xf numFmtId="168" fontId="8" fillId="2" borderId="1" xfId="1" applyNumberFormat="1" applyFont="1" applyFill="1" applyBorder="1" applyAlignment="1">
      <alignment horizontal="center"/>
    </xf>
    <xf numFmtId="0" fontId="4" fillId="0" borderId="0" xfId="3" applyFont="1" applyBorder="1" applyProtection="1">
      <alignment horizontal="left"/>
    </xf>
    <xf numFmtId="0" fontId="4" fillId="0" borderId="0" xfId="5" applyFont="1" applyBorder="1" applyProtection="1"/>
    <xf numFmtId="4" fontId="4" fillId="0" borderId="0" xfId="5" applyNumberFormat="1" applyFont="1" applyBorder="1" applyProtection="1"/>
    <xf numFmtId="0" fontId="3" fillId="0" borderId="1" xfId="3" applyFont="1" applyBorder="1" applyProtection="1">
      <alignment horizontal="left"/>
    </xf>
    <xf numFmtId="0" fontId="3" fillId="0" borderId="1" xfId="1" applyFont="1" applyBorder="1" applyAlignment="1">
      <alignment horizontal="center"/>
    </xf>
    <xf numFmtId="0" fontId="3" fillId="0" borderId="1" xfId="3" applyFont="1" applyBorder="1" applyAlignment="1" applyProtection="1">
      <alignment horizontal="center"/>
    </xf>
    <xf numFmtId="4" fontId="3" fillId="0" borderId="1" xfId="5" applyNumberFormat="1" applyFont="1" applyBorder="1" applyAlignment="1" applyProtection="1">
      <alignment horizontal="center"/>
    </xf>
    <xf numFmtId="10" fontId="3" fillId="0" borderId="1" xfId="5" applyNumberFormat="1" applyFont="1" applyBorder="1" applyAlignment="1" applyProtection="1">
      <alignment horizontal="center"/>
    </xf>
    <xf numFmtId="3" fontId="4" fillId="0" borderId="1" xfId="6" applyNumberFormat="1" applyFont="1" applyBorder="1" applyAlignment="1" applyProtection="1">
      <alignment horizontal="center"/>
    </xf>
    <xf numFmtId="3" fontId="4" fillId="4" borderId="1" xfId="6" applyNumberFormat="1" applyFont="1" applyFill="1" applyBorder="1" applyAlignment="1" applyProtection="1">
      <alignment horizontal="center"/>
    </xf>
    <xf numFmtId="10" fontId="11" fillId="5" borderId="1" xfId="5" applyNumberFormat="1" applyFont="1" applyFill="1" applyBorder="1" applyAlignment="1" applyProtection="1">
      <alignment horizontal="center"/>
    </xf>
    <xf numFmtId="0" fontId="8" fillId="0" borderId="1" xfId="1" applyFont="1" applyBorder="1" applyAlignment="1">
      <alignment horizontal="center"/>
    </xf>
    <xf numFmtId="4" fontId="8" fillId="2" borderId="1" xfId="1" applyNumberFormat="1" applyFont="1" applyFill="1" applyBorder="1" applyAlignment="1">
      <alignment horizontal="center"/>
    </xf>
    <xf numFmtId="10" fontId="9" fillId="2" borderId="1" xfId="1" applyNumberFormat="1" applyFont="1" applyFill="1" applyBorder="1" applyAlignment="1">
      <alignment horizontal="center"/>
    </xf>
    <xf numFmtId="9" fontId="3" fillId="0" borderId="1" xfId="5" applyNumberFormat="1" applyFont="1" applyBorder="1" applyAlignment="1" applyProtection="1">
      <alignment horizontal="center"/>
    </xf>
    <xf numFmtId="10" fontId="11" fillId="0" borderId="1" xfId="1" applyNumberFormat="1" applyFont="1" applyBorder="1" applyAlignment="1">
      <alignment horizontal="center" vertical="center"/>
    </xf>
    <xf numFmtId="10" fontId="9" fillId="2" borderId="1" xfId="1" applyNumberFormat="1" applyFont="1" applyFill="1" applyBorder="1" applyAlignment="1">
      <alignment horizontal="center" vertical="center"/>
    </xf>
    <xf numFmtId="0" fontId="5" fillId="0" borderId="0" xfId="1" applyFont="1"/>
    <xf numFmtId="0" fontId="3" fillId="0" borderId="0" xfId="1" applyFont="1"/>
    <xf numFmtId="3" fontId="3" fillId="0" borderId="0" xfId="1" applyNumberFormat="1" applyFont="1" applyAlignment="1">
      <alignment horizontal="right"/>
    </xf>
    <xf numFmtId="3" fontId="3" fillId="0" borderId="0" xfId="1" applyNumberFormat="1" applyFont="1" applyAlignment="1">
      <alignment horizontal="center"/>
    </xf>
    <xf numFmtId="4" fontId="3" fillId="2" borderId="0" xfId="1" applyNumberFormat="1" applyFont="1" applyFill="1" applyAlignment="1">
      <alignment horizontal="left"/>
    </xf>
    <xf numFmtId="0" fontId="4" fillId="2" borderId="0" xfId="1" applyFont="1" applyFill="1" applyAlignment="1">
      <alignment horizontal="center"/>
    </xf>
    <xf numFmtId="4" fontId="4" fillId="0" borderId="0" xfId="1" applyNumberFormat="1" applyFont="1" applyAlignment="1">
      <alignment horizontal="left"/>
    </xf>
    <xf numFmtId="169" fontId="6" fillId="0" borderId="0" xfId="1" applyNumberFormat="1" applyFont="1" applyAlignment="1">
      <alignment horizontal="center"/>
    </xf>
    <xf numFmtId="169" fontId="6" fillId="0" borderId="0" xfId="1" applyNumberFormat="1" applyFont="1"/>
    <xf numFmtId="4" fontId="3" fillId="0" borderId="0" xfId="1" applyNumberFormat="1" applyFont="1" applyAlignment="1">
      <alignment horizontal="right"/>
    </xf>
    <xf numFmtId="0" fontId="7" fillId="0" borderId="0" xfId="1" applyFont="1" applyAlignment="1">
      <alignment horizontal="center"/>
    </xf>
    <xf numFmtId="10" fontId="3" fillId="0" borderId="0" xfId="3" applyNumberFormat="1" applyFont="1" applyBorder="1" applyProtection="1">
      <alignment horizontal="left"/>
    </xf>
    <xf numFmtId="0" fontId="3" fillId="0" borderId="0" xfId="5" applyFont="1" applyBorder="1" applyAlignment="1" applyProtection="1">
      <alignment horizontal="center"/>
    </xf>
    <xf numFmtId="4" fontId="3" fillId="0" borderId="0" xfId="5" applyNumberFormat="1" applyFont="1" applyBorder="1" applyAlignment="1" applyProtection="1">
      <alignment horizontal="left"/>
    </xf>
    <xf numFmtId="4" fontId="3" fillId="0" borderId="0" xfId="5" applyNumberFormat="1" applyFont="1" applyBorder="1" applyAlignment="1" applyProtection="1">
      <alignment horizontal="center"/>
    </xf>
    <xf numFmtId="0" fontId="3" fillId="0" borderId="0" xfId="1" applyFont="1" applyAlignment="1">
      <alignment horizontal="right"/>
    </xf>
    <xf numFmtId="0" fontId="9" fillId="0" borderId="0" xfId="1" applyFont="1" applyAlignment="1">
      <alignment horizontal="center"/>
    </xf>
    <xf numFmtId="0" fontId="11" fillId="0" borderId="0" xfId="1" applyFont="1"/>
    <xf numFmtId="0" fontId="8" fillId="0" borderId="0" xfId="1" applyFont="1" applyAlignment="1">
      <alignment horizontal="center"/>
    </xf>
    <xf numFmtId="3" fontId="8" fillId="0" borderId="0" xfId="1" applyNumberFormat="1" applyFont="1" applyAlignment="1">
      <alignment horizontal="left"/>
    </xf>
    <xf numFmtId="169" fontId="8" fillId="0" borderId="0" xfId="1" applyNumberFormat="1" applyFont="1" applyAlignment="1">
      <alignment horizontal="center"/>
    </xf>
    <xf numFmtId="0" fontId="9" fillId="0" borderId="0" xfId="1" applyFont="1"/>
    <xf numFmtId="169" fontId="8" fillId="0" borderId="0" xfId="1" applyNumberFormat="1" applyFont="1"/>
    <xf numFmtId="3" fontId="3" fillId="0" borderId="0" xfId="1" applyNumberFormat="1" applyFont="1"/>
    <xf numFmtId="4" fontId="3" fillId="0" borderId="0" xfId="1" applyNumberFormat="1" applyFont="1"/>
    <xf numFmtId="10" fontId="4" fillId="0" borderId="0" xfId="1" applyNumberFormat="1" applyFont="1" applyAlignment="1">
      <alignment horizontal="center"/>
    </xf>
    <xf numFmtId="164" fontId="4" fillId="0" borderId="0" xfId="1" applyNumberFormat="1" applyFont="1" applyAlignment="1">
      <alignment horizontal="center"/>
    </xf>
    <xf numFmtId="3" fontId="4" fillId="0" borderId="0" xfId="1" applyNumberFormat="1" applyFont="1" applyAlignment="1">
      <alignment horizontal="center"/>
    </xf>
    <xf numFmtId="0" fontId="1" fillId="0" borderId="0" xfId="1"/>
    <xf numFmtId="0" fontId="9" fillId="0" borderId="0" xfId="1" applyFont="1" applyAlignment="1">
      <alignment horizontal="left"/>
    </xf>
    <xf numFmtId="170" fontId="9" fillId="0" borderId="0" xfId="1" applyNumberFormat="1" applyFont="1" applyAlignment="1">
      <alignment horizontal="center"/>
    </xf>
    <xf numFmtId="3" fontId="9" fillId="0" borderId="0" xfId="1" applyNumberFormat="1" applyFont="1" applyAlignment="1">
      <alignment horizontal="center"/>
    </xf>
    <xf numFmtId="0" fontId="8" fillId="0" borderId="0" xfId="1" applyFont="1" applyAlignment="1">
      <alignment horizontal="left"/>
    </xf>
    <xf numFmtId="170" fontId="8" fillId="0" borderId="0" xfId="1" applyNumberFormat="1" applyFont="1" applyAlignment="1">
      <alignment horizontal="center"/>
    </xf>
    <xf numFmtId="3" fontId="8" fillId="0" borderId="0" xfId="1" applyNumberFormat="1" applyFont="1" applyAlignment="1">
      <alignment horizontal="center"/>
    </xf>
    <xf numFmtId="170" fontId="3" fillId="0" borderId="0" xfId="1" applyNumberFormat="1" applyFont="1" applyAlignment="1">
      <alignment horizontal="center"/>
    </xf>
    <xf numFmtId="0" fontId="4" fillId="0" borderId="0" xfId="1" applyFont="1" applyAlignment="1">
      <alignment horizontal="left"/>
    </xf>
    <xf numFmtId="4" fontId="4" fillId="0" borderId="0" xfId="1" applyNumberFormat="1" applyFont="1" applyAlignment="1">
      <alignment horizontal="right"/>
    </xf>
    <xf numFmtId="0" fontId="13" fillId="0" borderId="0" xfId="7"/>
    <xf numFmtId="2" fontId="0" fillId="0" borderId="0" xfId="0" applyNumberFormat="1"/>
    <xf numFmtId="164" fontId="8" fillId="2" borderId="0" xfId="1" applyNumberFormat="1" applyFont="1" applyFill="1" applyAlignment="1">
      <alignment horizontal="center"/>
    </xf>
    <xf numFmtId="0" fontId="3" fillId="3" borderId="1" xfId="1" applyFont="1" applyFill="1" applyBorder="1" applyAlignment="1">
      <alignment horizontal="center"/>
    </xf>
    <xf numFmtId="166" fontId="9" fillId="3" borderId="1" xfId="1" applyNumberFormat="1" applyFont="1" applyFill="1" applyBorder="1" applyAlignment="1">
      <alignment horizontal="center" vertical="center" wrapText="1"/>
    </xf>
    <xf numFmtId="0" fontId="9" fillId="3" borderId="1" xfId="1" applyFont="1" applyFill="1" applyBorder="1" applyAlignment="1">
      <alignment horizontal="center" vertical="center"/>
    </xf>
  </cellXfs>
  <cellStyles count="8">
    <cellStyle name="Comma 3" xfId="4" xr:uid="{FC91E2A4-262A-474B-BF74-3289A526BB81}"/>
    <cellStyle name="Normal" xfId="0" builtinId="0"/>
    <cellStyle name="Normal 2" xfId="7" xr:uid="{17CC6C41-74FA-45D7-9E76-05ED8CA1C256}"/>
    <cellStyle name="Normal 4 2" xfId="1" xr:uid="{4364FF39-C550-4DEE-B4C7-1F74449A2AA4}"/>
    <cellStyle name="Percent 2 2" xfId="6" xr:uid="{E6F69A46-B043-4DE8-B599-166E2F73F3FE}"/>
    <cellStyle name="Pivot Table Category 2" xfId="3" xr:uid="{ABCB8D62-063C-4F2E-AED2-5E1B96AF44DF}"/>
    <cellStyle name="Pivot Table Field 2" xfId="2" xr:uid="{A12C4028-8F72-48E6-AB91-8F3472336267}"/>
    <cellStyle name="Pivot Table Value 2" xfId="5" xr:uid="{89172B68-5C78-49B9-B457-CB8718F7FC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A598A-DBD5-43FC-809C-8FAC36409CB5}">
  <dimension ref="A1:AMJ1048574"/>
  <sheetViews>
    <sheetView tabSelected="1" zoomScale="120" zoomScaleNormal="120" workbookViewId="0">
      <selection activeCell="E17" sqref="E17"/>
    </sheetView>
  </sheetViews>
  <sheetFormatPr defaultColWidth="11.7109375" defaultRowHeight="12.75" x14ac:dyDescent="0.2"/>
  <cols>
    <col min="1" max="1" width="9.42578125" style="4" customWidth="1"/>
    <col min="2" max="2" width="7.7109375" style="4" customWidth="1"/>
    <col min="3" max="3" width="32.85546875" style="5" customWidth="1"/>
    <col min="4" max="4" width="17.85546875" style="4" customWidth="1"/>
    <col min="5" max="5" width="13.140625" style="5" bestFit="1" customWidth="1"/>
    <col min="6" max="6" width="21.7109375" style="5" customWidth="1"/>
    <col min="7" max="7" width="14.5703125" style="4" bestFit="1" customWidth="1"/>
    <col min="8" max="8" width="13.42578125" style="4" customWidth="1"/>
    <col min="9" max="9" width="9.42578125" style="5" hidden="1" customWidth="1"/>
    <col min="10" max="10" width="12.28515625" style="5" customWidth="1"/>
    <col min="11" max="11" width="10" style="5" customWidth="1"/>
    <col min="12" max="12" width="18.85546875" style="4" customWidth="1"/>
    <col min="13" max="13" width="11.140625" style="4" customWidth="1"/>
    <col min="14" max="14" width="2.5703125" style="89" hidden="1" customWidth="1"/>
    <col min="15" max="15" width="11.28515625" style="79" bestFit="1" customWidth="1"/>
    <col min="16" max="16" width="5.5703125" style="7" hidden="1" customWidth="1"/>
    <col min="17" max="17" width="3.28515625" style="7" hidden="1" customWidth="1"/>
    <col min="18" max="18" width="13.140625" style="8" bestFit="1" customWidth="1"/>
    <col min="19" max="19" width="11.42578125" style="86" customWidth="1"/>
    <col min="20" max="20" width="11.7109375" style="9"/>
    <col min="21" max="21" width="7.7109375" style="87" customWidth="1"/>
    <col min="22" max="22" width="13.7109375" style="3" customWidth="1"/>
    <col min="23" max="23" width="14" style="3" customWidth="1"/>
    <col min="24" max="24" width="14.5703125" style="3" customWidth="1"/>
    <col min="25" max="25" width="22" style="11" customWidth="1"/>
    <col min="26" max="26" width="13" style="12" customWidth="1"/>
    <col min="27" max="27" width="11.7109375" style="3"/>
    <col min="28" max="28" width="13.42578125" style="3" customWidth="1"/>
    <col min="29" max="29" width="7.7109375" style="3" customWidth="1"/>
    <col min="30" max="30" width="15.140625" style="3" customWidth="1"/>
    <col min="31" max="37" width="11.7109375" style="3"/>
    <col min="38" max="38" width="14" style="3" customWidth="1"/>
    <col min="39" max="39" width="11.7109375" style="3"/>
    <col min="40" max="40" width="15.140625" style="3" customWidth="1"/>
    <col min="41" max="256" width="11.7109375" style="3"/>
    <col min="257" max="257" width="9.42578125" style="3" customWidth="1"/>
    <col min="258" max="258" width="7.7109375" style="3" customWidth="1"/>
    <col min="259" max="259" width="25" style="3" customWidth="1"/>
    <col min="260" max="261" width="11.7109375" style="3"/>
    <col min="262" max="262" width="9.42578125" style="3" customWidth="1"/>
    <col min="263" max="263" width="13.85546875" style="3" customWidth="1"/>
    <col min="264" max="264" width="13.42578125" style="3" customWidth="1"/>
    <col min="265" max="265" width="11.5703125" style="3" hidden="1" customWidth="1"/>
    <col min="266" max="266" width="12.28515625" style="3" customWidth="1"/>
    <col min="267" max="267" width="10" style="3" customWidth="1"/>
    <col min="268" max="268" width="12.85546875" style="3" customWidth="1"/>
    <col min="269" max="269" width="11.140625" style="3" customWidth="1"/>
    <col min="270" max="270" width="11.5703125" style="3" hidden="1" customWidth="1"/>
    <col min="271" max="271" width="6.7109375" style="3" customWidth="1"/>
    <col min="272" max="273" width="11.5703125" style="3" hidden="1" customWidth="1"/>
    <col min="274" max="274" width="10" style="3" customWidth="1"/>
    <col min="275" max="275" width="11.42578125" style="3" customWidth="1"/>
    <col min="276" max="276" width="11.7109375" style="3"/>
    <col min="277" max="277" width="7.7109375" style="3" customWidth="1"/>
    <col min="278" max="278" width="13.7109375" style="3" customWidth="1"/>
    <col min="279" max="279" width="14" style="3" customWidth="1"/>
    <col min="280" max="280" width="14.5703125" style="3" customWidth="1"/>
    <col min="281" max="281" width="22" style="3" customWidth="1"/>
    <col min="282" max="282" width="13" style="3" customWidth="1"/>
    <col min="283" max="283" width="11.7109375" style="3"/>
    <col min="284" max="284" width="13.42578125" style="3" customWidth="1"/>
    <col min="285" max="285" width="7.7109375" style="3" customWidth="1"/>
    <col min="286" max="286" width="15.140625" style="3" customWidth="1"/>
    <col min="287" max="293" width="11.7109375" style="3"/>
    <col min="294" max="294" width="14" style="3" customWidth="1"/>
    <col min="295" max="295" width="11.7109375" style="3"/>
    <col min="296" max="296" width="15.140625" style="3" customWidth="1"/>
    <col min="297" max="512" width="11.7109375" style="3"/>
    <col min="513" max="513" width="9.42578125" style="3" customWidth="1"/>
    <col min="514" max="514" width="7.7109375" style="3" customWidth="1"/>
    <col min="515" max="515" width="25" style="3" customWidth="1"/>
    <col min="516" max="517" width="11.7109375" style="3"/>
    <col min="518" max="518" width="9.42578125" style="3" customWidth="1"/>
    <col min="519" max="519" width="13.85546875" style="3" customWidth="1"/>
    <col min="520" max="520" width="13.42578125" style="3" customWidth="1"/>
    <col min="521" max="521" width="11.5703125" style="3" hidden="1" customWidth="1"/>
    <col min="522" max="522" width="12.28515625" style="3" customWidth="1"/>
    <col min="523" max="523" width="10" style="3" customWidth="1"/>
    <col min="524" max="524" width="12.85546875" style="3" customWidth="1"/>
    <col min="525" max="525" width="11.140625" style="3" customWidth="1"/>
    <col min="526" max="526" width="11.5703125" style="3" hidden="1" customWidth="1"/>
    <col min="527" max="527" width="6.7109375" style="3" customWidth="1"/>
    <col min="528" max="529" width="11.5703125" style="3" hidden="1" customWidth="1"/>
    <col min="530" max="530" width="10" style="3" customWidth="1"/>
    <col min="531" max="531" width="11.42578125" style="3" customWidth="1"/>
    <col min="532" max="532" width="11.7109375" style="3"/>
    <col min="533" max="533" width="7.7109375" style="3" customWidth="1"/>
    <col min="534" max="534" width="13.7109375" style="3" customWidth="1"/>
    <col min="535" max="535" width="14" style="3" customWidth="1"/>
    <col min="536" max="536" width="14.5703125" style="3" customWidth="1"/>
    <col min="537" max="537" width="22" style="3" customWidth="1"/>
    <col min="538" max="538" width="13" style="3" customWidth="1"/>
    <col min="539" max="539" width="11.7109375" style="3"/>
    <col min="540" max="540" width="13.42578125" style="3" customWidth="1"/>
    <col min="541" max="541" width="7.7109375" style="3" customWidth="1"/>
    <col min="542" max="542" width="15.140625" style="3" customWidth="1"/>
    <col min="543" max="549" width="11.7109375" style="3"/>
    <col min="550" max="550" width="14" style="3" customWidth="1"/>
    <col min="551" max="551" width="11.7109375" style="3"/>
    <col min="552" max="552" width="15.140625" style="3" customWidth="1"/>
    <col min="553" max="768" width="11.7109375" style="3"/>
    <col min="769" max="769" width="9.42578125" style="3" customWidth="1"/>
    <col min="770" max="770" width="7.7109375" style="3" customWidth="1"/>
    <col min="771" max="771" width="25" style="3" customWidth="1"/>
    <col min="772" max="773" width="11.7109375" style="3"/>
    <col min="774" max="774" width="9.42578125" style="3" customWidth="1"/>
    <col min="775" max="775" width="13.85546875" style="3" customWidth="1"/>
    <col min="776" max="776" width="13.42578125" style="3" customWidth="1"/>
    <col min="777" max="777" width="11.5703125" style="3" hidden="1" customWidth="1"/>
    <col min="778" max="778" width="12.28515625" style="3" customWidth="1"/>
    <col min="779" max="779" width="10" style="3" customWidth="1"/>
    <col min="780" max="780" width="12.85546875" style="3" customWidth="1"/>
    <col min="781" max="781" width="11.140625" style="3" customWidth="1"/>
    <col min="782" max="782" width="11.5703125" style="3" hidden="1" customWidth="1"/>
    <col min="783" max="783" width="6.7109375" style="3" customWidth="1"/>
    <col min="784" max="785" width="11.5703125" style="3" hidden="1" customWidth="1"/>
    <col min="786" max="786" width="10" style="3" customWidth="1"/>
    <col min="787" max="787" width="11.42578125" style="3" customWidth="1"/>
    <col min="788" max="788" width="11.7109375" style="3"/>
    <col min="789" max="789" width="7.7109375" style="3" customWidth="1"/>
    <col min="790" max="790" width="13.7109375" style="3" customWidth="1"/>
    <col min="791" max="791" width="14" style="3" customWidth="1"/>
    <col min="792" max="792" width="14.5703125" style="3" customWidth="1"/>
    <col min="793" max="793" width="22" style="3" customWidth="1"/>
    <col min="794" max="794" width="13" style="3" customWidth="1"/>
    <col min="795" max="795" width="11.7109375" style="3"/>
    <col min="796" max="796" width="13.42578125" style="3" customWidth="1"/>
    <col min="797" max="797" width="7.7109375" style="3" customWidth="1"/>
    <col min="798" max="798" width="15.140625" style="3" customWidth="1"/>
    <col min="799" max="805" width="11.7109375" style="3"/>
    <col min="806" max="806" width="14" style="3" customWidth="1"/>
    <col min="807" max="807" width="11.7109375" style="3"/>
    <col min="808" max="808" width="15.140625" style="3" customWidth="1"/>
    <col min="809" max="1024" width="11.7109375" style="3"/>
    <col min="1025" max="16384" width="11.7109375" style="117"/>
  </cols>
  <sheetData>
    <row r="1" spans="1:63" ht="12.75" customHeight="1" x14ac:dyDescent="0.25">
      <c r="A1" s="1" t="s">
        <v>0</v>
      </c>
      <c r="B1" s="2"/>
      <c r="C1" s="3"/>
      <c r="G1" s="5"/>
      <c r="I1" s="4"/>
      <c r="J1" s="4"/>
      <c r="K1" s="4"/>
      <c r="L1" s="5"/>
      <c r="N1" s="4"/>
      <c r="O1" s="6"/>
      <c r="S1" s="7"/>
      <c r="U1" s="10"/>
    </row>
    <row r="2" spans="1:63" ht="12.75" customHeight="1" x14ac:dyDescent="0.2">
      <c r="A2" s="13" t="s">
        <v>1</v>
      </c>
      <c r="B2" s="119">
        <v>45783</v>
      </c>
      <c r="C2" s="119"/>
      <c r="D2" s="14"/>
      <c r="E2" s="15"/>
      <c r="F2" s="15"/>
      <c r="G2" s="15"/>
      <c r="H2" s="16"/>
      <c r="I2" s="14"/>
      <c r="J2" s="2"/>
      <c r="K2" s="2"/>
      <c r="L2" s="17"/>
      <c r="N2" s="4"/>
      <c r="O2" s="6"/>
      <c r="R2" s="18"/>
      <c r="S2" s="7"/>
      <c r="U2" s="10"/>
    </row>
    <row r="3" spans="1:63" ht="22.5" x14ac:dyDescent="0.2">
      <c r="A3" s="19" t="s">
        <v>2</v>
      </c>
      <c r="B3" s="20">
        <v>18</v>
      </c>
      <c r="C3" s="120" t="s">
        <v>3</v>
      </c>
      <c r="D3" s="120"/>
      <c r="E3" s="120"/>
      <c r="F3" s="21"/>
      <c r="G3" s="3"/>
      <c r="I3" s="4"/>
      <c r="J3" s="3"/>
      <c r="K3" s="3"/>
      <c r="L3" s="3"/>
      <c r="M3" s="3"/>
      <c r="N3" s="4"/>
      <c r="O3" s="6"/>
      <c r="Q3" s="22"/>
      <c r="R3" s="18"/>
      <c r="S3" s="7"/>
      <c r="U3" s="10"/>
    </row>
    <row r="4" spans="1:63" ht="15.75" customHeight="1" x14ac:dyDescent="0.2">
      <c r="A4" s="23" t="s">
        <v>4</v>
      </c>
      <c r="B4" s="24">
        <v>18</v>
      </c>
      <c r="C4" s="21" t="s">
        <v>5</v>
      </c>
      <c r="D4" s="21" t="s">
        <v>6</v>
      </c>
      <c r="E4" s="21"/>
      <c r="F4" s="3"/>
      <c r="G4" s="3"/>
      <c r="I4" s="4"/>
      <c r="J4" s="3"/>
      <c r="K4" s="3"/>
      <c r="L4" s="25"/>
      <c r="M4" s="3"/>
      <c r="N4" s="4"/>
      <c r="O4" s="26"/>
      <c r="R4" s="18"/>
      <c r="S4" s="7"/>
      <c r="U4" s="10"/>
    </row>
    <row r="5" spans="1:63" s="3" customFormat="1" ht="15.75" customHeight="1" x14ac:dyDescent="0.2">
      <c r="A5" s="23" t="s">
        <v>7</v>
      </c>
      <c r="B5" s="27">
        <v>1</v>
      </c>
      <c r="C5" s="28">
        <f>D5/0.72</f>
        <v>3990475.9888194436</v>
      </c>
      <c r="D5" s="28">
        <f>C18</f>
        <v>2873142.7119499994</v>
      </c>
      <c r="E5" s="29"/>
      <c r="G5" s="30"/>
      <c r="H5" s="31"/>
      <c r="I5" s="31"/>
      <c r="N5" s="4"/>
      <c r="O5" s="6"/>
      <c r="P5" s="7"/>
      <c r="Q5" s="7"/>
      <c r="R5" s="18"/>
      <c r="S5" s="7"/>
      <c r="T5" s="32"/>
      <c r="U5" s="10"/>
      <c r="Y5" s="11"/>
      <c r="Z5" s="12"/>
    </row>
    <row r="6" spans="1:63" ht="13.9" customHeight="1" x14ac:dyDescent="0.2">
      <c r="A6" s="33"/>
      <c r="B6" s="34"/>
      <c r="C6" s="35" t="s">
        <v>8</v>
      </c>
      <c r="D6" s="36"/>
      <c r="E6" s="121" t="s">
        <v>9</v>
      </c>
      <c r="F6" s="121"/>
      <c r="G6" s="121"/>
      <c r="H6" s="121"/>
      <c r="I6" s="121"/>
      <c r="J6" s="122" t="s">
        <v>10</v>
      </c>
      <c r="K6" s="122"/>
      <c r="L6" s="122"/>
      <c r="M6" s="122"/>
      <c r="N6" s="122"/>
      <c r="O6" s="37" t="s">
        <v>11</v>
      </c>
      <c r="P6" s="38"/>
      <c r="Q6" s="38"/>
      <c r="R6" s="122" t="s">
        <v>12</v>
      </c>
      <c r="S6" s="122"/>
      <c r="T6" s="122"/>
      <c r="U6" s="122"/>
    </row>
    <row r="7" spans="1:63" ht="47.85" customHeight="1" x14ac:dyDescent="0.2">
      <c r="A7" s="39" t="s">
        <v>13</v>
      </c>
      <c r="B7" s="40" t="s">
        <v>14</v>
      </c>
      <c r="C7" s="41" t="s">
        <v>15</v>
      </c>
      <c r="D7" s="42" t="s">
        <v>16</v>
      </c>
      <c r="E7" s="39" t="s">
        <v>17</v>
      </c>
      <c r="F7" s="39" t="s">
        <v>18</v>
      </c>
      <c r="G7" s="39" t="s">
        <v>19</v>
      </c>
      <c r="H7" s="39" t="s">
        <v>20</v>
      </c>
      <c r="I7" s="39" t="s">
        <v>21</v>
      </c>
      <c r="J7" s="39" t="s">
        <v>22</v>
      </c>
      <c r="K7" s="39" t="s">
        <v>23</v>
      </c>
      <c r="L7" s="40" t="s">
        <v>24</v>
      </c>
      <c r="M7" s="40" t="s">
        <v>25</v>
      </c>
      <c r="N7" s="43" t="s">
        <v>26</v>
      </c>
      <c r="O7" s="44" t="s">
        <v>27</v>
      </c>
      <c r="P7" s="45" t="s">
        <v>28</v>
      </c>
      <c r="Q7" s="45" t="s">
        <v>29</v>
      </c>
      <c r="R7" s="46" t="s">
        <v>30</v>
      </c>
      <c r="S7" s="45" t="s">
        <v>31</v>
      </c>
      <c r="T7" s="40" t="s">
        <v>32</v>
      </c>
      <c r="U7" s="45" t="s">
        <v>33</v>
      </c>
      <c r="AB7" s="47"/>
      <c r="AC7" s="47"/>
      <c r="AD7" s="47"/>
      <c r="AE7" s="47"/>
      <c r="AF7" s="47"/>
      <c r="AG7" s="47"/>
      <c r="AH7" s="47"/>
      <c r="AI7" s="47"/>
      <c r="AJ7" s="47"/>
      <c r="AK7" s="47"/>
      <c r="AL7" s="47"/>
      <c r="AM7" s="47"/>
      <c r="AN7" s="47"/>
      <c r="AO7" s="47"/>
      <c r="AP7" s="47"/>
      <c r="AQ7" s="47"/>
      <c r="AR7" s="47"/>
      <c r="AS7" s="47"/>
      <c r="AT7" s="47"/>
      <c r="AU7" s="47"/>
      <c r="AV7" s="47"/>
      <c r="AW7" s="47"/>
      <c r="AX7" s="47"/>
      <c r="AY7" s="47"/>
      <c r="AZ7" s="47"/>
      <c r="BA7" s="47"/>
      <c r="BB7" s="47"/>
      <c r="BC7" s="47"/>
      <c r="BD7" s="47"/>
      <c r="BE7" s="47"/>
      <c r="BF7" s="4"/>
      <c r="BG7" s="4"/>
      <c r="BH7" s="4"/>
      <c r="BI7" s="4"/>
      <c r="BJ7" s="4"/>
      <c r="BK7" s="4"/>
    </row>
    <row r="8" spans="1:63" ht="15.75" customHeight="1" x14ac:dyDescent="0.25">
      <c r="A8" s="48">
        <v>1</v>
      </c>
      <c r="B8" s="48" t="s">
        <v>0</v>
      </c>
      <c r="C8" s="49" t="s">
        <v>43</v>
      </c>
      <c r="D8" s="50" t="s">
        <v>34</v>
      </c>
      <c r="E8" s="51">
        <f>$C$5*$B$3</f>
        <v>71828567.798749983</v>
      </c>
      <c r="F8" s="52">
        <v>1</v>
      </c>
      <c r="G8" s="118">
        <v>369282.63</v>
      </c>
      <c r="H8" s="53">
        <f>G8/E8</f>
        <v>5.1411665485891333E-3</v>
      </c>
      <c r="I8" s="54">
        <f>+IF(H8&gt;1.2,5,IF(H8&gt;1.1,4,IF(H8&gt;=0.95,3,IF(H8&gt;0.75,2,1))))</f>
        <v>1</v>
      </c>
      <c r="J8" s="51">
        <v>21234119.25</v>
      </c>
      <c r="K8" s="52">
        <v>20</v>
      </c>
      <c r="L8" s="52">
        <v>8335252.9000000004</v>
      </c>
      <c r="M8" s="55">
        <f>L8/J8</f>
        <v>0.39254055239423224</v>
      </c>
      <c r="N8" s="54">
        <f>+IF(M8&gt;1.2,5,IF(M8&gt;1.1,4,IF(M8&gt;=0.95,3,IF(M8&gt;0.75,2,1))))</f>
        <v>1</v>
      </c>
      <c r="O8" s="56">
        <f>L8/$C$14</f>
        <v>0.10153823904626041</v>
      </c>
      <c r="P8" s="57">
        <f>+$B$3-Q8</f>
        <v>18</v>
      </c>
      <c r="Q8" s="57">
        <v>0</v>
      </c>
      <c r="R8" s="58">
        <f>$D$5*$B$4</f>
        <v>51716568.815099992</v>
      </c>
      <c r="S8" s="59">
        <f>$B$3/$B$4</f>
        <v>1</v>
      </c>
      <c r="T8" s="60">
        <f>L8/R8</f>
        <v>0.16117180800993719</v>
      </c>
      <c r="U8" s="61">
        <f>T8-100%</f>
        <v>-0.83882819199006287</v>
      </c>
      <c r="V8" s="62"/>
      <c r="W8" s="63"/>
      <c r="X8" s="64"/>
      <c r="Z8" s="11"/>
    </row>
    <row r="9" spans="1:63" ht="13.9" customHeight="1" x14ac:dyDescent="0.2">
      <c r="A9" s="65"/>
      <c r="B9" s="66"/>
      <c r="C9" s="65" t="s">
        <v>35</v>
      </c>
      <c r="D9" s="67"/>
      <c r="E9" s="68">
        <f>SUM(E8:E8)</f>
        <v>71828567.798749983</v>
      </c>
      <c r="F9" s="52">
        <f>SUM(F8:F8)</f>
        <v>1</v>
      </c>
      <c r="G9" s="68">
        <f>SUM(G8:G8)</f>
        <v>369282.63</v>
      </c>
      <c r="H9" s="69"/>
      <c r="I9" s="70"/>
      <c r="J9" s="68">
        <f>SUM(J8:J8)</f>
        <v>21234119.25</v>
      </c>
      <c r="K9" s="52">
        <v>20</v>
      </c>
      <c r="L9" s="68">
        <f>SUM(L8:L8)</f>
        <v>8335252.9000000004</v>
      </c>
      <c r="M9" s="69"/>
      <c r="N9" s="71"/>
      <c r="O9" s="72">
        <f>L9/C13</f>
        <v>0.10153823904626041</v>
      </c>
      <c r="P9" s="73"/>
      <c r="Q9" s="73"/>
      <c r="R9" s="74">
        <f>SUM(R8:R8)</f>
        <v>51716568.815099992</v>
      </c>
      <c r="S9" s="59"/>
      <c r="T9" s="75">
        <f>L9/R9</f>
        <v>0.16117180800993719</v>
      </c>
      <c r="U9" s="20"/>
    </row>
    <row r="10" spans="1:63" ht="13.9" customHeight="1" x14ac:dyDescent="0.2">
      <c r="A10" s="65"/>
      <c r="B10" s="66"/>
      <c r="C10" s="65" t="s">
        <v>36</v>
      </c>
      <c r="D10" s="67"/>
      <c r="E10" s="68">
        <f>AVERAGE(E8:E8)</f>
        <v>71828567.798749983</v>
      </c>
      <c r="F10" s="52">
        <f>AVERAGE(F8:F8)</f>
        <v>1</v>
      </c>
      <c r="G10" s="68">
        <f>AVERAGE(G8:G8)</f>
        <v>369282.63</v>
      </c>
      <c r="H10" s="69">
        <f>AVERAGE(H8:H8)</f>
        <v>5.1411665485891333E-3</v>
      </c>
      <c r="I10" s="67"/>
      <c r="J10" s="68">
        <f>AVERAGE(J8:J8)</f>
        <v>21234119.25</v>
      </c>
      <c r="K10" s="52"/>
      <c r="L10" s="68">
        <f>AVERAGE(L8:L8)</f>
        <v>8335252.9000000004</v>
      </c>
      <c r="M10" s="69">
        <f>AVERAGE(M8:M8)</f>
        <v>0.39254055239423224</v>
      </c>
      <c r="N10" s="76"/>
      <c r="O10" s="77"/>
      <c r="P10" s="73"/>
      <c r="Q10" s="73"/>
      <c r="R10" s="74"/>
      <c r="S10" s="59">
        <f>AVERAGE(S8:S8)</f>
        <v>1</v>
      </c>
      <c r="T10" s="78">
        <f>AVERAGE(T8:T8)</f>
        <v>0.16117180800993719</v>
      </c>
      <c r="U10" s="61">
        <f>T10-S10</f>
        <v>-0.83882819199006287</v>
      </c>
    </row>
    <row r="11" spans="1:63" ht="13.9" customHeight="1" x14ac:dyDescent="0.2">
      <c r="A11" s="3"/>
      <c r="E11" s="4"/>
      <c r="F11" s="4"/>
      <c r="N11" s="4"/>
      <c r="S11" s="7"/>
      <c r="U11" s="10"/>
    </row>
    <row r="12" spans="1:63" ht="13.9" customHeight="1" x14ac:dyDescent="0.2">
      <c r="A12" s="80" t="s">
        <v>37</v>
      </c>
      <c r="C12" s="81"/>
      <c r="D12" s="82"/>
      <c r="E12" s="4"/>
      <c r="F12" s="4"/>
      <c r="L12" s="5"/>
      <c r="M12" s="5"/>
      <c r="N12" s="5"/>
      <c r="O12" s="5"/>
      <c r="P12" s="5"/>
      <c r="Q12" s="5"/>
      <c r="S12" s="7"/>
      <c r="U12" s="10"/>
    </row>
    <row r="13" spans="1:63" ht="13.9" customHeight="1" x14ac:dyDescent="0.2">
      <c r="A13" s="3" t="s">
        <v>38</v>
      </c>
      <c r="C13" s="83">
        <v>82089791.769999996</v>
      </c>
      <c r="D13" s="16"/>
      <c r="E13" s="4"/>
      <c r="F13" s="4" t="s">
        <v>39</v>
      </c>
      <c r="G13" s="84">
        <v>10</v>
      </c>
      <c r="L13" s="5"/>
      <c r="M13" s="5"/>
      <c r="N13" s="5"/>
      <c r="O13" s="5"/>
      <c r="P13" s="5"/>
      <c r="Q13" s="5"/>
      <c r="S13" s="7"/>
      <c r="U13" s="10"/>
    </row>
    <row r="14" spans="1:63" ht="13.9" customHeight="1" x14ac:dyDescent="0.2">
      <c r="A14" s="3" t="s">
        <v>40</v>
      </c>
      <c r="C14" s="85">
        <f>C13/B5</f>
        <v>82089791.769999996</v>
      </c>
      <c r="D14" s="31"/>
      <c r="E14" s="4"/>
      <c r="F14" s="4"/>
      <c r="G14" s="3"/>
      <c r="L14" s="5"/>
      <c r="M14" s="5"/>
      <c r="N14" s="5"/>
      <c r="O14" s="5"/>
      <c r="P14" s="5"/>
      <c r="Q14" s="5"/>
    </row>
    <row r="15" spans="1:63" ht="13.9" customHeight="1" x14ac:dyDescent="0.2">
      <c r="A15" s="62"/>
      <c r="B15" s="2"/>
      <c r="C15" s="88"/>
      <c r="D15" s="16"/>
      <c r="E15" s="4"/>
      <c r="F15" s="4"/>
      <c r="G15" s="31"/>
    </row>
    <row r="16" spans="1:63" ht="13.9" customHeight="1" x14ac:dyDescent="0.2">
      <c r="A16" s="90">
        <v>0.35</v>
      </c>
      <c r="B16" s="91"/>
      <c r="C16" s="92">
        <f>C13*0.35</f>
        <v>28731427.119499996</v>
      </c>
      <c r="D16" s="93"/>
      <c r="E16" s="4"/>
      <c r="F16" s="4"/>
      <c r="G16" s="16"/>
      <c r="H16" s="2"/>
      <c r="I16" s="94"/>
      <c r="J16" s="94"/>
      <c r="K16" s="94"/>
      <c r="L16" s="2"/>
      <c r="M16" s="2"/>
      <c r="N16" s="95"/>
      <c r="O16" s="96"/>
      <c r="P16" s="97"/>
      <c r="Q16" s="97"/>
      <c r="R16" s="98"/>
      <c r="S16" s="99"/>
      <c r="T16" s="100"/>
      <c r="U16" s="101"/>
      <c r="V16" s="80"/>
      <c r="W16" s="80"/>
      <c r="X16" s="80"/>
      <c r="Y16" s="102"/>
      <c r="Z16" s="103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</row>
    <row r="17" spans="1:33" ht="13.9" customHeight="1" x14ac:dyDescent="0.2">
      <c r="A17" s="3" t="s">
        <v>41</v>
      </c>
      <c r="B17" s="104"/>
      <c r="C17" s="85">
        <f>C16/G13</f>
        <v>2873142.7119499994</v>
      </c>
      <c r="D17" s="31"/>
      <c r="E17" s="4"/>
      <c r="F17" s="4"/>
    </row>
    <row r="18" spans="1:33" ht="13.9" customHeight="1" x14ac:dyDescent="0.2">
      <c r="A18" s="3" t="s">
        <v>42</v>
      </c>
      <c r="B18" s="104"/>
      <c r="C18" s="85">
        <f>C17/B5</f>
        <v>2873142.7119499994</v>
      </c>
      <c r="D18" s="31"/>
      <c r="E18" s="4"/>
      <c r="F18" s="4"/>
    </row>
    <row r="19" spans="1:33" ht="13.9" customHeight="1" x14ac:dyDescent="0.2">
      <c r="A19" s="3"/>
      <c r="B19" s="104"/>
      <c r="C19" s="85"/>
      <c r="D19" s="31"/>
      <c r="E19" s="4"/>
      <c r="F19" s="4"/>
    </row>
    <row r="20" spans="1:33" ht="15.75" customHeight="1" x14ac:dyDescent="0.2">
      <c r="A20" s="105"/>
      <c r="C20" s="106"/>
      <c r="D20" s="106"/>
      <c r="E20" s="106"/>
      <c r="F20" s="106"/>
      <c r="G20" s="12"/>
      <c r="H20" s="12"/>
      <c r="I20" s="3"/>
      <c r="J20" s="107"/>
      <c r="K20" s="107"/>
      <c r="L20" s="106"/>
      <c r="AA20" s="12"/>
      <c r="AD20" s="12"/>
      <c r="AG20" s="12"/>
    </row>
    <row r="21" spans="1:33" ht="15.75" customHeight="1" x14ac:dyDescent="0.2">
      <c r="A21" s="105"/>
      <c r="C21" s="106"/>
      <c r="D21" s="106"/>
      <c r="E21" s="106"/>
      <c r="F21" s="106"/>
      <c r="G21" s="12"/>
      <c r="H21" s="12"/>
      <c r="I21" s="3"/>
      <c r="J21" s="107"/>
      <c r="K21" s="107"/>
      <c r="L21" s="106"/>
      <c r="AC21" s="12"/>
      <c r="AD21" s="12"/>
    </row>
    <row r="22" spans="1:33" ht="15.75" customHeight="1" x14ac:dyDescent="0.2">
      <c r="A22" s="105"/>
      <c r="C22" s="106"/>
      <c r="D22" s="106"/>
      <c r="E22" s="106"/>
      <c r="F22" s="106"/>
      <c r="G22" s="12"/>
      <c r="H22" s="12"/>
      <c r="I22" s="3"/>
      <c r="J22" s="107"/>
      <c r="K22" s="107"/>
      <c r="L22" s="106"/>
      <c r="AA22" s="12"/>
    </row>
    <row r="23" spans="1:33" ht="15.75" customHeight="1" x14ac:dyDescent="0.2">
      <c r="A23" s="105"/>
      <c r="C23" s="106"/>
      <c r="D23" s="106"/>
      <c r="E23" s="106"/>
      <c r="F23" s="106"/>
      <c r="G23" s="12"/>
      <c r="H23" s="12"/>
      <c r="I23" s="3"/>
      <c r="J23" s="107"/>
      <c r="K23" s="107"/>
      <c r="L23" s="106"/>
      <c r="Y23" s="102"/>
      <c r="AA23" s="12"/>
      <c r="AD23" s="12"/>
      <c r="AF23" s="12"/>
    </row>
    <row r="24" spans="1:33" ht="15.75" customHeight="1" x14ac:dyDescent="0.2">
      <c r="A24" s="108"/>
      <c r="B24" s="109"/>
      <c r="C24" s="110"/>
      <c r="D24" s="110"/>
      <c r="E24" s="110"/>
      <c r="F24" s="110"/>
      <c r="G24" s="110"/>
      <c r="H24" s="3"/>
      <c r="I24" s="3"/>
      <c r="J24" s="107"/>
      <c r="K24" s="107"/>
      <c r="L24" s="110"/>
      <c r="AD24" s="12"/>
    </row>
    <row r="25" spans="1:33" ht="15.75" customHeight="1" x14ac:dyDescent="0.2">
      <c r="A25" s="111"/>
      <c r="B25" s="112"/>
      <c r="C25" s="113"/>
      <c r="D25" s="113"/>
      <c r="E25" s="113"/>
      <c r="F25" s="113"/>
      <c r="G25" s="3"/>
      <c r="H25" s="80"/>
      <c r="I25" s="80"/>
      <c r="J25" s="3"/>
      <c r="K25" s="3"/>
      <c r="L25" s="3"/>
      <c r="AD25" s="12"/>
    </row>
    <row r="26" spans="1:33" ht="15.75" customHeight="1" x14ac:dyDescent="0.2">
      <c r="A26" s="2"/>
      <c r="B26" s="114"/>
      <c r="C26" s="82"/>
      <c r="D26" s="82"/>
      <c r="E26" s="82"/>
      <c r="F26" s="82"/>
      <c r="G26" s="3"/>
      <c r="H26" s="3"/>
      <c r="I26" s="3"/>
      <c r="J26" s="3"/>
      <c r="K26" s="3"/>
      <c r="L26" s="3"/>
      <c r="AC26" s="80"/>
      <c r="AD26" s="103"/>
    </row>
    <row r="27" spans="1:33" ht="15.75" customHeight="1" x14ac:dyDescent="0.2">
      <c r="A27" s="115"/>
    </row>
    <row r="28" spans="1:33" ht="13.9" customHeight="1" x14ac:dyDescent="0.2">
      <c r="A28" s="115"/>
    </row>
    <row r="29" spans="1:33" ht="13.9" customHeight="1" x14ac:dyDescent="0.2">
      <c r="A29" s="115"/>
    </row>
    <row r="30" spans="1:33" ht="13.9" customHeight="1" x14ac:dyDescent="0.2">
      <c r="A30" s="115"/>
    </row>
    <row r="31" spans="1:33" ht="13.9" customHeight="1" x14ac:dyDescent="0.2">
      <c r="A31" s="115"/>
      <c r="E31" s="116"/>
      <c r="F31" s="116"/>
    </row>
    <row r="32" spans="1:33" ht="13.9" customHeight="1" x14ac:dyDescent="0.2">
      <c r="A32" s="115"/>
    </row>
    <row r="34" spans="1:63" s="8" customFormat="1" ht="13.9" customHeight="1" x14ac:dyDescent="0.2">
      <c r="A34" s="115"/>
      <c r="B34" s="4"/>
      <c r="C34" s="5"/>
      <c r="D34" s="4"/>
      <c r="E34" s="5"/>
      <c r="F34" s="5"/>
      <c r="G34" s="4"/>
      <c r="H34" s="4"/>
      <c r="I34" s="5"/>
      <c r="J34" s="5"/>
      <c r="K34" s="5"/>
      <c r="L34" s="4"/>
      <c r="M34" s="4"/>
      <c r="N34" s="89"/>
      <c r="O34" s="79"/>
      <c r="P34" s="7"/>
      <c r="Q34" s="7"/>
      <c r="S34" s="86"/>
      <c r="T34" s="9"/>
      <c r="U34" s="87"/>
      <c r="V34" s="3"/>
      <c r="W34" s="3"/>
      <c r="X34" s="3"/>
      <c r="Y34" s="11"/>
      <c r="Z34" s="12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</row>
    <row r="35" spans="1:63" s="8" customFormat="1" ht="13.9" customHeight="1" x14ac:dyDescent="0.2">
      <c r="A35" s="115"/>
      <c r="B35" s="4"/>
      <c r="C35" s="5"/>
      <c r="D35" s="4"/>
      <c r="E35" s="5"/>
      <c r="F35" s="5"/>
      <c r="G35" s="4"/>
      <c r="H35" s="4"/>
      <c r="I35" s="5"/>
      <c r="J35" s="5"/>
      <c r="K35" s="5"/>
      <c r="L35" s="4"/>
      <c r="M35" s="4"/>
      <c r="N35" s="89"/>
      <c r="O35" s="79"/>
      <c r="P35" s="7"/>
      <c r="Q35" s="7"/>
      <c r="S35" s="86"/>
      <c r="T35" s="9"/>
      <c r="U35" s="87"/>
      <c r="V35" s="3"/>
      <c r="W35" s="3"/>
      <c r="X35" s="3"/>
      <c r="Y35" s="11"/>
      <c r="Z35" s="12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</row>
    <row r="36" spans="1:63" s="8" customFormat="1" ht="13.9" customHeight="1" x14ac:dyDescent="0.2">
      <c r="A36" s="115"/>
      <c r="B36" s="4"/>
      <c r="C36" s="5"/>
      <c r="D36" s="4"/>
      <c r="E36" s="5"/>
      <c r="F36" s="5"/>
      <c r="G36" s="4"/>
      <c r="H36" s="4"/>
      <c r="I36" s="5"/>
      <c r="J36" s="5"/>
      <c r="K36" s="5"/>
      <c r="L36" s="4"/>
      <c r="M36" s="4"/>
      <c r="N36" s="89"/>
      <c r="O36" s="79"/>
      <c r="P36" s="7"/>
      <c r="Q36" s="7"/>
      <c r="S36" s="86"/>
      <c r="T36" s="9"/>
      <c r="U36" s="87"/>
      <c r="V36" s="3"/>
      <c r="W36" s="3"/>
      <c r="X36" s="3"/>
      <c r="Y36" s="11"/>
      <c r="Z36" s="12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</row>
    <row r="37" spans="1:63" s="8" customFormat="1" ht="13.9" customHeight="1" x14ac:dyDescent="0.2">
      <c r="A37" s="115"/>
      <c r="B37" s="4"/>
      <c r="C37" s="5"/>
      <c r="D37" s="4"/>
      <c r="E37" s="5"/>
      <c r="F37" s="5"/>
      <c r="G37" s="4"/>
      <c r="H37" s="4"/>
      <c r="I37" s="5"/>
      <c r="J37" s="5"/>
      <c r="K37" s="5"/>
      <c r="L37" s="4"/>
      <c r="M37" s="4"/>
      <c r="N37" s="89"/>
      <c r="O37" s="79"/>
      <c r="P37" s="7"/>
      <c r="Q37" s="22"/>
      <c r="S37" s="86"/>
      <c r="T37" s="9"/>
      <c r="U37" s="87"/>
      <c r="V37" s="3"/>
      <c r="W37" s="3"/>
      <c r="X37" s="3"/>
      <c r="Y37" s="11"/>
      <c r="Z37" s="12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</row>
    <row r="38" spans="1:63" s="8" customFormat="1" ht="13.9" customHeight="1" x14ac:dyDescent="0.2">
      <c r="A38" s="115"/>
      <c r="B38" s="4"/>
      <c r="C38" s="5"/>
      <c r="D38" s="4"/>
      <c r="E38" s="5"/>
      <c r="F38" s="5"/>
      <c r="G38" s="4"/>
      <c r="H38" s="4"/>
      <c r="I38" s="5"/>
      <c r="J38" s="5"/>
      <c r="K38" s="5"/>
      <c r="L38" s="4"/>
      <c r="M38" s="4"/>
      <c r="N38" s="89"/>
      <c r="O38" s="79"/>
      <c r="P38" s="7"/>
      <c r="Q38" s="22"/>
      <c r="S38" s="86"/>
      <c r="T38" s="9"/>
      <c r="U38" s="87"/>
      <c r="V38" s="3"/>
      <c r="W38" s="3"/>
      <c r="X38" s="3"/>
      <c r="Y38" s="11"/>
      <c r="Z38" s="12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</row>
    <row r="39" spans="1:63" s="8" customFormat="1" ht="13.9" customHeight="1" x14ac:dyDescent="0.2">
      <c r="A39" s="115"/>
      <c r="B39" s="4"/>
      <c r="C39" s="5"/>
      <c r="D39" s="4"/>
      <c r="E39" s="5"/>
      <c r="F39" s="5"/>
      <c r="G39" s="4"/>
      <c r="H39" s="4"/>
      <c r="I39" s="5"/>
      <c r="J39" s="5"/>
      <c r="K39" s="5"/>
      <c r="L39" s="4"/>
      <c r="M39" s="4"/>
      <c r="N39" s="89"/>
      <c r="O39" s="79"/>
      <c r="P39" s="7"/>
      <c r="Q39" s="7"/>
      <c r="S39" s="86"/>
      <c r="T39" s="9"/>
      <c r="U39" s="87"/>
      <c r="V39" s="3"/>
      <c r="W39" s="3"/>
      <c r="X39" s="3"/>
      <c r="Y39" s="11"/>
      <c r="Z39" s="12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</row>
    <row r="41" spans="1:63" s="8" customFormat="1" ht="13.9" customHeight="1" x14ac:dyDescent="0.2">
      <c r="A41" s="115"/>
      <c r="B41" s="4"/>
      <c r="C41" s="5"/>
      <c r="D41" s="4"/>
      <c r="E41" s="5"/>
      <c r="F41" s="5"/>
      <c r="G41" s="4"/>
      <c r="H41" s="4"/>
      <c r="I41" s="5"/>
      <c r="J41" s="5"/>
      <c r="K41" s="5"/>
      <c r="L41" s="4"/>
      <c r="M41" s="4"/>
      <c r="N41" s="89"/>
      <c r="O41" s="79"/>
      <c r="P41" s="7"/>
      <c r="Q41" s="7"/>
      <c r="S41" s="86"/>
      <c r="T41" s="9"/>
      <c r="U41" s="87"/>
      <c r="V41" s="3"/>
      <c r="W41" s="3"/>
      <c r="X41" s="3"/>
      <c r="Y41" s="11"/>
      <c r="Z41" s="12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</row>
    <row r="42" spans="1:63" s="8" customFormat="1" ht="13.9" customHeight="1" x14ac:dyDescent="0.2">
      <c r="A42" s="115"/>
      <c r="B42" s="4"/>
      <c r="C42" s="5"/>
      <c r="D42" s="4"/>
      <c r="E42" s="5"/>
      <c r="F42" s="5"/>
      <c r="G42" s="4"/>
      <c r="H42" s="4"/>
      <c r="I42" s="5"/>
      <c r="J42" s="5"/>
      <c r="K42" s="5"/>
      <c r="L42" s="4"/>
      <c r="M42" s="4"/>
      <c r="N42" s="89"/>
      <c r="O42" s="79"/>
      <c r="P42" s="7"/>
      <c r="Q42" s="7"/>
      <c r="S42" s="86"/>
      <c r="T42" s="9"/>
      <c r="U42" s="87"/>
      <c r="V42" s="3"/>
      <c r="W42" s="3"/>
      <c r="X42" s="3"/>
      <c r="Y42" s="11"/>
      <c r="Z42" s="12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</row>
    <row r="43" spans="1:63" s="8" customFormat="1" ht="13.9" customHeight="1" x14ac:dyDescent="0.2">
      <c r="A43" s="115"/>
      <c r="B43" s="4"/>
      <c r="C43" s="5"/>
      <c r="D43" s="4"/>
      <c r="E43" s="5"/>
      <c r="F43" s="5"/>
      <c r="G43" s="4"/>
      <c r="H43" s="4"/>
      <c r="I43" s="5"/>
      <c r="J43" s="5"/>
      <c r="K43" s="5"/>
      <c r="L43" s="4"/>
      <c r="M43" s="4"/>
      <c r="N43" s="89"/>
      <c r="O43" s="79"/>
      <c r="P43" s="7"/>
      <c r="Q43" s="7"/>
      <c r="S43" s="86"/>
      <c r="T43" s="9"/>
      <c r="U43" s="87"/>
      <c r="V43" s="3"/>
      <c r="W43" s="3"/>
      <c r="X43" s="3"/>
      <c r="Y43" s="11"/>
      <c r="Z43" s="12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</row>
    <row r="44" spans="1:63" s="8" customFormat="1" ht="13.9" customHeight="1" x14ac:dyDescent="0.2">
      <c r="A44" s="115"/>
      <c r="B44" s="4"/>
      <c r="C44" s="5"/>
      <c r="D44" s="4"/>
      <c r="E44" s="5"/>
      <c r="F44" s="5"/>
      <c r="G44" s="4"/>
      <c r="H44" s="4"/>
      <c r="I44" s="5"/>
      <c r="J44" s="5"/>
      <c r="K44" s="5"/>
      <c r="L44" s="4"/>
      <c r="M44" s="4"/>
      <c r="N44" s="89"/>
      <c r="O44" s="79"/>
      <c r="P44" s="7"/>
      <c r="Q44" s="7"/>
      <c r="S44" s="86"/>
      <c r="T44" s="9"/>
      <c r="U44" s="87"/>
      <c r="V44" s="3"/>
      <c r="W44" s="3"/>
      <c r="X44" s="3"/>
      <c r="Y44" s="11"/>
      <c r="Z44" s="12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</row>
    <row r="45" spans="1:63" s="8" customFormat="1" ht="13.9" customHeight="1" x14ac:dyDescent="0.2">
      <c r="A45" s="115"/>
      <c r="B45" s="4"/>
      <c r="C45" s="5"/>
      <c r="D45" s="4"/>
      <c r="E45" s="5"/>
      <c r="F45" s="5"/>
      <c r="G45" s="4"/>
      <c r="H45" s="4"/>
      <c r="I45" s="5"/>
      <c r="J45" s="5"/>
      <c r="K45" s="5"/>
      <c r="L45" s="4"/>
      <c r="M45" s="4"/>
      <c r="N45" s="89"/>
      <c r="O45" s="79"/>
      <c r="P45" s="7"/>
      <c r="Q45" s="7"/>
      <c r="S45" s="86"/>
      <c r="T45" s="9"/>
      <c r="U45" s="87"/>
      <c r="V45" s="3"/>
      <c r="W45" s="3"/>
      <c r="X45" s="3"/>
      <c r="Y45" s="11"/>
      <c r="Z45" s="12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</row>
    <row r="46" spans="1:63" s="8" customFormat="1" ht="13.9" customHeight="1" x14ac:dyDescent="0.2">
      <c r="A46" s="115"/>
      <c r="B46" s="4"/>
      <c r="C46" s="5"/>
      <c r="D46" s="4"/>
      <c r="E46" s="5"/>
      <c r="F46" s="5"/>
      <c r="G46" s="4"/>
      <c r="H46" s="4"/>
      <c r="I46" s="5"/>
      <c r="J46" s="5"/>
      <c r="K46" s="5"/>
      <c r="L46" s="4"/>
      <c r="M46" s="4"/>
      <c r="N46" s="89"/>
      <c r="O46" s="79"/>
      <c r="P46" s="7"/>
      <c r="Q46" s="7"/>
      <c r="S46" s="86"/>
      <c r="T46" s="9"/>
      <c r="U46" s="87"/>
      <c r="V46" s="3"/>
      <c r="W46" s="3"/>
      <c r="X46" s="3"/>
      <c r="Y46" s="11"/>
      <c r="Z46" s="12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</row>
    <row r="49" spans="1:63" s="8" customFormat="1" ht="15.75" customHeight="1" x14ac:dyDescent="0.2">
      <c r="A49" s="4"/>
      <c r="B49" s="4"/>
      <c r="C49" s="5"/>
      <c r="D49" s="4"/>
      <c r="E49" s="5"/>
      <c r="F49" s="5"/>
      <c r="G49" s="4"/>
      <c r="H49" s="4"/>
      <c r="I49" s="5"/>
      <c r="J49" s="5"/>
      <c r="K49" s="5"/>
      <c r="L49" s="4"/>
      <c r="M49" s="4"/>
      <c r="N49" s="89"/>
      <c r="O49" s="79"/>
      <c r="P49" s="7"/>
      <c r="Q49" s="7"/>
      <c r="S49" s="86"/>
      <c r="T49" s="9"/>
      <c r="U49" s="87"/>
      <c r="V49" s="3"/>
      <c r="W49" s="3"/>
      <c r="X49" s="3"/>
      <c r="Y49" s="11"/>
      <c r="Z49" s="12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</row>
    <row r="50" spans="1:63" s="4" customFormat="1" ht="15.75" customHeight="1" x14ac:dyDescent="0.2">
      <c r="C50" s="5"/>
      <c r="E50" s="5"/>
      <c r="F50" s="5"/>
      <c r="I50" s="5"/>
      <c r="J50" s="5"/>
      <c r="K50" s="5"/>
      <c r="N50" s="89"/>
      <c r="O50" s="79"/>
      <c r="P50" s="7"/>
      <c r="Q50" s="7"/>
      <c r="R50" s="8"/>
      <c r="S50" s="86"/>
      <c r="T50" s="9"/>
      <c r="U50" s="87"/>
      <c r="V50" s="3"/>
      <c r="W50" s="3"/>
      <c r="X50" s="3"/>
      <c r="Y50" s="11"/>
      <c r="Z50" s="12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</row>
    <row r="51" spans="1:63" s="4" customFormat="1" ht="15.75" customHeight="1" x14ac:dyDescent="0.2">
      <c r="C51" s="5"/>
      <c r="E51" s="5"/>
      <c r="F51" s="5"/>
      <c r="I51" s="5"/>
      <c r="J51" s="5"/>
      <c r="K51" s="5"/>
      <c r="N51" s="89"/>
      <c r="O51" s="79"/>
      <c r="P51" s="7"/>
      <c r="Q51" s="7"/>
      <c r="R51" s="8"/>
      <c r="S51" s="86"/>
      <c r="T51" s="9"/>
      <c r="U51" s="87"/>
      <c r="V51" s="3"/>
      <c r="W51" s="3"/>
      <c r="X51" s="3"/>
      <c r="Y51" s="11"/>
      <c r="Z51" s="12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</row>
    <row r="52" spans="1:63" s="4" customFormat="1" ht="15.75" customHeight="1" x14ac:dyDescent="0.2">
      <c r="C52" s="5"/>
      <c r="E52" s="5"/>
      <c r="F52" s="5"/>
      <c r="I52" s="5"/>
      <c r="J52" s="5"/>
      <c r="K52" s="5"/>
      <c r="N52" s="89"/>
      <c r="O52" s="79"/>
      <c r="P52" s="7"/>
      <c r="Q52" s="7"/>
      <c r="R52" s="8"/>
      <c r="S52" s="86"/>
      <c r="T52" s="9"/>
      <c r="U52" s="87"/>
      <c r="V52" s="3"/>
      <c r="W52" s="3"/>
      <c r="X52" s="3"/>
      <c r="Y52" s="11"/>
      <c r="Z52" s="12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</row>
    <row r="65454" ht="12.75" customHeight="1" x14ac:dyDescent="0.2"/>
    <row r="65455" ht="12.75" customHeight="1" x14ac:dyDescent="0.2"/>
    <row r="65456" ht="12.75" customHeight="1" x14ac:dyDescent="0.2"/>
    <row r="65457" ht="12.75" customHeight="1" x14ac:dyDescent="0.2"/>
    <row r="65458" ht="12.75" customHeight="1" x14ac:dyDescent="0.2"/>
    <row r="65459" ht="12.75" customHeight="1" x14ac:dyDescent="0.2"/>
    <row r="65460" ht="12.75" customHeight="1" x14ac:dyDescent="0.2"/>
    <row r="65461" ht="12.75" customHeight="1" x14ac:dyDescent="0.2"/>
    <row r="65462" ht="12.75" customHeight="1" x14ac:dyDescent="0.2"/>
    <row r="65463" ht="12.75" customHeight="1" x14ac:dyDescent="0.2"/>
    <row r="65464" ht="12.75" customHeight="1" x14ac:dyDescent="0.2"/>
    <row r="65465" ht="12.75" customHeight="1" x14ac:dyDescent="0.2"/>
    <row r="65466" ht="12.75" customHeight="1" x14ac:dyDescent="0.2"/>
    <row r="65467" ht="12.75" customHeight="1" x14ac:dyDescent="0.2"/>
    <row r="65468" ht="12.75" customHeight="1" x14ac:dyDescent="0.2"/>
    <row r="65469" ht="12.75" customHeight="1" x14ac:dyDescent="0.2"/>
    <row r="65470" ht="12.75" customHeight="1" x14ac:dyDescent="0.2"/>
    <row r="65471" ht="12.75" customHeight="1" x14ac:dyDescent="0.2"/>
    <row r="1048517" ht="12.75" customHeight="1" x14ac:dyDescent="0.2"/>
    <row r="1048518" ht="12.75" customHeight="1" x14ac:dyDescent="0.2"/>
    <row r="1048519" ht="12.75" customHeight="1" x14ac:dyDescent="0.2"/>
    <row r="1048520" ht="12.75" customHeight="1" x14ac:dyDescent="0.2"/>
    <row r="1048521" ht="12.75" customHeight="1" x14ac:dyDescent="0.2"/>
    <row r="1048522" ht="12.75" customHeight="1" x14ac:dyDescent="0.2"/>
    <row r="1048523" ht="12.75" customHeight="1" x14ac:dyDescent="0.2"/>
    <row r="1048524" ht="12.75" customHeight="1" x14ac:dyDescent="0.2"/>
    <row r="1048525" ht="12.75" customHeight="1" x14ac:dyDescent="0.2"/>
    <row r="1048526" ht="12.75" customHeight="1" x14ac:dyDescent="0.2"/>
    <row r="1048527" ht="12.75" customHeight="1" x14ac:dyDescent="0.2"/>
    <row r="1048528" ht="12.75" customHeight="1" x14ac:dyDescent="0.2"/>
    <row r="1048529" ht="12.75" customHeight="1" x14ac:dyDescent="0.2"/>
    <row r="1048530" ht="12.75" customHeight="1" x14ac:dyDescent="0.2"/>
    <row r="1048531" ht="12.75" customHeight="1" x14ac:dyDescent="0.2"/>
    <row r="1048532" ht="12.75" customHeight="1" x14ac:dyDescent="0.2"/>
    <row r="1048533" ht="12.75" customHeight="1" x14ac:dyDescent="0.2"/>
    <row r="1048534" ht="12.75" customHeight="1" x14ac:dyDescent="0.2"/>
    <row r="1048535" ht="12.75" customHeight="1" x14ac:dyDescent="0.2"/>
    <row r="1048536" ht="12.75" customHeight="1" x14ac:dyDescent="0.2"/>
    <row r="1048537" ht="12.75" customHeight="1" x14ac:dyDescent="0.2"/>
    <row r="1048538" ht="12.75" customHeight="1" x14ac:dyDescent="0.2"/>
    <row r="1048539" ht="12.75" customHeight="1" x14ac:dyDescent="0.2"/>
    <row r="1048540" ht="12.75" customHeight="1" x14ac:dyDescent="0.2"/>
    <row r="1048541" ht="12.75" customHeight="1" x14ac:dyDescent="0.2"/>
    <row r="1048542" ht="12.75" customHeight="1" x14ac:dyDescent="0.2"/>
    <row r="1048543" ht="12.75" customHeight="1" x14ac:dyDescent="0.2"/>
    <row r="1048544" ht="12.75" customHeight="1" x14ac:dyDescent="0.2"/>
    <row r="1048545" ht="12.75" customHeight="1" x14ac:dyDescent="0.2"/>
    <row r="1048546" ht="12.75" customHeight="1" x14ac:dyDescent="0.2"/>
    <row r="1048547" ht="12.75" customHeight="1" x14ac:dyDescent="0.2"/>
    <row r="1048548" ht="12.75" customHeight="1" x14ac:dyDescent="0.2"/>
    <row r="1048549" ht="12.75" customHeight="1" x14ac:dyDescent="0.2"/>
    <row r="1048550" ht="12.75" customHeight="1" x14ac:dyDescent="0.2"/>
    <row r="1048551" ht="12.75" customHeight="1" x14ac:dyDescent="0.2"/>
    <row r="1048552" ht="12.75" customHeight="1" x14ac:dyDescent="0.2"/>
    <row r="1048553" ht="12.75" customHeight="1" x14ac:dyDescent="0.2"/>
    <row r="1048554" ht="12.75" customHeight="1" x14ac:dyDescent="0.2"/>
    <row r="1048555" ht="12.75" customHeight="1" x14ac:dyDescent="0.2"/>
    <row r="1048556" ht="12.75" customHeight="1" x14ac:dyDescent="0.2"/>
    <row r="1048557" ht="12.75" customHeight="1" x14ac:dyDescent="0.2"/>
    <row r="1048558" ht="12.75" customHeight="1" x14ac:dyDescent="0.2"/>
    <row r="1048559" ht="12.75" customHeight="1" x14ac:dyDescent="0.2"/>
    <row r="1048560" ht="12.75" customHeight="1" x14ac:dyDescent="0.2"/>
    <row r="1048561" ht="12.75" customHeight="1" x14ac:dyDescent="0.2"/>
    <row r="1048562" ht="12.75" customHeight="1" x14ac:dyDescent="0.2"/>
    <row r="1048563" ht="12.75" customHeight="1" x14ac:dyDescent="0.2"/>
    <row r="1048564" ht="12.75" customHeight="1" x14ac:dyDescent="0.2"/>
    <row r="1048565" ht="12.75" customHeight="1" x14ac:dyDescent="0.2"/>
    <row r="1048566" ht="12.75" customHeight="1" x14ac:dyDescent="0.2"/>
    <row r="1048567" ht="12.75" customHeight="1" x14ac:dyDescent="0.2"/>
    <row r="1048568" ht="12.75" customHeight="1" x14ac:dyDescent="0.2"/>
    <row r="1048569" ht="12.75" customHeight="1" x14ac:dyDescent="0.2"/>
    <row r="1048570" ht="12.75" customHeight="1" x14ac:dyDescent="0.2"/>
    <row r="1048571" ht="12.75" customHeight="1" x14ac:dyDescent="0.2"/>
    <row r="1048572" ht="12.75" customHeight="1" x14ac:dyDescent="0.2"/>
    <row r="1048573" ht="12.75" customHeight="1" x14ac:dyDescent="0.2"/>
    <row r="1048574" ht="12.75" customHeight="1" x14ac:dyDescent="0.2"/>
  </sheetData>
  <mergeCells count="5">
    <mergeCell ref="B2:C2"/>
    <mergeCell ref="C3:E3"/>
    <mergeCell ref="E6:I6"/>
    <mergeCell ref="J6:N6"/>
    <mergeCell ref="R6:U6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 Madrid and Associates</dc:creator>
  <cp:lastModifiedBy>SP Madrid and Associates</cp:lastModifiedBy>
  <dcterms:created xsi:type="dcterms:W3CDTF">2025-02-17T08:56:06Z</dcterms:created>
  <dcterms:modified xsi:type="dcterms:W3CDTF">2025-05-07T03:20:17Z</dcterms:modified>
</cp:coreProperties>
</file>