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Feast Art" sheetId="2" r:id="rId6"/>
    <sheet state="visible" name="Weights (Feast)" sheetId="3" r:id="rId7"/>
    <sheet state="visible" name="Monsters Config" sheetId="4" r:id="rId8"/>
    <sheet state="visible" name="Feast" sheetId="5" r:id="rId9"/>
    <sheet state="visible" name="Feast Sequence" sheetId="6" r:id="rId10"/>
    <sheet state="visible" name="Feast Combat Ability" sheetId="7" r:id="rId11"/>
    <sheet state="visible" name="Feast Grid Ability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62">
      <text>
        <t xml:space="preserve">ใช้คู่กับ Verb=Eater เท่านั้น (Eater ไม่มี Target จริง ใส่ไว้ให้สูตรเดินได้)</t>
      </text>
    </comment>
    <comment authorId="0" ref="A70">
      <text>
        <t xml:space="preserve">Grid ability ไม่ถูกคิดใน Combat Power — ตารางนี้สำรองไว้หากอนาคตจะนำ grid มาคิดค่า</t>
      </text>
    </comment>
    <comment authorId="0" ref="B37">
      <text>
        <t xml:space="preserve">Verb เฉพาะฝั่ง Feast — สุ่มกินวัตถุดิบ ใช้คู่ Target=Eater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8">
      <text>
        <t xml:space="preserve">ย้าย SPD ลงก้อน sequence (เดิม 7 = base ล้วน) — entity รวมเท่าเดิม</t>
      </text>
    </comment>
    <comment authorId="0" ref="H7">
      <text>
        <t xml:space="preserve">ย้าย SPD ลงก้อน sequence (เดิม 1 = base ล้วน) — entity รวมเท่าเดิม</t>
      </text>
    </comment>
    <comment authorId="0" ref="H6">
      <text>
        <t xml:space="preserve">ย้าย SPD ลงก้อน sequence (เดิม 2 = base ล้วน) — entity รวมเท่าเดิม</t>
      </text>
    </comment>
    <comment authorId="0" ref="H5">
      <text>
        <t xml:space="preserve">ย้าย SPD ลงก้อน sequence (เดิม 6 = base ล้วน) — entity รวมเท่าเดิม</t>
      </text>
    </comment>
    <comment authorId="0" ref="H4">
      <text>
        <t xml:space="preserve">ย้าย SPD ลงก้อน sequence (เดิม 2 = base ล้วน) — entity รวมเท่าเดิม</t>
      </text>
    </comment>
    <comment authorId="0" ref="H3">
      <text>
        <t xml:space="preserve">ย้าย SPD ลงก้อน sequence (เดิม 1 = base ล้วน) — entity รวมเท่าเดิม</t>
      </text>
    </comment>
    <comment authorId="0" ref="H2">
      <text>
        <t xml:space="preserve">ย้าย SPD ลงก้อน sequence (เดิม 1 = base ล้วน) — entity รวมเท่าเดิม</t>
      </text>
    </comment>
    <comment authorId="0" ref="J1">
      <text>
        <t xml:space="preserve">ข้อความ ability ดั้งเดิม — เก็บไว้อ้างอิง; เวอร์ชันที่แตกคอลัมน์อยู่ในชีต Feast Ability</t>
      </text>
    </comment>
    <comment authorId="0" ref="H19">
      <text>
        <t xml:space="preserve">ย้าย SPD ลงก้อน sequence (เดิม 6 = base ล้วน) — entity รวมเท่าเดิม</t>
      </text>
    </comment>
    <comment authorId="0" ref="H18">
      <text>
        <t xml:space="preserve">ย้าย SPD ลงก้อน sequence (เดิม 10 = base ล้วน) — entity รวมเท่าเดิม</t>
      </text>
    </comment>
    <comment authorId="0" ref="D13">
      <text>
        <t xml:space="preserve">ตั้งตามชื่อที่ใช้ในชีต ability — แก้ได้</t>
      </text>
    </comment>
    <comment authorId="0" ref="H17">
      <text>
        <t xml:space="preserve">ย้าย SPD ลงก้อน sequence (เดิม 7 = base ล้วน) — entity รวมเท่าเดิม</t>
      </text>
    </comment>
    <comment authorId="0" ref="H16">
      <text>
        <t xml:space="preserve">ย้าย SPD ลงก้อน sequence (เดิม 15 = base ล้วน) — entity รวมเท่าเดิม</t>
      </text>
    </comment>
    <comment authorId="0" ref="H15">
      <text>
        <t xml:space="preserve">ย้าย SPD ลงก้อน sequence (เดิม 10 = base ล้วน) — entity รวมเท่าเดิม</t>
      </text>
    </comment>
    <comment authorId="0" ref="H14">
      <text>
        <t xml:space="preserve">ย้าย SPD ลงก้อน sequence (เดิม 9 = base ล้วน) — entity รวมเท่าเดิม</t>
      </text>
    </comment>
    <comment authorId="0" ref="H13">
      <text>
        <t xml:space="preserve">ย้าย SPD ลงก้อน sequence (เดิม 12 = base ล้วน) — entity รวมเท่าเดิม</t>
      </text>
    </comment>
    <comment authorId="0" ref="H12">
      <text>
        <t xml:space="preserve">ย้าย SPD ลงก้อน sequence (เดิม 2 = base ล้วน) — entity รวมเท่าเดิม</t>
      </text>
    </comment>
    <comment authorId="0" ref="H11">
      <text>
        <t xml:space="preserve">ย้าย SPD ลงก้อน sequence (เดิม 1 = base ล้วน) — entity รวมเท่าเดิม</t>
      </text>
    </comment>
    <comment authorId="0" ref="H10">
      <text>
        <t xml:space="preserve">ย้าย SPD ลงก้อน sequence (เดิม 7 = base ล้วน) — entity รวมเท่าเดิม</t>
      </text>
    </comment>
    <comment authorId="0" ref="H9">
      <text>
        <t xml:space="preserve">ย้าย SPD ลงก้อน sequence (เดิม 6 = base ล้วน) — entity รวมเท่าเดิม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1">
      <text>
        <t xml:space="preserve">=0 จนกว่าตัวนั้นจะมี ability ที่ Lane=Special</t>
      </text>
    </comment>
    <comment authorId="0" ref="F1">
      <text>
        <t xml:space="preserve">DEF entity = base (Monsters Config) + รวมจากก้อน sequence</t>
      </text>
    </comment>
    <comment authorId="0" ref="G1">
      <text>
        <t xml:space="preserve">SPD entity = base (Monsters Config) + รวมจากก้อน sequence</t>
      </text>
    </comment>
    <comment authorId="0" ref="H1">
      <text>
        <t xml:space="preserve">Max Action Gauge — seed ตาม tier: T1=2, T2-3=3, T4=4, T5=5 (ปรับได้)</t>
      </text>
    </comment>
    <comment authorId="0" ref="P1">
      <text>
        <t xml:space="preserve">= Combat Ability EV + Sequence Ability EV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DEF/SPD ของก้อน sequence — รวมเข้า entity รวมของตัว (เหมือน equipment ที่ถูกเลือกของ player) ปกติเว้น 0/ว่างได้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Range = จำนวนช่องรอบตัวเจ้าของ (Magnitude ของ Grid Keyword)</t>
      </text>
    </comment>
  </commentList>
</comments>
</file>

<file path=xl/sharedStrings.xml><?xml version="1.0" encoding="utf-8"?>
<sst xmlns="http://schemas.openxmlformats.org/spreadsheetml/2006/main" count="774" uniqueCount="238">
  <si>
    <t>SUMEEPER FEAST SHEET — แยกหน้า Art ออกจาก Data + ปรับให้ตรงกับ Equipment Design B</t>
  </si>
  <si>
    <t>WEIGHT TABLES — FEAST (format ตรงกับ Equipment Sheet)</t>
  </si>
  <si>
    <t>Key</t>
  </si>
  <si>
    <t>Tier</t>
  </si>
  <si>
    <t>ชื่อ (TH)</t>
  </si>
  <si>
    <t>Name (EN)</t>
  </si>
  <si>
    <t>HP</t>
  </si>
  <si>
    <t>ATK</t>
  </si>
  <si>
    <t>DEF</t>
  </si>
  <si>
    <t>SPD</t>
  </si>
  <si>
    <t>Stat Sum</t>
  </si>
  <si>
    <t>ความสามารถ (raw)</t>
  </si>
  <si>
    <t>ของดรอบ</t>
  </si>
  <si>
    <t>Note</t>
  </si>
  <si>
    <t>MONSTER_ORANGECAT</t>
  </si>
  <si>
    <t>Tier Stat Budget</t>
  </si>
  <si>
    <t>แงวส้ม</t>
  </si>
  <si>
    <t>Orange Cat</t>
  </si>
  <si>
    <t>โครงสร้างชีต (ลำดับซ้าย→ขวา)</t>
  </si>
  <si>
    <t>• Monsters Config — DATA ล้วน ไม่มีคอลัมน์ภาพแล้ว: Key/Tier/ชื่อ/Name/HP/ATK/DEF/SPD/Stat Sum/ความสามารถ/ของดรอบ/Note</t>
  </si>
  <si>
    <t>• Feast Art       — หน้าใหม่: Key + ภาพตัวหลักตอนสู้ + ภาพตัวจิ๋วในแมพ + ชื่อ + รายละเอียด (ภาพทั้ง 31 ย้ายมาที่นี่)</t>
  </si>
  <si>
    <t>• Weights (Feast) — weight tables ฝั่ง Feast</t>
  </si>
  <si>
    <t>• Feast           — สรุป CP (ดึง stat จาก Monsters Config ด้วยลิงก์สีเขียว)</t>
  </si>
  <si>
    <t>• Feast Sequence  — 1 แถว = 1 action</t>
  </si>
  <si>
    <t>Tier CP Budget</t>
  </si>
  <si>
    <t>ผัก * 1 ชิ้น</t>
  </si>
  <si>
    <t>• Feast Ability   — 1 แถว = 1 ability (โครงเดียวกับ Ability ของ Equipment)</t>
  </si>
  <si>
    <t>MONSTER_ONPIRENION</t>
  </si>
  <si>
    <t>หัวหอมแดรกคูลา</t>
  </si>
  <si>
    <t>Onpirenion</t>
  </si>
  <si>
    <t>การแยกหน้า Art / Data</t>
  </si>
  <si>
    <t>ตัวหลักตอนสู้</t>
  </si>
  <si>
    <t>ตัวจิ๋วในแมพ</t>
  </si>
  <si>
    <t>• ภาพ embedded ทั้งหมดอยู่บนหน้า Feast Art (คอลัมน์ B, C) — Monsters Config ไม่มีภาพแล้ว</t>
  </si>
  <si>
    <t>เครื่องเทศ * 1 ชิ้น</t>
  </si>
  <si>
    <t>รายละเอียด</t>
  </si>
  <si>
    <t>• ทั้งสองหน้าเชื่อมกันด้วย Key (คอลัมน์ A) — เพิ่ม/ลบตัว ให้ sync Key ให้ตรงกันทั้งสองหน้า</t>
  </si>
  <si>
    <t>MONSTER_MUSHROOMRAT</t>
  </si>
  <si>
    <t>Stat Weight (for Stat Sum)</t>
  </si>
  <si>
    <t>หนูหูเห็ด</t>
  </si>
  <si>
    <t>Mushroom Rat</t>
  </si>
  <si>
    <t>สี</t>
  </si>
  <si>
    <t>น้ำเงิน=designer กรอก | ดำ=สูตร | เขียว=ลิงก์ข้ามชีต | เหลืองอ่อน=ช่องกรอก | เหลืองเข้ม=weight ใหม่ที่ต้อง tune</t>
  </si>
  <si>
    <t>เนื้อ * 1 ชิ้น</t>
  </si>
  <si>
    <t>MONSTER_CABBAGEDOG</t>
  </si>
  <si>
    <t>หมาผักกาด</t>
  </si>
  <si>
    <t>Cabbage dog</t>
  </si>
  <si>
    <t>สูตรหลัก (เหมือนเวอร์ชันก่อน)</t>
  </si>
  <si>
    <t>Trigger Weight (Combat)</t>
  </si>
  <si>
    <t>Total ATK=SUMIF(Feast Sequence) | Actions=COUNTIF(Feast Sequence)</t>
  </si>
  <si>
    <t>Passive</t>
  </si>
  <si>
    <t>MONSTER_CHERRYBIRD</t>
  </si>
  <si>
    <t>Stat Sum=HP×1 + Total ATK×3 + DEF×3 + SPD×2   (คงน้ำหนักเดิมของชีต Feast)</t>
  </si>
  <si>
    <t>นกเชอรี่</t>
  </si>
  <si>
    <t>On-Start</t>
  </si>
  <si>
    <t>Cherry Bird</t>
  </si>
  <si>
    <t>Ability Value=SUMIF(Feast Ability.Effect Value) | Special Rate=Total Charge / Max AG</t>
  </si>
  <si>
    <t>On-Half</t>
  </si>
  <si>
    <t>On-Exposed</t>
  </si>
  <si>
    <t>Charge Value=Special Rate×W  (=0 ถ้ายังไม่มี ability Lane=Special)</t>
  </si>
  <si>
    <t>- Death Freezer 2</t>
  </si>
  <si>
    <t>Special</t>
  </si>
  <si>
    <t>Combat Power=Stat Sum + Ability Value + Charge Value | dStat/dCP = ค่าจริง − budget</t>
  </si>
  <si>
    <t>MONSTER_PUDDINGCRAP</t>
  </si>
  <si>
    <t>On-Damaged</t>
  </si>
  <si>
    <t>แมว+ส้ม</t>
  </si>
  <si>
    <t>ปู๊ดดิ้ง</t>
  </si>
  <si>
    <t>Pudding Crab</t>
  </si>
  <si>
    <t>On-Hit</t>
  </si>
  <si>
    <t>- On-Hit Gain 1 DEF</t>
  </si>
  <si>
    <t>งานค้าง (การ์ด GD-104)</t>
  </si>
  <si>
    <t>Verb Weight</t>
  </si>
  <si>
    <t>MONSTER_SUGARTIGER</t>
  </si>
  <si>
    <t>ค้างคาว+หัวหอม</t>
  </si>
  <si>
    <t>• ยังไม่มี Feast ตัวไหน Lane=Special — คอลัมน์ Note ในชีต Feast Ability mark ตัวที่เข้าข่าย (active/offensive)</t>
  </si>
  <si>
    <t>เสื้อโฮกน้ำตาลปี๊บ</t>
  </si>
  <si>
    <t>Lose</t>
  </si>
  <si>
    <t>Sugar Tiger</t>
  </si>
  <si>
    <t>• Sequence บอส T5 ยังเป็น default [Attack]×3 — hand-craft ได้</t>
  </si>
  <si>
    <t>Restore</t>
  </si>
  <si>
    <t>• weight ใหม่ยังไม่ผ่าน playtest</t>
  </si>
  <si>
    <t>หนู+เห้ดหูหนู</t>
  </si>
  <si>
    <t>- On-Hit Gain 1 ATK</t>
  </si>
  <si>
    <t>Gain</t>
  </si>
  <si>
    <t>MONSTER_SPICYHEDGEHOG</t>
  </si>
  <si>
    <t>Convert</t>
  </si>
  <si>
    <t>Scope (Combat / Grid) — เพิ่มใหม่</t>
  </si>
  <si>
    <t>เม่นพริก</t>
  </si>
  <si>
    <t>Spicy Hedgehog</t>
  </si>
  <si>
    <t>• grid keyword (Taunt, Freezer, ...) มีผลบน map ไม่มีผลใน combat -&gt; Scope=Grid แล้ว Effect Value = 0 เสมอ (แถวย้อมฟ้าอ่อน)</t>
  </si>
  <si>
    <t>Eater</t>
  </si>
  <si>
    <t>• ability ที่เป็น grid keyword ไม่ควรแปลงเป็น Special (Special เป็น combat trigger)</t>
  </si>
  <si>
    <t>หมา+ผักกาด
(อาจจะซ้ำ ออกแบบใหม่ได้)</t>
  </si>
  <si>
    <t>- Battlecry Taunt 2
- On-Damage Gain 2 ATK</t>
  </si>
  <si>
    <t>• ผลข้างเคียง: ตัวที่เคย mark เป็น Special candidate (Battlecry Taunt/Freezer) ตกเกณฑ์หมด — Special ของ Feast ชุดแรกต้องออกแบบใหม่ใน GD-104</t>
  </si>
  <si>
    <t>MONSTER_BLUEFIN</t>
  </si>
  <si>
    <t>ปลาทูเพื่อนรัก</t>
  </si>
  <si>
    <t>Magnitude Weight</t>
  </si>
  <si>
    <t>Bluefin In love</t>
  </si>
  <si>
    <t>• Eater ตั้ง Scope=Combat ไว้ก่อน — รอ confirm</t>
  </si>
  <si>
    <t xml:space="preserve">- Battlecry  Freezer 2
- On-Damage Convert 3 HP to 1 speed </t>
  </si>
  <si>
    <t>เนื้อ * 1 ชิ้น
เครื่องเทศ * 1 ชิ้น</t>
  </si>
  <si>
    <t>นก + เชอร์รี่</t>
  </si>
  <si>
    <t>MONSTER_PIZZATURTLE</t>
  </si>
  <si>
    <t>เต่าพิซซ่า</t>
  </si>
  <si>
    <t>Pizza Turtle</t>
  </si>
  <si>
    <t>ปู + พุดดิ้ง</t>
  </si>
  <si>
    <t>- Battlecry Taunt 3
- On-Damage Armor 1</t>
  </si>
  <si>
    <t>Scaling</t>
  </si>
  <si>
    <t>มีโอกาส 50% ที่จะได้
เนื้อ * 1 ชิ้น , ผัก * 1 ชิ้น , 
เครื่องเทศ * 1 ชิ้น</t>
  </si>
  <si>
    <t>MONSTER_DURAINBOMB</t>
  </si>
  <si>
    <t>ทุเรียนระเบิด</t>
  </si>
  <si>
    <t>Durain Bomb</t>
  </si>
  <si>
    <t>เสือ + ชานมไข่มุก</t>
  </si>
  <si>
    <t>Effect Sign</t>
  </si>
  <si>
    <t>Positive</t>
  </si>
  <si>
    <t>- On-Start Thorn 1
- On-Hit Eater 1</t>
  </si>
  <si>
    <t>Negative</t>
  </si>
  <si>
    <t>เม่น + พริก</t>
  </si>
  <si>
    <t>MONSTER_CHIVE</t>
  </si>
  <si>
    <t>None</t>
  </si>
  <si>
    <t>กุ้ยช่ายสด</t>
  </si>
  <si>
    <t>Garlic Chives</t>
  </si>
  <si>
    <t>ปลาทูแม่กลอง</t>
  </si>
  <si>
    <t>Target Weight</t>
  </si>
  <si>
    <t>- Death  Freezer 2
- On-Hit Gain 1 ATK</t>
  </si>
  <si>
    <t>MONSTER_BROCOLION</t>
  </si>
  <si>
    <t>สิงโตบล็อคโคลี่</t>
  </si>
  <si>
    <t>BrocoLion</t>
  </si>
  <si>
    <t>เต่า + พิซซ่า</t>
  </si>
  <si>
    <t>- On-Exposed Gain 2 ATK
- On-Half Gain 2 SPD</t>
  </si>
  <si>
    <t>ผัก * 2 ชิ้น</t>
  </si>
  <si>
    <t>MONSTER_BANANAOCTOPUS</t>
  </si>
  <si>
    <t>ทุเรียน + ระเบิด</t>
  </si>
  <si>
    <t>Thorn</t>
  </si>
  <si>
    <t>หมึกกล้วย</t>
  </si>
  <si>
    <t>Banana Octopus</t>
  </si>
  <si>
    <t>Armor</t>
  </si>
  <si>
    <t>Shield</t>
  </si>
  <si>
    <t>แค่กุ้ยช่ายมีชีวิต</t>
  </si>
  <si>
    <t>เนื้อ * 2 ชิ้น</t>
  </si>
  <si>
    <t>Fury</t>
  </si>
  <si>
    <t>MONSTER_UBEECORN</t>
  </si>
  <si>
    <t>ยูบีคอร์น</t>
  </si>
  <si>
    <t>Ubeecorn</t>
  </si>
  <si>
    <t>สิงโต + บล็อกโคลี่</t>
  </si>
  <si>
    <t>MAX HP</t>
  </si>
  <si>
    <t>- On-Hit Restore 2
- On-Half Shield 1</t>
  </si>
  <si>
    <t>มีโอกาส 75% ที่จะได้
เนื้อ * 1 ชิ้น , ผัก * 1 ชิ้น , 
เครื่องเทศ * 1 ชิ้น</t>
  </si>
  <si>
    <t>หมึก + กล้วย</t>
  </si>
  <si>
    <t>MONSTER_MONKEYCUPSSPICES</t>
  </si>
  <si>
    <t>ต้นหม้อข้าวหม้อแกง</t>
  </si>
  <si>
    <t>MonkeyCupsSpices</t>
  </si>
  <si>
    <t>Special Rate Weight</t>
  </si>
  <si>
    <t>ผึ้ง + สายไหม</t>
  </si>
  <si>
    <t>Per full gauge / rotation</t>
  </si>
  <si>
    <t>- Battlecry Freezer 2
- On-Half Thorn 2</t>
  </si>
  <si>
    <t>MONSTER_DEARBOKCHOY</t>
  </si>
  <si>
    <t>กวางตุ้งฮ่องเต้</t>
  </si>
  <si>
    <t>DearBokchoy</t>
  </si>
  <si>
    <t>หม้อข้าวหม้อแกงลิง + ขวดเครื่องปรุง</t>
  </si>
  <si>
    <t>— GRID SECTION (ยังไม่คิด Effect Value — เก็บ weight ไว้เผื่ออนาคต) —</t>
  </si>
  <si>
    <t>- Battlecry Freezer 3
- On-Start Thorn 2
- On-Hit Restore 2</t>
  </si>
  <si>
    <t>เนื้อ * 2 ชิ้น
เครื่องเทศ * 2 ชิ้น</t>
  </si>
  <si>
    <t>MONSTER_JELLYUDON</t>
  </si>
  <si>
    <t>Grid Trigger Weight</t>
  </si>
  <si>
    <t>แมงกะพรุนอูด้ง</t>
  </si>
  <si>
    <t>Jelly Udon</t>
  </si>
  <si>
    <t>Battlecry</t>
  </si>
  <si>
    <t>Death</t>
  </si>
  <si>
    <t>- Battlecry Taunt 3
- On-Exposed Thorn 2
- On-Half Armor 2</t>
  </si>
  <si>
    <t>เนื้อ * 2 ชิ้น
เครื่องเทศ * 1 ชิ้น
ผัก * 1 ชิ้น</t>
  </si>
  <si>
    <t>Stealth</t>
  </si>
  <si>
    <t>Grid Keyword Weight</t>
  </si>
  <si>
    <t>Taunt</t>
  </si>
  <si>
    <t>กวาง + กวางตุ้งฮ่องเต้</t>
  </si>
  <si>
    <t>Freezer</t>
  </si>
  <si>
    <t>แม่งกระพรุน + อูด้ง</t>
  </si>
  <si>
    <t>Max AG</t>
  </si>
  <si>
    <t>Actions</t>
  </si>
  <si>
    <t>Total ATK</t>
  </si>
  <si>
    <t>Total Charge</t>
  </si>
  <si>
    <t>Stat Budget</t>
  </si>
  <si>
    <t>diff Stat</t>
  </si>
  <si>
    <t>Ability</t>
  </si>
  <si>
    <t>Ability Value</t>
  </si>
  <si>
    <t>Special Rate</t>
  </si>
  <si>
    <t>Charge Value</t>
  </si>
  <si>
    <t>Combat Power</t>
  </si>
  <si>
    <t>CP Budget</t>
  </si>
  <si>
    <t>diff CP</t>
  </si>
  <si>
    <t>Sequence Ability (เบากว่าฝั่ง player — 1 ช่องพอ)</t>
  </si>
  <si>
    <t>Name</t>
  </si>
  <si>
    <t>Order</t>
  </si>
  <si>
    <t>Action</t>
  </si>
  <si>
    <t>Charge</t>
  </si>
  <si>
    <t>Trigger</t>
  </si>
  <si>
    <t>Verb</t>
  </si>
  <si>
    <t>Target</t>
  </si>
  <si>
    <t>Magnitude</t>
  </si>
  <si>
    <t>Sign</t>
  </si>
  <si>
    <t>Lane</t>
  </si>
  <si>
    <t>Effect</t>
  </si>
  <si>
    <t>Effect Value</t>
  </si>
  <si>
    <t>Deal</t>
  </si>
  <si>
    <t>T1 default 1 action | base ATK 2 แบ่งลง action</t>
  </si>
  <si>
    <t>T1 default 1 action | base ATK 1 แบ่งลง action</t>
  </si>
  <si>
    <t>T2 default 2 action | base ATK 4 แบ่งลง action</t>
  </si>
  <si>
    <t>T2 default 2 action | base ATK 3 แบ่งลง action | หมัดจืด (SPD0/Chg1) — ก้ามตั้งการ์ด</t>
  </si>
  <si>
    <t>T3 default 2 action | base ATK 5 แบ่งลง action</t>
  </si>
  <si>
    <t>T3 default 2 action | base ATK 4 แบ่งลง action</t>
  </si>
  <si>
    <t>T3 default 2 action | base ATK 4 แบ่งลง action | หมัดจืด (SPD0/Chg1) — อัดด้วยกระดอง</t>
  </si>
  <si>
    <t>T3 default 2 action | base ATK 6 แบ่งลง action</t>
  </si>
  <si>
    <t>หมัดจืด (SPD0/Chg1) — หนามทุเรียนติดตัว</t>
  </si>
  <si>
    <t>Broco Lion</t>
  </si>
  <si>
    <t>T4 default 3 action | base ATK 8 แบ่งลง action</t>
  </si>
  <si>
    <t>T4 default 3 action | base ATK 6 แบ่งลง action</t>
  </si>
  <si>
    <t>T4 default 3 action | base ATK 9 แบ่งลง action</t>
  </si>
  <si>
    <t>หมัดท้าย SPD/Chg ต่ำ — พริกสะสมความเผ็ด</t>
  </si>
  <si>
    <t>T5 default 3 action | base ATK 5 แบ่งลง action</t>
  </si>
  <si>
    <t>หมัดเบา (ATK1/Chg1) — ใบผักงอกฟื้น</t>
  </si>
  <si>
    <t>T5 default 3 action | base ATK 10 แบ่งลง action</t>
  </si>
  <si>
    <t>ตัวอย่าง sequence ability — แก้/ลบได้</t>
  </si>
  <si>
    <t>Special ใหม่ — แมวพุ่งตะปบ</t>
  </si>
  <si>
    <t>Special ใหม่ — หอมแวมไพร์ดูดฟื้น</t>
  </si>
  <si>
    <t>Special ใหม่ — มุดใต้หมวกเห็ด</t>
  </si>
  <si>
    <t>Special ใหม่ — ขู่กัด</t>
  </si>
  <si>
    <t>Special ใหม่ — ขนเชอร์รี่แหลม</t>
  </si>
  <si>
    <t>Convert 1 SPD -&gt; 2 DEF</t>
  </si>
  <si>
    <t>Convert 3 HP -&gt; 1 SPD</t>
  </si>
  <si>
    <t>Special ใหม่ — หดเข้ากระดอง</t>
  </si>
  <si>
    <t>Special ใหม่ — ใบกุ้ยช่ายคมดั่งมีด</t>
  </si>
  <si>
    <t>Special ใหม่ — คำรามสิงโต</t>
  </si>
  <si>
    <t>Special ใหม่ — 8 หนวดรัวต่อเนื่อง</t>
  </si>
  <si>
    <t>Special ใหม่ — เขายูนิคอร์นเปล่งแสง</t>
  </si>
  <si>
    <t>Special ใหม่ — พริกเผ็ดกระเซ็น</t>
  </si>
  <si>
    <t>Special ใหม่ (บอส) — เส้นอุด้งฟาดรัว</t>
  </si>
  <si>
    <t>Range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</si>
</sst>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sz val="12.0"/>
      <color theme="1"/>
      <name val="Arial"/>
    </font>
    <font>
      <b/>
      <sz val="10.0"/>
      <color rgb="FFFFFFFF"/>
      <name val="Arial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sz val="10.0"/>
      <color rgb="FF0000FF"/>
      <name val="Arial"/>
    </font>
    <font>
      <b/>
      <sz val="10.0"/>
      <color theme="1"/>
      <name val="Arial"/>
    </font>
    <font>
      <b/>
      <sz val="14.0"/>
      <color rgb="FFFFFFFF"/>
      <name val="Sarabun"/>
    </font>
    <font>
      <color rgb="FF0000FF"/>
      <name val="Arial"/>
    </font>
    <font>
      <sz val="11.0"/>
      <color theme="1"/>
      <name val="Arial"/>
    </font>
    <font>
      <sz val="14.0"/>
      <color rgb="FFFFFFFF"/>
      <name val="Sarabun"/>
    </font>
    <font>
      <sz val="14.0"/>
      <color theme="1"/>
      <name val="Sarabun"/>
    </font>
    <font>
      <sz val="12.0"/>
      <color theme="1"/>
      <name val="Sarabun"/>
    </font>
    <font>
      <b/>
      <sz val="10.0"/>
      <color rgb="FF4472C4"/>
      <name val="Arial"/>
    </font>
    <font>
      <u/>
      <sz val="10.0"/>
      <color rgb="FF0000FF"/>
      <name val="Arial"/>
    </font>
    <font>
      <sz val="10.0"/>
      <color rgb="FF008000"/>
      <name val="Arial"/>
    </font>
    <font>
      <i/>
      <sz val="10.0"/>
      <color rgb="FF000000"/>
      <name val="Arial"/>
    </font>
    <font/>
    <font>
      <i/>
      <sz val="9.0"/>
      <color rgb="FF666666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8552D"/>
        <bgColor rgb="FFC8552D"/>
      </patternFill>
    </fill>
    <fill>
      <patternFill patternType="solid">
        <fgColor rgb="FFFFF7E6"/>
        <bgColor rgb="FFFFF7E6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  <fill>
      <patternFill patternType="solid">
        <fgColor rgb="FF8A5A44"/>
        <bgColor rgb="FF8A5A44"/>
      </patternFill>
    </fill>
    <fill>
      <patternFill patternType="solid">
        <fgColor rgb="FF4472C4"/>
        <bgColor rgb="FF4472C4"/>
      </patternFill>
    </fill>
  </fills>
  <borders count="8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left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shrinkToFit="0" vertical="bottom" wrapText="0"/>
    </xf>
    <xf borderId="2" fillId="3" fontId="6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horizontal="center" shrinkToFit="0" vertical="center" wrapText="1"/>
    </xf>
    <xf borderId="2" fillId="4" fontId="6" numFmtId="0" xfId="0" applyAlignment="1" applyBorder="1" applyFill="1" applyFont="1">
      <alignment shrinkToFit="0" vertical="bottom" wrapText="0"/>
    </xf>
    <xf borderId="2" fillId="5" fontId="8" numFmtId="0" xfId="0" applyAlignment="1" applyBorder="1" applyFill="1" applyFont="1">
      <alignment horizontal="center" shrinkToFit="0" vertical="center" wrapText="0"/>
    </xf>
    <xf borderId="2" fillId="3" fontId="9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shrinkToFit="0" vertical="center" wrapText="0"/>
    </xf>
    <xf borderId="2" fillId="5" fontId="11" numFmtId="0" xfId="0" applyAlignment="1" applyBorder="1" applyFont="1">
      <alignment horizontal="center" shrinkToFit="0" vertical="center" wrapText="0"/>
    </xf>
    <xf borderId="2" fillId="3" fontId="6" numFmtId="0" xfId="0" applyAlignment="1" applyBorder="1" applyFont="1">
      <alignment shrinkToFit="0" vertical="bottom" wrapText="0"/>
    </xf>
    <xf borderId="0" fillId="0" fontId="6" numFmtId="0" xfId="0" applyAlignment="1" applyFont="1">
      <alignment horizontal="left" shrinkToFit="0" vertical="center" wrapText="1"/>
    </xf>
    <xf borderId="0" fillId="0" fontId="12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1"/>
    </xf>
    <xf borderId="0" fillId="0" fontId="13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4" numFmtId="0" xfId="0" applyAlignment="1" applyFont="1">
      <alignment shrinkToFit="0" vertical="bottom" wrapText="0"/>
    </xf>
    <xf borderId="0" fillId="0" fontId="15" numFmtId="0" xfId="0" applyAlignment="1" applyFont="1">
      <alignment horizontal="left" shrinkToFit="0" vertical="center" wrapText="1"/>
    </xf>
    <xf borderId="0" fillId="0" fontId="12" numFmtId="0" xfId="0" applyAlignment="1" applyFont="1">
      <alignment shrinkToFit="0" vertical="bottom" wrapText="0"/>
    </xf>
    <xf borderId="1" fillId="2" fontId="2" numFmtId="0" xfId="0" applyAlignment="1" applyBorder="1" applyFont="1">
      <alignment horizontal="center" readingOrder="0" shrinkToFit="0" vertical="center" wrapText="1"/>
    </xf>
    <xf borderId="1" fillId="0" fontId="16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2" xfId="0" applyAlignment="1" applyBorder="1" applyFont="1" applyNumberFormat="1">
      <alignment horizontal="center" shrinkToFit="0" vertical="center" wrapText="1"/>
    </xf>
    <xf borderId="1" fillId="0" fontId="17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3" fillId="6" fontId="2" numFmtId="0" xfId="0" applyAlignment="1" applyBorder="1" applyFill="1" applyFont="1">
      <alignment horizontal="center" shrinkToFit="0" vertical="center" wrapText="1"/>
    </xf>
    <xf borderId="4" fillId="0" fontId="18" numFmtId="0" xfId="0" applyBorder="1" applyFont="1"/>
    <xf borderId="5" fillId="0" fontId="18" numFmtId="0" xfId="0" applyBorder="1" applyFont="1"/>
    <xf borderId="6" fillId="0" fontId="4" numFmtId="2" xfId="0" applyAlignment="1" applyBorder="1" applyFont="1" applyNumberFormat="1">
      <alignment horizontal="center" shrinkToFit="0" vertical="center" wrapText="1"/>
    </xf>
    <xf borderId="1" fillId="6" fontId="2" numFmtId="0" xfId="0" applyAlignment="1" applyBorder="1" applyFont="1">
      <alignment horizontal="center" shrinkToFit="0" vertical="center" wrapText="1"/>
    </xf>
    <xf borderId="7" fillId="0" fontId="18" numFmtId="0" xfId="0" applyBorder="1" applyFont="1"/>
    <xf borderId="1" fillId="0" fontId="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left" shrinkToFit="0" vertical="center" wrapText="1"/>
    </xf>
    <xf borderId="1" fillId="0" fontId="19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bottom" wrapText="1"/>
    </xf>
    <xf borderId="1" fillId="0" fontId="4" numFmtId="2" xfId="0" applyAlignment="1" applyBorder="1" applyFont="1" applyNumberFormat="1">
      <alignment horizontal="left" shrinkToFit="0" vertical="center" wrapText="1"/>
    </xf>
    <xf borderId="1" fillId="0" fontId="19" numFmtId="2" xfId="0" applyAlignment="1" applyBorder="1" applyFont="1" applyNumberFormat="1">
      <alignment horizontal="left" shrinkToFit="0" vertical="center" wrapText="1"/>
    </xf>
    <xf borderId="1" fillId="7" fontId="2" numFmtId="0" xfId="0" applyAlignment="1" applyBorder="1" applyFill="1" applyFont="1">
      <alignment horizontal="center" shrinkToFit="0" vertical="center" wrapText="1"/>
    </xf>
    <xf borderId="1" fillId="0" fontId="6" numFmtId="2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/Relationships>
</file>

<file path=xl/drawings/_rels/drawing2.xml.rels><?xml version="1.0" encoding="UTF-8" standalone="yes"?><Relationships xmlns="http://schemas.openxmlformats.org/package/2006/relationships"><Relationship Id="rId20" Type="http://schemas.openxmlformats.org/officeDocument/2006/relationships/image" Target="../media/image5.png"/><Relationship Id="rId22" Type="http://schemas.openxmlformats.org/officeDocument/2006/relationships/image" Target="../media/image10.png"/><Relationship Id="rId21" Type="http://schemas.openxmlformats.org/officeDocument/2006/relationships/image" Target="../media/image30.png"/><Relationship Id="rId24" Type="http://schemas.openxmlformats.org/officeDocument/2006/relationships/image" Target="../media/image27.png"/><Relationship Id="rId23" Type="http://schemas.openxmlformats.org/officeDocument/2006/relationships/image" Target="../media/image12.png"/><Relationship Id="rId1" Type="http://schemas.openxmlformats.org/officeDocument/2006/relationships/image" Target="../media/image2.png"/><Relationship Id="rId2" Type="http://schemas.openxmlformats.org/officeDocument/2006/relationships/image" Target="../media/image26.png"/><Relationship Id="rId3" Type="http://schemas.openxmlformats.org/officeDocument/2006/relationships/image" Target="../media/image25.png"/><Relationship Id="rId4" Type="http://schemas.openxmlformats.org/officeDocument/2006/relationships/image" Target="../media/image23.png"/><Relationship Id="rId9" Type="http://schemas.openxmlformats.org/officeDocument/2006/relationships/image" Target="../media/image20.png"/><Relationship Id="rId26" Type="http://schemas.openxmlformats.org/officeDocument/2006/relationships/image" Target="../media/image6.png"/><Relationship Id="rId25" Type="http://schemas.openxmlformats.org/officeDocument/2006/relationships/image" Target="../media/image9.png"/><Relationship Id="rId28" Type="http://schemas.openxmlformats.org/officeDocument/2006/relationships/image" Target="../media/image31.png"/><Relationship Id="rId27" Type="http://schemas.openxmlformats.org/officeDocument/2006/relationships/image" Target="../media/image19.png"/><Relationship Id="rId5" Type="http://schemas.openxmlformats.org/officeDocument/2006/relationships/image" Target="../media/image22.png"/><Relationship Id="rId6" Type="http://schemas.openxmlformats.org/officeDocument/2006/relationships/image" Target="../media/image28.png"/><Relationship Id="rId29" Type="http://schemas.openxmlformats.org/officeDocument/2006/relationships/image" Target="../media/image18.png"/><Relationship Id="rId7" Type="http://schemas.openxmlformats.org/officeDocument/2006/relationships/image" Target="../media/image21.png"/><Relationship Id="rId8" Type="http://schemas.openxmlformats.org/officeDocument/2006/relationships/image" Target="../media/image13.png"/><Relationship Id="rId31" Type="http://schemas.openxmlformats.org/officeDocument/2006/relationships/image" Target="../media/image24.png"/><Relationship Id="rId30" Type="http://schemas.openxmlformats.org/officeDocument/2006/relationships/image" Target="../media/image14.png"/><Relationship Id="rId11" Type="http://schemas.openxmlformats.org/officeDocument/2006/relationships/image" Target="../media/image15.png"/><Relationship Id="rId10" Type="http://schemas.openxmlformats.org/officeDocument/2006/relationships/image" Target="../media/image16.png"/><Relationship Id="rId13" Type="http://schemas.openxmlformats.org/officeDocument/2006/relationships/image" Target="../media/image4.png"/><Relationship Id="rId12" Type="http://schemas.openxmlformats.org/officeDocument/2006/relationships/image" Target="../media/image1.png"/><Relationship Id="rId15" Type="http://schemas.openxmlformats.org/officeDocument/2006/relationships/image" Target="../media/image11.png"/><Relationship Id="rId14" Type="http://schemas.openxmlformats.org/officeDocument/2006/relationships/image" Target="../media/image7.png"/><Relationship Id="rId17" Type="http://schemas.openxmlformats.org/officeDocument/2006/relationships/image" Target="../media/image17.png"/><Relationship Id="rId16" Type="http://schemas.openxmlformats.org/officeDocument/2006/relationships/image" Target="../media/image3.png"/><Relationship Id="rId19" Type="http://schemas.openxmlformats.org/officeDocument/2006/relationships/image" Target="../media/image8.png"/><Relationship Id="rId18" Type="http://schemas.openxmlformats.org/officeDocument/2006/relationships/image" Target="../media/image2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200025</xdr:rowOff>
    </xdr:from>
    <xdr:ext cx="1438275" cy="14382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200025</xdr:rowOff>
    </xdr:from>
    <xdr:ext cx="1438275" cy="1438275"/>
    <xdr:pic>
      <xdr:nvPicPr>
        <xdr:cNvPr id="0" name="image2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</xdr:row>
      <xdr:rowOff>1428750</xdr:rowOff>
    </xdr:from>
    <xdr:ext cx="1438275" cy="1466850"/>
    <xdr:pic>
      <xdr:nvPicPr>
        <xdr:cNvPr id="0" name="image2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</xdr:row>
      <xdr:rowOff>1428750</xdr:rowOff>
    </xdr:from>
    <xdr:ext cx="1438275" cy="1466850"/>
    <xdr:pic>
      <xdr:nvPicPr>
        <xdr:cNvPr id="0" name="image2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1428750</xdr:rowOff>
    </xdr:from>
    <xdr:ext cx="1438275" cy="1466850"/>
    <xdr:pic>
      <xdr:nvPicPr>
        <xdr:cNvPr id="0" name="image2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</xdr:row>
      <xdr:rowOff>1428750</xdr:rowOff>
    </xdr:from>
    <xdr:ext cx="1438275" cy="1466850"/>
    <xdr:pic>
      <xdr:nvPicPr>
        <xdr:cNvPr id="0" name="image2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4</xdr:row>
      <xdr:rowOff>1428750</xdr:rowOff>
    </xdr:from>
    <xdr:ext cx="1438275" cy="1466850"/>
    <xdr:pic>
      <xdr:nvPicPr>
        <xdr:cNvPr id="0" name="image2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1428750</xdr:rowOff>
    </xdr:from>
    <xdr:ext cx="1438275" cy="1466850"/>
    <xdr:pic>
      <xdr:nvPicPr>
        <xdr:cNvPr id="0" name="image13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5</xdr:row>
      <xdr:rowOff>1428750</xdr:rowOff>
    </xdr:from>
    <xdr:ext cx="1438275" cy="1466850"/>
    <xdr:pic>
      <xdr:nvPicPr>
        <xdr:cNvPr id="0" name="image20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1428750</xdr:rowOff>
    </xdr:from>
    <xdr:ext cx="1562100" cy="1466850"/>
    <xdr:pic>
      <xdr:nvPicPr>
        <xdr:cNvPr id="0" name="image1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6</xdr:row>
      <xdr:rowOff>1428750</xdr:rowOff>
    </xdr:from>
    <xdr:ext cx="1438275" cy="1466850"/>
    <xdr:pic>
      <xdr:nvPicPr>
        <xdr:cNvPr id="0" name="image15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1428750</xdr:rowOff>
    </xdr:from>
    <xdr:ext cx="1485900" cy="1466850"/>
    <xdr:pic>
      <xdr:nvPicPr>
        <xdr:cNvPr id="0" name="image1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1428750</xdr:rowOff>
    </xdr:from>
    <xdr:ext cx="1438275" cy="1466850"/>
    <xdr:pic>
      <xdr:nvPicPr>
        <xdr:cNvPr id="0" name="image4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8</xdr:row>
      <xdr:rowOff>1428750</xdr:rowOff>
    </xdr:from>
    <xdr:ext cx="1438275" cy="1466850"/>
    <xdr:pic>
      <xdr:nvPicPr>
        <xdr:cNvPr id="0" name="image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1428750</xdr:rowOff>
    </xdr:from>
    <xdr:ext cx="1438275" cy="1466850"/>
    <xdr:pic>
      <xdr:nvPicPr>
        <xdr:cNvPr id="0" name="image11.pn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9</xdr:row>
      <xdr:rowOff>1428750</xdr:rowOff>
    </xdr:from>
    <xdr:ext cx="1438275" cy="1466850"/>
    <xdr:pic>
      <xdr:nvPicPr>
        <xdr:cNvPr id="0" name="image3.pn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1428750</xdr:rowOff>
    </xdr:from>
    <xdr:ext cx="1666875" cy="1466850"/>
    <xdr:pic>
      <xdr:nvPicPr>
        <xdr:cNvPr id="0" name="image17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10</xdr:row>
      <xdr:rowOff>1428750</xdr:rowOff>
    </xdr:from>
    <xdr:ext cx="1438275" cy="1466850"/>
    <xdr:pic>
      <xdr:nvPicPr>
        <xdr:cNvPr id="0" name="image29.pn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1428750</xdr:rowOff>
    </xdr:from>
    <xdr:ext cx="1438275" cy="1466850"/>
    <xdr:pic>
      <xdr:nvPicPr>
        <xdr:cNvPr id="0" name="image8.pn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</xdr:row>
      <xdr:rowOff>1428750</xdr:rowOff>
    </xdr:from>
    <xdr:ext cx="1438275" cy="1466850"/>
    <xdr:pic>
      <xdr:nvPicPr>
        <xdr:cNvPr id="0" name="image5.pn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1428750</xdr:rowOff>
    </xdr:from>
    <xdr:ext cx="1438275" cy="1466850"/>
    <xdr:pic>
      <xdr:nvPicPr>
        <xdr:cNvPr id="0" name="image30.pn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13</xdr:row>
      <xdr:rowOff>1428750</xdr:rowOff>
    </xdr:from>
    <xdr:ext cx="1438275" cy="1466850"/>
    <xdr:pic>
      <xdr:nvPicPr>
        <xdr:cNvPr id="0" name="image10.pn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1428750</xdr:rowOff>
    </xdr:from>
    <xdr:ext cx="1409700" cy="1466850"/>
    <xdr:pic>
      <xdr:nvPicPr>
        <xdr:cNvPr id="0" name="image12.pn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</xdr:row>
      <xdr:rowOff>1428750</xdr:rowOff>
    </xdr:from>
    <xdr:ext cx="1438275" cy="1466850"/>
    <xdr:pic>
      <xdr:nvPicPr>
        <xdr:cNvPr id="0" name="image27.pn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1428750</xdr:rowOff>
    </xdr:from>
    <xdr:ext cx="1438275" cy="1466850"/>
    <xdr:pic>
      <xdr:nvPicPr>
        <xdr:cNvPr id="0" name="image9.pn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15</xdr:row>
      <xdr:rowOff>1428750</xdr:rowOff>
    </xdr:from>
    <xdr:ext cx="1438275" cy="1466850"/>
    <xdr:pic>
      <xdr:nvPicPr>
        <xdr:cNvPr id="0" name="image6.pn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1428750</xdr:rowOff>
    </xdr:from>
    <xdr:ext cx="1438275" cy="1466850"/>
    <xdr:pic>
      <xdr:nvPicPr>
        <xdr:cNvPr id="0" name="image19.pn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16</xdr:row>
      <xdr:rowOff>1428750</xdr:rowOff>
    </xdr:from>
    <xdr:ext cx="1438275" cy="1466850"/>
    <xdr:pic>
      <xdr:nvPicPr>
        <xdr:cNvPr id="0" name="image31.pn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1428750</xdr:rowOff>
    </xdr:from>
    <xdr:ext cx="1200150" cy="1466850"/>
    <xdr:pic>
      <xdr:nvPicPr>
        <xdr:cNvPr id="0" name="image18.pn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17</xdr:row>
      <xdr:rowOff>1428750</xdr:rowOff>
    </xdr:from>
    <xdr:ext cx="1438275" cy="1466850"/>
    <xdr:pic>
      <xdr:nvPicPr>
        <xdr:cNvPr id="0" name="image14.pn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1428750</xdr:rowOff>
    </xdr:from>
    <xdr:ext cx="1438275" cy="1466850"/>
    <xdr:pic>
      <xdr:nvPicPr>
        <xdr:cNvPr id="0" name="image24.pn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1VJUmpF8hVxACkAWo7IIuA0iwb3PT-RMt?usp=drive_link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2.0"/>
    <col customWidth="1" min="2" max="6" width="8.63"/>
  </cols>
  <sheetData>
    <row r="1" ht="13.5" customHeight="1">
      <c r="A1" s="1" t="s">
        <v>0</v>
      </c>
      <c r="B1" s="4"/>
      <c r="C1" s="4"/>
      <c r="D1" s="4"/>
      <c r="E1" s="4"/>
      <c r="F1" s="4"/>
    </row>
    <row r="2" ht="15.0" customHeight="1">
      <c r="A2" s="5"/>
      <c r="B2" s="4"/>
      <c r="C2" s="4"/>
      <c r="D2" s="4"/>
      <c r="E2" s="4"/>
      <c r="F2" s="4"/>
    </row>
    <row r="3" ht="12.0" customHeight="1">
      <c r="A3" s="8" t="s">
        <v>18</v>
      </c>
      <c r="B3" s="4"/>
      <c r="C3" s="4"/>
      <c r="D3" s="4"/>
      <c r="E3" s="4"/>
      <c r="F3" s="4"/>
    </row>
    <row r="4" ht="12.0" customHeight="1">
      <c r="A4" s="5" t="s">
        <v>19</v>
      </c>
      <c r="B4" s="4"/>
      <c r="C4" s="4"/>
      <c r="D4" s="4"/>
      <c r="E4" s="4"/>
      <c r="F4" s="4"/>
    </row>
    <row r="5" ht="12.0" customHeight="1">
      <c r="A5" s="5" t="s">
        <v>20</v>
      </c>
      <c r="B5" s="4"/>
      <c r="C5" s="4"/>
      <c r="D5" s="4"/>
      <c r="E5" s="4"/>
      <c r="F5" s="4"/>
    </row>
    <row r="6" ht="12.0" customHeight="1">
      <c r="A6" s="5" t="s">
        <v>21</v>
      </c>
      <c r="B6" s="4"/>
      <c r="C6" s="4"/>
      <c r="D6" s="4"/>
      <c r="E6" s="4"/>
      <c r="F6" s="4"/>
    </row>
    <row r="7" ht="12.0" customHeight="1">
      <c r="A7" s="5" t="s">
        <v>22</v>
      </c>
      <c r="B7" s="4"/>
      <c r="C7" s="4"/>
      <c r="D7" s="4"/>
      <c r="E7" s="4"/>
      <c r="F7" s="4"/>
    </row>
    <row r="8" ht="12.0" customHeight="1">
      <c r="A8" s="5" t="s">
        <v>23</v>
      </c>
      <c r="B8" s="4"/>
      <c r="C8" s="4"/>
      <c r="D8" s="4"/>
      <c r="E8" s="4"/>
      <c r="F8" s="4"/>
    </row>
    <row r="9" ht="12.0" customHeight="1">
      <c r="A9" s="5" t="s">
        <v>26</v>
      </c>
      <c r="B9" s="4"/>
      <c r="C9" s="4"/>
      <c r="D9" s="4"/>
      <c r="E9" s="4"/>
      <c r="F9" s="4"/>
    </row>
    <row r="10" ht="15.0" customHeight="1">
      <c r="A10" s="5"/>
      <c r="B10" s="4"/>
      <c r="C10" s="4"/>
      <c r="D10" s="4"/>
      <c r="E10" s="4"/>
      <c r="F10" s="4"/>
    </row>
    <row r="11" ht="12.0" customHeight="1">
      <c r="A11" s="8" t="s">
        <v>30</v>
      </c>
      <c r="B11" s="4"/>
      <c r="C11" s="4"/>
      <c r="D11" s="4"/>
      <c r="E11" s="4"/>
      <c r="F11" s="4"/>
    </row>
    <row r="12" ht="12.0" customHeight="1">
      <c r="A12" s="5" t="s">
        <v>33</v>
      </c>
      <c r="B12" s="4"/>
      <c r="C12" s="4"/>
      <c r="D12" s="4"/>
      <c r="E12" s="4"/>
      <c r="F12" s="4"/>
    </row>
    <row r="13" ht="12.0" customHeight="1">
      <c r="A13" s="5" t="s">
        <v>36</v>
      </c>
      <c r="B13" s="4"/>
      <c r="C13" s="4"/>
      <c r="D13" s="4"/>
      <c r="E13" s="4"/>
      <c r="F13" s="4"/>
    </row>
    <row r="14" ht="15.0" customHeight="1">
      <c r="A14" s="5"/>
      <c r="B14" s="4"/>
      <c r="C14" s="4"/>
      <c r="D14" s="4"/>
      <c r="E14" s="4"/>
      <c r="F14" s="4"/>
    </row>
    <row r="15" ht="15.0" customHeight="1">
      <c r="A15" s="8" t="s">
        <v>41</v>
      </c>
      <c r="B15" s="4"/>
      <c r="C15" s="4"/>
      <c r="D15" s="4"/>
      <c r="E15" s="4"/>
      <c r="F15" s="4"/>
    </row>
    <row r="16" ht="12.0" customHeight="1">
      <c r="A16" s="5" t="s">
        <v>42</v>
      </c>
      <c r="B16" s="4"/>
      <c r="C16" s="4"/>
      <c r="D16" s="4"/>
      <c r="E16" s="4"/>
      <c r="F16" s="4"/>
    </row>
    <row r="17" ht="15.0" customHeight="1">
      <c r="A17" s="5"/>
      <c r="B17" s="4"/>
      <c r="C17" s="4"/>
      <c r="D17" s="4"/>
      <c r="E17" s="4"/>
      <c r="F17" s="4"/>
    </row>
    <row r="18" ht="12.0" customHeight="1">
      <c r="A18" s="8" t="s">
        <v>47</v>
      </c>
      <c r="B18" s="4"/>
      <c r="C18" s="4"/>
      <c r="D18" s="4"/>
      <c r="E18" s="4"/>
      <c r="F18" s="4"/>
    </row>
    <row r="19" ht="15.0" customHeight="1">
      <c r="A19" s="5" t="s">
        <v>49</v>
      </c>
      <c r="B19" s="4"/>
      <c r="C19" s="4"/>
      <c r="D19" s="4"/>
      <c r="E19" s="4"/>
      <c r="F19" s="4"/>
    </row>
    <row r="20" ht="12.0" customHeight="1">
      <c r="A20" s="5" t="s">
        <v>52</v>
      </c>
      <c r="B20" s="4"/>
      <c r="C20" s="4"/>
      <c r="D20" s="4"/>
      <c r="E20" s="4"/>
      <c r="F20" s="4"/>
    </row>
    <row r="21" ht="15.0" customHeight="1">
      <c r="A21" s="5" t="s">
        <v>56</v>
      </c>
      <c r="B21" s="4"/>
      <c r="C21" s="4"/>
      <c r="D21" s="4"/>
      <c r="E21" s="4"/>
      <c r="F21" s="4"/>
    </row>
    <row r="22" ht="12.0" customHeight="1">
      <c r="A22" s="5" t="s">
        <v>59</v>
      </c>
      <c r="B22" s="4"/>
      <c r="C22" s="4"/>
      <c r="D22" s="4"/>
      <c r="E22" s="4"/>
      <c r="F22" s="4"/>
    </row>
    <row r="23" ht="12.0" customHeight="1">
      <c r="A23" s="5" t="s">
        <v>62</v>
      </c>
      <c r="B23" s="4"/>
      <c r="C23" s="4"/>
      <c r="D23" s="4"/>
      <c r="E23" s="4"/>
      <c r="F23" s="4"/>
    </row>
    <row r="24" ht="15.0" customHeight="1">
      <c r="A24" s="5"/>
      <c r="B24" s="4"/>
      <c r="C24" s="4"/>
      <c r="D24" s="4"/>
      <c r="E24" s="4"/>
      <c r="F24" s="4"/>
    </row>
    <row r="25" ht="12.0" customHeight="1">
      <c r="A25" s="8" t="s">
        <v>70</v>
      </c>
      <c r="B25" s="4"/>
      <c r="C25" s="4"/>
      <c r="D25" s="4"/>
      <c r="E25" s="4"/>
      <c r="F25" s="4"/>
    </row>
    <row r="26" ht="12.0" customHeight="1">
      <c r="A26" s="5" t="s">
        <v>74</v>
      </c>
      <c r="B26" s="4"/>
      <c r="C26" s="4"/>
      <c r="D26" s="4"/>
      <c r="E26" s="4"/>
      <c r="F26" s="4"/>
    </row>
    <row r="27" ht="12.0" customHeight="1">
      <c r="A27" s="5" t="s">
        <v>78</v>
      </c>
      <c r="B27" s="4"/>
      <c r="C27" s="4"/>
      <c r="D27" s="4"/>
      <c r="E27" s="4"/>
      <c r="F27" s="4"/>
    </row>
    <row r="28" ht="12.0" customHeight="1">
      <c r="A28" s="5" t="s">
        <v>80</v>
      </c>
      <c r="B28" s="4"/>
      <c r="C28" s="4"/>
      <c r="D28" s="4"/>
      <c r="E28" s="4"/>
      <c r="F28" s="4"/>
    </row>
    <row r="29" ht="15.75" customHeight="1">
      <c r="A29" s="5"/>
      <c r="B29" s="4"/>
      <c r="C29" s="4"/>
      <c r="D29" s="4"/>
      <c r="E29" s="4"/>
      <c r="F29" s="4"/>
    </row>
    <row r="30" ht="15.75" customHeight="1">
      <c r="A30" s="8" t="s">
        <v>86</v>
      </c>
      <c r="B30" s="4"/>
      <c r="C30" s="4"/>
      <c r="D30" s="4"/>
      <c r="E30" s="4"/>
      <c r="F30" s="4"/>
    </row>
    <row r="31" ht="15.75" customHeight="1">
      <c r="A31" s="5" t="s">
        <v>89</v>
      </c>
      <c r="B31" s="4"/>
      <c r="C31" s="4"/>
      <c r="D31" s="4"/>
      <c r="E31" s="4"/>
      <c r="F31" s="4"/>
    </row>
    <row r="32" ht="15.75" customHeight="1">
      <c r="A32" s="5" t="s">
        <v>91</v>
      </c>
      <c r="B32" s="4"/>
      <c r="C32" s="4"/>
      <c r="D32" s="4"/>
      <c r="E32" s="4"/>
      <c r="F32" s="4"/>
    </row>
    <row r="33" ht="15.75" customHeight="1">
      <c r="A33" s="5" t="s">
        <v>94</v>
      </c>
      <c r="B33" s="4"/>
      <c r="C33" s="4"/>
      <c r="D33" s="4"/>
      <c r="E33" s="4"/>
      <c r="F33" s="4"/>
    </row>
    <row r="34" ht="15.75" customHeight="1">
      <c r="A34" s="5" t="s">
        <v>99</v>
      </c>
      <c r="B34" s="4"/>
      <c r="C34" s="4"/>
      <c r="D34" s="4"/>
      <c r="E34" s="4"/>
      <c r="F34" s="4"/>
    </row>
    <row r="35" ht="15.75" customHeight="1">
      <c r="A35" s="4"/>
      <c r="B35" s="4"/>
      <c r="C35" s="4"/>
      <c r="D35" s="4"/>
      <c r="E35" s="4"/>
      <c r="F35" s="4"/>
    </row>
    <row r="36" ht="15.75" customHeight="1">
      <c r="A36" s="4"/>
      <c r="B36" s="4"/>
      <c r="C36" s="4"/>
      <c r="D36" s="4"/>
      <c r="E36" s="4"/>
      <c r="F36" s="4"/>
    </row>
    <row r="37" ht="15.75" customHeight="1">
      <c r="A37" s="4"/>
      <c r="B37" s="4"/>
      <c r="C37" s="4"/>
      <c r="D37" s="4"/>
      <c r="E37" s="4"/>
      <c r="F37" s="4"/>
    </row>
    <row r="38" ht="15.75" customHeight="1">
      <c r="A38" s="4"/>
      <c r="B38" s="4"/>
      <c r="C38" s="4"/>
      <c r="D38" s="4"/>
      <c r="E38" s="4"/>
      <c r="F38" s="4"/>
    </row>
    <row r="39" ht="15.75" customHeight="1">
      <c r="A39" s="4"/>
      <c r="B39" s="4"/>
      <c r="C39" s="4"/>
      <c r="D39" s="4"/>
      <c r="E39" s="4"/>
      <c r="F39" s="4"/>
    </row>
    <row r="40" ht="15.75" customHeight="1">
      <c r="A40" s="4"/>
      <c r="B40" s="4"/>
      <c r="C40" s="4"/>
      <c r="D40" s="4"/>
      <c r="E40" s="4"/>
      <c r="F40" s="4"/>
    </row>
    <row r="41" ht="15.75" customHeight="1">
      <c r="A41" s="4"/>
      <c r="B41" s="4"/>
      <c r="C41" s="4"/>
      <c r="D41" s="4"/>
      <c r="E41" s="4"/>
      <c r="F41" s="4"/>
    </row>
    <row r="42" ht="15.75" customHeight="1">
      <c r="A42" s="4"/>
      <c r="B42" s="4"/>
      <c r="C42" s="4"/>
      <c r="D42" s="4"/>
      <c r="E42" s="4"/>
      <c r="F42" s="4"/>
    </row>
    <row r="43" ht="15.75" customHeight="1">
      <c r="A43" s="4"/>
      <c r="B43" s="4"/>
      <c r="C43" s="4"/>
      <c r="D43" s="4"/>
      <c r="E43" s="4"/>
      <c r="F43" s="4"/>
    </row>
    <row r="44" ht="15.75" customHeight="1">
      <c r="A44" s="4"/>
      <c r="B44" s="4"/>
      <c r="C44" s="4"/>
      <c r="D44" s="4"/>
      <c r="E44" s="4"/>
      <c r="F44" s="4"/>
    </row>
    <row r="45" ht="15.75" customHeight="1">
      <c r="A45" s="4"/>
      <c r="B45" s="4"/>
      <c r="C45" s="4"/>
      <c r="D45" s="4"/>
      <c r="E45" s="4"/>
      <c r="F45" s="4"/>
    </row>
    <row r="46" ht="15.75" customHeight="1">
      <c r="A46" s="4"/>
      <c r="B46" s="4"/>
      <c r="C46" s="4"/>
      <c r="D46" s="4"/>
      <c r="E46" s="4"/>
      <c r="F46" s="4"/>
    </row>
    <row r="47" ht="15.75" customHeight="1">
      <c r="A47" s="4"/>
      <c r="B47" s="4"/>
      <c r="C47" s="4"/>
      <c r="D47" s="4"/>
      <c r="E47" s="4"/>
      <c r="F47" s="4"/>
    </row>
    <row r="48" ht="15.75" customHeight="1">
      <c r="A48" s="4"/>
      <c r="B48" s="4"/>
      <c r="C48" s="4"/>
      <c r="D48" s="4"/>
      <c r="E48" s="4"/>
      <c r="F48" s="4"/>
    </row>
    <row r="49" ht="15.75" customHeight="1">
      <c r="A49" s="4"/>
      <c r="B49" s="4"/>
      <c r="C49" s="4"/>
      <c r="D49" s="4"/>
      <c r="E49" s="4"/>
      <c r="F49" s="4"/>
    </row>
    <row r="50" ht="15.75" customHeight="1">
      <c r="A50" s="4"/>
      <c r="B50" s="4"/>
      <c r="C50" s="4"/>
      <c r="D50" s="4"/>
      <c r="E50" s="4"/>
      <c r="F50" s="4"/>
    </row>
    <row r="51" ht="15.75" customHeight="1">
      <c r="A51" s="4"/>
      <c r="B51" s="4"/>
      <c r="C51" s="4"/>
      <c r="D51" s="4"/>
      <c r="E51" s="4"/>
      <c r="F51" s="4"/>
    </row>
    <row r="52" ht="15.75" customHeight="1">
      <c r="A52" s="4"/>
      <c r="B52" s="4"/>
      <c r="C52" s="4"/>
      <c r="D52" s="4"/>
      <c r="E52" s="4"/>
      <c r="F52" s="4"/>
    </row>
    <row r="53" ht="15.75" customHeight="1">
      <c r="A53" s="4"/>
      <c r="B53" s="4"/>
      <c r="C53" s="4"/>
      <c r="D53" s="4"/>
      <c r="E53" s="4"/>
      <c r="F53" s="4"/>
    </row>
    <row r="54" ht="15.75" customHeight="1">
      <c r="A54" s="4"/>
      <c r="B54" s="4"/>
      <c r="C54" s="4"/>
      <c r="D54" s="4"/>
      <c r="E54" s="4"/>
      <c r="F54" s="4"/>
    </row>
    <row r="55" ht="15.75" customHeight="1">
      <c r="A55" s="4"/>
      <c r="B55" s="4"/>
      <c r="C55" s="4"/>
      <c r="D55" s="4"/>
      <c r="E55" s="4"/>
      <c r="F55" s="4"/>
    </row>
    <row r="56" ht="15.75" customHeight="1">
      <c r="A56" s="4"/>
      <c r="B56" s="4"/>
      <c r="C56" s="4"/>
      <c r="D56" s="4"/>
      <c r="E56" s="4"/>
      <c r="F56" s="4"/>
    </row>
    <row r="57" ht="15.75" customHeight="1">
      <c r="A57" s="4"/>
      <c r="B57" s="4"/>
      <c r="C57" s="4"/>
      <c r="D57" s="4"/>
      <c r="E57" s="4"/>
      <c r="F57" s="4"/>
    </row>
    <row r="58" ht="15.75" customHeight="1">
      <c r="A58" s="4"/>
      <c r="B58" s="4"/>
      <c r="C58" s="4"/>
      <c r="D58" s="4"/>
      <c r="E58" s="4"/>
      <c r="F58" s="4"/>
    </row>
    <row r="59" ht="15.75" customHeight="1">
      <c r="A59" s="4"/>
      <c r="B59" s="4"/>
      <c r="C59" s="4"/>
      <c r="D59" s="4"/>
      <c r="E59" s="4"/>
      <c r="F59" s="4"/>
    </row>
    <row r="60" ht="15.75" customHeight="1">
      <c r="A60" s="4"/>
      <c r="B60" s="4"/>
      <c r="C60" s="4"/>
      <c r="D60" s="4"/>
      <c r="E60" s="4"/>
      <c r="F60" s="4"/>
    </row>
    <row r="61" ht="15.75" customHeight="1">
      <c r="A61" s="4"/>
      <c r="B61" s="4"/>
      <c r="C61" s="4"/>
      <c r="D61" s="4"/>
      <c r="E61" s="4"/>
      <c r="F61" s="4"/>
    </row>
    <row r="62" ht="15.75" customHeight="1">
      <c r="A62" s="4"/>
      <c r="B62" s="4"/>
      <c r="C62" s="4"/>
      <c r="D62" s="4"/>
      <c r="E62" s="4"/>
      <c r="F62" s="4"/>
    </row>
    <row r="63" ht="15.75" customHeight="1">
      <c r="A63" s="4"/>
      <c r="B63" s="4"/>
      <c r="C63" s="4"/>
      <c r="D63" s="4"/>
      <c r="E63" s="4"/>
      <c r="F63" s="4"/>
    </row>
    <row r="64" ht="15.75" customHeight="1">
      <c r="A64" s="4"/>
      <c r="B64" s="4"/>
      <c r="C64" s="4"/>
      <c r="D64" s="4"/>
      <c r="E64" s="4"/>
      <c r="F64" s="4"/>
    </row>
    <row r="65" ht="15.75" customHeight="1">
      <c r="A65" s="4"/>
      <c r="B65" s="4"/>
      <c r="C65" s="4"/>
      <c r="D65" s="4"/>
      <c r="E65" s="4"/>
      <c r="F65" s="4"/>
    </row>
    <row r="66" ht="15.75" customHeight="1">
      <c r="A66" s="4"/>
      <c r="B66" s="4"/>
      <c r="C66" s="4"/>
      <c r="D66" s="4"/>
      <c r="E66" s="4"/>
      <c r="F66" s="4"/>
    </row>
    <row r="67" ht="15.75" customHeight="1">
      <c r="A67" s="4"/>
      <c r="B67" s="4"/>
      <c r="C67" s="4"/>
      <c r="D67" s="4"/>
      <c r="E67" s="4"/>
      <c r="F67" s="4"/>
    </row>
    <row r="68" ht="15.75" customHeight="1">
      <c r="A68" s="4"/>
      <c r="B68" s="4"/>
      <c r="C68" s="4"/>
      <c r="D68" s="4"/>
      <c r="E68" s="4"/>
      <c r="F68" s="4"/>
    </row>
    <row r="69" ht="15.75" customHeight="1">
      <c r="A69" s="4"/>
      <c r="B69" s="4"/>
      <c r="C69" s="4"/>
      <c r="D69" s="4"/>
      <c r="E69" s="4"/>
      <c r="F69" s="4"/>
    </row>
    <row r="70" ht="15.75" customHeight="1">
      <c r="A70" s="4"/>
      <c r="B70" s="4"/>
      <c r="C70" s="4"/>
      <c r="D70" s="4"/>
      <c r="E70" s="4"/>
      <c r="F70" s="4"/>
    </row>
    <row r="71" ht="15.75" customHeight="1">
      <c r="A71" s="4"/>
      <c r="B71" s="4"/>
      <c r="C71" s="4"/>
      <c r="D71" s="4"/>
      <c r="E71" s="4"/>
      <c r="F71" s="4"/>
    </row>
    <row r="72" ht="15.75" customHeight="1">
      <c r="A72" s="4"/>
      <c r="B72" s="4"/>
      <c r="C72" s="4"/>
      <c r="D72" s="4"/>
      <c r="E72" s="4"/>
      <c r="F72" s="4"/>
    </row>
    <row r="73" ht="15.75" customHeight="1">
      <c r="A73" s="4"/>
      <c r="B73" s="4"/>
      <c r="C73" s="4"/>
      <c r="D73" s="4"/>
      <c r="E73" s="4"/>
      <c r="F73" s="4"/>
    </row>
    <row r="74" ht="15.75" customHeight="1">
      <c r="A74" s="4"/>
      <c r="B74" s="4"/>
      <c r="C74" s="4"/>
      <c r="D74" s="4"/>
      <c r="E74" s="4"/>
      <c r="F74" s="4"/>
    </row>
    <row r="75" ht="15.75" customHeight="1">
      <c r="A75" s="4"/>
      <c r="B75" s="4"/>
      <c r="C75" s="4"/>
      <c r="D75" s="4"/>
      <c r="E75" s="4"/>
      <c r="F75" s="4"/>
    </row>
    <row r="76" ht="15.75" customHeight="1">
      <c r="A76" s="4"/>
      <c r="B76" s="4"/>
      <c r="C76" s="4"/>
      <c r="D76" s="4"/>
      <c r="E76" s="4"/>
      <c r="F76" s="4"/>
    </row>
    <row r="77" ht="15.75" customHeight="1">
      <c r="A77" s="4"/>
      <c r="B77" s="4"/>
      <c r="C77" s="4"/>
      <c r="D77" s="4"/>
      <c r="E77" s="4"/>
      <c r="F77" s="4"/>
    </row>
    <row r="78" ht="15.75" customHeight="1">
      <c r="A78" s="4"/>
      <c r="B78" s="4"/>
      <c r="C78" s="4"/>
      <c r="D78" s="4"/>
      <c r="E78" s="4"/>
      <c r="F78" s="4"/>
    </row>
    <row r="79" ht="15.75" customHeight="1">
      <c r="A79" s="4"/>
      <c r="B79" s="4"/>
      <c r="C79" s="4"/>
      <c r="D79" s="4"/>
      <c r="E79" s="4"/>
      <c r="F79" s="4"/>
    </row>
    <row r="80" ht="15.75" customHeight="1">
      <c r="A80" s="4"/>
      <c r="B80" s="4"/>
      <c r="C80" s="4"/>
      <c r="D80" s="4"/>
      <c r="E80" s="4"/>
      <c r="F80" s="4"/>
    </row>
    <row r="81" ht="15.75" customHeight="1">
      <c r="A81" s="4"/>
      <c r="B81" s="4"/>
      <c r="C81" s="4"/>
      <c r="D81" s="4"/>
      <c r="E81" s="4"/>
      <c r="F81" s="4"/>
    </row>
    <row r="82" ht="15.75" customHeight="1">
      <c r="A82" s="4"/>
      <c r="B82" s="4"/>
      <c r="C82" s="4"/>
      <c r="D82" s="4"/>
      <c r="E82" s="4"/>
      <c r="F82" s="4"/>
    </row>
    <row r="83" ht="15.75" customHeight="1">
      <c r="A83" s="4"/>
      <c r="B83" s="4"/>
      <c r="C83" s="4"/>
      <c r="D83" s="4"/>
      <c r="E83" s="4"/>
      <c r="F83" s="4"/>
    </row>
    <row r="84" ht="15.75" customHeight="1">
      <c r="A84" s="4"/>
      <c r="B84" s="4"/>
      <c r="C84" s="4"/>
      <c r="D84" s="4"/>
      <c r="E84" s="4"/>
      <c r="F84" s="4"/>
    </row>
    <row r="85" ht="15.75" customHeight="1">
      <c r="A85" s="4"/>
      <c r="B85" s="4"/>
      <c r="C85" s="4"/>
      <c r="D85" s="4"/>
      <c r="E85" s="4"/>
      <c r="F85" s="4"/>
    </row>
    <row r="86" ht="15.75" customHeight="1">
      <c r="A86" s="4"/>
      <c r="B86" s="4"/>
      <c r="C86" s="4"/>
      <c r="D86" s="4"/>
      <c r="E86" s="4"/>
      <c r="F86" s="4"/>
    </row>
    <row r="87" ht="15.75" customHeight="1">
      <c r="A87" s="4"/>
      <c r="B87" s="4"/>
      <c r="C87" s="4"/>
      <c r="D87" s="4"/>
      <c r="E87" s="4"/>
      <c r="F87" s="4"/>
    </row>
    <row r="88" ht="15.75" customHeight="1">
      <c r="A88" s="4"/>
      <c r="B88" s="4"/>
      <c r="C88" s="4"/>
      <c r="D88" s="4"/>
      <c r="E88" s="4"/>
      <c r="F88" s="4"/>
    </row>
    <row r="89" ht="15.75" customHeight="1">
      <c r="A89" s="4"/>
      <c r="B89" s="4"/>
      <c r="C89" s="4"/>
      <c r="D89" s="4"/>
      <c r="E89" s="4"/>
      <c r="F89" s="4"/>
    </row>
    <row r="90" ht="15.75" customHeight="1">
      <c r="A90" s="4"/>
      <c r="B90" s="4"/>
      <c r="C90" s="4"/>
      <c r="D90" s="4"/>
      <c r="E90" s="4"/>
      <c r="F90" s="4"/>
    </row>
    <row r="91" ht="15.75" customHeight="1">
      <c r="A91" s="4"/>
      <c r="B91" s="4"/>
      <c r="C91" s="4"/>
      <c r="D91" s="4"/>
      <c r="E91" s="4"/>
      <c r="F91" s="4"/>
    </row>
    <row r="92" ht="15.75" customHeight="1">
      <c r="A92" s="4"/>
      <c r="B92" s="4"/>
      <c r="C92" s="4"/>
      <c r="D92" s="4"/>
      <c r="E92" s="4"/>
      <c r="F92" s="4"/>
    </row>
    <row r="93" ht="15.75" customHeight="1">
      <c r="A93" s="4"/>
      <c r="B93" s="4"/>
      <c r="C93" s="4"/>
      <c r="D93" s="4"/>
      <c r="E93" s="4"/>
      <c r="F93" s="4"/>
    </row>
    <row r="94" ht="15.75" customHeight="1">
      <c r="A94" s="4"/>
      <c r="B94" s="4"/>
      <c r="C94" s="4"/>
      <c r="D94" s="4"/>
      <c r="E94" s="4"/>
      <c r="F94" s="4"/>
    </row>
    <row r="95" ht="15.75" customHeight="1">
      <c r="A95" s="4"/>
      <c r="B95" s="4"/>
      <c r="C95" s="4"/>
      <c r="D95" s="4"/>
      <c r="E95" s="4"/>
      <c r="F95" s="4"/>
    </row>
    <row r="96" ht="15.75" customHeight="1">
      <c r="A96" s="4"/>
      <c r="B96" s="4"/>
      <c r="C96" s="4"/>
      <c r="D96" s="4"/>
      <c r="E96" s="4"/>
      <c r="F96" s="4"/>
    </row>
    <row r="97" ht="15.75" customHeight="1">
      <c r="A97" s="4"/>
      <c r="B97" s="4"/>
      <c r="C97" s="4"/>
      <c r="D97" s="4"/>
      <c r="E97" s="4"/>
      <c r="F97" s="4"/>
    </row>
    <row r="98" ht="15.75" customHeight="1">
      <c r="A98" s="4"/>
      <c r="B98" s="4"/>
      <c r="C98" s="4"/>
      <c r="D98" s="4"/>
      <c r="E98" s="4"/>
      <c r="F98" s="4"/>
    </row>
    <row r="99" ht="15.75" customHeight="1">
      <c r="A99" s="4"/>
      <c r="B99" s="4"/>
      <c r="C99" s="4"/>
      <c r="D99" s="4"/>
      <c r="E99" s="4"/>
      <c r="F99" s="4"/>
    </row>
    <row r="100" ht="15.75" customHeight="1">
      <c r="A100" s="4"/>
      <c r="B100" s="4"/>
      <c r="C100" s="4"/>
      <c r="D100" s="4"/>
      <c r="E100" s="4"/>
      <c r="F100" s="4"/>
    </row>
    <row r="101" ht="15.75" customHeight="1">
      <c r="A101" s="4"/>
      <c r="B101" s="4"/>
      <c r="C101" s="4"/>
      <c r="D101" s="4"/>
      <c r="E101" s="4"/>
      <c r="F101" s="4"/>
    </row>
    <row r="102" ht="15.75" customHeight="1">
      <c r="A102" s="4"/>
      <c r="B102" s="4"/>
      <c r="C102" s="4"/>
      <c r="D102" s="4"/>
      <c r="E102" s="4"/>
      <c r="F102" s="4"/>
    </row>
    <row r="103" ht="15.75" customHeight="1">
      <c r="A103" s="4"/>
      <c r="B103" s="4"/>
      <c r="C103" s="4"/>
      <c r="D103" s="4"/>
      <c r="E103" s="4"/>
      <c r="F103" s="4"/>
    </row>
    <row r="104" ht="15.75" customHeight="1">
      <c r="A104" s="4"/>
      <c r="B104" s="4"/>
      <c r="C104" s="4"/>
      <c r="D104" s="4"/>
      <c r="E104" s="4"/>
      <c r="F104" s="4"/>
    </row>
    <row r="105" ht="15.75" customHeight="1">
      <c r="A105" s="4"/>
      <c r="B105" s="4"/>
      <c r="C105" s="4"/>
      <c r="D105" s="4"/>
      <c r="E105" s="4"/>
      <c r="F105" s="4"/>
    </row>
    <row r="106" ht="15.75" customHeight="1">
      <c r="A106" s="4"/>
      <c r="B106" s="4"/>
      <c r="C106" s="4"/>
      <c r="D106" s="4"/>
      <c r="E106" s="4"/>
      <c r="F106" s="4"/>
    </row>
    <row r="107" ht="15.75" customHeight="1">
      <c r="A107" s="4"/>
      <c r="B107" s="4"/>
      <c r="C107" s="4"/>
      <c r="D107" s="4"/>
      <c r="E107" s="4"/>
      <c r="F107" s="4"/>
    </row>
    <row r="108" ht="15.75" customHeight="1">
      <c r="A108" s="4"/>
      <c r="B108" s="4"/>
      <c r="C108" s="4"/>
      <c r="D108" s="4"/>
      <c r="E108" s="4"/>
      <c r="F108" s="4"/>
    </row>
    <row r="109" ht="15.75" customHeight="1">
      <c r="A109" s="4"/>
      <c r="B109" s="4"/>
      <c r="C109" s="4"/>
      <c r="D109" s="4"/>
      <c r="E109" s="4"/>
      <c r="F109" s="4"/>
    </row>
    <row r="110" ht="15.75" customHeight="1">
      <c r="A110" s="4"/>
      <c r="B110" s="4"/>
      <c r="C110" s="4"/>
      <c r="D110" s="4"/>
      <c r="E110" s="4"/>
      <c r="F110" s="4"/>
    </row>
    <row r="111" ht="15.75" customHeight="1">
      <c r="A111" s="4"/>
      <c r="B111" s="4"/>
      <c r="C111" s="4"/>
      <c r="D111" s="4"/>
      <c r="E111" s="4"/>
      <c r="F111" s="4"/>
    </row>
    <row r="112" ht="15.75" customHeight="1">
      <c r="A112" s="4"/>
      <c r="B112" s="4"/>
      <c r="C112" s="4"/>
      <c r="D112" s="4"/>
      <c r="E112" s="4"/>
      <c r="F112" s="4"/>
    </row>
    <row r="113" ht="15.75" customHeight="1">
      <c r="A113" s="4"/>
      <c r="B113" s="4"/>
      <c r="C113" s="4"/>
      <c r="D113" s="4"/>
      <c r="E113" s="4"/>
      <c r="F113" s="4"/>
    </row>
    <row r="114" ht="15.75" customHeight="1">
      <c r="A114" s="4"/>
      <c r="B114" s="4"/>
      <c r="C114" s="4"/>
      <c r="D114" s="4"/>
      <c r="E114" s="4"/>
      <c r="F114" s="4"/>
    </row>
    <row r="115" ht="15.75" customHeight="1">
      <c r="A115" s="4"/>
      <c r="B115" s="4"/>
      <c r="C115" s="4"/>
      <c r="D115" s="4"/>
      <c r="E115" s="4"/>
      <c r="F115" s="4"/>
    </row>
    <row r="116" ht="15.75" customHeight="1">
      <c r="A116" s="4"/>
      <c r="B116" s="4"/>
      <c r="C116" s="4"/>
      <c r="D116" s="4"/>
      <c r="E116" s="4"/>
      <c r="F116" s="4"/>
    </row>
    <row r="117" ht="15.75" customHeight="1">
      <c r="A117" s="4"/>
      <c r="B117" s="4"/>
      <c r="C117" s="4"/>
      <c r="D117" s="4"/>
      <c r="E117" s="4"/>
      <c r="F117" s="4"/>
    </row>
    <row r="118" ht="15.75" customHeight="1">
      <c r="A118" s="4"/>
      <c r="B118" s="4"/>
      <c r="C118" s="4"/>
      <c r="D118" s="4"/>
      <c r="E118" s="4"/>
      <c r="F118" s="4"/>
    </row>
    <row r="119" ht="15.75" customHeight="1">
      <c r="A119" s="4"/>
      <c r="B119" s="4"/>
      <c r="C119" s="4"/>
      <c r="D119" s="4"/>
      <c r="E119" s="4"/>
      <c r="F119" s="4"/>
    </row>
    <row r="120" ht="15.75" customHeight="1">
      <c r="A120" s="4"/>
      <c r="B120" s="4"/>
      <c r="C120" s="4"/>
      <c r="D120" s="4"/>
      <c r="E120" s="4"/>
      <c r="F120" s="4"/>
    </row>
    <row r="121" ht="15.75" customHeight="1">
      <c r="A121" s="4"/>
      <c r="B121" s="4"/>
      <c r="C121" s="4"/>
      <c r="D121" s="4"/>
      <c r="E121" s="4"/>
      <c r="F121" s="4"/>
    </row>
    <row r="122" ht="15.75" customHeight="1">
      <c r="A122" s="4"/>
      <c r="B122" s="4"/>
      <c r="C122" s="4"/>
      <c r="D122" s="4"/>
      <c r="E122" s="4"/>
      <c r="F122" s="4"/>
    </row>
    <row r="123" ht="15.75" customHeight="1">
      <c r="A123" s="4"/>
      <c r="B123" s="4"/>
      <c r="C123" s="4"/>
      <c r="D123" s="4"/>
      <c r="E123" s="4"/>
      <c r="F123" s="4"/>
    </row>
    <row r="124" ht="15.75" customHeight="1">
      <c r="A124" s="4"/>
      <c r="B124" s="4"/>
      <c r="C124" s="4"/>
      <c r="D124" s="4"/>
      <c r="E124" s="4"/>
      <c r="F124" s="4"/>
    </row>
    <row r="125" ht="15.75" customHeight="1">
      <c r="A125" s="4"/>
      <c r="B125" s="4"/>
      <c r="C125" s="4"/>
      <c r="D125" s="4"/>
      <c r="E125" s="4"/>
      <c r="F125" s="4"/>
    </row>
    <row r="126" ht="15.75" customHeight="1">
      <c r="A126" s="4"/>
      <c r="B126" s="4"/>
      <c r="C126" s="4"/>
      <c r="D126" s="4"/>
      <c r="E126" s="4"/>
      <c r="F126" s="4"/>
    </row>
    <row r="127" ht="15.75" customHeight="1">
      <c r="A127" s="4"/>
      <c r="B127" s="4"/>
      <c r="C127" s="4"/>
      <c r="D127" s="4"/>
      <c r="E127" s="4"/>
      <c r="F127" s="4"/>
    </row>
    <row r="128" ht="15.75" customHeight="1">
      <c r="A128" s="4"/>
      <c r="B128" s="4"/>
      <c r="C128" s="4"/>
      <c r="D128" s="4"/>
      <c r="E128" s="4"/>
      <c r="F128" s="4"/>
    </row>
    <row r="129" ht="15.75" customHeight="1">
      <c r="A129" s="4"/>
      <c r="B129" s="4"/>
      <c r="C129" s="4"/>
      <c r="D129" s="4"/>
      <c r="E129" s="4"/>
      <c r="F129" s="4"/>
    </row>
    <row r="130" ht="15.75" customHeight="1">
      <c r="A130" s="4"/>
      <c r="B130" s="4"/>
      <c r="C130" s="4"/>
      <c r="D130" s="4"/>
      <c r="E130" s="4"/>
      <c r="F130" s="4"/>
    </row>
    <row r="131" ht="15.75" customHeight="1">
      <c r="A131" s="4"/>
      <c r="B131" s="4"/>
      <c r="C131" s="4"/>
      <c r="D131" s="4"/>
      <c r="E131" s="4"/>
      <c r="F131" s="4"/>
    </row>
    <row r="132" ht="15.75" customHeight="1">
      <c r="A132" s="4"/>
      <c r="B132" s="4"/>
      <c r="C132" s="4"/>
      <c r="D132" s="4"/>
      <c r="E132" s="4"/>
      <c r="F132" s="4"/>
    </row>
    <row r="133" ht="15.75" customHeight="1">
      <c r="A133" s="4"/>
      <c r="B133" s="4"/>
      <c r="C133" s="4"/>
      <c r="D133" s="4"/>
      <c r="E133" s="4"/>
      <c r="F133" s="4"/>
    </row>
    <row r="134" ht="15.75" customHeight="1">
      <c r="A134" s="4"/>
      <c r="B134" s="4"/>
      <c r="C134" s="4"/>
      <c r="D134" s="4"/>
      <c r="E134" s="4"/>
      <c r="F134" s="4"/>
    </row>
    <row r="135" ht="15.75" customHeight="1">
      <c r="A135" s="4"/>
      <c r="B135" s="4"/>
      <c r="C135" s="4"/>
      <c r="D135" s="4"/>
      <c r="E135" s="4"/>
      <c r="F135" s="4"/>
    </row>
    <row r="136" ht="15.75" customHeight="1">
      <c r="A136" s="4"/>
      <c r="B136" s="4"/>
      <c r="C136" s="4"/>
      <c r="D136" s="4"/>
      <c r="E136" s="4"/>
      <c r="F136" s="4"/>
    </row>
    <row r="137" ht="15.75" customHeight="1">
      <c r="A137" s="4"/>
      <c r="B137" s="4"/>
      <c r="C137" s="4"/>
      <c r="D137" s="4"/>
      <c r="E137" s="4"/>
      <c r="F137" s="4"/>
    </row>
    <row r="138" ht="15.75" customHeight="1">
      <c r="A138" s="4"/>
      <c r="B138" s="4"/>
      <c r="C138" s="4"/>
      <c r="D138" s="4"/>
      <c r="E138" s="4"/>
      <c r="F138" s="4"/>
    </row>
    <row r="139" ht="15.75" customHeight="1">
      <c r="A139" s="4"/>
      <c r="B139" s="4"/>
      <c r="C139" s="4"/>
      <c r="D139" s="4"/>
      <c r="E139" s="4"/>
      <c r="F139" s="4"/>
    </row>
    <row r="140" ht="15.75" customHeight="1">
      <c r="A140" s="4"/>
      <c r="B140" s="4"/>
      <c r="C140" s="4"/>
      <c r="D140" s="4"/>
      <c r="E140" s="4"/>
      <c r="F140" s="4"/>
    </row>
    <row r="141" ht="15.75" customHeight="1">
      <c r="A141" s="4"/>
      <c r="B141" s="4"/>
      <c r="C141" s="4"/>
      <c r="D141" s="4"/>
      <c r="E141" s="4"/>
      <c r="F141" s="4"/>
    </row>
    <row r="142" ht="15.75" customHeight="1">
      <c r="A142" s="4"/>
      <c r="B142" s="4"/>
      <c r="C142" s="4"/>
      <c r="D142" s="4"/>
      <c r="E142" s="4"/>
      <c r="F142" s="4"/>
    </row>
    <row r="143" ht="15.75" customHeight="1">
      <c r="A143" s="4"/>
      <c r="B143" s="4"/>
      <c r="C143" s="4"/>
      <c r="D143" s="4"/>
      <c r="E143" s="4"/>
      <c r="F143" s="4"/>
    </row>
    <row r="144" ht="15.75" customHeight="1">
      <c r="A144" s="4"/>
      <c r="B144" s="4"/>
      <c r="C144" s="4"/>
      <c r="D144" s="4"/>
      <c r="E144" s="4"/>
      <c r="F144" s="4"/>
    </row>
    <row r="145" ht="15.75" customHeight="1">
      <c r="A145" s="4"/>
      <c r="B145" s="4"/>
      <c r="C145" s="4"/>
      <c r="D145" s="4"/>
      <c r="E145" s="4"/>
      <c r="F145" s="4"/>
    </row>
    <row r="146" ht="15.75" customHeight="1">
      <c r="A146" s="4"/>
      <c r="B146" s="4"/>
      <c r="C146" s="4"/>
      <c r="D146" s="4"/>
      <c r="E146" s="4"/>
      <c r="F146" s="4"/>
    </row>
    <row r="147" ht="15.75" customHeight="1">
      <c r="A147" s="4"/>
      <c r="B147" s="4"/>
      <c r="C147" s="4"/>
      <c r="D147" s="4"/>
      <c r="E147" s="4"/>
      <c r="F147" s="4"/>
    </row>
    <row r="148" ht="15.75" customHeight="1">
      <c r="A148" s="4"/>
      <c r="B148" s="4"/>
      <c r="C148" s="4"/>
      <c r="D148" s="4"/>
      <c r="E148" s="4"/>
      <c r="F148" s="4"/>
    </row>
    <row r="149" ht="15.75" customHeight="1">
      <c r="A149" s="4"/>
      <c r="B149" s="4"/>
      <c r="C149" s="4"/>
      <c r="D149" s="4"/>
      <c r="E149" s="4"/>
      <c r="F149" s="4"/>
    </row>
    <row r="150" ht="15.75" customHeight="1">
      <c r="A150" s="4"/>
      <c r="B150" s="4"/>
      <c r="C150" s="4"/>
      <c r="D150" s="4"/>
      <c r="E150" s="4"/>
      <c r="F150" s="4"/>
    </row>
    <row r="151" ht="15.75" customHeight="1">
      <c r="A151" s="4"/>
      <c r="B151" s="4"/>
      <c r="C151" s="4"/>
      <c r="D151" s="4"/>
      <c r="E151" s="4"/>
      <c r="F151" s="4"/>
    </row>
    <row r="152" ht="15.75" customHeight="1">
      <c r="A152" s="4"/>
      <c r="B152" s="4"/>
      <c r="C152" s="4"/>
      <c r="D152" s="4"/>
      <c r="E152" s="4"/>
      <c r="F152" s="4"/>
    </row>
    <row r="153" ht="15.75" customHeight="1">
      <c r="A153" s="4"/>
      <c r="B153" s="4"/>
      <c r="C153" s="4"/>
      <c r="D153" s="4"/>
      <c r="E153" s="4"/>
      <c r="F153" s="4"/>
    </row>
    <row r="154" ht="15.75" customHeight="1">
      <c r="A154" s="4"/>
      <c r="B154" s="4"/>
      <c r="C154" s="4"/>
      <c r="D154" s="4"/>
      <c r="E154" s="4"/>
      <c r="F154" s="4"/>
    </row>
    <row r="155" ht="15.75" customHeight="1">
      <c r="A155" s="4"/>
      <c r="B155" s="4"/>
      <c r="C155" s="4"/>
      <c r="D155" s="4"/>
      <c r="E155" s="4"/>
      <c r="F155" s="4"/>
    </row>
    <row r="156" ht="15.75" customHeight="1">
      <c r="A156" s="4"/>
      <c r="B156" s="4"/>
      <c r="C156" s="4"/>
      <c r="D156" s="4"/>
      <c r="E156" s="4"/>
      <c r="F156" s="4"/>
    </row>
    <row r="157" ht="15.75" customHeight="1">
      <c r="A157" s="4"/>
      <c r="B157" s="4"/>
      <c r="C157" s="4"/>
      <c r="D157" s="4"/>
      <c r="E157" s="4"/>
      <c r="F157" s="4"/>
    </row>
    <row r="158" ht="15.75" customHeight="1">
      <c r="A158" s="4"/>
      <c r="B158" s="4"/>
      <c r="C158" s="4"/>
      <c r="D158" s="4"/>
      <c r="E158" s="4"/>
      <c r="F158" s="4"/>
    </row>
    <row r="159" ht="15.75" customHeight="1">
      <c r="A159" s="4"/>
      <c r="B159" s="4"/>
      <c r="C159" s="4"/>
      <c r="D159" s="4"/>
      <c r="E159" s="4"/>
      <c r="F159" s="4"/>
    </row>
    <row r="160" ht="15.75" customHeight="1">
      <c r="A160" s="4"/>
      <c r="B160" s="4"/>
      <c r="C160" s="4"/>
      <c r="D160" s="4"/>
      <c r="E160" s="4"/>
      <c r="F160" s="4"/>
    </row>
    <row r="161" ht="15.75" customHeight="1">
      <c r="A161" s="4"/>
      <c r="B161" s="4"/>
      <c r="C161" s="4"/>
      <c r="D161" s="4"/>
      <c r="E161" s="4"/>
      <c r="F161" s="4"/>
    </row>
    <row r="162" ht="15.75" customHeight="1">
      <c r="A162" s="4"/>
      <c r="B162" s="4"/>
      <c r="C162" s="4"/>
      <c r="D162" s="4"/>
      <c r="E162" s="4"/>
      <c r="F162" s="4"/>
    </row>
    <row r="163" ht="15.75" customHeight="1">
      <c r="A163" s="4"/>
      <c r="B163" s="4"/>
      <c r="C163" s="4"/>
      <c r="D163" s="4"/>
      <c r="E163" s="4"/>
      <c r="F163" s="4"/>
    </row>
    <row r="164" ht="15.75" customHeight="1">
      <c r="A164" s="4"/>
      <c r="B164" s="4"/>
      <c r="C164" s="4"/>
      <c r="D164" s="4"/>
      <c r="E164" s="4"/>
      <c r="F164" s="4"/>
    </row>
    <row r="165" ht="15.75" customHeight="1">
      <c r="A165" s="4"/>
      <c r="B165" s="4"/>
      <c r="C165" s="4"/>
      <c r="D165" s="4"/>
      <c r="E165" s="4"/>
      <c r="F165" s="4"/>
    </row>
    <row r="166" ht="15.75" customHeight="1">
      <c r="A166" s="4"/>
      <c r="B166" s="4"/>
      <c r="C166" s="4"/>
      <c r="D166" s="4"/>
      <c r="E166" s="4"/>
      <c r="F166" s="4"/>
    </row>
    <row r="167" ht="15.75" customHeight="1">
      <c r="A167" s="4"/>
      <c r="B167" s="4"/>
      <c r="C167" s="4"/>
      <c r="D167" s="4"/>
      <c r="E167" s="4"/>
      <c r="F167" s="4"/>
    </row>
    <row r="168" ht="15.75" customHeight="1">
      <c r="A168" s="4"/>
      <c r="B168" s="4"/>
      <c r="C168" s="4"/>
      <c r="D168" s="4"/>
      <c r="E168" s="4"/>
      <c r="F168" s="4"/>
    </row>
    <row r="169" ht="15.75" customHeight="1">
      <c r="A169" s="4"/>
      <c r="B169" s="4"/>
      <c r="C169" s="4"/>
      <c r="D169" s="4"/>
      <c r="E169" s="4"/>
      <c r="F169" s="4"/>
    </row>
    <row r="170" ht="15.75" customHeight="1">
      <c r="A170" s="4"/>
      <c r="B170" s="4"/>
      <c r="C170" s="4"/>
      <c r="D170" s="4"/>
      <c r="E170" s="4"/>
      <c r="F170" s="4"/>
    </row>
    <row r="171" ht="15.75" customHeight="1">
      <c r="A171" s="4"/>
      <c r="B171" s="4"/>
      <c r="C171" s="4"/>
      <c r="D171" s="4"/>
      <c r="E171" s="4"/>
      <c r="F171" s="4"/>
    </row>
    <row r="172" ht="15.75" customHeight="1">
      <c r="A172" s="4"/>
      <c r="B172" s="4"/>
      <c r="C172" s="4"/>
      <c r="D172" s="4"/>
      <c r="E172" s="4"/>
      <c r="F172" s="4"/>
    </row>
    <row r="173" ht="15.75" customHeight="1">
      <c r="A173" s="4"/>
      <c r="B173" s="4"/>
      <c r="C173" s="4"/>
      <c r="D173" s="4"/>
      <c r="E173" s="4"/>
      <c r="F173" s="4"/>
    </row>
    <row r="174" ht="15.75" customHeight="1">
      <c r="A174" s="4"/>
      <c r="B174" s="4"/>
      <c r="C174" s="4"/>
      <c r="D174" s="4"/>
      <c r="E174" s="4"/>
      <c r="F174" s="4"/>
    </row>
    <row r="175" ht="15.75" customHeight="1">
      <c r="A175" s="4"/>
      <c r="B175" s="4"/>
      <c r="C175" s="4"/>
      <c r="D175" s="4"/>
      <c r="E175" s="4"/>
      <c r="F175" s="4"/>
    </row>
    <row r="176" ht="15.75" customHeight="1">
      <c r="A176" s="4"/>
      <c r="B176" s="4"/>
      <c r="C176" s="4"/>
      <c r="D176" s="4"/>
      <c r="E176" s="4"/>
      <c r="F176" s="4"/>
    </row>
    <row r="177" ht="15.75" customHeight="1">
      <c r="A177" s="4"/>
      <c r="B177" s="4"/>
      <c r="C177" s="4"/>
      <c r="D177" s="4"/>
      <c r="E177" s="4"/>
      <c r="F177" s="4"/>
    </row>
    <row r="178" ht="15.75" customHeight="1">
      <c r="A178" s="4"/>
      <c r="B178" s="4"/>
      <c r="C178" s="4"/>
      <c r="D178" s="4"/>
      <c r="E178" s="4"/>
      <c r="F178" s="4"/>
    </row>
    <row r="179" ht="15.75" customHeight="1">
      <c r="A179" s="4"/>
      <c r="B179" s="4"/>
      <c r="C179" s="4"/>
      <c r="D179" s="4"/>
      <c r="E179" s="4"/>
      <c r="F179" s="4"/>
    </row>
    <row r="180" ht="15.75" customHeight="1">
      <c r="A180" s="4"/>
      <c r="B180" s="4"/>
      <c r="C180" s="4"/>
      <c r="D180" s="4"/>
      <c r="E180" s="4"/>
      <c r="F180" s="4"/>
    </row>
    <row r="181" ht="15.75" customHeight="1">
      <c r="A181" s="4"/>
      <c r="B181" s="4"/>
      <c r="C181" s="4"/>
      <c r="D181" s="4"/>
      <c r="E181" s="4"/>
      <c r="F181" s="4"/>
    </row>
    <row r="182" ht="15.75" customHeight="1">
      <c r="A182" s="4"/>
      <c r="B182" s="4"/>
      <c r="C182" s="4"/>
      <c r="D182" s="4"/>
      <c r="E182" s="4"/>
      <c r="F182" s="4"/>
    </row>
    <row r="183" ht="15.75" customHeight="1">
      <c r="A183" s="4"/>
      <c r="B183" s="4"/>
      <c r="C183" s="4"/>
      <c r="D183" s="4"/>
      <c r="E183" s="4"/>
      <c r="F183" s="4"/>
    </row>
    <row r="184" ht="15.75" customHeight="1">
      <c r="A184" s="4"/>
      <c r="B184" s="4"/>
      <c r="C184" s="4"/>
      <c r="D184" s="4"/>
      <c r="E184" s="4"/>
      <c r="F184" s="4"/>
    </row>
    <row r="185" ht="15.75" customHeight="1">
      <c r="A185" s="4"/>
      <c r="B185" s="4"/>
      <c r="C185" s="4"/>
      <c r="D185" s="4"/>
      <c r="E185" s="4"/>
      <c r="F185" s="4"/>
    </row>
    <row r="186" ht="15.75" customHeight="1">
      <c r="A186" s="4"/>
      <c r="B186" s="4"/>
      <c r="C186" s="4"/>
      <c r="D186" s="4"/>
      <c r="E186" s="4"/>
      <c r="F186" s="4"/>
    </row>
    <row r="187" ht="15.75" customHeight="1">
      <c r="A187" s="4"/>
      <c r="B187" s="4"/>
      <c r="C187" s="4"/>
      <c r="D187" s="4"/>
      <c r="E187" s="4"/>
      <c r="F187" s="4"/>
    </row>
    <row r="188" ht="15.75" customHeight="1">
      <c r="A188" s="4"/>
      <c r="B188" s="4"/>
      <c r="C188" s="4"/>
      <c r="D188" s="4"/>
      <c r="E188" s="4"/>
      <c r="F188" s="4"/>
    </row>
    <row r="189" ht="15.75" customHeight="1">
      <c r="A189" s="4"/>
      <c r="B189" s="4"/>
      <c r="C189" s="4"/>
      <c r="D189" s="4"/>
      <c r="E189" s="4"/>
      <c r="F189" s="4"/>
    </row>
    <row r="190" ht="15.75" customHeight="1">
      <c r="A190" s="4"/>
      <c r="B190" s="4"/>
      <c r="C190" s="4"/>
      <c r="D190" s="4"/>
      <c r="E190" s="4"/>
      <c r="F190" s="4"/>
    </row>
    <row r="191" ht="15.75" customHeight="1">
      <c r="A191" s="4"/>
      <c r="B191" s="4"/>
      <c r="C191" s="4"/>
      <c r="D191" s="4"/>
      <c r="E191" s="4"/>
      <c r="F191" s="4"/>
    </row>
    <row r="192" ht="15.75" customHeight="1">
      <c r="A192" s="4"/>
      <c r="B192" s="4"/>
      <c r="C192" s="4"/>
      <c r="D192" s="4"/>
      <c r="E192" s="4"/>
      <c r="F192" s="4"/>
    </row>
    <row r="193" ht="15.75" customHeight="1">
      <c r="A193" s="4"/>
      <c r="B193" s="4"/>
      <c r="C193" s="4"/>
      <c r="D193" s="4"/>
      <c r="E193" s="4"/>
      <c r="F193" s="4"/>
    </row>
    <row r="194" ht="15.75" customHeight="1">
      <c r="A194" s="4"/>
      <c r="B194" s="4"/>
      <c r="C194" s="4"/>
      <c r="D194" s="4"/>
      <c r="E194" s="4"/>
      <c r="F194" s="4"/>
    </row>
    <row r="195" ht="15.75" customHeight="1">
      <c r="A195" s="4"/>
      <c r="B195" s="4"/>
      <c r="C195" s="4"/>
      <c r="D195" s="4"/>
      <c r="E195" s="4"/>
      <c r="F195" s="4"/>
    </row>
    <row r="196" ht="15.75" customHeight="1">
      <c r="A196" s="4"/>
      <c r="B196" s="4"/>
      <c r="C196" s="4"/>
      <c r="D196" s="4"/>
      <c r="E196" s="4"/>
      <c r="F196" s="4"/>
    </row>
    <row r="197" ht="15.75" customHeight="1">
      <c r="A197" s="4"/>
      <c r="B197" s="4"/>
      <c r="C197" s="4"/>
      <c r="D197" s="4"/>
      <c r="E197" s="4"/>
      <c r="F197" s="4"/>
    </row>
    <row r="198" ht="15.75" customHeight="1">
      <c r="A198" s="4"/>
      <c r="B198" s="4"/>
      <c r="C198" s="4"/>
      <c r="D198" s="4"/>
      <c r="E198" s="4"/>
      <c r="F198" s="4"/>
    </row>
    <row r="199" ht="15.75" customHeight="1">
      <c r="A199" s="4"/>
      <c r="B199" s="4"/>
      <c r="C199" s="4"/>
      <c r="D199" s="4"/>
      <c r="E199" s="4"/>
      <c r="F199" s="4"/>
    </row>
    <row r="200" ht="15.75" customHeight="1">
      <c r="A200" s="4"/>
      <c r="B200" s="4"/>
      <c r="C200" s="4"/>
      <c r="D200" s="4"/>
      <c r="E200" s="4"/>
      <c r="F200" s="4"/>
    </row>
    <row r="201" ht="15.75" customHeight="1">
      <c r="A201" s="4"/>
      <c r="B201" s="4"/>
      <c r="C201" s="4"/>
      <c r="D201" s="4"/>
      <c r="E201" s="4"/>
      <c r="F201" s="4"/>
    </row>
    <row r="202" ht="15.75" customHeight="1">
      <c r="A202" s="4"/>
      <c r="B202" s="4"/>
      <c r="C202" s="4"/>
      <c r="D202" s="4"/>
      <c r="E202" s="4"/>
      <c r="F202" s="4"/>
    </row>
    <row r="203" ht="15.75" customHeight="1">
      <c r="A203" s="4"/>
      <c r="B203" s="4"/>
      <c r="C203" s="4"/>
      <c r="D203" s="4"/>
      <c r="E203" s="4"/>
      <c r="F203" s="4"/>
    </row>
    <row r="204" ht="15.75" customHeight="1">
      <c r="A204" s="4"/>
      <c r="B204" s="4"/>
      <c r="C204" s="4"/>
      <c r="D204" s="4"/>
      <c r="E204" s="4"/>
      <c r="F204" s="4"/>
    </row>
    <row r="205" ht="15.75" customHeight="1">
      <c r="A205" s="4"/>
      <c r="B205" s="4"/>
      <c r="C205" s="4"/>
      <c r="D205" s="4"/>
      <c r="E205" s="4"/>
      <c r="F205" s="4"/>
    </row>
    <row r="206" ht="15.75" customHeight="1">
      <c r="A206" s="4"/>
      <c r="B206" s="4"/>
      <c r="C206" s="4"/>
      <c r="D206" s="4"/>
      <c r="E206" s="4"/>
      <c r="F206" s="4"/>
    </row>
    <row r="207" ht="15.75" customHeight="1">
      <c r="A207" s="4"/>
      <c r="B207" s="4"/>
      <c r="C207" s="4"/>
      <c r="D207" s="4"/>
      <c r="E207" s="4"/>
      <c r="F207" s="4"/>
    </row>
    <row r="208" ht="15.75" customHeight="1">
      <c r="A208" s="4"/>
      <c r="B208" s="4"/>
      <c r="C208" s="4"/>
      <c r="D208" s="4"/>
      <c r="E208" s="4"/>
      <c r="F208" s="4"/>
    </row>
    <row r="209" ht="15.75" customHeight="1">
      <c r="A209" s="4"/>
      <c r="B209" s="4"/>
      <c r="C209" s="4"/>
      <c r="D209" s="4"/>
      <c r="E209" s="4"/>
      <c r="F209" s="4"/>
    </row>
    <row r="210" ht="15.75" customHeight="1">
      <c r="A210" s="4"/>
      <c r="B210" s="4"/>
      <c r="C210" s="4"/>
      <c r="D210" s="4"/>
      <c r="E210" s="4"/>
      <c r="F210" s="4"/>
    </row>
    <row r="211" ht="15.75" customHeight="1">
      <c r="A211" s="4"/>
      <c r="B211" s="4"/>
      <c r="C211" s="4"/>
      <c r="D211" s="4"/>
      <c r="E211" s="4"/>
      <c r="F211" s="4"/>
    </row>
    <row r="212" ht="15.75" customHeight="1">
      <c r="A212" s="4"/>
      <c r="B212" s="4"/>
      <c r="C212" s="4"/>
      <c r="D212" s="4"/>
      <c r="E212" s="4"/>
      <c r="F212" s="4"/>
    </row>
    <row r="213" ht="15.75" customHeight="1">
      <c r="A213" s="4"/>
      <c r="B213" s="4"/>
      <c r="C213" s="4"/>
      <c r="D213" s="4"/>
      <c r="E213" s="4"/>
      <c r="F213" s="4"/>
    </row>
    <row r="214" ht="15.75" customHeight="1">
      <c r="A214" s="4"/>
      <c r="B214" s="4"/>
      <c r="C214" s="4"/>
      <c r="D214" s="4"/>
      <c r="E214" s="4"/>
      <c r="F214" s="4"/>
    </row>
    <row r="215" ht="15.75" customHeight="1">
      <c r="A215" s="4"/>
      <c r="B215" s="4"/>
      <c r="C215" s="4"/>
      <c r="D215" s="4"/>
      <c r="E215" s="4"/>
      <c r="F215" s="4"/>
    </row>
    <row r="216" ht="15.75" customHeight="1">
      <c r="A216" s="4"/>
      <c r="B216" s="4"/>
      <c r="C216" s="4"/>
      <c r="D216" s="4"/>
      <c r="E216" s="4"/>
      <c r="F216" s="4"/>
    </row>
    <row r="217" ht="15.75" customHeight="1">
      <c r="A217" s="4"/>
      <c r="B217" s="4"/>
      <c r="C217" s="4"/>
      <c r="D217" s="4"/>
      <c r="E217" s="4"/>
      <c r="F217" s="4"/>
    </row>
    <row r="218" ht="15.75" customHeight="1">
      <c r="A218" s="4"/>
      <c r="B218" s="4"/>
      <c r="C218" s="4"/>
      <c r="D218" s="4"/>
      <c r="E218" s="4"/>
      <c r="F218" s="4"/>
    </row>
    <row r="219" ht="15.75" customHeight="1">
      <c r="A219" s="4"/>
      <c r="B219" s="4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0"/>
  <cols>
    <col customWidth="1" min="1" max="1" width="24.0"/>
    <col customWidth="1" min="2" max="3" width="24.13"/>
    <col customWidth="1" min="4" max="5" width="20.0"/>
    <col customWidth="1" min="6" max="6" width="40.0"/>
    <col customWidth="1" min="7" max="7" width="19.38"/>
    <col customWidth="1" min="8" max="8" width="19.63"/>
    <col customWidth="1" min="10" max="10" width="14.38"/>
    <col customWidth="1" min="11" max="12" width="13.88"/>
    <col customWidth="1" min="14" max="14" width="39.63"/>
    <col customWidth="1" min="15" max="15" width="25.13"/>
    <col customWidth="1" min="16" max="16" width="39.25"/>
  </cols>
  <sheetData>
    <row r="1" ht="19.5" customHeight="1">
      <c r="A1" s="2" t="s">
        <v>2</v>
      </c>
      <c r="B1" s="2" t="s">
        <v>31</v>
      </c>
      <c r="C1" s="2" t="s">
        <v>32</v>
      </c>
      <c r="D1" s="2" t="s">
        <v>4</v>
      </c>
      <c r="E1" s="2" t="s">
        <v>5</v>
      </c>
      <c r="F1" s="2" t="s">
        <v>35</v>
      </c>
      <c r="G1" s="12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ht="17.25" customHeight="1">
      <c r="A2" s="15"/>
      <c r="B2" s="4"/>
      <c r="C2" s="4"/>
      <c r="D2" s="4"/>
      <c r="E2" s="4"/>
      <c r="F2" s="4"/>
      <c r="G2" s="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ht="115.5" customHeight="1">
      <c r="A3" s="17" t="s">
        <v>14</v>
      </c>
      <c r="B3" s="18"/>
      <c r="C3" s="19"/>
      <c r="D3" s="20" t="s">
        <v>16</v>
      </c>
      <c r="E3" s="20" t="s">
        <v>17</v>
      </c>
      <c r="F3" s="17" t="s">
        <v>65</v>
      </c>
      <c r="G3" s="21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</row>
    <row r="4" ht="115.5" customHeight="1">
      <c r="A4" s="17" t="s">
        <v>27</v>
      </c>
      <c r="B4" s="19"/>
      <c r="C4" s="19"/>
      <c r="D4" s="20" t="s">
        <v>28</v>
      </c>
      <c r="E4" s="20" t="s">
        <v>29</v>
      </c>
      <c r="F4" s="17" t="s">
        <v>73</v>
      </c>
      <c r="G4" s="21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</row>
    <row r="5" ht="115.5" customHeight="1">
      <c r="A5" s="17" t="s">
        <v>37</v>
      </c>
      <c r="B5" s="19"/>
      <c r="C5" s="19"/>
      <c r="D5" s="20" t="s">
        <v>39</v>
      </c>
      <c r="E5" s="20" t="s">
        <v>40</v>
      </c>
      <c r="F5" s="17" t="s">
        <v>81</v>
      </c>
      <c r="G5" s="21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</row>
    <row r="6" ht="115.5" customHeight="1">
      <c r="A6" s="17" t="s">
        <v>44</v>
      </c>
      <c r="B6" s="19"/>
      <c r="C6" s="19"/>
      <c r="D6" s="20" t="s">
        <v>45</v>
      </c>
      <c r="E6" s="20" t="s">
        <v>46</v>
      </c>
      <c r="F6" s="17" t="s">
        <v>92</v>
      </c>
      <c r="G6" s="21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</row>
    <row r="7" ht="115.5" customHeight="1">
      <c r="A7" s="17" t="s">
        <v>51</v>
      </c>
      <c r="B7" s="19"/>
      <c r="C7" s="19"/>
      <c r="D7" s="20" t="s">
        <v>53</v>
      </c>
      <c r="E7" s="20" t="s">
        <v>55</v>
      </c>
      <c r="F7" s="17" t="s">
        <v>102</v>
      </c>
      <c r="G7" s="21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</row>
    <row r="8" ht="115.5" customHeight="1">
      <c r="A8" s="17" t="s">
        <v>63</v>
      </c>
      <c r="B8" s="19"/>
      <c r="C8" s="19"/>
      <c r="D8" s="20" t="s">
        <v>66</v>
      </c>
      <c r="E8" s="20" t="s">
        <v>67</v>
      </c>
      <c r="F8" s="17" t="s">
        <v>106</v>
      </c>
      <c r="G8" s="21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</row>
    <row r="9" ht="115.5" customHeight="1">
      <c r="A9" s="17" t="s">
        <v>72</v>
      </c>
      <c r="B9" s="19"/>
      <c r="C9" s="19"/>
      <c r="D9" s="20" t="s">
        <v>75</v>
      </c>
      <c r="E9" s="20" t="s">
        <v>77</v>
      </c>
      <c r="F9" s="17" t="s">
        <v>113</v>
      </c>
      <c r="G9" s="21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</row>
    <row r="10" ht="115.5" customHeight="1">
      <c r="A10" s="17" t="s">
        <v>84</v>
      </c>
      <c r="B10" s="19"/>
      <c r="C10" s="19"/>
      <c r="D10" s="20" t="s">
        <v>87</v>
      </c>
      <c r="E10" s="20" t="s">
        <v>88</v>
      </c>
      <c r="F10" s="17" t="s">
        <v>118</v>
      </c>
      <c r="G10" s="21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</row>
    <row r="11" ht="115.5" customHeight="1">
      <c r="A11" s="17" t="s">
        <v>95</v>
      </c>
      <c r="B11" s="19"/>
      <c r="C11" s="19"/>
      <c r="D11" s="20" t="s">
        <v>96</v>
      </c>
      <c r="E11" s="20" t="s">
        <v>98</v>
      </c>
      <c r="F11" s="17" t="s">
        <v>123</v>
      </c>
      <c r="G11" s="21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</row>
    <row r="12" ht="115.5" customHeight="1">
      <c r="A12" s="17" t="s">
        <v>103</v>
      </c>
      <c r="B12" s="19"/>
      <c r="C12" s="19"/>
      <c r="D12" s="20" t="s">
        <v>104</v>
      </c>
      <c r="E12" s="20" t="s">
        <v>105</v>
      </c>
      <c r="F12" s="17" t="s">
        <v>129</v>
      </c>
      <c r="G12" s="21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</row>
    <row r="13" ht="115.5" customHeight="1">
      <c r="A13" s="17" t="s">
        <v>110</v>
      </c>
      <c r="B13" s="19"/>
      <c r="C13" s="19"/>
      <c r="D13" s="20" t="s">
        <v>111</v>
      </c>
      <c r="E13" s="20" t="s">
        <v>112</v>
      </c>
      <c r="F13" s="17" t="s">
        <v>133</v>
      </c>
      <c r="G13" s="21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</row>
    <row r="14" ht="115.5" customHeight="1">
      <c r="A14" s="17" t="s">
        <v>119</v>
      </c>
      <c r="B14" s="19"/>
      <c r="C14" s="19"/>
      <c r="D14" s="20" t="s">
        <v>121</v>
      </c>
      <c r="E14" s="20"/>
      <c r="F14" s="17" t="s">
        <v>139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</row>
    <row r="15" ht="115.5" customHeight="1">
      <c r="A15" s="17" t="s">
        <v>126</v>
      </c>
      <c r="B15" s="19"/>
      <c r="C15" s="19"/>
      <c r="D15" s="20" t="s">
        <v>127</v>
      </c>
      <c r="E15" s="20" t="s">
        <v>128</v>
      </c>
      <c r="F15" s="17" t="s">
        <v>145</v>
      </c>
      <c r="G15" s="21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</row>
    <row r="16" ht="115.5" customHeight="1">
      <c r="A16" s="17" t="s">
        <v>132</v>
      </c>
      <c r="B16" s="19"/>
      <c r="C16" s="19"/>
      <c r="D16" s="20" t="s">
        <v>135</v>
      </c>
      <c r="E16" s="20" t="s">
        <v>136</v>
      </c>
      <c r="F16" s="17" t="s">
        <v>149</v>
      </c>
      <c r="G16" s="21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</row>
    <row r="17" ht="115.5" customHeight="1">
      <c r="A17" s="17" t="s">
        <v>142</v>
      </c>
      <c r="B17" s="19"/>
      <c r="C17" s="19"/>
      <c r="D17" s="20" t="s">
        <v>143</v>
      </c>
      <c r="E17" s="20" t="s">
        <v>144</v>
      </c>
      <c r="F17" s="17" t="s">
        <v>154</v>
      </c>
      <c r="G17" s="21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</row>
    <row r="18" ht="115.5" customHeight="1">
      <c r="A18" s="17" t="s">
        <v>150</v>
      </c>
      <c r="B18" s="19"/>
      <c r="C18" s="19"/>
      <c r="D18" s="20" t="s">
        <v>151</v>
      </c>
      <c r="E18" s="20" t="s">
        <v>152</v>
      </c>
      <c r="F18" s="17" t="s">
        <v>160</v>
      </c>
      <c r="G18" s="21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</row>
    <row r="19" ht="115.5" customHeight="1">
      <c r="A19" s="24" t="s">
        <v>157</v>
      </c>
      <c r="B19" s="19"/>
      <c r="C19" s="19"/>
      <c r="D19" s="20" t="s">
        <v>158</v>
      </c>
      <c r="E19" s="20" t="s">
        <v>159</v>
      </c>
      <c r="F19" s="17" t="s">
        <v>175</v>
      </c>
      <c r="G19" s="21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</row>
    <row r="20" ht="115.5" customHeight="1">
      <c r="A20" s="17" t="s">
        <v>164</v>
      </c>
      <c r="B20" s="19"/>
      <c r="C20" s="19"/>
      <c r="D20" s="20" t="s">
        <v>166</v>
      </c>
      <c r="E20" s="20" t="s">
        <v>167</v>
      </c>
      <c r="F20" s="17" t="s">
        <v>177</v>
      </c>
      <c r="G20" s="21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</row>
    <row r="21" ht="15.75" customHeight="1">
      <c r="A21" s="19"/>
      <c r="B21" s="19"/>
      <c r="C21" s="19"/>
      <c r="D21" s="25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</row>
    <row r="22" ht="15.75" customHeight="1">
      <c r="A22" s="19"/>
      <c r="B22" s="19"/>
      <c r="C22" s="19"/>
      <c r="D22" s="25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</row>
    <row r="23" ht="15.75" customHeight="1">
      <c r="A23" s="19"/>
      <c r="B23" s="19"/>
      <c r="C23" s="19"/>
      <c r="D23" s="25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</row>
    <row r="24" ht="15.75" customHeight="1">
      <c r="A24" s="19"/>
      <c r="B24" s="19"/>
      <c r="C24" s="19"/>
      <c r="D24" s="25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</row>
    <row r="25" ht="15.75" customHeight="1">
      <c r="A25" s="19"/>
      <c r="B25" s="19"/>
      <c r="C25" s="19"/>
      <c r="D25" s="25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</row>
    <row r="26" ht="15.75" customHeight="1">
      <c r="A26" s="19"/>
      <c r="B26" s="19"/>
      <c r="C26" s="19"/>
      <c r="D26" s="25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</row>
    <row r="27" ht="15.75" customHeight="1">
      <c r="A27" s="19"/>
      <c r="B27" s="19"/>
      <c r="C27" s="19"/>
      <c r="D27" s="25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</row>
    <row r="28" ht="15.75" customHeight="1">
      <c r="A28" s="19"/>
      <c r="B28" s="19"/>
      <c r="C28" s="19"/>
      <c r="D28" s="25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</row>
    <row r="29" ht="15.75" customHeight="1">
      <c r="A29" s="19"/>
      <c r="B29" s="19"/>
      <c r="C29" s="19"/>
      <c r="D29" s="25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</row>
    <row r="30" ht="15.75" customHeight="1">
      <c r="A30" s="19"/>
      <c r="B30" s="19"/>
      <c r="C30" s="19"/>
      <c r="D30" s="25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</row>
    <row r="31" ht="15.75" customHeight="1">
      <c r="A31" s="19"/>
      <c r="B31" s="19"/>
      <c r="C31" s="19"/>
      <c r="D31" s="25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</row>
    <row r="32" ht="15.75" customHeight="1">
      <c r="A32" s="19"/>
      <c r="B32" s="19"/>
      <c r="C32" s="19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</row>
    <row r="33" ht="15.75" customHeight="1">
      <c r="A33" s="19"/>
      <c r="B33" s="19"/>
      <c r="C33" s="19"/>
      <c r="D33" s="25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</row>
    <row r="34" ht="15.75" customHeight="1">
      <c r="A34" s="19"/>
      <c r="B34" s="19"/>
      <c r="C34" s="19"/>
      <c r="D34" s="25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</row>
    <row r="35" ht="15.75" customHeight="1">
      <c r="A35" s="19"/>
      <c r="B35" s="19"/>
      <c r="C35" s="19"/>
      <c r="D35" s="25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</row>
    <row r="36" ht="15.75" customHeight="1">
      <c r="A36" s="19"/>
      <c r="B36" s="19"/>
      <c r="C36" s="19"/>
      <c r="D36" s="25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</row>
    <row r="37" ht="15.75" customHeight="1">
      <c r="A37" s="19"/>
      <c r="B37" s="19"/>
      <c r="C37" s="19"/>
      <c r="D37" s="25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</row>
    <row r="38" ht="15.75" customHeight="1">
      <c r="A38" s="19"/>
      <c r="B38" s="19"/>
      <c r="C38" s="19"/>
      <c r="D38" s="25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</row>
    <row r="39" ht="15.75" customHeight="1">
      <c r="A39" s="19"/>
      <c r="B39" s="19"/>
      <c r="C39" s="19"/>
      <c r="D39" s="25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</row>
    <row r="40" ht="15.75" customHeight="1">
      <c r="A40" s="19"/>
      <c r="B40" s="19"/>
      <c r="C40" s="19"/>
      <c r="D40" s="25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</row>
    <row r="41" ht="15.75" customHeight="1">
      <c r="A41" s="19"/>
      <c r="B41" s="19"/>
      <c r="C41" s="19"/>
      <c r="D41" s="25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</row>
    <row r="42" ht="15.75" customHeight="1">
      <c r="A42" s="19"/>
      <c r="B42" s="19"/>
      <c r="C42" s="19"/>
      <c r="D42" s="25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</row>
    <row r="43" ht="15.75" customHeight="1">
      <c r="A43" s="19"/>
      <c r="B43" s="19"/>
      <c r="C43" s="19"/>
      <c r="D43" s="25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</row>
    <row r="44" ht="15.75" customHeight="1">
      <c r="A44" s="19"/>
      <c r="B44" s="19"/>
      <c r="C44" s="19"/>
      <c r="D44" s="25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</row>
    <row r="45" ht="15.75" customHeight="1">
      <c r="A45" s="19"/>
      <c r="B45" s="19"/>
      <c r="C45" s="19"/>
      <c r="D45" s="25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</row>
    <row r="46" ht="15.75" customHeight="1">
      <c r="A46" s="19"/>
      <c r="B46" s="19"/>
      <c r="C46" s="19"/>
      <c r="D46" s="25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</row>
    <row r="47" ht="15.75" customHeight="1">
      <c r="A47" s="19"/>
      <c r="B47" s="19"/>
      <c r="C47" s="19"/>
      <c r="D47" s="25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</row>
    <row r="48" ht="15.75" customHeight="1">
      <c r="A48" s="19"/>
      <c r="B48" s="19"/>
      <c r="C48" s="19"/>
      <c r="D48" s="25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</row>
    <row r="49" ht="15.75" customHeight="1">
      <c r="A49" s="19"/>
      <c r="B49" s="19"/>
      <c r="C49" s="19"/>
      <c r="D49" s="25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</row>
    <row r="50" ht="15.75" customHeight="1">
      <c r="A50" s="19"/>
      <c r="B50" s="19"/>
      <c r="C50" s="19"/>
      <c r="D50" s="25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</row>
    <row r="51" ht="15.75" customHeight="1">
      <c r="A51" s="19"/>
      <c r="B51" s="19"/>
      <c r="C51" s="19"/>
      <c r="D51" s="25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</row>
    <row r="52" ht="15.75" customHeight="1">
      <c r="A52" s="19"/>
      <c r="B52" s="19"/>
      <c r="C52" s="19"/>
      <c r="D52" s="25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</row>
    <row r="53" ht="15.75" customHeight="1">
      <c r="A53" s="19"/>
      <c r="B53" s="19"/>
      <c r="C53" s="19"/>
      <c r="D53" s="25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</row>
    <row r="54" ht="15.75" customHeight="1">
      <c r="A54" s="19"/>
      <c r="B54" s="19"/>
      <c r="C54" s="19"/>
      <c r="D54" s="25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</row>
    <row r="55" ht="15.75" customHeight="1">
      <c r="A55" s="19"/>
      <c r="B55" s="19"/>
      <c r="C55" s="19"/>
      <c r="D55" s="25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</row>
    <row r="56" ht="15.75" customHeight="1">
      <c r="A56" s="19"/>
      <c r="B56" s="19"/>
      <c r="C56" s="19"/>
      <c r="D56" s="25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</row>
    <row r="57" ht="15.75" customHeight="1">
      <c r="A57" s="19"/>
      <c r="B57" s="19"/>
      <c r="C57" s="19"/>
      <c r="D57" s="25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</row>
    <row r="58" ht="15.75" customHeight="1">
      <c r="A58" s="19"/>
      <c r="B58" s="19"/>
      <c r="C58" s="19"/>
      <c r="D58" s="25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</row>
    <row r="59" ht="15.75" customHeight="1">
      <c r="A59" s="19"/>
      <c r="B59" s="19"/>
      <c r="C59" s="19"/>
      <c r="D59" s="25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</row>
    <row r="60" ht="15.75" customHeight="1">
      <c r="A60" s="19"/>
      <c r="B60" s="19"/>
      <c r="C60" s="19"/>
      <c r="D60" s="25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</row>
    <row r="61" ht="15.75" customHeight="1">
      <c r="A61" s="19"/>
      <c r="B61" s="19"/>
      <c r="C61" s="19"/>
      <c r="D61" s="25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</row>
    <row r="62" ht="15.75" customHeight="1">
      <c r="A62" s="19"/>
      <c r="B62" s="19"/>
      <c r="C62" s="19"/>
      <c r="D62" s="25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</row>
    <row r="63" ht="15.75" customHeight="1">
      <c r="A63" s="19"/>
      <c r="B63" s="19"/>
      <c r="C63" s="19"/>
      <c r="D63" s="25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</row>
    <row r="64" ht="15.75" customHeight="1">
      <c r="A64" s="19"/>
      <c r="B64" s="19"/>
      <c r="C64" s="19"/>
      <c r="D64" s="25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</row>
    <row r="65" ht="15.75" customHeight="1">
      <c r="A65" s="19"/>
      <c r="B65" s="19"/>
      <c r="C65" s="19"/>
      <c r="D65" s="25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</row>
    <row r="66" ht="15.75" customHeight="1">
      <c r="A66" s="19"/>
      <c r="B66" s="19"/>
      <c r="C66" s="19"/>
      <c r="D66" s="25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</row>
    <row r="67" ht="15.75" customHeight="1">
      <c r="A67" s="19"/>
      <c r="B67" s="19"/>
      <c r="C67" s="19"/>
      <c r="D67" s="25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</row>
    <row r="68" ht="15.75" customHeight="1">
      <c r="A68" s="19"/>
      <c r="B68" s="19"/>
      <c r="C68" s="19"/>
      <c r="D68" s="25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</row>
    <row r="69" ht="15.75" customHeight="1">
      <c r="A69" s="19"/>
      <c r="B69" s="19"/>
      <c r="C69" s="19"/>
      <c r="D69" s="25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</row>
    <row r="70" ht="15.75" customHeight="1">
      <c r="A70" s="19"/>
      <c r="B70" s="19"/>
      <c r="C70" s="19"/>
      <c r="D70" s="25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</row>
    <row r="71" ht="15.75" customHeight="1">
      <c r="A71" s="19"/>
      <c r="B71" s="19"/>
      <c r="C71" s="19"/>
      <c r="D71" s="25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</row>
    <row r="72" ht="15.75" customHeight="1">
      <c r="A72" s="19"/>
      <c r="B72" s="19"/>
      <c r="C72" s="19"/>
      <c r="D72" s="25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</row>
    <row r="73" ht="15.75" customHeight="1">
      <c r="A73" s="19"/>
      <c r="B73" s="19"/>
      <c r="C73" s="19"/>
      <c r="D73" s="25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</row>
    <row r="74" ht="15.75" customHeight="1">
      <c r="A74" s="19"/>
      <c r="B74" s="19"/>
      <c r="C74" s="19"/>
      <c r="D74" s="25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</row>
    <row r="75" ht="15.75" customHeight="1">
      <c r="A75" s="19"/>
      <c r="B75" s="19"/>
      <c r="C75" s="19"/>
      <c r="D75" s="25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</row>
    <row r="76" ht="15.75" customHeight="1">
      <c r="A76" s="19"/>
      <c r="B76" s="19"/>
      <c r="C76" s="19"/>
      <c r="D76" s="25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</row>
    <row r="77" ht="15.75" customHeight="1">
      <c r="A77" s="19"/>
      <c r="B77" s="19"/>
      <c r="C77" s="19"/>
      <c r="D77" s="25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</row>
    <row r="78" ht="15.75" customHeight="1">
      <c r="A78" s="19"/>
      <c r="B78" s="19"/>
      <c r="C78" s="19"/>
      <c r="D78" s="25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</row>
    <row r="79" ht="15.75" customHeight="1">
      <c r="A79" s="19"/>
      <c r="B79" s="19"/>
      <c r="C79" s="19"/>
      <c r="D79" s="25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</row>
    <row r="80" ht="15.75" customHeight="1">
      <c r="A80" s="19"/>
      <c r="B80" s="19"/>
      <c r="C80" s="19"/>
      <c r="D80" s="25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</row>
    <row r="81" ht="15.75" customHeight="1">
      <c r="A81" s="19"/>
      <c r="B81" s="19"/>
      <c r="C81" s="19"/>
      <c r="D81" s="25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</row>
    <row r="82" ht="15.75" customHeight="1">
      <c r="A82" s="19"/>
      <c r="B82" s="19"/>
      <c r="C82" s="19"/>
      <c r="D82" s="25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</row>
    <row r="83" ht="15.75" customHeight="1">
      <c r="A83" s="19"/>
      <c r="B83" s="19"/>
      <c r="C83" s="19"/>
      <c r="D83" s="25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</row>
    <row r="84" ht="15.75" customHeight="1">
      <c r="A84" s="19"/>
      <c r="B84" s="19"/>
      <c r="C84" s="19"/>
      <c r="D84" s="25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</row>
    <row r="85" ht="15.75" customHeight="1">
      <c r="A85" s="19"/>
      <c r="B85" s="19"/>
      <c r="C85" s="19"/>
      <c r="D85" s="25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</row>
    <row r="86" ht="15.75" customHeight="1">
      <c r="A86" s="19"/>
      <c r="B86" s="19"/>
      <c r="C86" s="19"/>
      <c r="D86" s="25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</row>
    <row r="87" ht="15.75" customHeight="1">
      <c r="A87" s="19"/>
      <c r="B87" s="19"/>
      <c r="C87" s="19"/>
      <c r="D87" s="25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</row>
    <row r="88" ht="15.75" customHeight="1">
      <c r="A88" s="19"/>
      <c r="B88" s="19"/>
      <c r="C88" s="19"/>
      <c r="D88" s="25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</row>
    <row r="89" ht="15.75" customHeight="1">
      <c r="A89" s="19"/>
      <c r="B89" s="19"/>
      <c r="C89" s="19"/>
      <c r="D89" s="25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</row>
    <row r="90" ht="15.75" customHeight="1">
      <c r="A90" s="19"/>
      <c r="B90" s="19"/>
      <c r="C90" s="19"/>
      <c r="D90" s="25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</row>
    <row r="91" ht="15.75" customHeight="1">
      <c r="A91" s="19"/>
      <c r="B91" s="19"/>
      <c r="C91" s="19"/>
      <c r="D91" s="25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</row>
    <row r="92" ht="15.75" customHeight="1">
      <c r="A92" s="19"/>
      <c r="B92" s="19"/>
      <c r="C92" s="19"/>
      <c r="D92" s="25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</row>
    <row r="93" ht="15.75" customHeight="1">
      <c r="A93" s="19"/>
      <c r="B93" s="19"/>
      <c r="C93" s="19"/>
      <c r="D93" s="25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</row>
    <row r="94" ht="15.75" customHeight="1">
      <c r="A94" s="19"/>
      <c r="B94" s="19"/>
      <c r="C94" s="19"/>
      <c r="D94" s="25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</row>
    <row r="95" ht="15.75" customHeight="1">
      <c r="A95" s="19"/>
      <c r="B95" s="19"/>
      <c r="C95" s="19"/>
      <c r="D95" s="25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</row>
    <row r="96" ht="15.75" customHeight="1">
      <c r="A96" s="19"/>
      <c r="B96" s="19"/>
      <c r="C96" s="19"/>
      <c r="D96" s="25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</row>
    <row r="97" ht="15.75" customHeight="1">
      <c r="A97" s="19"/>
      <c r="B97" s="19"/>
      <c r="C97" s="19"/>
      <c r="D97" s="25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</row>
    <row r="98" ht="15.75" customHeight="1">
      <c r="A98" s="19"/>
      <c r="B98" s="19"/>
      <c r="C98" s="19"/>
      <c r="D98" s="25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</row>
    <row r="99" ht="15.75" customHeight="1">
      <c r="A99" s="19"/>
      <c r="B99" s="19"/>
      <c r="C99" s="19"/>
      <c r="D99" s="25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</row>
    <row r="100" ht="15.75" customHeight="1">
      <c r="A100" s="19"/>
      <c r="B100" s="19"/>
      <c r="C100" s="19"/>
      <c r="D100" s="25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</row>
    <row r="101" ht="15.75" customHeight="1">
      <c r="A101" s="19"/>
      <c r="B101" s="19"/>
      <c r="C101" s="19"/>
      <c r="D101" s="25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</row>
    <row r="102" ht="15.75" customHeight="1">
      <c r="A102" s="19"/>
      <c r="B102" s="19"/>
      <c r="C102" s="19"/>
      <c r="D102" s="25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</row>
    <row r="103" ht="15.75" customHeight="1">
      <c r="A103" s="19"/>
      <c r="B103" s="19"/>
      <c r="C103" s="19"/>
      <c r="D103" s="25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</row>
    <row r="104" ht="15.75" customHeight="1">
      <c r="A104" s="19"/>
      <c r="B104" s="19"/>
      <c r="C104" s="19"/>
      <c r="D104" s="25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</row>
    <row r="105" ht="15.75" customHeight="1">
      <c r="A105" s="19"/>
      <c r="B105" s="19"/>
      <c r="C105" s="19"/>
      <c r="D105" s="25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</row>
    <row r="106" ht="15.75" customHeight="1">
      <c r="A106" s="19"/>
      <c r="B106" s="19"/>
      <c r="C106" s="19"/>
      <c r="D106" s="25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</row>
    <row r="107" ht="15.75" customHeight="1">
      <c r="A107" s="19"/>
      <c r="B107" s="19"/>
      <c r="C107" s="19"/>
      <c r="D107" s="25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</row>
    <row r="108" ht="15.75" customHeight="1">
      <c r="A108" s="19"/>
      <c r="B108" s="19"/>
      <c r="C108" s="19"/>
      <c r="D108" s="25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</row>
    <row r="109" ht="15.75" customHeight="1">
      <c r="A109" s="19"/>
      <c r="B109" s="19"/>
      <c r="C109" s="19"/>
      <c r="D109" s="25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</row>
    <row r="110" ht="15.75" customHeight="1">
      <c r="A110" s="19"/>
      <c r="B110" s="19"/>
      <c r="C110" s="19"/>
      <c r="D110" s="25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</row>
    <row r="111" ht="15.75" customHeight="1">
      <c r="A111" s="19"/>
      <c r="B111" s="19"/>
      <c r="C111" s="19"/>
      <c r="D111" s="25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</row>
    <row r="112" ht="15.75" customHeight="1">
      <c r="A112" s="19"/>
      <c r="B112" s="19"/>
      <c r="C112" s="19"/>
      <c r="D112" s="25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</row>
    <row r="113" ht="15.75" customHeight="1">
      <c r="A113" s="19"/>
      <c r="B113" s="19"/>
      <c r="C113" s="19"/>
      <c r="D113" s="25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</row>
    <row r="114" ht="15.75" customHeight="1">
      <c r="A114" s="19"/>
      <c r="B114" s="19"/>
      <c r="C114" s="19"/>
      <c r="D114" s="25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</row>
    <row r="115" ht="15.75" customHeight="1">
      <c r="A115" s="19"/>
      <c r="B115" s="19"/>
      <c r="C115" s="19"/>
      <c r="D115" s="25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</row>
    <row r="116" ht="15.75" customHeight="1">
      <c r="A116" s="19"/>
      <c r="B116" s="19"/>
      <c r="C116" s="19"/>
      <c r="D116" s="25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</row>
    <row r="117" ht="15.75" customHeight="1">
      <c r="A117" s="19"/>
      <c r="B117" s="19"/>
      <c r="C117" s="19"/>
      <c r="D117" s="25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</row>
    <row r="118" ht="15.75" customHeight="1">
      <c r="A118" s="19"/>
      <c r="B118" s="19"/>
      <c r="C118" s="19"/>
      <c r="D118" s="25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</row>
    <row r="119" ht="15.75" customHeight="1">
      <c r="A119" s="19"/>
      <c r="B119" s="19"/>
      <c r="C119" s="19"/>
      <c r="D119" s="25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</row>
    <row r="120" ht="15.75" customHeight="1">
      <c r="A120" s="19"/>
      <c r="B120" s="19"/>
      <c r="C120" s="19"/>
      <c r="D120" s="25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</row>
    <row r="121" ht="15.75" customHeight="1">
      <c r="A121" s="19"/>
      <c r="B121" s="19"/>
      <c r="C121" s="19"/>
      <c r="D121" s="25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</row>
    <row r="122" ht="15.75" customHeight="1">
      <c r="A122" s="19"/>
      <c r="B122" s="19"/>
      <c r="C122" s="19"/>
      <c r="D122" s="25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</row>
    <row r="123" ht="15.75" customHeight="1">
      <c r="A123" s="19"/>
      <c r="B123" s="19"/>
      <c r="C123" s="19"/>
      <c r="D123" s="25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</row>
    <row r="124" ht="15.75" customHeight="1">
      <c r="A124" s="19"/>
      <c r="B124" s="19"/>
      <c r="C124" s="19"/>
      <c r="D124" s="25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</row>
    <row r="125" ht="15.75" customHeight="1">
      <c r="A125" s="19"/>
      <c r="B125" s="19"/>
      <c r="C125" s="19"/>
      <c r="D125" s="25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</row>
    <row r="126" ht="15.75" customHeight="1">
      <c r="A126" s="19"/>
      <c r="B126" s="19"/>
      <c r="C126" s="19"/>
      <c r="D126" s="25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</row>
    <row r="127" ht="15.75" customHeight="1">
      <c r="A127" s="19"/>
      <c r="B127" s="19"/>
      <c r="C127" s="19"/>
      <c r="D127" s="25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</row>
    <row r="128" ht="15.75" customHeight="1">
      <c r="A128" s="19"/>
      <c r="B128" s="19"/>
      <c r="C128" s="19"/>
      <c r="D128" s="25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</row>
    <row r="129" ht="15.75" customHeight="1">
      <c r="A129" s="19"/>
      <c r="B129" s="19"/>
      <c r="C129" s="19"/>
      <c r="D129" s="25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</row>
    <row r="130" ht="15.75" customHeight="1">
      <c r="A130" s="19"/>
      <c r="B130" s="19"/>
      <c r="C130" s="19"/>
      <c r="D130" s="25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</row>
    <row r="131" ht="15.75" customHeight="1">
      <c r="A131" s="19"/>
      <c r="B131" s="19"/>
      <c r="C131" s="19"/>
      <c r="D131" s="25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</row>
    <row r="132" ht="15.75" customHeight="1">
      <c r="A132" s="19"/>
      <c r="B132" s="19"/>
      <c r="C132" s="19"/>
      <c r="D132" s="25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</row>
    <row r="133" ht="15.75" customHeight="1">
      <c r="A133" s="19"/>
      <c r="B133" s="19"/>
      <c r="C133" s="19"/>
      <c r="D133" s="25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</row>
    <row r="134" ht="15.75" customHeight="1">
      <c r="A134" s="19"/>
      <c r="B134" s="19"/>
      <c r="C134" s="19"/>
      <c r="D134" s="25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</row>
    <row r="135" ht="15.75" customHeight="1">
      <c r="A135" s="19"/>
      <c r="B135" s="19"/>
      <c r="C135" s="19"/>
      <c r="D135" s="25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</row>
    <row r="136" ht="15.75" customHeight="1">
      <c r="A136" s="19"/>
      <c r="B136" s="19"/>
      <c r="C136" s="19"/>
      <c r="D136" s="25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</row>
    <row r="137" ht="15.75" customHeight="1">
      <c r="A137" s="19"/>
      <c r="B137" s="19"/>
      <c r="C137" s="19"/>
      <c r="D137" s="25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</row>
    <row r="138" ht="15.75" customHeight="1">
      <c r="A138" s="19"/>
      <c r="B138" s="19"/>
      <c r="C138" s="19"/>
      <c r="D138" s="25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</row>
    <row r="139" ht="15.75" customHeight="1">
      <c r="A139" s="19"/>
      <c r="B139" s="19"/>
      <c r="C139" s="19"/>
      <c r="D139" s="25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</row>
    <row r="140" ht="15.75" customHeight="1">
      <c r="A140" s="19"/>
      <c r="B140" s="19"/>
      <c r="C140" s="19"/>
      <c r="D140" s="25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</row>
    <row r="141" ht="15.75" customHeight="1">
      <c r="A141" s="19"/>
      <c r="B141" s="19"/>
      <c r="C141" s="19"/>
      <c r="D141" s="25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</row>
    <row r="142" ht="15.75" customHeight="1">
      <c r="A142" s="19"/>
      <c r="B142" s="19"/>
      <c r="C142" s="19"/>
      <c r="D142" s="25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</row>
    <row r="143" ht="15.75" customHeight="1">
      <c r="A143" s="19"/>
      <c r="B143" s="19"/>
      <c r="C143" s="19"/>
      <c r="D143" s="25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</row>
    <row r="144" ht="15.75" customHeight="1">
      <c r="A144" s="19"/>
      <c r="B144" s="19"/>
      <c r="C144" s="19"/>
      <c r="D144" s="25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</row>
    <row r="145" ht="15.75" customHeight="1">
      <c r="A145" s="19"/>
      <c r="B145" s="19"/>
      <c r="C145" s="19"/>
      <c r="D145" s="25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</row>
    <row r="146" ht="15.75" customHeight="1">
      <c r="A146" s="19"/>
      <c r="B146" s="19"/>
      <c r="C146" s="19"/>
      <c r="D146" s="25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</row>
    <row r="147" ht="15.75" customHeight="1">
      <c r="A147" s="19"/>
      <c r="B147" s="19"/>
      <c r="C147" s="19"/>
      <c r="D147" s="25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</row>
    <row r="148" ht="15.75" customHeight="1">
      <c r="A148" s="19"/>
      <c r="B148" s="19"/>
      <c r="C148" s="19"/>
      <c r="D148" s="25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</row>
    <row r="149" ht="15.75" customHeight="1">
      <c r="A149" s="19"/>
      <c r="B149" s="19"/>
      <c r="C149" s="19"/>
      <c r="D149" s="25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</row>
    <row r="150" ht="15.75" customHeight="1">
      <c r="A150" s="19"/>
      <c r="B150" s="19"/>
      <c r="C150" s="19"/>
      <c r="D150" s="25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</row>
    <row r="151" ht="15.75" customHeight="1">
      <c r="A151" s="19"/>
      <c r="B151" s="19"/>
      <c r="C151" s="19"/>
      <c r="D151" s="25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</row>
    <row r="152" ht="15.75" customHeight="1">
      <c r="A152" s="19"/>
      <c r="B152" s="19"/>
      <c r="C152" s="19"/>
      <c r="D152" s="25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</row>
    <row r="153" ht="15.75" customHeight="1">
      <c r="A153" s="19"/>
      <c r="B153" s="19"/>
      <c r="C153" s="19"/>
      <c r="D153" s="25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</row>
    <row r="154" ht="15.75" customHeight="1">
      <c r="A154" s="19"/>
      <c r="B154" s="19"/>
      <c r="C154" s="19"/>
      <c r="D154" s="25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</row>
    <row r="155" ht="15.75" customHeight="1">
      <c r="A155" s="19"/>
      <c r="B155" s="19"/>
      <c r="C155" s="19"/>
      <c r="D155" s="25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</row>
    <row r="156" ht="15.75" customHeight="1">
      <c r="A156" s="19"/>
      <c r="B156" s="19"/>
      <c r="C156" s="19"/>
      <c r="D156" s="25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</row>
    <row r="157" ht="15.75" customHeight="1">
      <c r="A157" s="19"/>
      <c r="B157" s="19"/>
      <c r="C157" s="19"/>
      <c r="D157" s="25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</row>
    <row r="158" ht="15.75" customHeight="1">
      <c r="A158" s="19"/>
      <c r="B158" s="19"/>
      <c r="C158" s="19"/>
      <c r="D158" s="25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</row>
    <row r="159" ht="15.75" customHeight="1">
      <c r="A159" s="19"/>
      <c r="B159" s="19"/>
      <c r="C159" s="19"/>
      <c r="D159" s="25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</row>
    <row r="160" ht="15.75" customHeight="1">
      <c r="A160" s="19"/>
      <c r="B160" s="19"/>
      <c r="C160" s="19"/>
      <c r="D160" s="25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</row>
    <row r="161" ht="15.75" customHeight="1">
      <c r="A161" s="19"/>
      <c r="B161" s="19"/>
      <c r="C161" s="19"/>
      <c r="D161" s="25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</row>
    <row r="162" ht="15.75" customHeight="1">
      <c r="A162" s="19"/>
      <c r="B162" s="19"/>
      <c r="C162" s="19"/>
      <c r="D162" s="25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</row>
    <row r="163" ht="15.75" customHeight="1">
      <c r="A163" s="19"/>
      <c r="B163" s="19"/>
      <c r="C163" s="19"/>
      <c r="D163" s="25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</row>
    <row r="164" ht="15.75" customHeight="1">
      <c r="A164" s="19"/>
      <c r="B164" s="19"/>
      <c r="C164" s="19"/>
      <c r="D164" s="25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</row>
    <row r="165" ht="15.75" customHeight="1">
      <c r="A165" s="19"/>
      <c r="B165" s="19"/>
      <c r="C165" s="19"/>
      <c r="D165" s="25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</row>
    <row r="166" ht="15.75" customHeight="1">
      <c r="A166" s="19"/>
      <c r="B166" s="19"/>
      <c r="C166" s="19"/>
      <c r="D166" s="25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</row>
    <row r="167" ht="15.75" customHeight="1">
      <c r="A167" s="19"/>
      <c r="B167" s="19"/>
      <c r="C167" s="19"/>
      <c r="D167" s="25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</row>
    <row r="168" ht="15.75" customHeight="1">
      <c r="A168" s="19"/>
      <c r="B168" s="19"/>
      <c r="C168" s="19"/>
      <c r="D168" s="25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</row>
    <row r="169" ht="15.75" customHeight="1">
      <c r="A169" s="19"/>
      <c r="B169" s="19"/>
      <c r="C169" s="19"/>
      <c r="D169" s="25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</row>
    <row r="170" ht="15.75" customHeight="1">
      <c r="A170" s="19"/>
      <c r="B170" s="19"/>
      <c r="C170" s="19"/>
      <c r="D170" s="25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</row>
    <row r="171" ht="15.75" customHeight="1">
      <c r="A171" s="19"/>
      <c r="B171" s="19"/>
      <c r="C171" s="19"/>
      <c r="D171" s="25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</row>
    <row r="172" ht="15.75" customHeight="1">
      <c r="A172" s="19"/>
      <c r="B172" s="19"/>
      <c r="C172" s="19"/>
      <c r="D172" s="25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</row>
    <row r="173" ht="15.75" customHeight="1">
      <c r="A173" s="19"/>
      <c r="B173" s="19"/>
      <c r="C173" s="19"/>
      <c r="D173" s="25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</row>
    <row r="174" ht="15.75" customHeight="1">
      <c r="A174" s="19"/>
      <c r="B174" s="19"/>
      <c r="C174" s="19"/>
      <c r="D174" s="25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</row>
    <row r="175" ht="15.75" customHeight="1">
      <c r="A175" s="19"/>
      <c r="B175" s="19"/>
      <c r="C175" s="19"/>
      <c r="D175" s="25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</row>
    <row r="176" ht="15.75" customHeight="1">
      <c r="A176" s="19"/>
      <c r="B176" s="19"/>
      <c r="C176" s="19"/>
      <c r="D176" s="25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</row>
    <row r="177" ht="15.75" customHeight="1">
      <c r="A177" s="19"/>
      <c r="B177" s="19"/>
      <c r="C177" s="19"/>
      <c r="D177" s="25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</row>
    <row r="178" ht="15.75" customHeight="1">
      <c r="A178" s="19"/>
      <c r="B178" s="19"/>
      <c r="C178" s="19"/>
      <c r="D178" s="25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</row>
    <row r="179" ht="15.75" customHeight="1">
      <c r="A179" s="19"/>
      <c r="B179" s="19"/>
      <c r="C179" s="19"/>
      <c r="D179" s="25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</row>
    <row r="180" ht="15.75" customHeight="1">
      <c r="A180" s="19"/>
      <c r="B180" s="19"/>
      <c r="C180" s="19"/>
      <c r="D180" s="25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</row>
    <row r="181" ht="15.75" customHeight="1">
      <c r="A181" s="19"/>
      <c r="B181" s="19"/>
      <c r="C181" s="19"/>
      <c r="D181" s="25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</row>
    <row r="182" ht="15.75" customHeight="1">
      <c r="A182" s="19"/>
      <c r="B182" s="19"/>
      <c r="C182" s="19"/>
      <c r="D182" s="25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</row>
    <row r="183" ht="15.75" customHeight="1">
      <c r="A183" s="19"/>
      <c r="B183" s="19"/>
      <c r="C183" s="19"/>
      <c r="D183" s="25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</row>
    <row r="184" ht="15.75" customHeight="1">
      <c r="A184" s="19"/>
      <c r="B184" s="19"/>
      <c r="C184" s="19"/>
      <c r="D184" s="25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</row>
    <row r="185" ht="15.75" customHeight="1">
      <c r="A185" s="19"/>
      <c r="B185" s="19"/>
      <c r="C185" s="19"/>
      <c r="D185" s="25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</row>
    <row r="186" ht="15.75" customHeight="1">
      <c r="A186" s="19"/>
      <c r="B186" s="19"/>
      <c r="C186" s="19"/>
      <c r="D186" s="25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</row>
    <row r="187" ht="15.75" customHeight="1">
      <c r="A187" s="19"/>
      <c r="B187" s="19"/>
      <c r="C187" s="19"/>
      <c r="D187" s="25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</row>
    <row r="188" ht="15.75" customHeight="1">
      <c r="A188" s="19"/>
      <c r="B188" s="19"/>
      <c r="C188" s="19"/>
      <c r="D188" s="25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</row>
    <row r="189" ht="15.75" customHeight="1">
      <c r="A189" s="19"/>
      <c r="B189" s="19"/>
      <c r="C189" s="19"/>
      <c r="D189" s="25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</row>
    <row r="190" ht="15.75" customHeight="1">
      <c r="A190" s="19"/>
      <c r="B190" s="19"/>
      <c r="C190" s="19"/>
      <c r="D190" s="25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</row>
    <row r="191" ht="15.75" customHeight="1">
      <c r="A191" s="19"/>
      <c r="B191" s="19"/>
      <c r="C191" s="19"/>
      <c r="D191" s="25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</row>
    <row r="192" ht="15.75" customHeight="1">
      <c r="A192" s="19"/>
      <c r="B192" s="19"/>
      <c r="C192" s="19"/>
      <c r="D192" s="25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</row>
    <row r="193" ht="15.75" customHeight="1">
      <c r="A193" s="19"/>
      <c r="B193" s="19"/>
      <c r="C193" s="19"/>
      <c r="D193" s="25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</row>
    <row r="194" ht="15.75" customHeight="1">
      <c r="A194" s="19"/>
      <c r="B194" s="19"/>
      <c r="C194" s="19"/>
      <c r="D194" s="25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</row>
    <row r="195" ht="15.75" customHeight="1">
      <c r="A195" s="19"/>
      <c r="B195" s="19"/>
      <c r="C195" s="19"/>
      <c r="D195" s="25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</row>
    <row r="196" ht="15.75" customHeight="1">
      <c r="A196" s="19"/>
      <c r="B196" s="19"/>
      <c r="C196" s="19"/>
      <c r="D196" s="25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</row>
    <row r="197" ht="15.75" customHeight="1">
      <c r="A197" s="19"/>
      <c r="B197" s="19"/>
      <c r="C197" s="19"/>
      <c r="D197" s="25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</row>
    <row r="198" ht="15.75" customHeight="1">
      <c r="A198" s="19"/>
      <c r="B198" s="19"/>
      <c r="C198" s="19"/>
      <c r="D198" s="25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</row>
    <row r="199" ht="15.75" customHeight="1">
      <c r="A199" s="19"/>
      <c r="B199" s="19"/>
      <c r="C199" s="19"/>
      <c r="D199" s="25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</row>
    <row r="200" ht="15.75" customHeight="1">
      <c r="A200" s="19"/>
      <c r="B200" s="19"/>
      <c r="C200" s="19"/>
      <c r="D200" s="25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</row>
    <row r="201" ht="15.75" customHeight="1">
      <c r="A201" s="19"/>
      <c r="B201" s="19"/>
      <c r="C201" s="19"/>
      <c r="D201" s="25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</row>
    <row r="202" ht="15.75" customHeight="1">
      <c r="A202" s="19"/>
      <c r="B202" s="19"/>
      <c r="C202" s="19"/>
      <c r="D202" s="25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</row>
    <row r="203" ht="15.75" customHeight="1">
      <c r="A203" s="19"/>
      <c r="B203" s="19"/>
      <c r="C203" s="19"/>
      <c r="D203" s="25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</row>
    <row r="204" ht="15.75" customHeight="1">
      <c r="A204" s="19"/>
      <c r="B204" s="19"/>
      <c r="C204" s="19"/>
      <c r="D204" s="25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</row>
    <row r="205" ht="15.75" customHeight="1">
      <c r="A205" s="19"/>
      <c r="B205" s="19"/>
      <c r="C205" s="19"/>
      <c r="D205" s="25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</row>
    <row r="206" ht="15.75" customHeight="1">
      <c r="A206" s="19"/>
      <c r="B206" s="19"/>
      <c r="C206" s="19"/>
      <c r="D206" s="25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</row>
    <row r="207" ht="15.75" customHeight="1">
      <c r="A207" s="19"/>
      <c r="B207" s="19"/>
      <c r="C207" s="19"/>
      <c r="D207" s="25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</row>
    <row r="208" ht="15.75" customHeight="1">
      <c r="A208" s="19"/>
      <c r="B208" s="19"/>
      <c r="C208" s="19"/>
      <c r="D208" s="25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</row>
    <row r="209" ht="15.75" customHeight="1">
      <c r="A209" s="19"/>
      <c r="B209" s="19"/>
      <c r="C209" s="19"/>
      <c r="D209" s="25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</row>
    <row r="210" ht="15.75" customHeight="1">
      <c r="A210" s="19"/>
      <c r="B210" s="19"/>
      <c r="C210" s="19"/>
      <c r="D210" s="25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</row>
    <row r="211" ht="15.75" customHeight="1">
      <c r="A211" s="19"/>
      <c r="B211" s="19"/>
      <c r="C211" s="19"/>
      <c r="D211" s="25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</row>
    <row r="212" ht="15.75" customHeight="1">
      <c r="A212" s="19"/>
      <c r="B212" s="19"/>
      <c r="C212" s="19"/>
      <c r="D212" s="25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</row>
    <row r="213" ht="15.75" customHeight="1">
      <c r="A213" s="19"/>
      <c r="B213" s="19"/>
      <c r="C213" s="19"/>
      <c r="D213" s="25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</row>
    <row r="214" ht="15.75" customHeight="1">
      <c r="A214" s="19"/>
      <c r="B214" s="19"/>
      <c r="C214" s="19"/>
      <c r="D214" s="25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</row>
    <row r="215" ht="15.75" customHeight="1">
      <c r="A215" s="19"/>
      <c r="B215" s="19"/>
      <c r="C215" s="19"/>
      <c r="D215" s="25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</row>
    <row r="216" ht="15.75" customHeight="1">
      <c r="A216" s="19"/>
      <c r="B216" s="19"/>
      <c r="C216" s="19"/>
      <c r="D216" s="25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</row>
    <row r="217" ht="15.75" customHeight="1">
      <c r="A217" s="19"/>
      <c r="B217" s="19"/>
      <c r="C217" s="19"/>
      <c r="D217" s="25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</row>
    <row r="218" ht="15.75" customHeight="1">
      <c r="A218" s="19"/>
      <c r="B218" s="19"/>
      <c r="C218" s="19"/>
      <c r="D218" s="25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</row>
    <row r="219" ht="15.75" customHeight="1">
      <c r="A219" s="19"/>
      <c r="B219" s="19"/>
      <c r="C219" s="19"/>
      <c r="D219" s="25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</row>
    <row r="220" ht="15.75" customHeight="1">
      <c r="A220" s="19"/>
      <c r="B220" s="19"/>
      <c r="C220" s="19"/>
      <c r="D220" s="25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J221" s="4"/>
      <c r="K221" s="4"/>
      <c r="L221" s="4"/>
      <c r="N221" s="4"/>
      <c r="O221" s="4"/>
      <c r="P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J222" s="4"/>
      <c r="K222" s="4"/>
      <c r="L222" s="4"/>
      <c r="N222" s="4"/>
      <c r="O222" s="4"/>
      <c r="P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J223" s="4"/>
      <c r="K223" s="4"/>
      <c r="L223" s="4"/>
      <c r="N223" s="4"/>
      <c r="O223" s="4"/>
      <c r="P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J224" s="4"/>
      <c r="K224" s="4"/>
      <c r="L224" s="4"/>
      <c r="N224" s="4"/>
      <c r="O224" s="4"/>
      <c r="P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J225" s="4"/>
      <c r="K225" s="4"/>
      <c r="L225" s="4"/>
      <c r="N225" s="4"/>
      <c r="O225" s="4"/>
      <c r="P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J226" s="4"/>
      <c r="K226" s="4"/>
      <c r="L226" s="4"/>
      <c r="N226" s="4"/>
      <c r="O226" s="4"/>
      <c r="P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J227" s="4"/>
      <c r="K227" s="4"/>
      <c r="L227" s="4"/>
      <c r="N227" s="4"/>
      <c r="O227" s="4"/>
      <c r="P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J228" s="4"/>
      <c r="K228" s="4"/>
      <c r="L228" s="4"/>
      <c r="N228" s="4"/>
      <c r="O228" s="4"/>
      <c r="P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J229" s="4"/>
      <c r="K229" s="4"/>
      <c r="L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J230" s="4"/>
      <c r="K230" s="4"/>
      <c r="L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J231" s="4"/>
      <c r="K231" s="4"/>
      <c r="L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J232" s="4"/>
      <c r="K232" s="4"/>
      <c r="L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J233" s="4"/>
      <c r="K233" s="4"/>
      <c r="L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J234" s="4"/>
      <c r="K234" s="4"/>
      <c r="L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J235" s="4"/>
      <c r="K235" s="4"/>
      <c r="L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J236" s="4"/>
      <c r="K236" s="4"/>
      <c r="L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J237" s="4"/>
      <c r="K237" s="4"/>
      <c r="L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J238" s="4"/>
      <c r="K238" s="4"/>
      <c r="L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J239" s="4"/>
      <c r="K239" s="4"/>
      <c r="L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J240" s="4"/>
      <c r="K240" s="4"/>
      <c r="L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J241" s="4"/>
      <c r="K241" s="4"/>
      <c r="L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J242" s="4"/>
      <c r="K242" s="4"/>
      <c r="L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J243" s="4"/>
      <c r="K243" s="4"/>
      <c r="L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J244" s="4"/>
      <c r="K244" s="4"/>
      <c r="L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J245" s="4"/>
      <c r="K245" s="4"/>
      <c r="L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J246" s="4"/>
      <c r="K246" s="4"/>
      <c r="L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J247" s="4"/>
      <c r="K247" s="4"/>
      <c r="L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J248" s="4"/>
      <c r="K248" s="4"/>
      <c r="L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J249" s="4"/>
      <c r="K249" s="4"/>
      <c r="L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J250" s="4"/>
      <c r="K250" s="4"/>
      <c r="L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J251" s="4"/>
      <c r="K251" s="4"/>
      <c r="L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J252" s="4"/>
      <c r="K252" s="4"/>
      <c r="L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J253" s="4"/>
      <c r="K253" s="4"/>
      <c r="L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J254" s="4"/>
      <c r="K254" s="4"/>
      <c r="L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J255" s="4"/>
      <c r="K255" s="4"/>
      <c r="L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J256" s="4"/>
      <c r="K256" s="4"/>
      <c r="L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J257" s="4"/>
      <c r="K257" s="4"/>
      <c r="L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J258" s="4"/>
      <c r="K258" s="4"/>
      <c r="L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J259" s="4"/>
      <c r="K259" s="4"/>
      <c r="L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J260" s="4"/>
      <c r="K260" s="4"/>
      <c r="L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J261" s="4"/>
      <c r="K261" s="4"/>
      <c r="L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J262" s="4"/>
      <c r="K262" s="4"/>
      <c r="L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J263" s="4"/>
      <c r="K263" s="4"/>
      <c r="L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J264" s="4"/>
      <c r="K264" s="4"/>
      <c r="L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J265" s="4"/>
      <c r="K265" s="4"/>
      <c r="L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J266" s="4"/>
      <c r="K266" s="4"/>
      <c r="L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J267" s="4"/>
      <c r="K267" s="4"/>
      <c r="L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J268" s="4"/>
      <c r="K268" s="4"/>
      <c r="L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J269" s="4"/>
      <c r="K269" s="4"/>
      <c r="L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J270" s="4"/>
      <c r="K270" s="4"/>
      <c r="L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J271" s="4"/>
      <c r="K271" s="4"/>
      <c r="L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J272" s="4"/>
      <c r="K272" s="4"/>
      <c r="L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J273" s="4"/>
      <c r="K273" s="4"/>
      <c r="L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J274" s="4"/>
      <c r="K274" s="4"/>
      <c r="L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J275" s="4"/>
      <c r="K275" s="4"/>
      <c r="L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J276" s="4"/>
      <c r="K276" s="4"/>
      <c r="L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J277" s="4"/>
      <c r="K277" s="4"/>
      <c r="L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J278" s="4"/>
      <c r="K278" s="4"/>
      <c r="L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J279" s="4"/>
      <c r="K279" s="4"/>
      <c r="L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J280" s="4"/>
      <c r="K280" s="4"/>
      <c r="L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J281" s="4"/>
      <c r="K281" s="4"/>
      <c r="L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J282" s="4"/>
      <c r="K282" s="4"/>
      <c r="L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J283" s="4"/>
      <c r="K283" s="4"/>
      <c r="L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J284" s="4"/>
      <c r="K284" s="4"/>
      <c r="L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J285" s="4"/>
      <c r="K285" s="4"/>
      <c r="L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J286" s="4"/>
      <c r="K286" s="4"/>
      <c r="L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J287" s="4"/>
      <c r="K287" s="4"/>
      <c r="L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J288" s="4"/>
      <c r="K288" s="4"/>
      <c r="L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J289" s="4"/>
      <c r="K289" s="4"/>
      <c r="L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J290" s="4"/>
      <c r="K290" s="4"/>
      <c r="L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J291" s="4"/>
      <c r="K291" s="4"/>
      <c r="L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J292" s="4"/>
      <c r="K292" s="4"/>
      <c r="L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J293" s="4"/>
      <c r="K293" s="4"/>
      <c r="L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J294" s="4"/>
      <c r="K294" s="4"/>
      <c r="L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J295" s="4"/>
      <c r="K295" s="4"/>
      <c r="L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J296" s="4"/>
      <c r="K296" s="4"/>
      <c r="L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J297" s="4"/>
      <c r="K297" s="4"/>
      <c r="L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J298" s="4"/>
      <c r="K298" s="4"/>
      <c r="L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J299" s="4"/>
      <c r="K299" s="4"/>
      <c r="L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J300" s="4"/>
      <c r="K300" s="4"/>
      <c r="L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J301" s="4"/>
      <c r="K301" s="4"/>
      <c r="L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J302" s="4"/>
      <c r="K302" s="4"/>
      <c r="L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J303" s="4"/>
      <c r="K303" s="4"/>
      <c r="L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J304" s="4"/>
      <c r="K304" s="4"/>
      <c r="L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J305" s="4"/>
      <c r="K305" s="4"/>
      <c r="L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J306" s="4"/>
      <c r="K306" s="4"/>
      <c r="L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J307" s="4"/>
      <c r="K307" s="4"/>
      <c r="L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J308" s="4"/>
      <c r="K308" s="4"/>
      <c r="L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J309" s="4"/>
      <c r="K309" s="4"/>
      <c r="L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J310" s="4"/>
      <c r="K310" s="4"/>
      <c r="L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J311" s="4"/>
      <c r="K311" s="4"/>
      <c r="L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J312" s="4"/>
      <c r="K312" s="4"/>
      <c r="L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J313" s="4"/>
      <c r="K313" s="4"/>
      <c r="L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J314" s="4"/>
      <c r="K314" s="4"/>
      <c r="L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J315" s="4"/>
      <c r="K315" s="4"/>
      <c r="L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J316" s="4"/>
      <c r="K316" s="4"/>
      <c r="L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J317" s="4"/>
      <c r="K317" s="4"/>
      <c r="L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J318" s="4"/>
      <c r="K318" s="4"/>
      <c r="L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J319" s="4"/>
      <c r="K319" s="4"/>
      <c r="L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J320" s="4"/>
      <c r="K320" s="4"/>
      <c r="L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J321" s="4"/>
      <c r="K321" s="4"/>
      <c r="L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J322" s="4"/>
      <c r="K322" s="4"/>
      <c r="L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J323" s="4"/>
      <c r="K323" s="4"/>
      <c r="L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J324" s="4"/>
      <c r="K324" s="4"/>
      <c r="L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J325" s="4"/>
      <c r="K325" s="4"/>
      <c r="L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J326" s="4"/>
      <c r="K326" s="4"/>
      <c r="L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J327" s="4"/>
      <c r="K327" s="4"/>
      <c r="L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J328" s="4"/>
      <c r="K328" s="4"/>
      <c r="L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J329" s="4"/>
      <c r="K329" s="4"/>
      <c r="L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J330" s="4"/>
      <c r="K330" s="4"/>
      <c r="L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J331" s="4"/>
      <c r="K331" s="4"/>
      <c r="L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J332" s="4"/>
      <c r="K332" s="4"/>
      <c r="L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J333" s="4"/>
      <c r="K333" s="4"/>
      <c r="L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J334" s="4"/>
      <c r="K334" s="4"/>
      <c r="L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J335" s="4"/>
      <c r="K335" s="4"/>
      <c r="L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J336" s="4"/>
      <c r="K336" s="4"/>
      <c r="L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J337" s="4"/>
      <c r="K337" s="4"/>
      <c r="L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J338" s="4"/>
      <c r="K338" s="4"/>
      <c r="L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J339" s="4"/>
      <c r="K339" s="4"/>
      <c r="L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J340" s="4"/>
      <c r="K340" s="4"/>
      <c r="L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J341" s="4"/>
      <c r="K341" s="4"/>
      <c r="L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J342" s="4"/>
      <c r="K342" s="4"/>
      <c r="L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J343" s="4"/>
      <c r="K343" s="4"/>
      <c r="L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J344" s="4"/>
      <c r="K344" s="4"/>
      <c r="L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J345" s="4"/>
      <c r="K345" s="4"/>
      <c r="L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J346" s="4"/>
      <c r="K346" s="4"/>
      <c r="L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J347" s="4"/>
      <c r="K347" s="4"/>
      <c r="L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J348" s="4"/>
      <c r="K348" s="4"/>
      <c r="L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J349" s="4"/>
      <c r="K349" s="4"/>
      <c r="L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J350" s="4"/>
      <c r="K350" s="4"/>
      <c r="L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J351" s="4"/>
      <c r="K351" s="4"/>
      <c r="L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J352" s="4"/>
      <c r="K352" s="4"/>
      <c r="L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J353" s="4"/>
      <c r="K353" s="4"/>
      <c r="L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J354" s="4"/>
      <c r="K354" s="4"/>
      <c r="L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J355" s="4"/>
      <c r="K355" s="4"/>
      <c r="L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J356" s="4"/>
      <c r="K356" s="4"/>
      <c r="L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J357" s="4"/>
      <c r="K357" s="4"/>
      <c r="L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J358" s="4"/>
      <c r="K358" s="4"/>
      <c r="L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J359" s="4"/>
      <c r="K359" s="4"/>
      <c r="L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J360" s="4"/>
      <c r="K360" s="4"/>
      <c r="L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J361" s="4"/>
      <c r="K361" s="4"/>
      <c r="L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J362" s="4"/>
      <c r="K362" s="4"/>
      <c r="L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J363" s="4"/>
      <c r="K363" s="4"/>
      <c r="L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J364" s="4"/>
      <c r="K364" s="4"/>
      <c r="L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J365" s="4"/>
      <c r="K365" s="4"/>
      <c r="L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J366" s="4"/>
      <c r="K366" s="4"/>
      <c r="L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J367" s="4"/>
      <c r="K367" s="4"/>
      <c r="L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J368" s="4"/>
      <c r="K368" s="4"/>
      <c r="L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J369" s="4"/>
      <c r="K369" s="4"/>
      <c r="L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J370" s="4"/>
      <c r="K370" s="4"/>
      <c r="L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J371" s="4"/>
      <c r="K371" s="4"/>
      <c r="L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J372" s="4"/>
      <c r="K372" s="4"/>
      <c r="L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J373" s="4"/>
      <c r="K373" s="4"/>
      <c r="L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J374" s="4"/>
      <c r="K374" s="4"/>
      <c r="L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J375" s="4"/>
      <c r="K375" s="4"/>
      <c r="L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J376" s="4"/>
      <c r="K376" s="4"/>
      <c r="L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J377" s="4"/>
      <c r="K377" s="4"/>
      <c r="L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J378" s="4"/>
      <c r="K378" s="4"/>
      <c r="L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J379" s="4"/>
      <c r="K379" s="4"/>
      <c r="L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J380" s="4"/>
      <c r="K380" s="4"/>
      <c r="L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J381" s="4"/>
      <c r="K381" s="4"/>
      <c r="L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J382" s="4"/>
      <c r="K382" s="4"/>
      <c r="L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J383" s="4"/>
      <c r="K383" s="4"/>
      <c r="L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J384" s="4"/>
      <c r="K384" s="4"/>
      <c r="L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J385" s="4"/>
      <c r="K385" s="4"/>
      <c r="L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J386" s="4"/>
      <c r="K386" s="4"/>
      <c r="L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J387" s="4"/>
      <c r="K387" s="4"/>
      <c r="L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J388" s="4"/>
      <c r="K388" s="4"/>
      <c r="L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J389" s="4"/>
      <c r="K389" s="4"/>
      <c r="L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J390" s="4"/>
      <c r="K390" s="4"/>
      <c r="L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J391" s="4"/>
      <c r="K391" s="4"/>
      <c r="L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J392" s="4"/>
      <c r="K392" s="4"/>
      <c r="L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J393" s="4"/>
      <c r="K393" s="4"/>
      <c r="L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J394" s="4"/>
      <c r="K394" s="4"/>
      <c r="L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J395" s="4"/>
      <c r="K395" s="4"/>
      <c r="L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J396" s="4"/>
      <c r="K396" s="4"/>
      <c r="L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J397" s="4"/>
      <c r="K397" s="4"/>
      <c r="L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J398" s="4"/>
      <c r="K398" s="4"/>
      <c r="L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J399" s="4"/>
      <c r="K399" s="4"/>
      <c r="L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J400" s="4"/>
      <c r="K400" s="4"/>
      <c r="L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J401" s="4"/>
      <c r="K401" s="4"/>
      <c r="L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J402" s="4"/>
      <c r="K402" s="4"/>
      <c r="L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J403" s="4"/>
      <c r="K403" s="4"/>
      <c r="L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J404" s="4"/>
      <c r="K404" s="4"/>
      <c r="L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J405" s="4"/>
      <c r="K405" s="4"/>
      <c r="L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J406" s="4"/>
      <c r="K406" s="4"/>
      <c r="L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J407" s="4"/>
      <c r="K407" s="4"/>
      <c r="L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J408" s="4"/>
      <c r="K408" s="4"/>
      <c r="L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J409" s="4"/>
      <c r="K409" s="4"/>
      <c r="L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J410" s="4"/>
      <c r="K410" s="4"/>
      <c r="L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J411" s="4"/>
      <c r="K411" s="4"/>
      <c r="L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J412" s="4"/>
      <c r="K412" s="4"/>
      <c r="L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J413" s="4"/>
      <c r="K413" s="4"/>
      <c r="L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J414" s="4"/>
      <c r="K414" s="4"/>
      <c r="L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J415" s="4"/>
      <c r="K415" s="4"/>
      <c r="L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J416" s="4"/>
      <c r="K416" s="4"/>
      <c r="L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J417" s="4"/>
      <c r="K417" s="4"/>
      <c r="L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J418" s="4"/>
      <c r="K418" s="4"/>
      <c r="L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J419" s="4"/>
      <c r="K419" s="4"/>
      <c r="L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J420" s="4"/>
      <c r="K420" s="4"/>
      <c r="L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J421" s="4"/>
      <c r="K421" s="4"/>
      <c r="L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J422" s="4"/>
      <c r="K422" s="4"/>
      <c r="L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J423" s="4"/>
      <c r="K423" s="4"/>
      <c r="L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J424" s="4"/>
      <c r="K424" s="4"/>
      <c r="L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J425" s="4"/>
      <c r="K425" s="4"/>
      <c r="L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J426" s="4"/>
      <c r="K426" s="4"/>
      <c r="L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J427" s="4"/>
      <c r="K427" s="4"/>
      <c r="L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J428" s="4"/>
      <c r="K428" s="4"/>
      <c r="L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J429" s="4"/>
      <c r="K429" s="4"/>
      <c r="L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J430" s="4"/>
      <c r="K430" s="4"/>
      <c r="L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J431" s="4"/>
      <c r="K431" s="4"/>
      <c r="L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J432" s="4"/>
      <c r="K432" s="4"/>
      <c r="L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J433" s="4"/>
      <c r="K433" s="4"/>
      <c r="L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J434" s="4"/>
      <c r="K434" s="4"/>
      <c r="L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J435" s="4"/>
      <c r="K435" s="4"/>
      <c r="L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J436" s="4"/>
      <c r="K436" s="4"/>
      <c r="L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J437" s="4"/>
      <c r="K437" s="4"/>
      <c r="L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J438" s="4"/>
      <c r="K438" s="4"/>
      <c r="L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J439" s="4"/>
      <c r="K439" s="4"/>
      <c r="L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J440" s="4"/>
      <c r="K440" s="4"/>
      <c r="L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J441" s="4"/>
      <c r="K441" s="4"/>
      <c r="L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J442" s="4"/>
      <c r="K442" s="4"/>
      <c r="L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J443" s="4"/>
      <c r="K443" s="4"/>
      <c r="L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J444" s="4"/>
      <c r="K444" s="4"/>
      <c r="L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J445" s="4"/>
      <c r="K445" s="4"/>
      <c r="L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J446" s="4"/>
      <c r="K446" s="4"/>
      <c r="L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J447" s="4"/>
      <c r="K447" s="4"/>
      <c r="L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J448" s="4"/>
      <c r="K448" s="4"/>
      <c r="L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J449" s="4"/>
      <c r="K449" s="4"/>
      <c r="L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J450" s="4"/>
      <c r="K450" s="4"/>
      <c r="L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J451" s="4"/>
      <c r="K451" s="4"/>
      <c r="L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J452" s="4"/>
      <c r="K452" s="4"/>
      <c r="L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J453" s="4"/>
      <c r="K453" s="4"/>
      <c r="L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J454" s="4"/>
      <c r="K454" s="4"/>
      <c r="L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J455" s="4"/>
      <c r="K455" s="4"/>
      <c r="L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J456" s="4"/>
      <c r="K456" s="4"/>
      <c r="L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J457" s="4"/>
      <c r="K457" s="4"/>
      <c r="L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J458" s="4"/>
      <c r="K458" s="4"/>
      <c r="L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J459" s="4"/>
      <c r="K459" s="4"/>
      <c r="L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J460" s="4"/>
      <c r="K460" s="4"/>
      <c r="L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J461" s="4"/>
      <c r="K461" s="4"/>
      <c r="L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J462" s="4"/>
      <c r="K462" s="4"/>
      <c r="L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J463" s="4"/>
      <c r="K463" s="4"/>
      <c r="L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J464" s="4"/>
      <c r="K464" s="4"/>
      <c r="L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J465" s="4"/>
      <c r="K465" s="4"/>
      <c r="L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J466" s="4"/>
      <c r="K466" s="4"/>
      <c r="L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J467" s="4"/>
      <c r="K467" s="4"/>
      <c r="L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J468" s="4"/>
      <c r="K468" s="4"/>
      <c r="L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J469" s="4"/>
      <c r="K469" s="4"/>
      <c r="L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J470" s="4"/>
      <c r="K470" s="4"/>
      <c r="L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J471" s="4"/>
      <c r="K471" s="4"/>
      <c r="L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J472" s="4"/>
      <c r="K472" s="4"/>
      <c r="L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J473" s="4"/>
      <c r="K473" s="4"/>
      <c r="L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J474" s="4"/>
      <c r="K474" s="4"/>
      <c r="L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J475" s="4"/>
      <c r="K475" s="4"/>
      <c r="L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J476" s="4"/>
      <c r="K476" s="4"/>
      <c r="L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J477" s="4"/>
      <c r="K477" s="4"/>
      <c r="L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J478" s="4"/>
      <c r="K478" s="4"/>
      <c r="L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J479" s="4"/>
      <c r="K479" s="4"/>
      <c r="L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J480" s="4"/>
      <c r="K480" s="4"/>
      <c r="L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J481" s="4"/>
      <c r="K481" s="4"/>
      <c r="L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J482" s="4"/>
      <c r="K482" s="4"/>
      <c r="L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J483" s="4"/>
      <c r="K483" s="4"/>
      <c r="L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J484" s="4"/>
      <c r="K484" s="4"/>
      <c r="L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J485" s="4"/>
      <c r="K485" s="4"/>
      <c r="L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J486" s="4"/>
      <c r="K486" s="4"/>
      <c r="L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J487" s="4"/>
      <c r="K487" s="4"/>
      <c r="L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J488" s="4"/>
      <c r="K488" s="4"/>
      <c r="L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J489" s="4"/>
      <c r="K489" s="4"/>
      <c r="L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J490" s="4"/>
      <c r="K490" s="4"/>
      <c r="L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J491" s="4"/>
      <c r="K491" s="4"/>
      <c r="L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J492" s="4"/>
      <c r="K492" s="4"/>
      <c r="L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J493" s="4"/>
      <c r="K493" s="4"/>
      <c r="L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J494" s="4"/>
      <c r="K494" s="4"/>
      <c r="L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J495" s="4"/>
      <c r="K495" s="4"/>
      <c r="L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J496" s="4"/>
      <c r="K496" s="4"/>
      <c r="L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J497" s="4"/>
      <c r="K497" s="4"/>
      <c r="L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J498" s="4"/>
      <c r="K498" s="4"/>
      <c r="L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J499" s="4"/>
      <c r="K499" s="4"/>
      <c r="L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J500" s="4"/>
      <c r="K500" s="4"/>
      <c r="L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J501" s="4"/>
      <c r="K501" s="4"/>
      <c r="L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J502" s="4"/>
      <c r="K502" s="4"/>
      <c r="L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J503" s="4"/>
      <c r="K503" s="4"/>
      <c r="L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J504" s="4"/>
      <c r="K504" s="4"/>
      <c r="L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J505" s="4"/>
      <c r="K505" s="4"/>
      <c r="L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J506" s="4"/>
      <c r="K506" s="4"/>
      <c r="L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J507" s="4"/>
      <c r="K507" s="4"/>
      <c r="L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J508" s="4"/>
      <c r="K508" s="4"/>
      <c r="L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J509" s="4"/>
      <c r="K509" s="4"/>
      <c r="L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J510" s="4"/>
      <c r="K510" s="4"/>
      <c r="L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J511" s="4"/>
      <c r="K511" s="4"/>
      <c r="L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J512" s="4"/>
      <c r="K512" s="4"/>
      <c r="L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J513" s="4"/>
      <c r="K513" s="4"/>
      <c r="L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J514" s="4"/>
      <c r="K514" s="4"/>
      <c r="L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J515" s="4"/>
      <c r="K515" s="4"/>
      <c r="L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J516" s="4"/>
      <c r="K516" s="4"/>
      <c r="L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J517" s="4"/>
      <c r="K517" s="4"/>
      <c r="L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J518" s="4"/>
      <c r="K518" s="4"/>
      <c r="L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J519" s="4"/>
      <c r="K519" s="4"/>
      <c r="L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J520" s="4"/>
      <c r="K520" s="4"/>
      <c r="L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J521" s="4"/>
      <c r="K521" s="4"/>
      <c r="L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J522" s="4"/>
      <c r="K522" s="4"/>
      <c r="L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J523" s="4"/>
      <c r="K523" s="4"/>
      <c r="L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J524" s="4"/>
      <c r="K524" s="4"/>
      <c r="L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J525" s="4"/>
      <c r="K525" s="4"/>
      <c r="L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J526" s="4"/>
      <c r="K526" s="4"/>
      <c r="L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J527" s="4"/>
      <c r="K527" s="4"/>
      <c r="L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J528" s="4"/>
      <c r="K528" s="4"/>
      <c r="L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J529" s="4"/>
      <c r="K529" s="4"/>
      <c r="L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J530" s="4"/>
      <c r="K530" s="4"/>
      <c r="L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J531" s="4"/>
      <c r="K531" s="4"/>
      <c r="L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J532" s="4"/>
      <c r="K532" s="4"/>
      <c r="L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J533" s="4"/>
      <c r="K533" s="4"/>
      <c r="L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J534" s="4"/>
      <c r="K534" s="4"/>
      <c r="L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J535" s="4"/>
      <c r="K535" s="4"/>
      <c r="L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J536" s="4"/>
      <c r="K536" s="4"/>
      <c r="L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J537" s="4"/>
      <c r="K537" s="4"/>
      <c r="L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J538" s="4"/>
      <c r="K538" s="4"/>
      <c r="L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J539" s="4"/>
      <c r="K539" s="4"/>
      <c r="L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J540" s="4"/>
      <c r="K540" s="4"/>
      <c r="L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J541" s="4"/>
      <c r="K541" s="4"/>
      <c r="L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J542" s="4"/>
      <c r="K542" s="4"/>
      <c r="L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J543" s="4"/>
      <c r="K543" s="4"/>
      <c r="L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J544" s="4"/>
      <c r="K544" s="4"/>
      <c r="L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J545" s="4"/>
      <c r="K545" s="4"/>
      <c r="L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J546" s="4"/>
      <c r="K546" s="4"/>
      <c r="L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J547" s="4"/>
      <c r="K547" s="4"/>
      <c r="L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J548" s="4"/>
      <c r="K548" s="4"/>
      <c r="L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J549" s="4"/>
      <c r="K549" s="4"/>
      <c r="L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J550" s="4"/>
      <c r="K550" s="4"/>
      <c r="L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J551" s="4"/>
      <c r="K551" s="4"/>
      <c r="L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J552" s="4"/>
      <c r="K552" s="4"/>
      <c r="L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J553" s="4"/>
      <c r="K553" s="4"/>
      <c r="L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J554" s="4"/>
      <c r="K554" s="4"/>
      <c r="L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J555" s="4"/>
      <c r="K555" s="4"/>
      <c r="L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J556" s="4"/>
      <c r="K556" s="4"/>
      <c r="L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J557" s="4"/>
      <c r="K557" s="4"/>
      <c r="L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J558" s="4"/>
      <c r="K558" s="4"/>
      <c r="L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J559" s="4"/>
      <c r="K559" s="4"/>
      <c r="L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J560" s="4"/>
      <c r="K560" s="4"/>
      <c r="L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J561" s="4"/>
      <c r="K561" s="4"/>
      <c r="L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J562" s="4"/>
      <c r="K562" s="4"/>
      <c r="L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J563" s="4"/>
      <c r="K563" s="4"/>
      <c r="L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J564" s="4"/>
      <c r="K564" s="4"/>
      <c r="L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J565" s="4"/>
      <c r="K565" s="4"/>
      <c r="L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J566" s="4"/>
      <c r="K566" s="4"/>
      <c r="L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J567" s="4"/>
      <c r="K567" s="4"/>
      <c r="L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J568" s="4"/>
      <c r="K568" s="4"/>
      <c r="L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J569" s="4"/>
      <c r="K569" s="4"/>
      <c r="L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J570" s="4"/>
      <c r="K570" s="4"/>
      <c r="L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J571" s="4"/>
      <c r="K571" s="4"/>
      <c r="L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J572" s="4"/>
      <c r="K572" s="4"/>
      <c r="L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J573" s="4"/>
      <c r="K573" s="4"/>
      <c r="L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J574" s="4"/>
      <c r="K574" s="4"/>
      <c r="L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J575" s="4"/>
      <c r="K575" s="4"/>
      <c r="L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J576" s="4"/>
      <c r="K576" s="4"/>
      <c r="L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J577" s="4"/>
      <c r="K577" s="4"/>
      <c r="L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J578" s="4"/>
      <c r="K578" s="4"/>
      <c r="L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J579" s="4"/>
      <c r="K579" s="4"/>
      <c r="L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J580" s="4"/>
      <c r="K580" s="4"/>
      <c r="L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J581" s="4"/>
      <c r="K581" s="4"/>
      <c r="L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J582" s="4"/>
      <c r="K582" s="4"/>
      <c r="L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J583" s="4"/>
      <c r="K583" s="4"/>
      <c r="L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J584" s="4"/>
      <c r="K584" s="4"/>
      <c r="L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J585" s="4"/>
      <c r="K585" s="4"/>
      <c r="L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J586" s="4"/>
      <c r="K586" s="4"/>
      <c r="L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J587" s="4"/>
      <c r="K587" s="4"/>
      <c r="L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J588" s="4"/>
      <c r="K588" s="4"/>
      <c r="L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J589" s="4"/>
      <c r="K589" s="4"/>
      <c r="L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J590" s="4"/>
      <c r="K590" s="4"/>
      <c r="L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J591" s="4"/>
      <c r="K591" s="4"/>
      <c r="L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J592" s="4"/>
      <c r="K592" s="4"/>
      <c r="L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J593" s="4"/>
      <c r="K593" s="4"/>
      <c r="L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J594" s="4"/>
      <c r="K594" s="4"/>
      <c r="L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J595" s="4"/>
      <c r="K595" s="4"/>
      <c r="L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J596" s="4"/>
      <c r="K596" s="4"/>
      <c r="L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J597" s="4"/>
      <c r="K597" s="4"/>
      <c r="L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J598" s="4"/>
      <c r="K598" s="4"/>
      <c r="L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J599" s="4"/>
      <c r="K599" s="4"/>
      <c r="L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J600" s="4"/>
      <c r="K600" s="4"/>
      <c r="L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J601" s="4"/>
      <c r="K601" s="4"/>
      <c r="L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J602" s="4"/>
      <c r="K602" s="4"/>
      <c r="L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J603" s="4"/>
      <c r="K603" s="4"/>
      <c r="L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J604" s="4"/>
      <c r="K604" s="4"/>
      <c r="L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J605" s="4"/>
      <c r="K605" s="4"/>
      <c r="L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J606" s="4"/>
      <c r="K606" s="4"/>
      <c r="L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J607" s="4"/>
      <c r="K607" s="4"/>
      <c r="L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J608" s="4"/>
      <c r="K608" s="4"/>
      <c r="L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J609" s="4"/>
      <c r="K609" s="4"/>
      <c r="L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J610" s="4"/>
      <c r="K610" s="4"/>
      <c r="L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J611" s="4"/>
      <c r="K611" s="4"/>
      <c r="L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J612" s="4"/>
      <c r="K612" s="4"/>
      <c r="L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J613" s="4"/>
      <c r="K613" s="4"/>
      <c r="L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J614" s="4"/>
      <c r="K614" s="4"/>
      <c r="L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J615" s="4"/>
      <c r="K615" s="4"/>
      <c r="L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J616" s="4"/>
      <c r="K616" s="4"/>
      <c r="L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J617" s="4"/>
      <c r="K617" s="4"/>
      <c r="L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J618" s="4"/>
      <c r="K618" s="4"/>
      <c r="L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J619" s="4"/>
      <c r="K619" s="4"/>
      <c r="L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J620" s="4"/>
      <c r="K620" s="4"/>
      <c r="L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J621" s="4"/>
      <c r="K621" s="4"/>
      <c r="L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J622" s="4"/>
      <c r="K622" s="4"/>
      <c r="L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J623" s="4"/>
      <c r="K623" s="4"/>
      <c r="L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J624" s="4"/>
      <c r="K624" s="4"/>
      <c r="L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J625" s="4"/>
      <c r="K625" s="4"/>
      <c r="L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J626" s="4"/>
      <c r="K626" s="4"/>
      <c r="L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J627" s="4"/>
      <c r="K627" s="4"/>
      <c r="L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J628" s="4"/>
      <c r="K628" s="4"/>
      <c r="L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J629" s="4"/>
      <c r="K629" s="4"/>
      <c r="L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J630" s="4"/>
      <c r="K630" s="4"/>
      <c r="L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J631" s="4"/>
      <c r="K631" s="4"/>
      <c r="L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J632" s="4"/>
      <c r="K632" s="4"/>
      <c r="L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J633" s="4"/>
      <c r="K633" s="4"/>
      <c r="L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J634" s="4"/>
      <c r="K634" s="4"/>
      <c r="L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J635" s="4"/>
      <c r="K635" s="4"/>
      <c r="L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J636" s="4"/>
      <c r="K636" s="4"/>
      <c r="L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J637" s="4"/>
      <c r="K637" s="4"/>
      <c r="L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J638" s="4"/>
      <c r="K638" s="4"/>
      <c r="L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J639" s="4"/>
      <c r="K639" s="4"/>
      <c r="L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J640" s="4"/>
      <c r="K640" s="4"/>
      <c r="L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J641" s="4"/>
      <c r="K641" s="4"/>
      <c r="L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J642" s="4"/>
      <c r="K642" s="4"/>
      <c r="L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J643" s="4"/>
      <c r="K643" s="4"/>
      <c r="L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J644" s="4"/>
      <c r="K644" s="4"/>
      <c r="L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J645" s="4"/>
      <c r="K645" s="4"/>
      <c r="L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J646" s="4"/>
      <c r="K646" s="4"/>
      <c r="L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J647" s="4"/>
      <c r="K647" s="4"/>
      <c r="L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J648" s="4"/>
      <c r="K648" s="4"/>
      <c r="L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J649" s="4"/>
      <c r="K649" s="4"/>
      <c r="L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J650" s="4"/>
      <c r="K650" s="4"/>
      <c r="L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J651" s="4"/>
      <c r="K651" s="4"/>
      <c r="L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J652" s="4"/>
      <c r="K652" s="4"/>
      <c r="L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J653" s="4"/>
      <c r="K653" s="4"/>
      <c r="L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J654" s="4"/>
      <c r="K654" s="4"/>
      <c r="L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J655" s="4"/>
      <c r="K655" s="4"/>
      <c r="L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J656" s="4"/>
      <c r="K656" s="4"/>
      <c r="L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J657" s="4"/>
      <c r="K657" s="4"/>
      <c r="L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J658" s="4"/>
      <c r="K658" s="4"/>
      <c r="L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J659" s="4"/>
      <c r="K659" s="4"/>
      <c r="L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J660" s="4"/>
      <c r="K660" s="4"/>
      <c r="L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J661" s="4"/>
      <c r="K661" s="4"/>
      <c r="L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J662" s="4"/>
      <c r="K662" s="4"/>
      <c r="L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J663" s="4"/>
      <c r="K663" s="4"/>
      <c r="L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J664" s="4"/>
      <c r="K664" s="4"/>
      <c r="L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J665" s="4"/>
      <c r="K665" s="4"/>
      <c r="L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J666" s="4"/>
      <c r="K666" s="4"/>
      <c r="L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J667" s="4"/>
      <c r="K667" s="4"/>
      <c r="L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J668" s="4"/>
      <c r="K668" s="4"/>
      <c r="L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J669" s="4"/>
      <c r="K669" s="4"/>
      <c r="L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J670" s="4"/>
      <c r="K670" s="4"/>
      <c r="L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J671" s="4"/>
      <c r="K671" s="4"/>
      <c r="L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J672" s="4"/>
      <c r="K672" s="4"/>
      <c r="L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J673" s="4"/>
      <c r="K673" s="4"/>
      <c r="L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J674" s="4"/>
      <c r="K674" s="4"/>
      <c r="L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J675" s="4"/>
      <c r="K675" s="4"/>
      <c r="L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J676" s="4"/>
      <c r="K676" s="4"/>
      <c r="L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J677" s="4"/>
      <c r="K677" s="4"/>
      <c r="L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J678" s="4"/>
      <c r="K678" s="4"/>
      <c r="L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J679" s="4"/>
      <c r="K679" s="4"/>
      <c r="L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J680" s="4"/>
      <c r="K680" s="4"/>
      <c r="L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J681" s="4"/>
      <c r="K681" s="4"/>
      <c r="L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J682" s="4"/>
      <c r="K682" s="4"/>
      <c r="L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J683" s="4"/>
      <c r="K683" s="4"/>
      <c r="L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J684" s="4"/>
      <c r="K684" s="4"/>
      <c r="L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J685" s="4"/>
      <c r="K685" s="4"/>
      <c r="L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J686" s="4"/>
      <c r="K686" s="4"/>
      <c r="L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J687" s="4"/>
      <c r="K687" s="4"/>
      <c r="L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J688" s="4"/>
      <c r="K688" s="4"/>
      <c r="L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J689" s="4"/>
      <c r="K689" s="4"/>
      <c r="L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J690" s="4"/>
      <c r="K690" s="4"/>
      <c r="L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J691" s="4"/>
      <c r="K691" s="4"/>
      <c r="L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J692" s="4"/>
      <c r="K692" s="4"/>
      <c r="L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J693" s="4"/>
      <c r="K693" s="4"/>
      <c r="L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J694" s="4"/>
      <c r="K694" s="4"/>
      <c r="L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J695" s="4"/>
      <c r="K695" s="4"/>
      <c r="L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J696" s="4"/>
      <c r="K696" s="4"/>
      <c r="L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J697" s="4"/>
      <c r="K697" s="4"/>
      <c r="L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J698" s="4"/>
      <c r="K698" s="4"/>
      <c r="L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J699" s="4"/>
      <c r="K699" s="4"/>
      <c r="L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J700" s="4"/>
      <c r="K700" s="4"/>
      <c r="L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J701" s="4"/>
      <c r="K701" s="4"/>
      <c r="L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J702" s="4"/>
      <c r="K702" s="4"/>
      <c r="L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J703" s="4"/>
      <c r="K703" s="4"/>
      <c r="L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J704" s="4"/>
      <c r="K704" s="4"/>
      <c r="L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J705" s="4"/>
      <c r="K705" s="4"/>
      <c r="L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J706" s="4"/>
      <c r="K706" s="4"/>
      <c r="L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J707" s="4"/>
      <c r="K707" s="4"/>
      <c r="L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J708" s="4"/>
      <c r="K708" s="4"/>
      <c r="L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J709" s="4"/>
      <c r="K709" s="4"/>
      <c r="L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J710" s="4"/>
      <c r="K710" s="4"/>
      <c r="L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J711" s="4"/>
      <c r="K711" s="4"/>
      <c r="L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J712" s="4"/>
      <c r="K712" s="4"/>
      <c r="L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J713" s="4"/>
      <c r="K713" s="4"/>
      <c r="L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J714" s="4"/>
      <c r="K714" s="4"/>
      <c r="L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J715" s="4"/>
      <c r="K715" s="4"/>
      <c r="L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J716" s="4"/>
      <c r="K716" s="4"/>
      <c r="L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J717" s="4"/>
      <c r="K717" s="4"/>
      <c r="L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J718" s="4"/>
      <c r="K718" s="4"/>
      <c r="L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J719" s="4"/>
      <c r="K719" s="4"/>
      <c r="L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J720" s="4"/>
      <c r="K720" s="4"/>
      <c r="L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J721" s="4"/>
      <c r="K721" s="4"/>
      <c r="L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J722" s="4"/>
      <c r="K722" s="4"/>
      <c r="L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J723" s="4"/>
      <c r="K723" s="4"/>
      <c r="L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J724" s="4"/>
      <c r="K724" s="4"/>
      <c r="L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J725" s="4"/>
      <c r="K725" s="4"/>
      <c r="L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J726" s="4"/>
      <c r="K726" s="4"/>
      <c r="L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J727" s="4"/>
      <c r="K727" s="4"/>
      <c r="L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J728" s="4"/>
      <c r="K728" s="4"/>
      <c r="L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J729" s="4"/>
      <c r="K729" s="4"/>
      <c r="L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J730" s="4"/>
      <c r="K730" s="4"/>
      <c r="L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J731" s="4"/>
      <c r="K731" s="4"/>
      <c r="L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J732" s="4"/>
      <c r="K732" s="4"/>
      <c r="L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J733" s="4"/>
      <c r="K733" s="4"/>
      <c r="L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J734" s="4"/>
      <c r="K734" s="4"/>
      <c r="L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J735" s="4"/>
      <c r="K735" s="4"/>
      <c r="L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J736" s="4"/>
      <c r="K736" s="4"/>
      <c r="L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J737" s="4"/>
      <c r="K737" s="4"/>
      <c r="L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J738" s="4"/>
      <c r="K738" s="4"/>
      <c r="L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J739" s="4"/>
      <c r="K739" s="4"/>
      <c r="L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J740" s="4"/>
      <c r="K740" s="4"/>
      <c r="L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J741" s="4"/>
      <c r="K741" s="4"/>
      <c r="L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J742" s="4"/>
      <c r="K742" s="4"/>
      <c r="L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J743" s="4"/>
      <c r="K743" s="4"/>
      <c r="L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J744" s="4"/>
      <c r="K744" s="4"/>
      <c r="L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J745" s="4"/>
      <c r="K745" s="4"/>
      <c r="L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J746" s="4"/>
      <c r="K746" s="4"/>
      <c r="L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J747" s="4"/>
      <c r="K747" s="4"/>
      <c r="L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J748" s="4"/>
      <c r="K748" s="4"/>
      <c r="L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J749" s="4"/>
      <c r="K749" s="4"/>
      <c r="L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J750" s="4"/>
      <c r="K750" s="4"/>
      <c r="L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J751" s="4"/>
      <c r="K751" s="4"/>
      <c r="L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J752" s="4"/>
      <c r="K752" s="4"/>
      <c r="L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J753" s="4"/>
      <c r="K753" s="4"/>
      <c r="L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J754" s="4"/>
      <c r="K754" s="4"/>
      <c r="L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J755" s="4"/>
      <c r="K755" s="4"/>
      <c r="L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J756" s="4"/>
      <c r="K756" s="4"/>
      <c r="L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J757" s="4"/>
      <c r="K757" s="4"/>
      <c r="L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J758" s="4"/>
      <c r="K758" s="4"/>
      <c r="L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J759" s="4"/>
      <c r="K759" s="4"/>
      <c r="L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J760" s="4"/>
      <c r="K760" s="4"/>
      <c r="L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J761" s="4"/>
      <c r="K761" s="4"/>
      <c r="L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J762" s="4"/>
      <c r="K762" s="4"/>
      <c r="L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J763" s="4"/>
      <c r="K763" s="4"/>
      <c r="L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J764" s="4"/>
      <c r="K764" s="4"/>
      <c r="L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J765" s="4"/>
      <c r="K765" s="4"/>
      <c r="L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J766" s="4"/>
      <c r="K766" s="4"/>
      <c r="L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J767" s="4"/>
      <c r="K767" s="4"/>
      <c r="L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J768" s="4"/>
      <c r="K768" s="4"/>
      <c r="L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J769" s="4"/>
      <c r="K769" s="4"/>
      <c r="L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J770" s="4"/>
      <c r="K770" s="4"/>
      <c r="L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J771" s="4"/>
      <c r="K771" s="4"/>
      <c r="L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J772" s="4"/>
      <c r="K772" s="4"/>
      <c r="L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J773" s="4"/>
      <c r="K773" s="4"/>
      <c r="L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J774" s="4"/>
      <c r="K774" s="4"/>
      <c r="L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J775" s="4"/>
      <c r="K775" s="4"/>
      <c r="L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J776" s="4"/>
      <c r="K776" s="4"/>
      <c r="L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J777" s="4"/>
      <c r="K777" s="4"/>
      <c r="L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J778" s="4"/>
      <c r="K778" s="4"/>
      <c r="L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J779" s="4"/>
      <c r="K779" s="4"/>
      <c r="L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J780" s="4"/>
      <c r="K780" s="4"/>
      <c r="L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J781" s="4"/>
      <c r="K781" s="4"/>
      <c r="L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J782" s="4"/>
      <c r="K782" s="4"/>
      <c r="L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J783" s="4"/>
      <c r="K783" s="4"/>
      <c r="L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J784" s="4"/>
      <c r="K784" s="4"/>
      <c r="L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J785" s="4"/>
      <c r="K785" s="4"/>
      <c r="L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J786" s="4"/>
      <c r="K786" s="4"/>
      <c r="L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J787" s="4"/>
      <c r="K787" s="4"/>
      <c r="L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J788" s="4"/>
      <c r="K788" s="4"/>
      <c r="L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J789" s="4"/>
      <c r="K789" s="4"/>
      <c r="L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J790" s="4"/>
      <c r="K790" s="4"/>
      <c r="L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J791" s="4"/>
      <c r="K791" s="4"/>
      <c r="L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J792" s="4"/>
      <c r="K792" s="4"/>
      <c r="L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J793" s="4"/>
      <c r="K793" s="4"/>
      <c r="L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J794" s="4"/>
      <c r="K794" s="4"/>
      <c r="L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J795" s="4"/>
      <c r="K795" s="4"/>
      <c r="L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J796" s="4"/>
      <c r="K796" s="4"/>
      <c r="L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J797" s="4"/>
      <c r="K797" s="4"/>
      <c r="L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J798" s="4"/>
      <c r="K798" s="4"/>
      <c r="L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J799" s="4"/>
      <c r="K799" s="4"/>
      <c r="L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J800" s="4"/>
      <c r="K800" s="4"/>
      <c r="L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J801" s="4"/>
      <c r="K801" s="4"/>
      <c r="L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J802" s="4"/>
      <c r="K802" s="4"/>
      <c r="L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J803" s="4"/>
      <c r="K803" s="4"/>
      <c r="L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J804" s="4"/>
      <c r="K804" s="4"/>
      <c r="L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J805" s="4"/>
      <c r="K805" s="4"/>
      <c r="L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J806" s="4"/>
      <c r="K806" s="4"/>
      <c r="L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J807" s="4"/>
      <c r="K807" s="4"/>
      <c r="L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J808" s="4"/>
      <c r="K808" s="4"/>
      <c r="L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J809" s="4"/>
      <c r="K809" s="4"/>
      <c r="L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J810" s="4"/>
      <c r="K810" s="4"/>
      <c r="L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J811" s="4"/>
      <c r="K811" s="4"/>
      <c r="L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J812" s="4"/>
      <c r="K812" s="4"/>
      <c r="L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J813" s="4"/>
      <c r="K813" s="4"/>
      <c r="L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J814" s="4"/>
      <c r="K814" s="4"/>
      <c r="L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J815" s="4"/>
      <c r="K815" s="4"/>
      <c r="L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J816" s="4"/>
      <c r="K816" s="4"/>
      <c r="L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J817" s="4"/>
      <c r="K817" s="4"/>
      <c r="L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J818" s="4"/>
      <c r="K818" s="4"/>
      <c r="L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J819" s="4"/>
      <c r="K819" s="4"/>
      <c r="L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J820" s="4"/>
      <c r="K820" s="4"/>
      <c r="L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J821" s="4"/>
      <c r="K821" s="4"/>
      <c r="L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J822" s="4"/>
      <c r="K822" s="4"/>
      <c r="L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J823" s="4"/>
      <c r="K823" s="4"/>
      <c r="L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J824" s="4"/>
      <c r="K824" s="4"/>
      <c r="L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J825" s="4"/>
      <c r="K825" s="4"/>
      <c r="L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J826" s="4"/>
      <c r="K826" s="4"/>
      <c r="L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J827" s="4"/>
      <c r="K827" s="4"/>
      <c r="L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J828" s="4"/>
      <c r="K828" s="4"/>
      <c r="L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J829" s="4"/>
      <c r="K829" s="4"/>
      <c r="L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J830" s="4"/>
      <c r="K830" s="4"/>
      <c r="L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J831" s="4"/>
      <c r="K831" s="4"/>
      <c r="L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J832" s="4"/>
      <c r="K832" s="4"/>
      <c r="L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J833" s="4"/>
      <c r="K833" s="4"/>
      <c r="L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J834" s="4"/>
      <c r="K834" s="4"/>
      <c r="L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J835" s="4"/>
      <c r="K835" s="4"/>
      <c r="L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J836" s="4"/>
      <c r="K836" s="4"/>
      <c r="L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J837" s="4"/>
      <c r="K837" s="4"/>
      <c r="L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J838" s="4"/>
      <c r="K838" s="4"/>
      <c r="L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J839" s="4"/>
      <c r="K839" s="4"/>
      <c r="L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J840" s="4"/>
      <c r="K840" s="4"/>
      <c r="L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J841" s="4"/>
      <c r="K841" s="4"/>
      <c r="L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J842" s="4"/>
      <c r="K842" s="4"/>
      <c r="L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J843" s="4"/>
      <c r="K843" s="4"/>
      <c r="L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J844" s="4"/>
      <c r="K844" s="4"/>
      <c r="L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J845" s="4"/>
      <c r="K845" s="4"/>
      <c r="L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J846" s="4"/>
      <c r="K846" s="4"/>
      <c r="L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J847" s="4"/>
      <c r="K847" s="4"/>
      <c r="L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J848" s="4"/>
      <c r="K848" s="4"/>
      <c r="L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J849" s="4"/>
      <c r="K849" s="4"/>
      <c r="L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J850" s="4"/>
      <c r="K850" s="4"/>
      <c r="L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J851" s="4"/>
      <c r="K851" s="4"/>
      <c r="L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J852" s="4"/>
      <c r="K852" s="4"/>
      <c r="L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J853" s="4"/>
      <c r="K853" s="4"/>
      <c r="L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J854" s="4"/>
      <c r="K854" s="4"/>
      <c r="L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J855" s="4"/>
      <c r="K855" s="4"/>
      <c r="L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J856" s="4"/>
      <c r="K856" s="4"/>
      <c r="L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J857" s="4"/>
      <c r="K857" s="4"/>
      <c r="L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J858" s="4"/>
      <c r="K858" s="4"/>
      <c r="L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J859" s="4"/>
      <c r="K859" s="4"/>
      <c r="L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J860" s="4"/>
      <c r="K860" s="4"/>
      <c r="L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J861" s="4"/>
      <c r="K861" s="4"/>
      <c r="L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J862" s="4"/>
      <c r="K862" s="4"/>
      <c r="L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J863" s="4"/>
      <c r="K863" s="4"/>
      <c r="L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J864" s="4"/>
      <c r="K864" s="4"/>
      <c r="L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J865" s="4"/>
      <c r="K865" s="4"/>
      <c r="L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J866" s="4"/>
      <c r="K866" s="4"/>
      <c r="L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J867" s="4"/>
      <c r="K867" s="4"/>
      <c r="L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J868" s="4"/>
      <c r="K868" s="4"/>
      <c r="L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J869" s="4"/>
      <c r="K869" s="4"/>
      <c r="L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J870" s="4"/>
      <c r="K870" s="4"/>
      <c r="L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J871" s="4"/>
      <c r="K871" s="4"/>
      <c r="L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J872" s="4"/>
      <c r="K872" s="4"/>
      <c r="L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J873" s="4"/>
      <c r="K873" s="4"/>
      <c r="L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J874" s="4"/>
      <c r="K874" s="4"/>
      <c r="L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J875" s="4"/>
      <c r="K875" s="4"/>
      <c r="L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J876" s="4"/>
      <c r="K876" s="4"/>
      <c r="L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J877" s="4"/>
      <c r="K877" s="4"/>
      <c r="L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J878" s="4"/>
      <c r="K878" s="4"/>
      <c r="L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J879" s="4"/>
      <c r="K879" s="4"/>
      <c r="L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J880" s="4"/>
      <c r="K880" s="4"/>
      <c r="L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J881" s="4"/>
      <c r="K881" s="4"/>
      <c r="L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J882" s="4"/>
      <c r="K882" s="4"/>
      <c r="L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J883" s="4"/>
      <c r="K883" s="4"/>
      <c r="L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J884" s="4"/>
      <c r="K884" s="4"/>
      <c r="L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J885" s="4"/>
      <c r="K885" s="4"/>
      <c r="L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J886" s="4"/>
      <c r="K886" s="4"/>
      <c r="L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J887" s="4"/>
      <c r="K887" s="4"/>
      <c r="L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J888" s="4"/>
      <c r="K888" s="4"/>
      <c r="L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J889" s="4"/>
      <c r="K889" s="4"/>
      <c r="L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J890" s="4"/>
      <c r="K890" s="4"/>
      <c r="L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J891" s="4"/>
      <c r="K891" s="4"/>
      <c r="L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J892" s="4"/>
      <c r="K892" s="4"/>
      <c r="L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J893" s="4"/>
      <c r="K893" s="4"/>
      <c r="L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J894" s="4"/>
      <c r="K894" s="4"/>
      <c r="L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J895" s="4"/>
      <c r="K895" s="4"/>
      <c r="L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J896" s="4"/>
      <c r="K896" s="4"/>
      <c r="L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J897" s="4"/>
      <c r="K897" s="4"/>
      <c r="L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J898" s="4"/>
      <c r="K898" s="4"/>
      <c r="L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J899" s="4"/>
      <c r="K899" s="4"/>
      <c r="L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J900" s="4"/>
      <c r="K900" s="4"/>
      <c r="L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J901" s="4"/>
      <c r="K901" s="4"/>
      <c r="L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J902" s="4"/>
      <c r="K902" s="4"/>
      <c r="L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J903" s="4"/>
      <c r="K903" s="4"/>
      <c r="L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J904" s="4"/>
      <c r="K904" s="4"/>
      <c r="L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J905" s="4"/>
      <c r="K905" s="4"/>
      <c r="L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J906" s="4"/>
      <c r="K906" s="4"/>
      <c r="L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J907" s="4"/>
      <c r="K907" s="4"/>
      <c r="L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J908" s="4"/>
      <c r="K908" s="4"/>
      <c r="L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J909" s="4"/>
      <c r="K909" s="4"/>
      <c r="L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J910" s="4"/>
      <c r="K910" s="4"/>
      <c r="L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J911" s="4"/>
      <c r="K911" s="4"/>
      <c r="L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J912" s="4"/>
      <c r="K912" s="4"/>
      <c r="L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J913" s="4"/>
      <c r="K913" s="4"/>
      <c r="L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J914" s="4"/>
      <c r="K914" s="4"/>
      <c r="L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J915" s="4"/>
      <c r="K915" s="4"/>
      <c r="L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J916" s="4"/>
      <c r="K916" s="4"/>
      <c r="L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J917" s="4"/>
      <c r="K917" s="4"/>
      <c r="L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J918" s="4"/>
      <c r="K918" s="4"/>
      <c r="L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J919" s="4"/>
      <c r="K919" s="4"/>
      <c r="L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J920" s="4"/>
      <c r="K920" s="4"/>
      <c r="L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J921" s="4"/>
      <c r="K921" s="4"/>
      <c r="L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J922" s="4"/>
      <c r="K922" s="4"/>
      <c r="L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J923" s="4"/>
      <c r="K923" s="4"/>
      <c r="L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J924" s="4"/>
      <c r="K924" s="4"/>
      <c r="L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J925" s="4"/>
      <c r="K925" s="4"/>
      <c r="L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J926" s="4"/>
      <c r="K926" s="4"/>
      <c r="L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J927" s="4"/>
      <c r="K927" s="4"/>
      <c r="L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J928" s="4"/>
      <c r="K928" s="4"/>
      <c r="L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J929" s="4"/>
      <c r="K929" s="4"/>
      <c r="L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J930" s="4"/>
      <c r="K930" s="4"/>
      <c r="L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J931" s="4"/>
      <c r="K931" s="4"/>
      <c r="L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J932" s="4"/>
      <c r="K932" s="4"/>
      <c r="L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J933" s="4"/>
      <c r="K933" s="4"/>
      <c r="L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J934" s="4"/>
      <c r="K934" s="4"/>
      <c r="L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J935" s="4"/>
      <c r="K935" s="4"/>
      <c r="L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J936" s="4"/>
      <c r="K936" s="4"/>
      <c r="L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J937" s="4"/>
      <c r="K937" s="4"/>
      <c r="L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J938" s="4"/>
      <c r="K938" s="4"/>
      <c r="L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J939" s="4"/>
      <c r="K939" s="4"/>
      <c r="L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J940" s="4"/>
      <c r="K940" s="4"/>
      <c r="L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J941" s="4"/>
      <c r="K941" s="4"/>
      <c r="L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J942" s="4"/>
      <c r="K942" s="4"/>
      <c r="L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J943" s="4"/>
      <c r="K943" s="4"/>
      <c r="L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J944" s="4"/>
      <c r="K944" s="4"/>
      <c r="L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J945" s="4"/>
      <c r="K945" s="4"/>
      <c r="L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J946" s="4"/>
      <c r="K946" s="4"/>
      <c r="L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J947" s="4"/>
      <c r="K947" s="4"/>
      <c r="L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J948" s="4"/>
      <c r="K948" s="4"/>
      <c r="L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J949" s="4"/>
      <c r="K949" s="4"/>
      <c r="L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J950" s="4"/>
      <c r="K950" s="4"/>
      <c r="L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J951" s="4"/>
      <c r="K951" s="4"/>
      <c r="L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J952" s="4"/>
      <c r="K952" s="4"/>
      <c r="L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J953" s="4"/>
      <c r="K953" s="4"/>
      <c r="L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J954" s="4"/>
      <c r="K954" s="4"/>
      <c r="L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J955" s="4"/>
      <c r="K955" s="4"/>
      <c r="L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J956" s="4"/>
      <c r="K956" s="4"/>
      <c r="L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J957" s="4"/>
      <c r="K957" s="4"/>
      <c r="L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J958" s="4"/>
      <c r="K958" s="4"/>
      <c r="L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J959" s="4"/>
      <c r="K959" s="4"/>
      <c r="L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J960" s="4"/>
      <c r="K960" s="4"/>
      <c r="L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J961" s="4"/>
      <c r="K961" s="4"/>
      <c r="L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J962" s="4"/>
      <c r="K962" s="4"/>
      <c r="L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J963" s="4"/>
      <c r="K963" s="4"/>
      <c r="L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J964" s="4"/>
      <c r="K964" s="4"/>
      <c r="L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J965" s="4"/>
      <c r="K965" s="4"/>
      <c r="L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J966" s="4"/>
      <c r="K966" s="4"/>
      <c r="L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J967" s="4"/>
      <c r="K967" s="4"/>
      <c r="L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J968" s="4"/>
      <c r="K968" s="4"/>
      <c r="L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J969" s="4"/>
      <c r="K969" s="4"/>
      <c r="L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J970" s="4"/>
      <c r="K970" s="4"/>
      <c r="L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J971" s="4"/>
      <c r="K971" s="4"/>
      <c r="L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J972" s="4"/>
      <c r="K972" s="4"/>
      <c r="L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J973" s="4"/>
      <c r="K973" s="4"/>
      <c r="L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J974" s="4"/>
      <c r="K974" s="4"/>
      <c r="L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J975" s="4"/>
      <c r="K975" s="4"/>
      <c r="L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J976" s="4"/>
      <c r="K976" s="4"/>
      <c r="L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J977" s="4"/>
      <c r="K977" s="4"/>
      <c r="L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J978" s="4"/>
      <c r="K978" s="4"/>
      <c r="L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J979" s="4"/>
      <c r="K979" s="4"/>
      <c r="L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J980" s="4"/>
      <c r="K980" s="4"/>
      <c r="L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J981" s="4"/>
      <c r="K981" s="4"/>
      <c r="L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J982" s="4"/>
      <c r="K982" s="4"/>
      <c r="L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J983" s="4"/>
      <c r="K983" s="4"/>
      <c r="L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J984" s="4"/>
      <c r="K984" s="4"/>
      <c r="L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J985" s="4"/>
      <c r="K985" s="4"/>
      <c r="L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J986" s="4"/>
      <c r="K986" s="4"/>
      <c r="L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J987" s="4"/>
      <c r="K987" s="4"/>
      <c r="L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J988" s="4"/>
      <c r="K988" s="4"/>
      <c r="L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J989" s="4"/>
      <c r="K989" s="4"/>
      <c r="L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J990" s="4"/>
      <c r="K990" s="4"/>
      <c r="L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J991" s="4"/>
      <c r="K991" s="4"/>
      <c r="L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J992" s="4"/>
      <c r="K992" s="4"/>
      <c r="L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J993" s="4"/>
      <c r="K993" s="4"/>
      <c r="L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J994" s="4"/>
      <c r="K994" s="4"/>
      <c r="L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J995" s="4"/>
      <c r="K995" s="4"/>
      <c r="L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J996" s="4"/>
      <c r="K996" s="4"/>
      <c r="L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J997" s="4"/>
      <c r="K997" s="4"/>
      <c r="L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J998" s="4"/>
      <c r="K998" s="4"/>
      <c r="L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J999" s="4"/>
      <c r="K999" s="4"/>
      <c r="L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J1000" s="4"/>
      <c r="K1000" s="4"/>
      <c r="L1000" s="4"/>
      <c r="N1000" s="4"/>
      <c r="O1000" s="4"/>
      <c r="P1000" s="4"/>
    </row>
  </sheetData>
  <dataValidations>
    <dataValidation type="list" allowBlank="1" showErrorMessage="1" sqref="F3:F20">
      <formula1>"1,2,3,4,5"</formula1>
    </dataValidation>
  </dataValidations>
  <hyperlinks>
    <hyperlink r:id="rId1" ref="A19"/>
  </hyperlinks>
  <printOptions/>
  <pageMargins bottom="1.0" footer="0.0" header="0.0" left="0.75" right="0.75" top="1.0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0.0"/>
    <col customWidth="1" min="2" max="2" width="10.0"/>
    <col customWidth="1" min="3" max="3" width="58.0"/>
    <col customWidth="1" min="4" max="6" width="8.63"/>
  </cols>
  <sheetData>
    <row r="1" ht="15.0" customHeight="1">
      <c r="A1" s="3" t="s">
        <v>1</v>
      </c>
      <c r="B1" s="4"/>
      <c r="C1" s="4"/>
      <c r="D1" s="4"/>
      <c r="E1" s="4"/>
      <c r="F1" s="4"/>
    </row>
    <row r="2" ht="15.0" customHeight="1">
      <c r="A2" s="4"/>
      <c r="B2" s="4"/>
      <c r="C2" s="4"/>
      <c r="D2" s="4"/>
      <c r="E2" s="4"/>
      <c r="F2" s="4"/>
    </row>
    <row r="3" ht="15.0" customHeight="1">
      <c r="A3" s="8" t="s">
        <v>15</v>
      </c>
      <c r="B3" s="4"/>
      <c r="C3" s="4"/>
      <c r="D3" s="4"/>
      <c r="E3" s="4"/>
      <c r="F3" s="4"/>
    </row>
    <row r="4" ht="15.0" customHeight="1">
      <c r="A4" s="4">
        <v>1.0</v>
      </c>
      <c r="B4" s="9">
        <v>20.0</v>
      </c>
      <c r="C4" s="4"/>
      <c r="D4" s="4"/>
      <c r="E4" s="4"/>
      <c r="F4" s="4"/>
    </row>
    <row r="5" ht="15.0" customHeight="1">
      <c r="A5" s="4">
        <v>2.0</v>
      </c>
      <c r="B5" s="9">
        <v>35.0</v>
      </c>
      <c r="C5" s="4"/>
      <c r="D5" s="4"/>
      <c r="E5" s="4"/>
      <c r="F5" s="4"/>
    </row>
    <row r="6" ht="15.0" customHeight="1">
      <c r="A6" s="4">
        <v>3.0</v>
      </c>
      <c r="B6" s="9">
        <v>50.0</v>
      </c>
      <c r="C6" s="4"/>
      <c r="D6" s="4"/>
      <c r="E6" s="4"/>
      <c r="F6" s="4"/>
    </row>
    <row r="7" ht="15.0" customHeight="1">
      <c r="A7" s="4">
        <v>4.0</v>
      </c>
      <c r="B7" s="9">
        <v>65.0</v>
      </c>
      <c r="C7" s="4"/>
      <c r="D7" s="4"/>
      <c r="E7" s="4"/>
      <c r="F7" s="4"/>
    </row>
    <row r="8" ht="15.0" customHeight="1">
      <c r="A8" s="4">
        <v>5.0</v>
      </c>
      <c r="B8" s="9">
        <v>80.0</v>
      </c>
      <c r="C8" s="4"/>
      <c r="D8" s="4"/>
      <c r="E8" s="4"/>
      <c r="F8" s="4"/>
    </row>
    <row r="9" ht="15.0" customHeight="1">
      <c r="A9" s="4"/>
      <c r="B9" s="4"/>
      <c r="C9" s="4"/>
      <c r="D9" s="4"/>
      <c r="E9" s="4"/>
      <c r="F9" s="4"/>
    </row>
    <row r="10" ht="15.0" customHeight="1">
      <c r="A10" s="8" t="s">
        <v>24</v>
      </c>
      <c r="B10" s="4"/>
      <c r="C10" s="4"/>
      <c r="D10" s="4"/>
      <c r="E10" s="4"/>
      <c r="F10" s="4"/>
    </row>
    <row r="11" ht="15.0" customHeight="1">
      <c r="A11" s="4">
        <v>1.0</v>
      </c>
      <c r="B11" s="11">
        <v>20.0</v>
      </c>
      <c r="C11" s="4"/>
      <c r="D11" s="4"/>
      <c r="E11" s="4"/>
      <c r="F11" s="4"/>
    </row>
    <row r="12" ht="15.0" customHeight="1">
      <c r="A12" s="4">
        <v>2.0</v>
      </c>
      <c r="B12" s="11">
        <v>40.0</v>
      </c>
      <c r="C12" s="4"/>
      <c r="D12" s="4"/>
      <c r="E12" s="4"/>
      <c r="F12" s="4"/>
    </row>
    <row r="13" ht="15.0" customHeight="1">
      <c r="A13" s="4">
        <v>3.0</v>
      </c>
      <c r="B13" s="11">
        <v>60.0</v>
      </c>
      <c r="C13" s="4"/>
      <c r="D13" s="4"/>
      <c r="E13" s="4"/>
      <c r="F13" s="4"/>
    </row>
    <row r="14" ht="15.0" customHeight="1">
      <c r="A14" s="4">
        <v>4.0</v>
      </c>
      <c r="B14" s="11">
        <v>80.0</v>
      </c>
      <c r="C14" s="4"/>
      <c r="D14" s="4"/>
      <c r="E14" s="4"/>
      <c r="F14" s="4"/>
    </row>
    <row r="15" ht="15.0" customHeight="1">
      <c r="A15" s="4">
        <v>5.0</v>
      </c>
      <c r="B15" s="11">
        <v>100.0</v>
      </c>
      <c r="C15" s="4"/>
      <c r="D15" s="4"/>
      <c r="E15" s="4"/>
      <c r="F15" s="4"/>
    </row>
    <row r="16" ht="15.0" customHeight="1">
      <c r="A16" s="4"/>
      <c r="B16" s="4"/>
      <c r="C16" s="4"/>
      <c r="D16" s="4"/>
      <c r="E16" s="4"/>
      <c r="F16" s="4"/>
    </row>
    <row r="17" ht="15.0" customHeight="1">
      <c r="A17" s="8" t="s">
        <v>38</v>
      </c>
      <c r="B17" s="4"/>
      <c r="C17" s="4"/>
      <c r="D17" s="4"/>
      <c r="E17" s="4"/>
      <c r="F17" s="4"/>
    </row>
    <row r="18" ht="15.0" customHeight="1">
      <c r="A18" s="4" t="s">
        <v>6</v>
      </c>
      <c r="B18" s="13">
        <v>1.0</v>
      </c>
      <c r="C18" s="4"/>
      <c r="D18" s="4"/>
      <c r="E18" s="4"/>
      <c r="F18" s="4"/>
    </row>
    <row r="19" ht="15.0" customHeight="1">
      <c r="A19" s="4" t="s">
        <v>7</v>
      </c>
      <c r="B19" s="13">
        <v>1.5</v>
      </c>
      <c r="C19" s="4"/>
      <c r="D19" s="4"/>
      <c r="E19" s="4"/>
      <c r="F19" s="4"/>
    </row>
    <row r="20" ht="15.0" customHeight="1">
      <c r="A20" s="4" t="s">
        <v>8</v>
      </c>
      <c r="B20" s="13">
        <v>0.8</v>
      </c>
      <c r="C20" s="4"/>
      <c r="D20" s="4"/>
      <c r="E20" s="4"/>
      <c r="F20" s="4"/>
    </row>
    <row r="21" ht="15.0" customHeight="1">
      <c r="A21" s="4" t="s">
        <v>9</v>
      </c>
      <c r="B21" s="13">
        <v>1.0</v>
      </c>
      <c r="C21" s="4"/>
      <c r="D21" s="4"/>
      <c r="E21" s="4"/>
      <c r="F21" s="4"/>
    </row>
    <row r="22" ht="15.75" customHeight="1">
      <c r="A22" s="4"/>
      <c r="B22" s="4"/>
      <c r="C22" s="4"/>
      <c r="D22" s="4"/>
      <c r="E22" s="4"/>
      <c r="F22" s="4"/>
    </row>
    <row r="23" ht="15.0" customHeight="1">
      <c r="A23" s="8" t="s">
        <v>48</v>
      </c>
      <c r="B23" s="4"/>
      <c r="C23" s="4"/>
      <c r="D23" s="4"/>
      <c r="E23" s="4"/>
      <c r="F23" s="4"/>
    </row>
    <row r="24" ht="15.0" customHeight="1">
      <c r="A24" s="4" t="s">
        <v>50</v>
      </c>
      <c r="B24" s="16">
        <v>0.0</v>
      </c>
      <c r="C24" s="4"/>
      <c r="D24" s="4"/>
      <c r="E24" s="4"/>
      <c r="F24" s="4"/>
    </row>
    <row r="25" ht="15.0" customHeight="1">
      <c r="A25" s="4" t="s">
        <v>54</v>
      </c>
      <c r="B25" s="16">
        <v>1.8</v>
      </c>
      <c r="C25" s="4"/>
      <c r="D25" s="4"/>
      <c r="E25" s="4"/>
      <c r="F25" s="4"/>
    </row>
    <row r="26" ht="15.0" customHeight="1">
      <c r="A26" s="4" t="s">
        <v>57</v>
      </c>
      <c r="B26" s="16">
        <v>1.25</v>
      </c>
      <c r="C26" s="4"/>
      <c r="D26" s="4"/>
      <c r="E26" s="4"/>
      <c r="F26" s="4"/>
    </row>
    <row r="27" ht="15.0" customHeight="1">
      <c r="A27" s="4" t="s">
        <v>58</v>
      </c>
      <c r="B27" s="16">
        <v>1.5</v>
      </c>
      <c r="C27" s="4"/>
      <c r="D27" s="4"/>
      <c r="E27" s="4"/>
      <c r="F27" s="4"/>
    </row>
    <row r="28" ht="15.0" customHeight="1">
      <c r="A28" s="4" t="s">
        <v>61</v>
      </c>
      <c r="B28" s="16">
        <v>1.5</v>
      </c>
      <c r="C28" s="4"/>
      <c r="D28" s="4"/>
      <c r="E28" s="4"/>
      <c r="F28" s="4"/>
    </row>
    <row r="29" ht="15.0" customHeight="1">
      <c r="A29" s="4" t="s">
        <v>64</v>
      </c>
      <c r="B29" s="9">
        <v>4.0</v>
      </c>
      <c r="C29" s="4"/>
      <c r="D29" s="4"/>
      <c r="E29" s="4"/>
      <c r="F29" s="4"/>
    </row>
    <row r="30" ht="15.0" customHeight="1">
      <c r="A30" s="4" t="s">
        <v>68</v>
      </c>
      <c r="B30" s="9">
        <v>3.0</v>
      </c>
      <c r="C30" s="4"/>
      <c r="D30" s="4"/>
      <c r="E30" s="4"/>
      <c r="F30" s="4"/>
    </row>
    <row r="31" ht="15.0" customHeight="1">
      <c r="A31" s="4"/>
      <c r="B31" s="4"/>
      <c r="C31" s="4"/>
      <c r="D31" s="4"/>
      <c r="E31" s="4"/>
      <c r="F31" s="4"/>
    </row>
    <row r="32" ht="15.0" customHeight="1">
      <c r="A32" s="8" t="s">
        <v>71</v>
      </c>
      <c r="B32" s="4"/>
      <c r="C32" s="4"/>
      <c r="D32" s="4"/>
      <c r="E32" s="4"/>
      <c r="F32" s="4"/>
    </row>
    <row r="33" ht="15.75" customHeight="1">
      <c r="A33" s="4" t="s">
        <v>76</v>
      </c>
      <c r="B33" s="16">
        <v>-1.0</v>
      </c>
      <c r="C33" s="4"/>
      <c r="D33" s="4"/>
      <c r="E33" s="4"/>
      <c r="F33" s="4"/>
    </row>
    <row r="34" ht="15.0" customHeight="1">
      <c r="A34" s="4" t="s">
        <v>79</v>
      </c>
      <c r="B34" s="16">
        <v>1.0</v>
      </c>
      <c r="C34" s="4"/>
      <c r="D34" s="4"/>
      <c r="E34" s="4"/>
      <c r="F34" s="4"/>
    </row>
    <row r="35" ht="15.0" customHeight="1">
      <c r="A35" s="4" t="s">
        <v>83</v>
      </c>
      <c r="B35" s="16">
        <v>1.0</v>
      </c>
      <c r="C35" s="4"/>
      <c r="D35" s="4"/>
      <c r="E35" s="4"/>
      <c r="F35" s="4"/>
    </row>
    <row r="36" ht="15.0" customHeight="1">
      <c r="A36" s="4" t="s">
        <v>85</v>
      </c>
      <c r="B36" s="16">
        <v>1.0</v>
      </c>
      <c r="C36" s="4"/>
      <c r="D36" s="4"/>
      <c r="E36" s="4"/>
      <c r="F36" s="4"/>
    </row>
    <row r="37" ht="15.0" customHeight="1">
      <c r="A37" s="4" t="s">
        <v>90</v>
      </c>
      <c r="B37" s="16">
        <v>2.0</v>
      </c>
      <c r="C37" s="4"/>
      <c r="D37" s="4"/>
      <c r="E37" s="4"/>
      <c r="F37" s="4"/>
    </row>
    <row r="38" ht="15.0" customHeight="1">
      <c r="A38" s="4"/>
      <c r="B38" s="4"/>
      <c r="C38" s="4"/>
      <c r="D38" s="4"/>
      <c r="E38" s="4"/>
      <c r="F38" s="4"/>
    </row>
    <row r="39" ht="15.0" customHeight="1">
      <c r="A39" s="8" t="s">
        <v>97</v>
      </c>
      <c r="B39" s="4"/>
      <c r="C39" s="4"/>
      <c r="D39" s="4"/>
      <c r="E39" s="4"/>
      <c r="F39" s="4"/>
    </row>
    <row r="40" ht="15.0" customHeight="1">
      <c r="A40" s="4">
        <v>-1.0</v>
      </c>
      <c r="B40" s="16">
        <v>-1.0</v>
      </c>
      <c r="C40" s="4"/>
      <c r="D40" s="4"/>
      <c r="E40" s="4"/>
      <c r="F40" s="4"/>
    </row>
    <row r="41" ht="15.0" customHeight="1">
      <c r="A41" s="4">
        <v>1.0</v>
      </c>
      <c r="B41" s="16">
        <v>1.0</v>
      </c>
      <c r="C41" s="4"/>
      <c r="D41" s="4"/>
      <c r="E41" s="4"/>
      <c r="F41" s="4"/>
    </row>
    <row r="42" ht="15.0" customHeight="1">
      <c r="A42" s="4">
        <v>2.0</v>
      </c>
      <c r="B42" s="16">
        <v>1.25</v>
      </c>
      <c r="C42" s="4"/>
      <c r="D42" s="4"/>
      <c r="E42" s="4"/>
      <c r="F42" s="4"/>
    </row>
    <row r="43" ht="15.0" customHeight="1">
      <c r="A43" s="4">
        <v>3.0</v>
      </c>
      <c r="B43" s="16">
        <v>1.5</v>
      </c>
      <c r="C43" s="4"/>
      <c r="D43" s="4"/>
      <c r="E43" s="4"/>
      <c r="F43" s="4"/>
    </row>
    <row r="44" ht="15.0" customHeight="1">
      <c r="A44" s="4">
        <v>4.0</v>
      </c>
      <c r="B44" s="16">
        <v>1.75</v>
      </c>
      <c r="C44" s="4"/>
      <c r="D44" s="4"/>
      <c r="E44" s="4"/>
      <c r="F44" s="4"/>
    </row>
    <row r="45" ht="15.0" customHeight="1">
      <c r="A45" s="4">
        <v>5.0</v>
      </c>
      <c r="B45" s="16">
        <v>2.0</v>
      </c>
      <c r="C45" s="4"/>
      <c r="D45" s="4"/>
      <c r="E45" s="4"/>
      <c r="F45" s="4"/>
    </row>
    <row r="46" ht="15.75" customHeight="1">
      <c r="A46" s="4" t="s">
        <v>108</v>
      </c>
      <c r="B46" s="16">
        <v>2.0</v>
      </c>
      <c r="C46" s="4"/>
      <c r="D46" s="4"/>
      <c r="E46" s="4"/>
      <c r="F46" s="4"/>
    </row>
    <row r="47" ht="15.0" customHeight="1">
      <c r="A47" s="4"/>
      <c r="B47" s="4"/>
      <c r="C47" s="4"/>
      <c r="D47" s="4"/>
      <c r="E47" s="4"/>
      <c r="F47" s="4"/>
    </row>
    <row r="48" ht="15.0" customHeight="1">
      <c r="A48" s="8" t="s">
        <v>114</v>
      </c>
      <c r="B48" s="4"/>
      <c r="C48" s="4"/>
      <c r="D48" s="4"/>
      <c r="E48" s="4"/>
      <c r="F48" s="4"/>
    </row>
    <row r="49" ht="15.0" customHeight="1">
      <c r="A49" s="4" t="s">
        <v>115</v>
      </c>
      <c r="B49" s="16">
        <v>-1.0</v>
      </c>
      <c r="C49" s="4"/>
      <c r="D49" s="4"/>
      <c r="E49" s="4"/>
      <c r="F49" s="4"/>
    </row>
    <row r="50" ht="15.0" customHeight="1">
      <c r="A50" s="4" t="s">
        <v>117</v>
      </c>
      <c r="B50" s="16">
        <v>1.0</v>
      </c>
      <c r="C50" s="4"/>
      <c r="D50" s="4"/>
      <c r="E50" s="4"/>
      <c r="F50" s="4"/>
    </row>
    <row r="51" ht="15.0" customHeight="1">
      <c r="A51" s="4" t="s">
        <v>120</v>
      </c>
      <c r="B51" s="16">
        <v>0.0</v>
      </c>
      <c r="C51" s="4"/>
      <c r="D51" s="4"/>
      <c r="E51" s="4"/>
      <c r="F51" s="4"/>
    </row>
    <row r="52" ht="15.0" customHeight="1">
      <c r="A52" s="4"/>
      <c r="B52" s="4"/>
      <c r="C52" s="4"/>
      <c r="D52" s="4"/>
      <c r="E52" s="4"/>
      <c r="F52" s="4"/>
    </row>
    <row r="53" ht="15.75" customHeight="1">
      <c r="A53" s="8" t="s">
        <v>124</v>
      </c>
      <c r="B53" s="4"/>
      <c r="C53" s="4"/>
      <c r="D53" s="4"/>
      <c r="E53" s="4"/>
      <c r="F53" s="4"/>
    </row>
    <row r="54" ht="15.0" customHeight="1">
      <c r="A54" s="4" t="s">
        <v>6</v>
      </c>
      <c r="B54" s="16">
        <v>1.0</v>
      </c>
      <c r="C54" s="4"/>
      <c r="D54" s="4"/>
      <c r="E54" s="4"/>
      <c r="F54" s="4"/>
    </row>
    <row r="55" ht="15.0" customHeight="1">
      <c r="A55" s="4" t="s">
        <v>7</v>
      </c>
      <c r="B55" s="16">
        <v>1.0</v>
      </c>
      <c r="C55" s="4"/>
      <c r="D55" s="4"/>
      <c r="E55" s="4"/>
      <c r="F55" s="4"/>
    </row>
    <row r="56" ht="15.0" customHeight="1">
      <c r="A56" s="4" t="s">
        <v>8</v>
      </c>
      <c r="B56" s="16">
        <v>0.6</v>
      </c>
      <c r="C56" s="4"/>
      <c r="D56" s="4"/>
      <c r="E56" s="4"/>
      <c r="F56" s="4"/>
    </row>
    <row r="57" ht="15.0" customHeight="1">
      <c r="A57" s="4" t="s">
        <v>9</v>
      </c>
      <c r="B57" s="16">
        <v>1.25</v>
      </c>
      <c r="C57" s="4"/>
      <c r="D57" s="4"/>
      <c r="E57" s="4"/>
      <c r="F57" s="4"/>
    </row>
    <row r="58" ht="15.75" customHeight="1">
      <c r="A58" s="4" t="s">
        <v>134</v>
      </c>
      <c r="B58" s="16">
        <v>1.5</v>
      </c>
      <c r="C58" s="4"/>
      <c r="D58" s="4"/>
      <c r="E58" s="4"/>
      <c r="F58" s="4"/>
    </row>
    <row r="59" ht="15.0" customHeight="1">
      <c r="A59" s="4" t="s">
        <v>137</v>
      </c>
      <c r="B59" s="16">
        <v>1.5</v>
      </c>
      <c r="C59" s="4"/>
      <c r="D59" s="4"/>
      <c r="E59" s="4"/>
      <c r="F59" s="4"/>
    </row>
    <row r="60" ht="15.0" customHeight="1">
      <c r="A60" s="4" t="s">
        <v>138</v>
      </c>
      <c r="B60" s="16">
        <v>1.5</v>
      </c>
      <c r="C60" s="4"/>
      <c r="D60" s="4"/>
      <c r="E60" s="4"/>
      <c r="F60" s="4"/>
    </row>
    <row r="61" ht="15.0" customHeight="1">
      <c r="A61" s="4" t="s">
        <v>141</v>
      </c>
      <c r="B61" s="16">
        <v>2.0</v>
      </c>
      <c r="C61" s="4"/>
      <c r="D61" s="4"/>
      <c r="E61" s="4"/>
      <c r="F61" s="4"/>
    </row>
    <row r="62" ht="15.0" customHeight="1">
      <c r="A62" s="4" t="s">
        <v>90</v>
      </c>
      <c r="B62" s="16">
        <v>1.0</v>
      </c>
      <c r="C62" s="4"/>
      <c r="D62" s="4"/>
      <c r="E62" s="4"/>
      <c r="F62" s="4"/>
    </row>
    <row r="63" ht="15.0" customHeight="1">
      <c r="A63" s="4" t="s">
        <v>146</v>
      </c>
      <c r="B63" s="16">
        <v>3.0</v>
      </c>
      <c r="C63" s="4"/>
      <c r="D63" s="4"/>
      <c r="E63" s="4"/>
      <c r="F63" s="4"/>
    </row>
    <row r="64" ht="15.0" customHeight="1">
      <c r="A64" s="4" t="s">
        <v>120</v>
      </c>
      <c r="B64" s="16">
        <v>0.0</v>
      </c>
      <c r="C64" s="4"/>
      <c r="D64" s="4"/>
      <c r="E64" s="4"/>
      <c r="F64" s="4"/>
    </row>
    <row r="65" ht="15.0" customHeight="1">
      <c r="A65" s="4"/>
      <c r="B65" s="4"/>
      <c r="C65" s="4"/>
      <c r="D65" s="4"/>
      <c r="E65" s="4"/>
      <c r="F65" s="4"/>
    </row>
    <row r="66" ht="15.0" customHeight="1">
      <c r="A66" s="8" t="s">
        <v>153</v>
      </c>
      <c r="B66" s="4"/>
      <c r="C66" s="4"/>
      <c r="D66" s="4"/>
      <c r="E66" s="4"/>
      <c r="F66" s="4"/>
    </row>
    <row r="67" ht="15.0" customHeight="1">
      <c r="A67" s="4" t="s">
        <v>155</v>
      </c>
      <c r="B67" s="16">
        <v>2.0</v>
      </c>
      <c r="C67" s="4"/>
      <c r="D67" s="4"/>
      <c r="E67" s="4"/>
      <c r="F67" s="4"/>
    </row>
    <row r="68" ht="15.0" customHeight="1">
      <c r="A68" s="4"/>
      <c r="B68" s="4"/>
      <c r="C68" s="4"/>
      <c r="D68" s="4"/>
      <c r="E68" s="4"/>
      <c r="F68" s="4"/>
    </row>
    <row r="69" ht="15.0" customHeight="1">
      <c r="A69" s="4"/>
      <c r="B69" s="4"/>
      <c r="C69" s="4"/>
      <c r="D69" s="4"/>
      <c r="E69" s="4"/>
      <c r="F69" s="4"/>
    </row>
    <row r="70" ht="15.0" customHeight="1">
      <c r="A70" s="23" t="s">
        <v>161</v>
      </c>
      <c r="B70" s="4"/>
      <c r="C70" s="4"/>
      <c r="D70" s="4"/>
      <c r="E70" s="4"/>
      <c r="F70" s="4"/>
    </row>
    <row r="71" ht="15.0" customHeight="1">
      <c r="A71" s="8" t="s">
        <v>165</v>
      </c>
      <c r="B71" s="4"/>
      <c r="C71" s="4"/>
      <c r="D71" s="4"/>
      <c r="E71" s="4"/>
      <c r="F71" s="4"/>
    </row>
    <row r="72" ht="15.0" customHeight="1">
      <c r="A72" s="4" t="s">
        <v>168</v>
      </c>
      <c r="B72" s="11">
        <v>2.0</v>
      </c>
      <c r="C72" s="4"/>
      <c r="D72" s="4"/>
      <c r="E72" s="4"/>
      <c r="F72" s="4"/>
    </row>
    <row r="73" ht="15.75" customHeight="1">
      <c r="A73" s="4" t="s">
        <v>169</v>
      </c>
      <c r="B73" s="11">
        <v>1.5</v>
      </c>
      <c r="C73" s="4"/>
      <c r="D73" s="4"/>
      <c r="E73" s="4"/>
      <c r="F73" s="4"/>
    </row>
    <row r="74" ht="15.0" customHeight="1">
      <c r="A74" s="4" t="s">
        <v>172</v>
      </c>
      <c r="B74" s="11">
        <v>2.0</v>
      </c>
      <c r="C74" s="4"/>
      <c r="D74" s="4"/>
      <c r="E74" s="4"/>
      <c r="F74" s="4"/>
    </row>
    <row r="75" ht="15.0" customHeight="1">
      <c r="A75" s="4"/>
      <c r="B75" s="4"/>
      <c r="C75" s="4"/>
      <c r="D75" s="4"/>
      <c r="E75" s="4"/>
      <c r="F75" s="4"/>
    </row>
    <row r="76" ht="15.75" customHeight="1">
      <c r="A76" s="8" t="s">
        <v>173</v>
      </c>
      <c r="B76" s="4"/>
      <c r="C76" s="4"/>
      <c r="D76" s="4"/>
      <c r="E76" s="4"/>
      <c r="F76" s="4"/>
    </row>
    <row r="77" ht="15.75" customHeight="1">
      <c r="A77" s="4" t="s">
        <v>174</v>
      </c>
      <c r="B77" s="11">
        <v>2.0</v>
      </c>
      <c r="C77" s="4"/>
      <c r="D77" s="4"/>
      <c r="E77" s="4"/>
      <c r="F77" s="4"/>
    </row>
    <row r="78" ht="15.75" customHeight="1">
      <c r="A78" s="4" t="s">
        <v>176</v>
      </c>
      <c r="B78" s="11">
        <v>3.0</v>
      </c>
      <c r="C78" s="4"/>
      <c r="D78" s="4"/>
      <c r="E78" s="4"/>
      <c r="F78" s="4"/>
    </row>
    <row r="79" ht="15.75" customHeight="1">
      <c r="A79" s="4"/>
      <c r="B79" s="4"/>
      <c r="C79" s="4"/>
      <c r="D79" s="4"/>
      <c r="E79" s="4"/>
      <c r="F79" s="4"/>
    </row>
    <row r="80" ht="15.75" customHeight="1">
      <c r="A80" s="4"/>
      <c r="B80" s="4"/>
      <c r="C80" s="4"/>
      <c r="D80" s="4"/>
      <c r="E80" s="4"/>
      <c r="F80" s="4"/>
    </row>
    <row r="81" ht="15.75" customHeight="1">
      <c r="A81" s="4"/>
      <c r="B81" s="4"/>
      <c r="C81" s="4"/>
      <c r="D81" s="4"/>
      <c r="E81" s="4"/>
      <c r="F81" s="4"/>
    </row>
    <row r="82" ht="15.75" customHeight="1">
      <c r="A82" s="4"/>
      <c r="B82" s="4"/>
      <c r="C82" s="4"/>
      <c r="D82" s="4"/>
      <c r="E82" s="4"/>
      <c r="F82" s="4"/>
    </row>
    <row r="83" ht="15.75" customHeight="1">
      <c r="A83" s="4"/>
      <c r="B83" s="4"/>
      <c r="C83" s="4"/>
      <c r="D83" s="4"/>
      <c r="E83" s="4"/>
      <c r="F83" s="4"/>
    </row>
    <row r="84" ht="15.75" customHeight="1">
      <c r="A84" s="4"/>
      <c r="B84" s="4"/>
      <c r="C84" s="4"/>
      <c r="D84" s="4"/>
      <c r="E84" s="4"/>
      <c r="F84" s="4"/>
    </row>
    <row r="85" ht="15.75" customHeight="1">
      <c r="A85" s="4"/>
      <c r="B85" s="4"/>
      <c r="C85" s="4"/>
      <c r="D85" s="4"/>
      <c r="E85" s="4"/>
      <c r="F85" s="4"/>
    </row>
    <row r="86" ht="15.75" customHeight="1">
      <c r="A86" s="4"/>
      <c r="B86" s="4"/>
      <c r="C86" s="4"/>
      <c r="D86" s="4"/>
      <c r="E86" s="4"/>
      <c r="F86" s="4"/>
    </row>
    <row r="87" ht="15.75" customHeight="1">
      <c r="A87" s="4"/>
      <c r="B87" s="4"/>
      <c r="C87" s="4"/>
      <c r="D87" s="4"/>
      <c r="E87" s="4"/>
      <c r="F87" s="4"/>
    </row>
    <row r="88" ht="15.75" customHeight="1">
      <c r="A88" s="4"/>
      <c r="B88" s="4"/>
      <c r="C88" s="4"/>
      <c r="D88" s="4"/>
      <c r="E88" s="4"/>
      <c r="F88" s="4"/>
    </row>
    <row r="89" ht="15.75" customHeight="1">
      <c r="A89" s="4"/>
      <c r="B89" s="4"/>
      <c r="C89" s="4"/>
      <c r="D89" s="4"/>
      <c r="E89" s="4"/>
      <c r="F89" s="4"/>
    </row>
    <row r="90" ht="15.75" customHeight="1">
      <c r="A90" s="4"/>
      <c r="B90" s="4"/>
      <c r="C90" s="4"/>
      <c r="D90" s="4"/>
      <c r="E90" s="4"/>
      <c r="F90" s="4"/>
    </row>
    <row r="91" ht="15.75" customHeight="1">
      <c r="A91" s="4"/>
      <c r="B91" s="4"/>
      <c r="C91" s="4"/>
      <c r="D91" s="4"/>
      <c r="E91" s="4"/>
      <c r="F91" s="4"/>
    </row>
    <row r="92" ht="15.75" customHeight="1">
      <c r="A92" s="4"/>
      <c r="B92" s="4"/>
      <c r="C92" s="4"/>
      <c r="D92" s="4"/>
      <c r="E92" s="4"/>
      <c r="F92" s="4"/>
    </row>
    <row r="93" ht="15.75" customHeight="1">
      <c r="A93" s="4"/>
      <c r="B93" s="4"/>
      <c r="C93" s="4"/>
      <c r="D93" s="4"/>
      <c r="E93" s="4"/>
      <c r="F93" s="4"/>
    </row>
    <row r="94" ht="15.75" customHeight="1">
      <c r="A94" s="4"/>
      <c r="B94" s="4"/>
      <c r="C94" s="4"/>
      <c r="D94" s="4"/>
      <c r="E94" s="4"/>
      <c r="F94" s="4"/>
    </row>
    <row r="95" ht="15.75" customHeight="1">
      <c r="A95" s="4"/>
      <c r="B95" s="4"/>
      <c r="C95" s="4"/>
      <c r="D95" s="4"/>
      <c r="E95" s="4"/>
      <c r="F95" s="4"/>
    </row>
    <row r="96" ht="15.75" customHeight="1">
      <c r="A96" s="4"/>
      <c r="B96" s="4"/>
      <c r="C96" s="4"/>
      <c r="D96" s="4"/>
      <c r="E96" s="4"/>
      <c r="F96" s="4"/>
    </row>
    <row r="97" ht="15.75" customHeight="1">
      <c r="A97" s="4"/>
      <c r="B97" s="4"/>
      <c r="C97" s="4"/>
      <c r="D97" s="4"/>
      <c r="E97" s="4"/>
      <c r="F97" s="4"/>
    </row>
    <row r="98" ht="15.75" customHeight="1">
      <c r="A98" s="4"/>
      <c r="B98" s="4"/>
      <c r="C98" s="4"/>
      <c r="D98" s="4"/>
      <c r="E98" s="4"/>
      <c r="F98" s="4"/>
    </row>
    <row r="99" ht="15.75" customHeight="1">
      <c r="A99" s="4"/>
      <c r="B99" s="4"/>
      <c r="C99" s="4"/>
      <c r="D99" s="4"/>
      <c r="E99" s="4"/>
      <c r="F99" s="4"/>
    </row>
    <row r="100" ht="15.75" customHeight="1">
      <c r="A100" s="4"/>
      <c r="B100" s="4"/>
      <c r="C100" s="4"/>
      <c r="D100" s="4"/>
      <c r="E100" s="4"/>
      <c r="F100" s="4"/>
    </row>
    <row r="101" ht="15.75" customHeight="1">
      <c r="A101" s="4"/>
      <c r="B101" s="4"/>
      <c r="C101" s="4"/>
      <c r="D101" s="4"/>
      <c r="E101" s="4"/>
      <c r="F101" s="4"/>
    </row>
    <row r="102" ht="15.75" customHeight="1">
      <c r="A102" s="4"/>
      <c r="B102" s="4"/>
      <c r="C102" s="4"/>
      <c r="D102" s="4"/>
      <c r="E102" s="4"/>
      <c r="F102" s="4"/>
    </row>
    <row r="103" ht="15.75" customHeight="1">
      <c r="A103" s="4"/>
      <c r="B103" s="4"/>
      <c r="C103" s="4"/>
      <c r="D103" s="4"/>
      <c r="E103" s="4"/>
      <c r="F103" s="4"/>
    </row>
    <row r="104" ht="15.75" customHeight="1">
      <c r="A104" s="4"/>
      <c r="B104" s="4"/>
      <c r="C104" s="4"/>
      <c r="D104" s="4"/>
      <c r="E104" s="4"/>
      <c r="F104" s="4"/>
    </row>
    <row r="105" ht="15.75" customHeight="1">
      <c r="A105" s="4"/>
      <c r="B105" s="4"/>
      <c r="C105" s="4"/>
      <c r="D105" s="4"/>
      <c r="E105" s="4"/>
      <c r="F105" s="4"/>
    </row>
    <row r="106" ht="15.75" customHeight="1">
      <c r="A106" s="4"/>
      <c r="B106" s="4"/>
      <c r="C106" s="4"/>
      <c r="D106" s="4"/>
      <c r="E106" s="4"/>
      <c r="F106" s="4"/>
    </row>
    <row r="107" ht="15.75" customHeight="1">
      <c r="A107" s="4"/>
      <c r="B107" s="4"/>
      <c r="C107" s="4"/>
      <c r="D107" s="4"/>
      <c r="E107" s="4"/>
      <c r="F107" s="4"/>
    </row>
    <row r="108" ht="15.75" customHeight="1">
      <c r="A108" s="4"/>
      <c r="B108" s="4"/>
      <c r="C108" s="4"/>
      <c r="D108" s="4"/>
      <c r="E108" s="4"/>
      <c r="F108" s="4"/>
    </row>
    <row r="109" ht="15.75" customHeight="1">
      <c r="A109" s="4"/>
      <c r="B109" s="4"/>
      <c r="C109" s="4"/>
      <c r="D109" s="4"/>
      <c r="E109" s="4"/>
      <c r="F109" s="4"/>
    </row>
    <row r="110" ht="15.75" customHeight="1">
      <c r="A110" s="4"/>
      <c r="B110" s="4"/>
      <c r="C110" s="4"/>
      <c r="D110" s="4"/>
      <c r="E110" s="4"/>
      <c r="F110" s="4"/>
    </row>
    <row r="111" ht="15.75" customHeight="1">
      <c r="A111" s="4"/>
      <c r="B111" s="4"/>
      <c r="C111" s="4"/>
      <c r="D111" s="4"/>
      <c r="E111" s="4"/>
      <c r="F111" s="4"/>
    </row>
    <row r="112" ht="15.75" customHeight="1">
      <c r="A112" s="4"/>
      <c r="B112" s="4"/>
      <c r="C112" s="4"/>
      <c r="D112" s="4"/>
      <c r="E112" s="4"/>
      <c r="F112" s="4"/>
    </row>
    <row r="113" ht="15.75" customHeight="1">
      <c r="A113" s="4"/>
      <c r="B113" s="4"/>
      <c r="C113" s="4"/>
      <c r="D113" s="4"/>
      <c r="E113" s="4"/>
      <c r="F113" s="4"/>
    </row>
    <row r="114" ht="15.75" customHeight="1">
      <c r="A114" s="4"/>
      <c r="B114" s="4"/>
      <c r="C114" s="4"/>
      <c r="D114" s="4"/>
      <c r="E114" s="4"/>
      <c r="F114" s="4"/>
    </row>
    <row r="115" ht="15.75" customHeight="1">
      <c r="A115" s="4"/>
      <c r="B115" s="4"/>
      <c r="C115" s="4"/>
      <c r="D115" s="4"/>
      <c r="E115" s="4"/>
      <c r="F115" s="4"/>
    </row>
    <row r="116" ht="15.75" customHeight="1">
      <c r="A116" s="4"/>
      <c r="B116" s="4"/>
      <c r="C116" s="4"/>
      <c r="D116" s="4"/>
      <c r="E116" s="4"/>
      <c r="F116" s="4"/>
    </row>
    <row r="117" ht="15.75" customHeight="1">
      <c r="A117" s="4"/>
      <c r="B117" s="4"/>
      <c r="C117" s="4"/>
      <c r="D117" s="4"/>
      <c r="E117" s="4"/>
      <c r="F117" s="4"/>
    </row>
    <row r="118" ht="15.75" customHeight="1">
      <c r="A118" s="4"/>
      <c r="B118" s="4"/>
      <c r="C118" s="4"/>
      <c r="D118" s="4"/>
      <c r="E118" s="4"/>
      <c r="F118" s="4"/>
    </row>
    <row r="119" ht="15.75" customHeight="1">
      <c r="A119" s="4"/>
      <c r="B119" s="4"/>
      <c r="C119" s="4"/>
      <c r="D119" s="4"/>
      <c r="E119" s="4"/>
      <c r="F119" s="4"/>
    </row>
    <row r="120" ht="15.75" customHeight="1">
      <c r="A120" s="4"/>
      <c r="B120" s="4"/>
      <c r="C120" s="4"/>
      <c r="D120" s="4"/>
      <c r="E120" s="4"/>
      <c r="F120" s="4"/>
    </row>
    <row r="121" ht="15.75" customHeight="1">
      <c r="A121" s="4"/>
      <c r="B121" s="4"/>
      <c r="C121" s="4"/>
      <c r="D121" s="4"/>
      <c r="E121" s="4"/>
      <c r="F121" s="4"/>
    </row>
    <row r="122" ht="15.75" customHeight="1">
      <c r="A122" s="4"/>
      <c r="B122" s="4"/>
      <c r="C122" s="4"/>
      <c r="D122" s="4"/>
      <c r="E122" s="4"/>
      <c r="F122" s="4"/>
    </row>
    <row r="123" ht="15.75" customHeight="1">
      <c r="A123" s="4"/>
      <c r="B123" s="4"/>
      <c r="C123" s="4"/>
      <c r="D123" s="4"/>
      <c r="E123" s="4"/>
      <c r="F123" s="4"/>
    </row>
    <row r="124" ht="15.75" customHeight="1">
      <c r="A124" s="4"/>
      <c r="B124" s="4"/>
      <c r="C124" s="4"/>
      <c r="D124" s="4"/>
      <c r="E124" s="4"/>
      <c r="F124" s="4"/>
    </row>
    <row r="125" ht="15.75" customHeight="1">
      <c r="A125" s="4"/>
      <c r="B125" s="4"/>
      <c r="C125" s="4"/>
      <c r="D125" s="4"/>
      <c r="E125" s="4"/>
      <c r="F125" s="4"/>
    </row>
    <row r="126" ht="15.75" customHeight="1">
      <c r="A126" s="4"/>
      <c r="B126" s="4"/>
      <c r="C126" s="4"/>
      <c r="D126" s="4"/>
      <c r="E126" s="4"/>
      <c r="F126" s="4"/>
    </row>
    <row r="127" ht="15.75" customHeight="1">
      <c r="A127" s="4"/>
      <c r="B127" s="4"/>
      <c r="C127" s="4"/>
      <c r="D127" s="4"/>
      <c r="E127" s="4"/>
      <c r="F127" s="4"/>
    </row>
    <row r="128" ht="15.75" customHeight="1">
      <c r="A128" s="4"/>
      <c r="B128" s="4"/>
      <c r="C128" s="4"/>
      <c r="D128" s="4"/>
      <c r="E128" s="4"/>
      <c r="F128" s="4"/>
    </row>
    <row r="129" ht="15.75" customHeight="1">
      <c r="A129" s="4"/>
      <c r="B129" s="4"/>
      <c r="C129" s="4"/>
      <c r="D129" s="4"/>
      <c r="E129" s="4"/>
      <c r="F129" s="4"/>
    </row>
    <row r="130" ht="15.75" customHeight="1">
      <c r="A130" s="4"/>
      <c r="B130" s="4"/>
      <c r="C130" s="4"/>
      <c r="D130" s="4"/>
      <c r="E130" s="4"/>
      <c r="F130" s="4"/>
    </row>
    <row r="131" ht="15.75" customHeight="1">
      <c r="A131" s="4"/>
      <c r="B131" s="4"/>
      <c r="C131" s="4"/>
      <c r="D131" s="4"/>
      <c r="E131" s="4"/>
      <c r="F131" s="4"/>
    </row>
    <row r="132" ht="15.75" customHeight="1">
      <c r="A132" s="4"/>
      <c r="B132" s="4"/>
      <c r="C132" s="4"/>
      <c r="D132" s="4"/>
      <c r="E132" s="4"/>
      <c r="F132" s="4"/>
    </row>
    <row r="133" ht="15.75" customHeight="1">
      <c r="A133" s="4"/>
      <c r="B133" s="4"/>
      <c r="C133" s="4"/>
      <c r="D133" s="4"/>
      <c r="E133" s="4"/>
      <c r="F133" s="4"/>
    </row>
    <row r="134" ht="15.75" customHeight="1">
      <c r="A134" s="4"/>
      <c r="B134" s="4"/>
      <c r="C134" s="4"/>
      <c r="D134" s="4"/>
      <c r="E134" s="4"/>
      <c r="F134" s="4"/>
    </row>
    <row r="135" ht="15.75" customHeight="1">
      <c r="A135" s="4"/>
      <c r="B135" s="4"/>
      <c r="C135" s="4"/>
      <c r="D135" s="4"/>
      <c r="E135" s="4"/>
      <c r="F135" s="4"/>
    </row>
    <row r="136" ht="15.75" customHeight="1">
      <c r="A136" s="4"/>
      <c r="B136" s="4"/>
      <c r="C136" s="4"/>
      <c r="D136" s="4"/>
      <c r="E136" s="4"/>
      <c r="F136" s="4"/>
    </row>
    <row r="137" ht="15.75" customHeight="1">
      <c r="A137" s="4"/>
      <c r="B137" s="4"/>
      <c r="C137" s="4"/>
      <c r="D137" s="4"/>
      <c r="E137" s="4"/>
      <c r="F137" s="4"/>
    </row>
    <row r="138" ht="15.75" customHeight="1">
      <c r="A138" s="4"/>
      <c r="B138" s="4"/>
      <c r="C138" s="4"/>
      <c r="D138" s="4"/>
      <c r="E138" s="4"/>
      <c r="F138" s="4"/>
    </row>
    <row r="139" ht="15.75" customHeight="1">
      <c r="A139" s="4"/>
      <c r="B139" s="4"/>
      <c r="C139" s="4"/>
      <c r="D139" s="4"/>
      <c r="E139" s="4"/>
      <c r="F139" s="4"/>
    </row>
    <row r="140" ht="15.75" customHeight="1">
      <c r="A140" s="4"/>
      <c r="B140" s="4"/>
      <c r="C140" s="4"/>
      <c r="D140" s="4"/>
      <c r="E140" s="4"/>
      <c r="F140" s="4"/>
    </row>
    <row r="141" ht="15.75" customHeight="1">
      <c r="A141" s="4"/>
      <c r="B141" s="4"/>
      <c r="C141" s="4"/>
      <c r="D141" s="4"/>
      <c r="E141" s="4"/>
      <c r="F141" s="4"/>
    </row>
    <row r="142" ht="15.75" customHeight="1">
      <c r="A142" s="4"/>
      <c r="B142" s="4"/>
      <c r="C142" s="4"/>
      <c r="D142" s="4"/>
      <c r="E142" s="4"/>
      <c r="F142" s="4"/>
    </row>
    <row r="143" ht="15.75" customHeight="1">
      <c r="A143" s="4"/>
      <c r="B143" s="4"/>
      <c r="C143" s="4"/>
      <c r="D143" s="4"/>
      <c r="E143" s="4"/>
      <c r="F143" s="4"/>
    </row>
    <row r="144" ht="15.75" customHeight="1">
      <c r="A144" s="4"/>
      <c r="B144" s="4"/>
      <c r="C144" s="4"/>
      <c r="D144" s="4"/>
      <c r="E144" s="4"/>
      <c r="F144" s="4"/>
    </row>
    <row r="145" ht="15.75" customHeight="1">
      <c r="A145" s="4"/>
      <c r="B145" s="4"/>
      <c r="C145" s="4"/>
      <c r="D145" s="4"/>
      <c r="E145" s="4"/>
      <c r="F145" s="4"/>
    </row>
    <row r="146" ht="15.75" customHeight="1">
      <c r="A146" s="4"/>
      <c r="B146" s="4"/>
      <c r="C146" s="4"/>
      <c r="D146" s="4"/>
      <c r="E146" s="4"/>
      <c r="F146" s="4"/>
    </row>
    <row r="147" ht="15.75" customHeight="1">
      <c r="A147" s="4"/>
      <c r="B147" s="4"/>
      <c r="C147" s="4"/>
      <c r="D147" s="4"/>
      <c r="E147" s="4"/>
      <c r="F147" s="4"/>
    </row>
    <row r="148" ht="15.75" customHeight="1">
      <c r="A148" s="4"/>
      <c r="B148" s="4"/>
      <c r="C148" s="4"/>
      <c r="D148" s="4"/>
      <c r="E148" s="4"/>
      <c r="F148" s="4"/>
    </row>
    <row r="149" ht="15.75" customHeight="1">
      <c r="A149" s="4"/>
      <c r="B149" s="4"/>
      <c r="C149" s="4"/>
      <c r="D149" s="4"/>
      <c r="E149" s="4"/>
      <c r="F149" s="4"/>
    </row>
    <row r="150" ht="15.75" customHeight="1">
      <c r="A150" s="4"/>
      <c r="B150" s="4"/>
      <c r="C150" s="4"/>
      <c r="D150" s="4"/>
      <c r="E150" s="4"/>
      <c r="F150" s="4"/>
    </row>
    <row r="151" ht="15.75" customHeight="1">
      <c r="A151" s="4"/>
      <c r="B151" s="4"/>
      <c r="C151" s="4"/>
      <c r="D151" s="4"/>
      <c r="E151" s="4"/>
      <c r="F151" s="4"/>
    </row>
    <row r="152" ht="15.75" customHeight="1">
      <c r="A152" s="4"/>
      <c r="B152" s="4"/>
      <c r="C152" s="4"/>
      <c r="D152" s="4"/>
      <c r="E152" s="4"/>
      <c r="F152" s="4"/>
    </row>
    <row r="153" ht="15.75" customHeight="1">
      <c r="A153" s="4"/>
      <c r="B153" s="4"/>
      <c r="C153" s="4"/>
      <c r="D153" s="4"/>
      <c r="E153" s="4"/>
      <c r="F153" s="4"/>
    </row>
    <row r="154" ht="15.75" customHeight="1">
      <c r="A154" s="4"/>
      <c r="B154" s="4"/>
      <c r="C154" s="4"/>
      <c r="D154" s="4"/>
      <c r="E154" s="4"/>
      <c r="F154" s="4"/>
    </row>
    <row r="155" ht="15.75" customHeight="1">
      <c r="A155" s="4"/>
      <c r="B155" s="4"/>
      <c r="C155" s="4"/>
      <c r="D155" s="4"/>
      <c r="E155" s="4"/>
      <c r="F155" s="4"/>
    </row>
    <row r="156" ht="15.75" customHeight="1">
      <c r="A156" s="4"/>
      <c r="B156" s="4"/>
      <c r="C156" s="4"/>
      <c r="D156" s="4"/>
      <c r="E156" s="4"/>
      <c r="F156" s="4"/>
    </row>
    <row r="157" ht="15.75" customHeight="1">
      <c r="A157" s="4"/>
      <c r="B157" s="4"/>
      <c r="C157" s="4"/>
      <c r="D157" s="4"/>
      <c r="E157" s="4"/>
      <c r="F157" s="4"/>
    </row>
    <row r="158" ht="15.75" customHeight="1">
      <c r="A158" s="4"/>
      <c r="B158" s="4"/>
      <c r="C158" s="4"/>
      <c r="D158" s="4"/>
      <c r="E158" s="4"/>
      <c r="F158" s="4"/>
    </row>
    <row r="159" ht="15.75" customHeight="1">
      <c r="A159" s="4"/>
      <c r="B159" s="4"/>
      <c r="C159" s="4"/>
      <c r="D159" s="4"/>
      <c r="E159" s="4"/>
      <c r="F159" s="4"/>
    </row>
    <row r="160" ht="15.75" customHeight="1">
      <c r="A160" s="4"/>
      <c r="B160" s="4"/>
      <c r="C160" s="4"/>
      <c r="D160" s="4"/>
      <c r="E160" s="4"/>
      <c r="F160" s="4"/>
    </row>
    <row r="161" ht="15.75" customHeight="1">
      <c r="A161" s="4"/>
      <c r="B161" s="4"/>
      <c r="C161" s="4"/>
      <c r="D161" s="4"/>
      <c r="E161" s="4"/>
      <c r="F161" s="4"/>
    </row>
    <row r="162" ht="15.75" customHeight="1">
      <c r="A162" s="4"/>
      <c r="B162" s="4"/>
      <c r="C162" s="4"/>
      <c r="D162" s="4"/>
      <c r="E162" s="4"/>
      <c r="F162" s="4"/>
    </row>
    <row r="163" ht="15.75" customHeight="1">
      <c r="A163" s="4"/>
      <c r="B163" s="4"/>
      <c r="C163" s="4"/>
      <c r="D163" s="4"/>
      <c r="E163" s="4"/>
      <c r="F163" s="4"/>
    </row>
    <row r="164" ht="15.75" customHeight="1">
      <c r="A164" s="4"/>
      <c r="B164" s="4"/>
      <c r="C164" s="4"/>
      <c r="D164" s="4"/>
      <c r="E164" s="4"/>
      <c r="F164" s="4"/>
    </row>
    <row r="165" ht="15.75" customHeight="1">
      <c r="A165" s="4"/>
      <c r="B165" s="4"/>
      <c r="C165" s="4"/>
      <c r="D165" s="4"/>
      <c r="E165" s="4"/>
      <c r="F165" s="4"/>
    </row>
    <row r="166" ht="15.75" customHeight="1">
      <c r="A166" s="4"/>
      <c r="B166" s="4"/>
      <c r="C166" s="4"/>
      <c r="D166" s="4"/>
      <c r="E166" s="4"/>
      <c r="F166" s="4"/>
    </row>
    <row r="167" ht="15.75" customHeight="1">
      <c r="A167" s="4"/>
      <c r="B167" s="4"/>
      <c r="C167" s="4"/>
      <c r="D167" s="4"/>
      <c r="E167" s="4"/>
      <c r="F167" s="4"/>
    </row>
    <row r="168" ht="15.75" customHeight="1">
      <c r="A168" s="4"/>
      <c r="B168" s="4"/>
      <c r="C168" s="4"/>
      <c r="D168" s="4"/>
      <c r="E168" s="4"/>
      <c r="F168" s="4"/>
    </row>
    <row r="169" ht="15.75" customHeight="1">
      <c r="A169" s="4"/>
      <c r="B169" s="4"/>
      <c r="C169" s="4"/>
      <c r="D169" s="4"/>
      <c r="E169" s="4"/>
      <c r="F169" s="4"/>
    </row>
    <row r="170" ht="15.75" customHeight="1">
      <c r="A170" s="4"/>
      <c r="B170" s="4"/>
      <c r="C170" s="4"/>
      <c r="D170" s="4"/>
      <c r="E170" s="4"/>
      <c r="F170" s="4"/>
    </row>
    <row r="171" ht="15.75" customHeight="1">
      <c r="A171" s="4"/>
      <c r="B171" s="4"/>
      <c r="C171" s="4"/>
      <c r="D171" s="4"/>
      <c r="E171" s="4"/>
      <c r="F171" s="4"/>
    </row>
    <row r="172" ht="15.75" customHeight="1">
      <c r="A172" s="4"/>
      <c r="B172" s="4"/>
      <c r="C172" s="4"/>
      <c r="D172" s="4"/>
      <c r="E172" s="4"/>
      <c r="F172" s="4"/>
    </row>
    <row r="173" ht="15.75" customHeight="1">
      <c r="A173" s="4"/>
      <c r="B173" s="4"/>
      <c r="C173" s="4"/>
      <c r="D173" s="4"/>
      <c r="E173" s="4"/>
      <c r="F173" s="4"/>
    </row>
    <row r="174" ht="15.75" customHeight="1">
      <c r="A174" s="4"/>
      <c r="B174" s="4"/>
      <c r="C174" s="4"/>
      <c r="D174" s="4"/>
      <c r="E174" s="4"/>
      <c r="F174" s="4"/>
    </row>
    <row r="175" ht="15.75" customHeight="1">
      <c r="A175" s="4"/>
      <c r="B175" s="4"/>
      <c r="C175" s="4"/>
      <c r="D175" s="4"/>
      <c r="E175" s="4"/>
      <c r="F175" s="4"/>
    </row>
    <row r="176" ht="15.75" customHeight="1">
      <c r="A176" s="4"/>
      <c r="B176" s="4"/>
      <c r="C176" s="4"/>
      <c r="D176" s="4"/>
      <c r="E176" s="4"/>
      <c r="F176" s="4"/>
    </row>
    <row r="177" ht="15.75" customHeight="1">
      <c r="A177" s="4"/>
      <c r="B177" s="4"/>
      <c r="C177" s="4"/>
      <c r="D177" s="4"/>
      <c r="E177" s="4"/>
      <c r="F177" s="4"/>
    </row>
    <row r="178" ht="15.75" customHeight="1">
      <c r="A178" s="4"/>
      <c r="B178" s="4"/>
      <c r="C178" s="4"/>
      <c r="D178" s="4"/>
      <c r="E178" s="4"/>
      <c r="F178" s="4"/>
    </row>
    <row r="179" ht="15.75" customHeight="1">
      <c r="A179" s="4"/>
      <c r="B179" s="4"/>
      <c r="C179" s="4"/>
      <c r="D179" s="4"/>
      <c r="E179" s="4"/>
      <c r="F179" s="4"/>
    </row>
    <row r="180" ht="15.75" customHeight="1">
      <c r="A180" s="4"/>
      <c r="B180" s="4"/>
      <c r="C180" s="4"/>
      <c r="D180" s="4"/>
      <c r="E180" s="4"/>
      <c r="F180" s="4"/>
    </row>
    <row r="181" ht="15.75" customHeight="1">
      <c r="A181" s="4"/>
      <c r="B181" s="4"/>
      <c r="C181" s="4"/>
      <c r="D181" s="4"/>
      <c r="E181" s="4"/>
      <c r="F181" s="4"/>
    </row>
    <row r="182" ht="15.75" customHeight="1">
      <c r="A182" s="4"/>
      <c r="B182" s="4"/>
      <c r="C182" s="4"/>
      <c r="D182" s="4"/>
      <c r="E182" s="4"/>
      <c r="F182" s="4"/>
    </row>
    <row r="183" ht="15.75" customHeight="1">
      <c r="A183" s="4"/>
      <c r="B183" s="4"/>
      <c r="C183" s="4"/>
      <c r="D183" s="4"/>
      <c r="E183" s="4"/>
      <c r="F183" s="4"/>
    </row>
    <row r="184" ht="15.75" customHeight="1">
      <c r="A184" s="4"/>
      <c r="B184" s="4"/>
      <c r="C184" s="4"/>
      <c r="D184" s="4"/>
      <c r="E184" s="4"/>
      <c r="F184" s="4"/>
    </row>
    <row r="185" ht="15.75" customHeight="1">
      <c r="A185" s="4"/>
      <c r="B185" s="4"/>
      <c r="C185" s="4"/>
      <c r="D185" s="4"/>
      <c r="E185" s="4"/>
      <c r="F185" s="4"/>
    </row>
    <row r="186" ht="15.75" customHeight="1">
      <c r="A186" s="4"/>
      <c r="B186" s="4"/>
      <c r="C186" s="4"/>
      <c r="D186" s="4"/>
      <c r="E186" s="4"/>
      <c r="F186" s="4"/>
    </row>
    <row r="187" ht="15.75" customHeight="1">
      <c r="A187" s="4"/>
      <c r="B187" s="4"/>
      <c r="C187" s="4"/>
      <c r="D187" s="4"/>
      <c r="E187" s="4"/>
      <c r="F187" s="4"/>
    </row>
    <row r="188" ht="15.75" customHeight="1">
      <c r="A188" s="4"/>
      <c r="B188" s="4"/>
      <c r="C188" s="4"/>
      <c r="D188" s="4"/>
      <c r="E188" s="4"/>
      <c r="F188" s="4"/>
    </row>
    <row r="189" ht="15.75" customHeight="1">
      <c r="A189" s="4"/>
      <c r="B189" s="4"/>
      <c r="C189" s="4"/>
      <c r="D189" s="4"/>
      <c r="E189" s="4"/>
      <c r="F189" s="4"/>
    </row>
    <row r="190" ht="15.75" customHeight="1">
      <c r="A190" s="4"/>
      <c r="B190" s="4"/>
      <c r="C190" s="4"/>
      <c r="D190" s="4"/>
      <c r="E190" s="4"/>
      <c r="F190" s="4"/>
    </row>
    <row r="191" ht="15.75" customHeight="1">
      <c r="A191" s="4"/>
      <c r="B191" s="4"/>
      <c r="C191" s="4"/>
      <c r="D191" s="4"/>
      <c r="E191" s="4"/>
      <c r="F191" s="4"/>
    </row>
    <row r="192" ht="15.75" customHeight="1">
      <c r="A192" s="4"/>
      <c r="B192" s="4"/>
      <c r="C192" s="4"/>
      <c r="D192" s="4"/>
      <c r="E192" s="4"/>
      <c r="F192" s="4"/>
    </row>
    <row r="193" ht="15.75" customHeight="1">
      <c r="A193" s="4"/>
      <c r="B193" s="4"/>
      <c r="C193" s="4"/>
      <c r="D193" s="4"/>
      <c r="E193" s="4"/>
      <c r="F193" s="4"/>
    </row>
    <row r="194" ht="15.75" customHeight="1">
      <c r="A194" s="4"/>
      <c r="B194" s="4"/>
      <c r="C194" s="4"/>
      <c r="D194" s="4"/>
      <c r="E194" s="4"/>
      <c r="F194" s="4"/>
    </row>
    <row r="195" ht="15.75" customHeight="1">
      <c r="A195" s="4"/>
      <c r="B195" s="4"/>
      <c r="C195" s="4"/>
      <c r="D195" s="4"/>
      <c r="E195" s="4"/>
      <c r="F195" s="4"/>
    </row>
    <row r="196" ht="15.75" customHeight="1">
      <c r="A196" s="4"/>
      <c r="B196" s="4"/>
      <c r="C196" s="4"/>
      <c r="D196" s="4"/>
      <c r="E196" s="4"/>
      <c r="F196" s="4"/>
    </row>
    <row r="197" ht="15.75" customHeight="1">
      <c r="A197" s="4"/>
      <c r="B197" s="4"/>
      <c r="C197" s="4"/>
      <c r="D197" s="4"/>
      <c r="E197" s="4"/>
      <c r="F197" s="4"/>
    </row>
    <row r="198" ht="15.75" customHeight="1">
      <c r="A198" s="4"/>
      <c r="B198" s="4"/>
      <c r="C198" s="4"/>
      <c r="D198" s="4"/>
      <c r="E198" s="4"/>
      <c r="F198" s="4"/>
    </row>
    <row r="199" ht="15.75" customHeight="1">
      <c r="A199" s="4"/>
      <c r="B199" s="4"/>
      <c r="C199" s="4"/>
      <c r="D199" s="4"/>
      <c r="E199" s="4"/>
      <c r="F199" s="4"/>
    </row>
    <row r="200" ht="15.75" customHeight="1">
      <c r="A200" s="4"/>
      <c r="B200" s="4"/>
      <c r="C200" s="4"/>
      <c r="D200" s="4"/>
      <c r="E200" s="4"/>
      <c r="F200" s="4"/>
    </row>
    <row r="201" ht="15.75" customHeight="1">
      <c r="A201" s="4"/>
      <c r="B201" s="4"/>
      <c r="C201" s="4"/>
      <c r="D201" s="4"/>
      <c r="E201" s="4"/>
      <c r="F201" s="4"/>
    </row>
    <row r="202" ht="15.75" customHeight="1">
      <c r="A202" s="4"/>
      <c r="B202" s="4"/>
      <c r="C202" s="4"/>
      <c r="D202" s="4"/>
      <c r="E202" s="4"/>
      <c r="F202" s="4"/>
    </row>
    <row r="203" ht="15.75" customHeight="1">
      <c r="A203" s="4"/>
      <c r="B203" s="4"/>
      <c r="C203" s="4"/>
      <c r="D203" s="4"/>
      <c r="E203" s="4"/>
      <c r="F203" s="4"/>
    </row>
    <row r="204" ht="15.75" customHeight="1">
      <c r="A204" s="4"/>
      <c r="B204" s="4"/>
      <c r="C204" s="4"/>
      <c r="D204" s="4"/>
      <c r="E204" s="4"/>
      <c r="F204" s="4"/>
    </row>
    <row r="205" ht="15.75" customHeight="1">
      <c r="A205" s="4"/>
      <c r="B205" s="4"/>
      <c r="C205" s="4"/>
      <c r="D205" s="4"/>
      <c r="E205" s="4"/>
      <c r="F205" s="4"/>
    </row>
    <row r="206" ht="15.75" customHeight="1">
      <c r="A206" s="4"/>
      <c r="B206" s="4"/>
      <c r="C206" s="4"/>
      <c r="D206" s="4"/>
      <c r="E206" s="4"/>
      <c r="F206" s="4"/>
    </row>
    <row r="207" ht="15.75" customHeight="1">
      <c r="A207" s="4"/>
      <c r="B207" s="4"/>
      <c r="C207" s="4"/>
      <c r="D207" s="4"/>
      <c r="E207" s="4"/>
      <c r="F207" s="4"/>
    </row>
    <row r="208" ht="15.75" customHeight="1">
      <c r="A208" s="4"/>
      <c r="B208" s="4"/>
      <c r="C208" s="4"/>
      <c r="D208" s="4"/>
      <c r="E208" s="4"/>
      <c r="F208" s="4"/>
    </row>
    <row r="209" ht="15.75" customHeight="1">
      <c r="A209" s="4"/>
      <c r="B209" s="4"/>
      <c r="C209" s="4"/>
      <c r="D209" s="4"/>
      <c r="E209" s="4"/>
      <c r="F209" s="4"/>
    </row>
    <row r="210" ht="15.75" customHeight="1">
      <c r="A210" s="4"/>
      <c r="B210" s="4"/>
      <c r="C210" s="4"/>
      <c r="D210" s="4"/>
      <c r="E210" s="4"/>
      <c r="F210" s="4"/>
    </row>
    <row r="211" ht="15.75" customHeight="1">
      <c r="A211" s="4"/>
      <c r="B211" s="4"/>
      <c r="C211" s="4"/>
      <c r="D211" s="4"/>
      <c r="E211" s="4"/>
      <c r="F211" s="4"/>
    </row>
    <row r="212" ht="15.75" customHeight="1">
      <c r="A212" s="4"/>
      <c r="B212" s="4"/>
      <c r="C212" s="4"/>
      <c r="D212" s="4"/>
      <c r="E212" s="4"/>
      <c r="F212" s="4"/>
    </row>
    <row r="213" ht="15.75" customHeight="1">
      <c r="A213" s="4"/>
      <c r="B213" s="4"/>
      <c r="C213" s="4"/>
      <c r="D213" s="4"/>
      <c r="E213" s="4"/>
      <c r="F213" s="4"/>
    </row>
    <row r="214" ht="15.75" customHeight="1">
      <c r="A214" s="4"/>
      <c r="B214" s="4"/>
      <c r="C214" s="4"/>
      <c r="D214" s="4"/>
      <c r="E214" s="4"/>
      <c r="F214" s="4"/>
    </row>
    <row r="215" ht="15.75" customHeight="1">
      <c r="A215" s="4"/>
      <c r="B215" s="4"/>
      <c r="C215" s="4"/>
      <c r="D215" s="4"/>
      <c r="E215" s="4"/>
      <c r="F215" s="4"/>
    </row>
    <row r="216" ht="15.75" customHeight="1">
      <c r="A216" s="4"/>
      <c r="B216" s="4"/>
      <c r="C216" s="4"/>
      <c r="D216" s="4"/>
      <c r="E216" s="4"/>
      <c r="F216" s="4"/>
    </row>
    <row r="217" ht="15.75" customHeight="1">
      <c r="A217" s="4"/>
      <c r="B217" s="4"/>
      <c r="C217" s="4"/>
      <c r="D217" s="4"/>
      <c r="E217" s="4"/>
      <c r="F217" s="4"/>
    </row>
    <row r="218" ht="15.75" customHeight="1">
      <c r="A218" s="4"/>
      <c r="B218" s="4"/>
      <c r="C218" s="4"/>
      <c r="D218" s="4"/>
      <c r="E218" s="4"/>
      <c r="F218" s="4"/>
    </row>
    <row r="219" ht="15.75" customHeight="1">
      <c r="A219" s="4"/>
      <c r="B219" s="4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24.0"/>
    <col customWidth="1" min="2" max="2" width="6.0"/>
    <col customWidth="1" min="3" max="4" width="18.0"/>
    <col customWidth="1" min="5" max="8" width="6.0"/>
    <col customWidth="1" min="9" max="9" width="10.0"/>
    <col customWidth="1" min="10" max="10" width="34.0"/>
    <col customWidth="1" min="11" max="11" width="22.0"/>
    <col customWidth="1" min="12" max="12" width="30.0"/>
  </cols>
  <sheetData>
    <row r="1" ht="15.0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</row>
    <row r="2" ht="15.0" customHeight="1">
      <c r="A2" s="6" t="s">
        <v>14</v>
      </c>
      <c r="B2" s="7">
        <v>1.0</v>
      </c>
      <c r="C2" s="6" t="s">
        <v>16</v>
      </c>
      <c r="D2" s="6" t="s">
        <v>17</v>
      </c>
      <c r="E2" s="7">
        <v>5.0</v>
      </c>
      <c r="F2" s="7">
        <v>1.0</v>
      </c>
      <c r="G2" s="7">
        <v>1.0</v>
      </c>
      <c r="H2" s="7">
        <v>0.0</v>
      </c>
      <c r="I2" s="10">
        <f t="shared" ref="I2:I19" si="1">E2*1+F2*3+G2*3+H2*2</f>
        <v>11</v>
      </c>
      <c r="J2" s="6"/>
      <c r="K2" s="6" t="s">
        <v>25</v>
      </c>
      <c r="L2" s="6"/>
    </row>
    <row r="3" ht="15.0" customHeight="1">
      <c r="A3" s="6" t="s">
        <v>27</v>
      </c>
      <c r="B3" s="7">
        <v>1.0</v>
      </c>
      <c r="C3" s="6" t="s">
        <v>28</v>
      </c>
      <c r="D3" s="6" t="s">
        <v>29</v>
      </c>
      <c r="E3" s="7">
        <v>5.0</v>
      </c>
      <c r="F3" s="7">
        <v>1.0</v>
      </c>
      <c r="G3" s="7">
        <v>2.0</v>
      </c>
      <c r="H3" s="7">
        <v>0.0</v>
      </c>
      <c r="I3" s="10">
        <f t="shared" si="1"/>
        <v>14</v>
      </c>
      <c r="J3" s="6"/>
      <c r="K3" s="6" t="s">
        <v>34</v>
      </c>
      <c r="L3" s="6"/>
    </row>
    <row r="4" ht="23.25" customHeight="1">
      <c r="A4" s="6" t="s">
        <v>37</v>
      </c>
      <c r="B4" s="7">
        <v>1.0</v>
      </c>
      <c r="C4" s="6" t="s">
        <v>39</v>
      </c>
      <c r="D4" s="6" t="s">
        <v>40</v>
      </c>
      <c r="E4" s="7">
        <v>5.0</v>
      </c>
      <c r="F4" s="7">
        <v>2.0</v>
      </c>
      <c r="G4" s="7">
        <v>2.0</v>
      </c>
      <c r="H4" s="7">
        <v>1.0</v>
      </c>
      <c r="I4" s="10">
        <f t="shared" si="1"/>
        <v>19</v>
      </c>
      <c r="J4" s="6"/>
      <c r="K4" s="6" t="s">
        <v>43</v>
      </c>
      <c r="L4" s="6"/>
    </row>
    <row r="5" ht="15.0" customHeight="1">
      <c r="A5" s="6" t="s">
        <v>44</v>
      </c>
      <c r="B5" s="7">
        <v>1.0</v>
      </c>
      <c r="C5" s="6" t="s">
        <v>45</v>
      </c>
      <c r="D5" s="6" t="s">
        <v>46</v>
      </c>
      <c r="E5" s="7">
        <v>2.0</v>
      </c>
      <c r="F5" s="7">
        <v>1.0</v>
      </c>
      <c r="G5" s="7">
        <v>1.0</v>
      </c>
      <c r="H5" s="7">
        <v>2.0</v>
      </c>
      <c r="I5" s="10">
        <f t="shared" si="1"/>
        <v>12</v>
      </c>
      <c r="J5" s="6"/>
      <c r="K5" s="6" t="s">
        <v>43</v>
      </c>
      <c r="L5" s="6"/>
    </row>
    <row r="6" ht="15.0" customHeight="1">
      <c r="A6" s="6" t="s">
        <v>51</v>
      </c>
      <c r="B6" s="7">
        <v>2.0</v>
      </c>
      <c r="C6" s="6" t="s">
        <v>53</v>
      </c>
      <c r="D6" s="6" t="s">
        <v>55</v>
      </c>
      <c r="E6" s="7">
        <v>12.0</v>
      </c>
      <c r="F6" s="7">
        <v>4.0</v>
      </c>
      <c r="G6" s="7">
        <v>4.0</v>
      </c>
      <c r="H6" s="7">
        <v>0.0</v>
      </c>
      <c r="I6" s="10">
        <f t="shared" si="1"/>
        <v>36</v>
      </c>
      <c r="J6" s="6" t="s">
        <v>60</v>
      </c>
      <c r="K6" s="6" t="s">
        <v>25</v>
      </c>
      <c r="L6" s="6"/>
    </row>
    <row r="7" ht="15.0" customHeight="1">
      <c r="A7" s="6" t="s">
        <v>63</v>
      </c>
      <c r="B7" s="7">
        <v>2.0</v>
      </c>
      <c r="C7" s="6" t="s">
        <v>66</v>
      </c>
      <c r="D7" s="6" t="s">
        <v>67</v>
      </c>
      <c r="E7" s="7">
        <v>17.0</v>
      </c>
      <c r="F7" s="7">
        <v>3.0</v>
      </c>
      <c r="G7" s="7">
        <v>4.0</v>
      </c>
      <c r="H7" s="7">
        <v>1.0</v>
      </c>
      <c r="I7" s="10">
        <f t="shared" si="1"/>
        <v>40</v>
      </c>
      <c r="J7" s="6" t="s">
        <v>69</v>
      </c>
      <c r="K7" s="6" t="s">
        <v>43</v>
      </c>
      <c r="L7" s="6"/>
    </row>
    <row r="8" ht="15.0" customHeight="1">
      <c r="A8" s="6" t="s">
        <v>72</v>
      </c>
      <c r="B8" s="7">
        <v>2.0</v>
      </c>
      <c r="C8" s="6" t="s">
        <v>75</v>
      </c>
      <c r="D8" s="6" t="s">
        <v>77</v>
      </c>
      <c r="E8" s="7">
        <v>8.0</v>
      </c>
      <c r="F8" s="7">
        <v>4.0</v>
      </c>
      <c r="G8" s="7">
        <v>2.0</v>
      </c>
      <c r="H8" s="7">
        <v>3.0</v>
      </c>
      <c r="I8" s="10">
        <f t="shared" si="1"/>
        <v>32</v>
      </c>
      <c r="J8" s="6" t="s">
        <v>82</v>
      </c>
      <c r="K8" s="6" t="s">
        <v>34</v>
      </c>
      <c r="L8" s="6"/>
    </row>
    <row r="9" ht="23.25" customHeight="1">
      <c r="A9" s="6" t="s">
        <v>84</v>
      </c>
      <c r="B9" s="7">
        <v>3.0</v>
      </c>
      <c r="C9" s="6" t="s">
        <v>87</v>
      </c>
      <c r="D9" s="6" t="s">
        <v>88</v>
      </c>
      <c r="E9" s="7">
        <v>12.0</v>
      </c>
      <c r="F9" s="7">
        <v>5.0</v>
      </c>
      <c r="G9" s="7">
        <v>7.0</v>
      </c>
      <c r="H9" s="7">
        <v>2.0</v>
      </c>
      <c r="I9" s="10">
        <f t="shared" si="1"/>
        <v>52</v>
      </c>
      <c r="J9" s="6" t="s">
        <v>93</v>
      </c>
      <c r="K9" s="6" t="s">
        <v>34</v>
      </c>
      <c r="L9" s="6"/>
    </row>
    <row r="10" ht="23.25" customHeight="1">
      <c r="A10" s="6" t="s">
        <v>95</v>
      </c>
      <c r="B10" s="7">
        <v>3.0</v>
      </c>
      <c r="C10" s="6" t="s">
        <v>96</v>
      </c>
      <c r="D10" s="6" t="s">
        <v>98</v>
      </c>
      <c r="E10" s="7">
        <v>16.0</v>
      </c>
      <c r="F10" s="7">
        <v>4.0</v>
      </c>
      <c r="G10" s="7">
        <v>6.0</v>
      </c>
      <c r="H10" s="7">
        <v>3.0</v>
      </c>
      <c r="I10" s="10">
        <f t="shared" si="1"/>
        <v>52</v>
      </c>
      <c r="J10" s="6" t="s">
        <v>100</v>
      </c>
      <c r="K10" s="6" t="s">
        <v>101</v>
      </c>
      <c r="L10" s="6"/>
    </row>
    <row r="11" ht="34.5" customHeight="1">
      <c r="A11" s="6" t="s">
        <v>103</v>
      </c>
      <c r="B11" s="7">
        <v>3.0</v>
      </c>
      <c r="C11" s="6" t="s">
        <v>104</v>
      </c>
      <c r="D11" s="6" t="s">
        <v>105</v>
      </c>
      <c r="E11" s="7">
        <v>25.0</v>
      </c>
      <c r="F11" s="7">
        <v>4.0</v>
      </c>
      <c r="G11" s="7">
        <v>7.0</v>
      </c>
      <c r="H11" s="7">
        <v>1.0</v>
      </c>
      <c r="I11" s="10">
        <f t="shared" si="1"/>
        <v>60</v>
      </c>
      <c r="J11" s="6" t="s">
        <v>107</v>
      </c>
      <c r="K11" s="6" t="s">
        <v>109</v>
      </c>
      <c r="L11" s="6"/>
    </row>
    <row r="12" ht="23.25" customHeight="1">
      <c r="A12" s="6" t="s">
        <v>110</v>
      </c>
      <c r="B12" s="7">
        <v>3.0</v>
      </c>
      <c r="C12" s="6" t="s">
        <v>111</v>
      </c>
      <c r="D12" s="6" t="s">
        <v>112</v>
      </c>
      <c r="E12" s="7">
        <v>14.0</v>
      </c>
      <c r="F12" s="7">
        <v>6.0</v>
      </c>
      <c r="G12" s="7">
        <v>8.0</v>
      </c>
      <c r="H12" s="7">
        <v>2.0</v>
      </c>
      <c r="I12" s="10">
        <f t="shared" si="1"/>
        <v>60</v>
      </c>
      <c r="J12" s="6" t="s">
        <v>116</v>
      </c>
      <c r="K12" s="6" t="s">
        <v>25</v>
      </c>
      <c r="L12" s="6"/>
    </row>
    <row r="13" ht="23.25" customHeight="1">
      <c r="A13" s="6" t="s">
        <v>119</v>
      </c>
      <c r="B13" s="7">
        <v>3.0</v>
      </c>
      <c r="C13" s="6" t="s">
        <v>121</v>
      </c>
      <c r="D13" s="6" t="s">
        <v>122</v>
      </c>
      <c r="E13" s="7">
        <v>6.0</v>
      </c>
      <c r="F13" s="7">
        <v>5.0</v>
      </c>
      <c r="G13" s="7">
        <v>8.0</v>
      </c>
      <c r="H13" s="7">
        <v>4.0</v>
      </c>
      <c r="I13" s="10">
        <f t="shared" si="1"/>
        <v>53</v>
      </c>
      <c r="J13" s="6" t="s">
        <v>125</v>
      </c>
      <c r="K13" s="6" t="s">
        <v>25</v>
      </c>
      <c r="L13" s="6"/>
    </row>
    <row r="14" ht="23.25" customHeight="1">
      <c r="A14" s="6" t="s">
        <v>126</v>
      </c>
      <c r="B14" s="7">
        <v>4.0</v>
      </c>
      <c r="C14" s="6" t="s">
        <v>127</v>
      </c>
      <c r="D14" s="6" t="s">
        <v>128</v>
      </c>
      <c r="E14" s="7">
        <v>20.0</v>
      </c>
      <c r="F14" s="7">
        <v>8.0</v>
      </c>
      <c r="G14" s="7">
        <v>6.0</v>
      </c>
      <c r="H14" s="7">
        <v>3.0</v>
      </c>
      <c r="I14" s="10">
        <f t="shared" si="1"/>
        <v>68</v>
      </c>
      <c r="J14" s="6" t="s">
        <v>130</v>
      </c>
      <c r="K14" s="6" t="s">
        <v>131</v>
      </c>
      <c r="L14" s="6"/>
    </row>
    <row r="15" ht="23.25" customHeight="1">
      <c r="A15" s="6" t="s">
        <v>132</v>
      </c>
      <c r="B15" s="7">
        <v>4.0</v>
      </c>
      <c r="C15" s="6" t="s">
        <v>135</v>
      </c>
      <c r="D15" s="6" t="s">
        <v>136</v>
      </c>
      <c r="E15" s="7">
        <v>27.0</v>
      </c>
      <c r="F15" s="7">
        <v>6.0</v>
      </c>
      <c r="G15" s="7">
        <v>5.0</v>
      </c>
      <c r="H15" s="7">
        <v>4.0</v>
      </c>
      <c r="I15" s="10">
        <f t="shared" si="1"/>
        <v>68</v>
      </c>
      <c r="J15" s="6" t="s">
        <v>93</v>
      </c>
      <c r="K15" s="6" t="s">
        <v>140</v>
      </c>
      <c r="L15" s="6"/>
    </row>
    <row r="16" ht="34.5" customHeight="1">
      <c r="A16" s="6" t="s">
        <v>142</v>
      </c>
      <c r="B16" s="7">
        <v>4.0</v>
      </c>
      <c r="C16" s="6" t="s">
        <v>143</v>
      </c>
      <c r="D16" s="6" t="s">
        <v>144</v>
      </c>
      <c r="E16" s="7">
        <v>17.0</v>
      </c>
      <c r="F16" s="7">
        <v>9.0</v>
      </c>
      <c r="G16" s="7">
        <v>2.0</v>
      </c>
      <c r="H16" s="7">
        <v>5.0</v>
      </c>
      <c r="I16" s="10">
        <f t="shared" si="1"/>
        <v>60</v>
      </c>
      <c r="J16" s="6" t="s">
        <v>147</v>
      </c>
      <c r="K16" s="6" t="s">
        <v>148</v>
      </c>
      <c r="L16" s="6"/>
    </row>
    <row r="17" ht="23.25" customHeight="1">
      <c r="A17" s="6" t="s">
        <v>150</v>
      </c>
      <c r="B17" s="7">
        <v>4.0</v>
      </c>
      <c r="C17" s="6" t="s">
        <v>151</v>
      </c>
      <c r="D17" s="6" t="s">
        <v>152</v>
      </c>
      <c r="E17" s="7">
        <v>24.0</v>
      </c>
      <c r="F17" s="7">
        <v>6.0</v>
      </c>
      <c r="G17" s="7">
        <v>8.0</v>
      </c>
      <c r="H17" s="7">
        <v>3.0</v>
      </c>
      <c r="I17" s="10">
        <f t="shared" si="1"/>
        <v>72</v>
      </c>
      <c r="J17" s="6" t="s">
        <v>156</v>
      </c>
      <c r="K17" s="6" t="s">
        <v>131</v>
      </c>
      <c r="L17" s="6"/>
    </row>
    <row r="18" ht="34.5" customHeight="1">
      <c r="A18" s="6" t="s">
        <v>157</v>
      </c>
      <c r="B18" s="7">
        <v>5.0</v>
      </c>
      <c r="C18" s="6" t="s">
        <v>158</v>
      </c>
      <c r="D18" s="6" t="s">
        <v>159</v>
      </c>
      <c r="E18" s="7">
        <v>50.0</v>
      </c>
      <c r="F18" s="7">
        <v>5.0</v>
      </c>
      <c r="G18" s="7">
        <v>5.0</v>
      </c>
      <c r="H18" s="7">
        <v>4.0</v>
      </c>
      <c r="I18" s="10">
        <f t="shared" si="1"/>
        <v>88</v>
      </c>
      <c r="J18" s="6" t="s">
        <v>162</v>
      </c>
      <c r="K18" s="6" t="s">
        <v>163</v>
      </c>
      <c r="L18" s="6"/>
    </row>
    <row r="19" ht="34.5" customHeight="1">
      <c r="A19" s="6" t="s">
        <v>164</v>
      </c>
      <c r="B19" s="7">
        <v>5.0</v>
      </c>
      <c r="C19" s="6" t="s">
        <v>166</v>
      </c>
      <c r="D19" s="6" t="s">
        <v>167</v>
      </c>
      <c r="E19" s="7">
        <v>40.0</v>
      </c>
      <c r="F19" s="7">
        <v>10.0</v>
      </c>
      <c r="G19" s="7">
        <v>6.0</v>
      </c>
      <c r="H19" s="7">
        <v>3.0</v>
      </c>
      <c r="I19" s="10">
        <f t="shared" si="1"/>
        <v>94</v>
      </c>
      <c r="J19" s="6" t="s">
        <v>170</v>
      </c>
      <c r="K19" s="6" t="s">
        <v>171</v>
      </c>
      <c r="L19" s="6"/>
    </row>
    <row r="20" ht="15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</row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29.75"/>
    <col customWidth="1" min="2" max="2" width="6.0"/>
    <col customWidth="1" min="3" max="4" width="18.0"/>
    <col customWidth="1" min="5" max="7" width="6.0"/>
    <col customWidth="1" min="8" max="8" width="7.0"/>
    <col customWidth="1" min="9" max="9" width="8.0"/>
    <col customWidth="1" min="10" max="10" width="6.38"/>
    <col customWidth="1" min="11" max="11" width="8.88"/>
    <col customWidth="1" min="12" max="12" width="9.0"/>
    <col customWidth="1" min="13" max="13" width="11.0"/>
    <col customWidth="1" min="14" max="14" width="8.5"/>
    <col customWidth="1" min="15" max="15" width="30.25"/>
    <col customWidth="1" min="16" max="16" width="12.0"/>
    <col customWidth="1" min="17" max="17" width="11.0"/>
    <col customWidth="1" min="18" max="18" width="12.0"/>
    <col customWidth="1" min="19" max="19" width="13.0"/>
    <col customWidth="1" min="20" max="20" width="10.0"/>
    <col customWidth="1" min="21" max="21" width="7.0"/>
  </cols>
  <sheetData>
    <row r="1" ht="23.2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9</v>
      </c>
      <c r="H1" s="2" t="s">
        <v>178</v>
      </c>
      <c r="I1" s="2" t="s">
        <v>179</v>
      </c>
      <c r="J1" s="2" t="s">
        <v>180</v>
      </c>
      <c r="K1" s="2" t="s">
        <v>181</v>
      </c>
      <c r="L1" s="2" t="s">
        <v>10</v>
      </c>
      <c r="M1" s="2" t="s">
        <v>182</v>
      </c>
      <c r="N1" s="2" t="s">
        <v>183</v>
      </c>
      <c r="O1" s="26" t="s">
        <v>184</v>
      </c>
      <c r="P1" s="2" t="s">
        <v>185</v>
      </c>
      <c r="Q1" s="2" t="s">
        <v>186</v>
      </c>
      <c r="R1" s="2" t="s">
        <v>187</v>
      </c>
      <c r="S1" s="2" t="s">
        <v>188</v>
      </c>
      <c r="T1" s="2" t="s">
        <v>189</v>
      </c>
      <c r="U1" s="2" t="s">
        <v>190</v>
      </c>
    </row>
    <row r="2" ht="31.5" customHeight="1">
      <c r="A2" s="27" t="str">
        <f>'Monsters Config'!A2</f>
        <v>MONSTER_ORANGECAT</v>
      </c>
      <c r="B2" s="28">
        <f>'Monsters Config'!B2</f>
        <v>1</v>
      </c>
      <c r="C2" s="27" t="str">
        <f>'Monsters Config'!C2</f>
        <v>แงวส้ม</v>
      </c>
      <c r="D2" s="27" t="str">
        <f>'Monsters Config'!D2</f>
        <v>Orange Cat</v>
      </c>
      <c r="E2" s="29">
        <v>8.0</v>
      </c>
      <c r="F2" s="28">
        <f>'Monsters Config'!G2+SUMIF('Feast Sequence'!$A:$A,$A2,'Feast Sequence'!$F:$F)</f>
        <v>1</v>
      </c>
      <c r="G2" s="28">
        <f>'Monsters Config'!H2+SUMIF('Feast Sequence'!$A:$A,$A2,'Feast Sequence'!$G:$G)</f>
        <v>1</v>
      </c>
      <c r="H2" s="30">
        <v>2.0</v>
      </c>
      <c r="I2" s="10">
        <f>COUNTIF('Feast Sequence'!$A:$A,$A2)</f>
        <v>1</v>
      </c>
      <c r="J2" s="31">
        <f>IF(COUNTIF('Feast Sequence'!$A:$A, A2)&gt;0, SUMIF('Feast Sequence'!$A:$A, A2, 'Feast Sequence'!$E:$E), "ไม่พบข้อมูล")</f>
        <v>5</v>
      </c>
      <c r="K2" s="10">
        <f>SUMIF('Feast Sequence'!$A:$A,$A2,'Feast Sequence'!$H:$H)</f>
        <v>1</v>
      </c>
      <c r="L2" s="32">
        <f>E2*'Weights (Feast)'!$B$18+J2*'Weights (Feast)'!$B$19+F2*'Weights (Feast)'!$B$20+G2*'Weights (Feast)'!$B$21</f>
        <v>17.3</v>
      </c>
      <c r="M2" s="32">
        <f>VLOOKUP(B2,'Weights (Feast)'!$A$4:$B$8,2,FALSE())</f>
        <v>20</v>
      </c>
      <c r="N2" s="32">
        <f t="shared" ref="N2:N19" si="1">L2-M2</f>
        <v>-2.7</v>
      </c>
      <c r="O2" s="33" t="str">
        <f>IFERROR(__xludf.DUMMYFUNCTION("IFERROR(TEXTJOIN("", "", TRUE, FILTER('Feast Combat Ability'!$J:$J, 'Feast Combat Ability'!$A:$A = A2)), ""ไม่พบข้อมูล"")"),"Special: Gain 2 SPD")</f>
        <v>Special: Gain 2 SPD</v>
      </c>
      <c r="P2" s="32">
        <f>SUMIF('Feast Combat Ability'!$A:$A,$A2,'Feast Combat Ability'!$H:$H)+SUMIF('Feast Sequence'!$A:$A,$A2,'Feast Sequence'!$P:$P)</f>
        <v>2.34375</v>
      </c>
      <c r="Q2" s="32">
        <f t="shared" ref="Q2:Q19" si="2">IF(H2=0,0,K2/H2)</f>
        <v>0.5</v>
      </c>
      <c r="R2" s="32">
        <f>IF(COUNTIFS('Feast Combat Ability'!$A:$A,$A2,'Feast Combat Ability'!$I:$I,"Special")=0,0,Q2*'Weights (Feast)'!$B$67)</f>
        <v>1</v>
      </c>
      <c r="S2" s="32">
        <f t="shared" ref="S2:S19" si="3">L2+P2+R2</f>
        <v>20.64375</v>
      </c>
      <c r="T2" s="32">
        <f>VLOOKUP(B2,'Weights (Feast)'!$A$11:$B$15,2,FALSE())</f>
        <v>20</v>
      </c>
      <c r="U2" s="32">
        <f t="shared" ref="U2:U19" si="4">S2-T2</f>
        <v>0.64375</v>
      </c>
    </row>
    <row r="3" ht="31.5" customHeight="1">
      <c r="A3" s="27" t="str">
        <f>'Monsters Config'!A3</f>
        <v>MONSTER_ONPIRENION</v>
      </c>
      <c r="B3" s="28">
        <f>'Monsters Config'!B3</f>
        <v>1</v>
      </c>
      <c r="C3" s="27" t="str">
        <f>'Monsters Config'!C3</f>
        <v>หัวหอมแดรกคูลา</v>
      </c>
      <c r="D3" s="27" t="str">
        <f>'Monsters Config'!D3</f>
        <v>Onpirenion</v>
      </c>
      <c r="E3" s="29">
        <v>8.0</v>
      </c>
      <c r="F3" s="28">
        <f>'Monsters Config'!G3+SUMIF('Feast Sequence'!$A:$A,$A3,'Feast Sequence'!$F:$F)</f>
        <v>2</v>
      </c>
      <c r="G3" s="28">
        <f>'Monsters Config'!H3+SUMIF('Feast Sequence'!$A:$A,$A3,'Feast Sequence'!$G:$G)</f>
        <v>1</v>
      </c>
      <c r="H3" s="30">
        <v>2.0</v>
      </c>
      <c r="I3" s="10">
        <f>COUNTIF('Feast Sequence'!$A:$A,$A3)</f>
        <v>1</v>
      </c>
      <c r="J3" s="31">
        <f>IF(COUNTIF('Feast Sequence'!$A:$A, A3)&gt;0, SUMIF('Feast Sequence'!$A:$A, A3, 'Feast Sequence'!$E:$E), "ไม่พบข้อมูล")</f>
        <v>1</v>
      </c>
      <c r="K3" s="10">
        <f>SUMIF('Feast Sequence'!$A:$A,$A3,'Feast Sequence'!$H:$H)</f>
        <v>1</v>
      </c>
      <c r="L3" s="32">
        <f>E3*'Weights (Feast)'!$B$18+J3*'Weights (Feast)'!$B$19+F3*'Weights (Feast)'!$B$20+G3*'Weights (Feast)'!$B$21</f>
        <v>12.1</v>
      </c>
      <c r="M3" s="32">
        <f>VLOOKUP(B3,'Weights (Feast)'!$A$4:$B$8,2,FALSE())</f>
        <v>20</v>
      </c>
      <c r="N3" s="32">
        <f t="shared" si="1"/>
        <v>-7.9</v>
      </c>
      <c r="O3" s="33" t="str">
        <f>IFERROR(__xludf.DUMMYFUNCTION("IFERROR(TEXTJOIN("", "", TRUE, FILTER('Feast Combat Ability'!$J:$J, 'Feast Combat Ability'!$A:$A = A3)), ""ไม่พบข้อมูล"")"),"Special: Restore 2 HP")</f>
        <v>Special: Restore 2 HP</v>
      </c>
      <c r="P3" s="32">
        <f>SUMIF('Feast Combat Ability'!$A:$A,$A3,'Feast Combat Ability'!$H:$H)+SUMIF('Feast Sequence'!$A:$A,$A3,'Feast Sequence'!$P:$P)</f>
        <v>1.875</v>
      </c>
      <c r="Q3" s="32">
        <f t="shared" si="2"/>
        <v>0.5</v>
      </c>
      <c r="R3" s="32">
        <f>IF(COUNTIFS('Feast Combat Ability'!$A:$A,$A3,'Feast Combat Ability'!$I:$I,"Special")=0,0,Q3*'Weights (Feast)'!$B$67)</f>
        <v>1</v>
      </c>
      <c r="S3" s="32">
        <f t="shared" si="3"/>
        <v>14.975</v>
      </c>
      <c r="T3" s="32">
        <f>VLOOKUP(B3,'Weights (Feast)'!$A$11:$B$15,2,FALSE())</f>
        <v>20</v>
      </c>
      <c r="U3" s="32">
        <f t="shared" si="4"/>
        <v>-5.025</v>
      </c>
    </row>
    <row r="4" ht="31.5" customHeight="1">
      <c r="A4" s="27" t="str">
        <f>'Monsters Config'!A4</f>
        <v>MONSTER_MUSHROOMRAT</v>
      </c>
      <c r="B4" s="28">
        <f>'Monsters Config'!B4</f>
        <v>1</v>
      </c>
      <c r="C4" s="27" t="str">
        <f>'Monsters Config'!C4</f>
        <v>หนูหูเห็ด</v>
      </c>
      <c r="D4" s="27" t="str">
        <f>'Monsters Config'!D4</f>
        <v>Mushroom Rat</v>
      </c>
      <c r="E4" s="29">
        <v>8.0</v>
      </c>
      <c r="F4" s="28">
        <f>'Monsters Config'!G4+SUMIF('Feast Sequence'!$A:$A,$A4,'Feast Sequence'!$F:$F)</f>
        <v>2</v>
      </c>
      <c r="G4" s="28">
        <f>'Monsters Config'!H4+SUMIF('Feast Sequence'!$A:$A,$A4,'Feast Sequence'!$G:$G)</f>
        <v>2</v>
      </c>
      <c r="H4" s="30">
        <v>2.0</v>
      </c>
      <c r="I4" s="10">
        <f>COUNTIF('Feast Sequence'!$A:$A,$A4)</f>
        <v>1</v>
      </c>
      <c r="J4" s="31">
        <f>IF(COUNTIF('Feast Sequence'!$A:$A, A4)&gt;0, SUMIF('Feast Sequence'!$A:$A, A4, 'Feast Sequence'!$E:$E), "ไม่พบข้อมูล")</f>
        <v>1</v>
      </c>
      <c r="K4" s="10">
        <f>SUMIF('Feast Sequence'!$A:$A,$A4,'Feast Sequence'!$H:$H)</f>
        <v>1</v>
      </c>
      <c r="L4" s="32">
        <f>E4*'Weights (Feast)'!$B$18+J4*'Weights (Feast)'!$B$19+F4*'Weights (Feast)'!$B$20+G4*'Weights (Feast)'!$B$21</f>
        <v>13.1</v>
      </c>
      <c r="M4" s="32">
        <f>VLOOKUP(B4,'Weights (Feast)'!$A$4:$B$8,2,FALSE())</f>
        <v>20</v>
      </c>
      <c r="N4" s="32">
        <f t="shared" si="1"/>
        <v>-6.9</v>
      </c>
      <c r="O4" s="33" t="str">
        <f>IFERROR(__xludf.DUMMYFUNCTION("IFERROR(TEXTJOIN("", "", TRUE, FILTER('Feast Combat Ability'!$J:$J, 'Feast Combat Ability'!$A:$A = A4)), ""ไม่พบข้อมูล"")"),"Special: Gain 2 DEF")</f>
        <v>Special: Gain 2 DEF</v>
      </c>
      <c r="P4" s="32">
        <f>SUMIF('Feast Combat Ability'!$A:$A,$A4,'Feast Combat Ability'!$H:$H)+SUMIF('Feast Sequence'!$A:$A,$A4,'Feast Sequence'!$P:$P)</f>
        <v>1.125</v>
      </c>
      <c r="Q4" s="32">
        <f t="shared" si="2"/>
        <v>0.5</v>
      </c>
      <c r="R4" s="32">
        <f>IF(COUNTIFS('Feast Combat Ability'!$A:$A,$A4,'Feast Combat Ability'!$I:$I,"Special")=0,0,Q4*'Weights (Feast)'!$B$67)</f>
        <v>1</v>
      </c>
      <c r="S4" s="32">
        <f t="shared" si="3"/>
        <v>15.225</v>
      </c>
      <c r="T4" s="32">
        <f>VLOOKUP(B4,'Weights (Feast)'!$A$11:$B$15,2,FALSE())</f>
        <v>20</v>
      </c>
      <c r="U4" s="32">
        <f t="shared" si="4"/>
        <v>-4.775</v>
      </c>
    </row>
    <row r="5" ht="31.5" customHeight="1">
      <c r="A5" s="27" t="str">
        <f>'Monsters Config'!A5</f>
        <v>MONSTER_CABBAGEDOG</v>
      </c>
      <c r="B5" s="28">
        <f>'Monsters Config'!B5</f>
        <v>1</v>
      </c>
      <c r="C5" s="27" t="str">
        <f>'Monsters Config'!C5</f>
        <v>หมาผักกาด</v>
      </c>
      <c r="D5" s="27" t="str">
        <f>'Monsters Config'!D5</f>
        <v>Cabbage dog</v>
      </c>
      <c r="E5" s="29">
        <v>10.0</v>
      </c>
      <c r="F5" s="28">
        <f>'Monsters Config'!G5+SUMIF('Feast Sequence'!$A:$A,$A5,'Feast Sequence'!$F:$F)</f>
        <v>1</v>
      </c>
      <c r="G5" s="29">
        <v>5.0</v>
      </c>
      <c r="H5" s="30">
        <v>2.0</v>
      </c>
      <c r="I5" s="10">
        <f>COUNTIF('Feast Sequence'!$A:$A,$A5)</f>
        <v>1</v>
      </c>
      <c r="J5" s="31">
        <f>IF(COUNTIF('Feast Sequence'!$A:$A, A5)&gt;0, SUMIF('Feast Sequence'!$A:$A, A5, 'Feast Sequence'!$E:$E), "ไม่พบข้อมูล")</f>
        <v>1</v>
      </c>
      <c r="K5" s="10">
        <f>SUMIF('Feast Sequence'!$A:$A,$A5,'Feast Sequence'!$H:$H)</f>
        <v>1</v>
      </c>
      <c r="L5" s="32">
        <f>E5*'Weights (Feast)'!$B$18+J5*'Weights (Feast)'!$B$19+F5*'Weights (Feast)'!$B$20+G5*'Weights (Feast)'!$B$21</f>
        <v>17.3</v>
      </c>
      <c r="M5" s="32">
        <f>VLOOKUP(B5,'Weights (Feast)'!$A$4:$B$8,2,FALSE())</f>
        <v>20</v>
      </c>
      <c r="N5" s="32">
        <f t="shared" si="1"/>
        <v>-2.7</v>
      </c>
      <c r="O5" s="33" t="str">
        <f>IFERROR(__xludf.DUMMYFUNCTION("IFERROR(TEXTJOIN("", "", TRUE, FILTER('Feast Combat Ability'!$J:$J, 'Feast Combat Ability'!$A:$A = A5)), ""ไม่พบข้อมูล"")"),"Special: Gain 2 ATK")</f>
        <v>Special: Gain 2 ATK</v>
      </c>
      <c r="P5" s="32">
        <f>SUMIF('Feast Combat Ability'!$A:$A,$A5,'Feast Combat Ability'!$H:$H)+SUMIF('Feast Sequence'!$A:$A,$A5,'Feast Sequence'!$P:$P)</f>
        <v>1.875</v>
      </c>
      <c r="Q5" s="32">
        <f t="shared" si="2"/>
        <v>0.5</v>
      </c>
      <c r="R5" s="32">
        <f>IF(COUNTIFS('Feast Combat Ability'!$A:$A,$A5,'Feast Combat Ability'!$I:$I,"Special")=0,0,Q5*'Weights (Feast)'!$B$67)</f>
        <v>1</v>
      </c>
      <c r="S5" s="32">
        <f t="shared" si="3"/>
        <v>20.175</v>
      </c>
      <c r="T5" s="32">
        <f>VLOOKUP(B5,'Weights (Feast)'!$A$11:$B$15,2,FALSE())</f>
        <v>20</v>
      </c>
      <c r="U5" s="32">
        <f t="shared" si="4"/>
        <v>0.175</v>
      </c>
    </row>
    <row r="6" ht="31.5" customHeight="1">
      <c r="A6" s="27" t="str">
        <f>'Monsters Config'!A6</f>
        <v>MONSTER_CHERRYBIRD</v>
      </c>
      <c r="B6" s="28">
        <f>'Monsters Config'!B6</f>
        <v>2</v>
      </c>
      <c r="C6" s="27" t="str">
        <f>'Monsters Config'!C6</f>
        <v>นกเชอรี่</v>
      </c>
      <c r="D6" s="27" t="str">
        <f>'Monsters Config'!D6</f>
        <v>Cherry Bird</v>
      </c>
      <c r="E6" s="28">
        <f>'Monsters Config'!E6</f>
        <v>12</v>
      </c>
      <c r="F6" s="28">
        <f>'Monsters Config'!G6+SUMIF('Feast Sequence'!$A:$A,$A6,'Feast Sequence'!$F:$F)</f>
        <v>4</v>
      </c>
      <c r="G6" s="28">
        <f>'Monsters Config'!H6+SUMIF('Feast Sequence'!$A:$A,$A6,'Feast Sequence'!$G:$G)</f>
        <v>2</v>
      </c>
      <c r="H6" s="30">
        <v>3.0</v>
      </c>
      <c r="I6" s="10">
        <f>COUNTIF('Feast Sequence'!$A:$A,$A6)</f>
        <v>2</v>
      </c>
      <c r="J6" s="31">
        <f>IF(COUNTIF('Feast Sequence'!$A:$A, A6)&gt;0, SUMIF('Feast Sequence'!$A:$A, A6, 'Feast Sequence'!$E:$E), "ไม่พบข้อมูล")</f>
        <v>3</v>
      </c>
      <c r="K6" s="10">
        <f>SUMIF('Feast Sequence'!$A:$A,$A6,'Feast Sequence'!$H:$H)</f>
        <v>3</v>
      </c>
      <c r="L6" s="32">
        <f>E6*'Weights (Feast)'!$B$18+J6*'Weights (Feast)'!$B$19+F6*'Weights (Feast)'!$B$20+G6*'Weights (Feast)'!$B$21</f>
        <v>21.7</v>
      </c>
      <c r="M6" s="32">
        <f>VLOOKUP(B6,'Weights (Feast)'!$A$4:$B$8,2,FALSE())</f>
        <v>35</v>
      </c>
      <c r="N6" s="32">
        <f t="shared" si="1"/>
        <v>-13.3</v>
      </c>
      <c r="O6" s="33" t="str">
        <f>IFERROR(__xludf.DUMMYFUNCTION("IFERROR(TEXTJOIN("", "", TRUE, FILTER('Feast Combat Ability'!$J:$J, 'Feast Combat Ability'!$A:$A = A6)), ""ไม่พบข้อมูล"")"),"On-Start: Gain 1 SPD, Special: Gain 1 ATK")</f>
        <v>On-Start: Gain 1 SPD, Special: Gain 1 ATK</v>
      </c>
      <c r="P6" s="32">
        <f>SUMIF('Feast Combat Ability'!$A:$A,$A6,'Feast Combat Ability'!$H:$H)+SUMIF('Feast Sequence'!$A:$A,$A6,'Feast Sequence'!$P:$P)</f>
        <v>3.75</v>
      </c>
      <c r="Q6" s="32">
        <f t="shared" si="2"/>
        <v>1</v>
      </c>
      <c r="R6" s="32">
        <f>IF(COUNTIFS('Feast Combat Ability'!$A:$A,$A6,'Feast Combat Ability'!$I:$I,"Special")=0,0,Q6*'Weights (Feast)'!$B$67)</f>
        <v>2</v>
      </c>
      <c r="S6" s="32">
        <f t="shared" si="3"/>
        <v>27.45</v>
      </c>
      <c r="T6" s="32">
        <f>VLOOKUP(B6,'Weights (Feast)'!$A$11:$B$15,2,FALSE())</f>
        <v>40</v>
      </c>
      <c r="U6" s="32">
        <f t="shared" si="4"/>
        <v>-12.55</v>
      </c>
    </row>
    <row r="7" ht="31.5" customHeight="1">
      <c r="A7" s="27" t="str">
        <f>'Monsters Config'!A7</f>
        <v>MONSTER_PUDDINGCRAP</v>
      </c>
      <c r="B7" s="28">
        <f>'Monsters Config'!B7</f>
        <v>2</v>
      </c>
      <c r="C7" s="27" t="str">
        <f>'Monsters Config'!C7</f>
        <v>ปู๊ดดิ้ง</v>
      </c>
      <c r="D7" s="27" t="str">
        <f>'Monsters Config'!D7</f>
        <v>Pudding Crab</v>
      </c>
      <c r="E7" s="28">
        <f>'Monsters Config'!E7</f>
        <v>17</v>
      </c>
      <c r="F7" s="28">
        <f>'Monsters Config'!G7+SUMIF('Feast Sequence'!$A:$A,$A7,'Feast Sequence'!$F:$F)</f>
        <v>4</v>
      </c>
      <c r="G7" s="28">
        <f>'Monsters Config'!H7+SUMIF('Feast Sequence'!$A:$A,$A7,'Feast Sequence'!$G:$G)</f>
        <v>1</v>
      </c>
      <c r="H7" s="30">
        <v>3.0</v>
      </c>
      <c r="I7" s="10">
        <f>COUNTIF('Feast Sequence'!$A:$A,$A7)</f>
        <v>2</v>
      </c>
      <c r="J7" s="31">
        <f>IF(COUNTIF('Feast Sequence'!$A:$A, A7)&gt;0, SUMIF('Feast Sequence'!$A:$A, A7, 'Feast Sequence'!$E:$E), "ไม่พบข้อมูล")</f>
        <v>3</v>
      </c>
      <c r="K7" s="10">
        <f>SUMIF('Feast Sequence'!$A:$A,$A7,'Feast Sequence'!$H:$H)</f>
        <v>3</v>
      </c>
      <c r="L7" s="32">
        <f>E7*'Weights (Feast)'!$B$18+J7*'Weights (Feast)'!$B$19+F7*'Weights (Feast)'!$B$20+G7*'Weights (Feast)'!$B$21</f>
        <v>25.7</v>
      </c>
      <c r="M7" s="32">
        <f>VLOOKUP(B7,'Weights (Feast)'!$A$4:$B$8,2,FALSE())</f>
        <v>35</v>
      </c>
      <c r="N7" s="32">
        <f t="shared" si="1"/>
        <v>-9.3</v>
      </c>
      <c r="O7" s="33" t="str">
        <f>IFERROR(__xludf.DUMMYFUNCTION("IFERROR(TEXTJOIN("", "", TRUE, FILTER('Feast Combat Ability'!$J:$J, 'Feast Combat Ability'!$A:$A = A7)), ""ไม่พบข้อมูล"")"),"Special: Gain 4 DEF")</f>
        <v>Special: Gain 4 DEF</v>
      </c>
      <c r="P7" s="32">
        <f>SUMIF('Feast Combat Ability'!$A:$A,$A7,'Feast Combat Ability'!$H:$H)+SUMIF('Feast Sequence'!$A:$A,$A7,'Feast Sequence'!$P:$P)</f>
        <v>3.375</v>
      </c>
      <c r="Q7" s="32">
        <f t="shared" si="2"/>
        <v>1</v>
      </c>
      <c r="R7" s="32">
        <f>IF(COUNTIFS('Feast Combat Ability'!$A:$A,$A7,'Feast Combat Ability'!$I:$I,"Special")=0,0,Q7*'Weights (Feast)'!$B$67)</f>
        <v>2</v>
      </c>
      <c r="S7" s="32">
        <f t="shared" si="3"/>
        <v>31.075</v>
      </c>
      <c r="T7" s="32">
        <f>VLOOKUP(B7,'Weights (Feast)'!$A$11:$B$15,2,FALSE())</f>
        <v>40</v>
      </c>
      <c r="U7" s="32">
        <f t="shared" si="4"/>
        <v>-8.925</v>
      </c>
    </row>
    <row r="8" ht="31.5" customHeight="1">
      <c r="A8" s="27" t="str">
        <f>'Monsters Config'!A8</f>
        <v>MONSTER_SUGARTIGER</v>
      </c>
      <c r="B8" s="28">
        <f>'Monsters Config'!B8</f>
        <v>2</v>
      </c>
      <c r="C8" s="27" t="str">
        <f>'Monsters Config'!C8</f>
        <v>เสื้อโฮกน้ำตาลปี๊บ</v>
      </c>
      <c r="D8" s="27" t="str">
        <f>'Monsters Config'!D8</f>
        <v>Sugar Tiger</v>
      </c>
      <c r="E8" s="28">
        <f>'Monsters Config'!E8</f>
        <v>8</v>
      </c>
      <c r="F8" s="28">
        <f>'Monsters Config'!G8+SUMIF('Feast Sequence'!$A:$A,$A8,'Feast Sequence'!$F:$F)</f>
        <v>2</v>
      </c>
      <c r="G8" s="28">
        <f>'Monsters Config'!H8+SUMIF('Feast Sequence'!$A:$A,$A8,'Feast Sequence'!$G:$G)</f>
        <v>7</v>
      </c>
      <c r="H8" s="30">
        <v>3.0</v>
      </c>
      <c r="I8" s="10">
        <f>COUNTIF('Feast Sequence'!$A:$A,$A8)</f>
        <v>2</v>
      </c>
      <c r="J8" s="31">
        <f>IF(COUNTIF('Feast Sequence'!$A:$A, A8)&gt;0, SUMIF('Feast Sequence'!$A:$A, A8, 'Feast Sequence'!$E:$E), "ไม่พบข้อมูล")</f>
        <v>5</v>
      </c>
      <c r="K8" s="10">
        <f>SUMIF('Feast Sequence'!$A:$A,$A8,'Feast Sequence'!$H:$H)</f>
        <v>2</v>
      </c>
      <c r="L8" s="32">
        <f>E8*'Weights (Feast)'!$B$18+J8*'Weights (Feast)'!$B$19+F8*'Weights (Feast)'!$B$20+G8*'Weights (Feast)'!$B$21</f>
        <v>24.1</v>
      </c>
      <c r="M8" s="32">
        <f>VLOOKUP(B8,'Weights (Feast)'!$A$4:$B$8,2,FALSE())</f>
        <v>35</v>
      </c>
      <c r="N8" s="32">
        <f t="shared" si="1"/>
        <v>-10.9</v>
      </c>
      <c r="O8" s="33" t="str">
        <f>IFERROR(__xludf.DUMMYFUNCTION("IFERROR(TEXTJOIN("", "", TRUE, FILTER('Feast Combat Ability'!$J:$J, 'Feast Combat Ability'!$A:$A = A8)), ""ไม่พบข้อมูล"")"),"Special: Gain 1 ATK")</f>
        <v>Special: Gain 1 ATK</v>
      </c>
      <c r="P8" s="32">
        <f>SUMIF('Feast Combat Ability'!$A:$A,$A8,'Feast Combat Ability'!$H:$H)+SUMIF('Feast Sequence'!$A:$A,$A8,'Feast Sequence'!$P:$P)</f>
        <v>1.5</v>
      </c>
      <c r="Q8" s="32">
        <f t="shared" si="2"/>
        <v>0.6666666667</v>
      </c>
      <c r="R8" s="32">
        <f>IF(COUNTIFS('Feast Combat Ability'!$A:$A,$A8,'Feast Combat Ability'!$I:$I,"Special")=0,0,Q8*'Weights (Feast)'!$B$67)</f>
        <v>1.333333333</v>
      </c>
      <c r="S8" s="32">
        <f t="shared" si="3"/>
        <v>26.93333333</v>
      </c>
      <c r="T8" s="32">
        <f>VLOOKUP(B8,'Weights (Feast)'!$A$11:$B$15,2,FALSE())</f>
        <v>40</v>
      </c>
      <c r="U8" s="32">
        <f t="shared" si="4"/>
        <v>-13.06666667</v>
      </c>
    </row>
    <row r="9" ht="31.5" customHeight="1">
      <c r="A9" s="27" t="str">
        <f>'Monsters Config'!A9</f>
        <v>MONSTER_SPICYHEDGEHOG</v>
      </c>
      <c r="B9" s="28">
        <f>'Monsters Config'!B9</f>
        <v>3</v>
      </c>
      <c r="C9" s="27" t="str">
        <f>'Monsters Config'!C9</f>
        <v>เม่นพริก</v>
      </c>
      <c r="D9" s="27" t="str">
        <f>'Monsters Config'!D9</f>
        <v>Spicy Hedgehog</v>
      </c>
      <c r="E9" s="28">
        <f>'Monsters Config'!E9</f>
        <v>12</v>
      </c>
      <c r="F9" s="28">
        <f>'Monsters Config'!G9+SUMIF('Feast Sequence'!$A:$A,$A9,'Feast Sequence'!$F:$F)</f>
        <v>7</v>
      </c>
      <c r="G9" s="28">
        <f>'Monsters Config'!H9+SUMIF('Feast Sequence'!$A:$A,$A9,'Feast Sequence'!$G:$G)</f>
        <v>6</v>
      </c>
      <c r="H9" s="30">
        <v>3.0</v>
      </c>
      <c r="I9" s="10">
        <f>COUNTIF('Feast Sequence'!$A:$A,$A9)</f>
        <v>2</v>
      </c>
      <c r="J9" s="31">
        <f>IF(COUNTIF('Feast Sequence'!$A:$A, A9)&gt;0, SUMIF('Feast Sequence'!$A:$A, A9, 'Feast Sequence'!$E:$E), "ไม่พบข้อมูล")</f>
        <v>3</v>
      </c>
      <c r="K9" s="10">
        <f>SUMIF('Feast Sequence'!$A:$A,$A9,'Feast Sequence'!$H:$H)</f>
        <v>2</v>
      </c>
      <c r="L9" s="32">
        <f>E9*'Weights (Feast)'!$B$18+J9*'Weights (Feast)'!$B$19+F9*'Weights (Feast)'!$B$20+G9*'Weights (Feast)'!$B$21</f>
        <v>28.1</v>
      </c>
      <c r="M9" s="32">
        <f>VLOOKUP(B9,'Weights (Feast)'!$A$4:$B$8,2,FALSE())</f>
        <v>50</v>
      </c>
      <c r="N9" s="32">
        <f t="shared" si="1"/>
        <v>-21.9</v>
      </c>
      <c r="O9" s="33" t="str">
        <f>IFERROR(__xludf.DUMMYFUNCTION("IFERROR(TEXTJOIN("", "", TRUE, FILTER('Feast Combat Ability'!$J:$J, 'Feast Combat Ability'!$A:$A = A9)), ""ไม่พบข้อมูล"")"),"On-Start: Gain 1 Thorn, Special: Gain 1 Thorn")</f>
        <v>On-Start: Gain 1 Thorn, Special: Gain 1 Thorn</v>
      </c>
      <c r="P9" s="32">
        <f>SUMIF('Feast Combat Ability'!$A:$A,$A9,'Feast Combat Ability'!$H:$H)+SUMIF('Feast Sequence'!$A:$A,$A9,'Feast Sequence'!$P:$P)</f>
        <v>4.95</v>
      </c>
      <c r="Q9" s="32">
        <f t="shared" si="2"/>
        <v>0.6666666667</v>
      </c>
      <c r="R9" s="32">
        <f>IF(COUNTIFS('Feast Combat Ability'!$A:$A,$A9,'Feast Combat Ability'!$I:$I,"Special")=0,0,Q9*'Weights (Feast)'!$B$67)</f>
        <v>1.333333333</v>
      </c>
      <c r="S9" s="32">
        <f t="shared" si="3"/>
        <v>34.38333333</v>
      </c>
      <c r="T9" s="32">
        <f>VLOOKUP(B9,'Weights (Feast)'!$A$11:$B$15,2,FALSE())</f>
        <v>60</v>
      </c>
      <c r="U9" s="32">
        <f t="shared" si="4"/>
        <v>-25.61666667</v>
      </c>
    </row>
    <row r="10" ht="31.5" customHeight="1">
      <c r="A10" s="27" t="str">
        <f>'Monsters Config'!A10</f>
        <v>MONSTER_BLUEFIN</v>
      </c>
      <c r="B10" s="28">
        <f>'Monsters Config'!B10</f>
        <v>3</v>
      </c>
      <c r="C10" s="27" t="str">
        <f>'Monsters Config'!C10</f>
        <v>ปลาทูเพื่อนรัก</v>
      </c>
      <c r="D10" s="27" t="str">
        <f>'Monsters Config'!D10</f>
        <v>Bluefin In love</v>
      </c>
      <c r="E10" s="28">
        <f>'Monsters Config'!E10</f>
        <v>16</v>
      </c>
      <c r="F10" s="28">
        <f>'Monsters Config'!G10+SUMIF('Feast Sequence'!$A:$A,$A10,'Feast Sequence'!$F:$F)</f>
        <v>6</v>
      </c>
      <c r="G10" s="28">
        <f>'Monsters Config'!H10+SUMIF('Feast Sequence'!$A:$A,$A10,'Feast Sequence'!$G:$G)</f>
        <v>7</v>
      </c>
      <c r="H10" s="30">
        <v>3.0</v>
      </c>
      <c r="I10" s="10">
        <f>COUNTIF('Feast Sequence'!$A:$A,$A10)</f>
        <v>2</v>
      </c>
      <c r="J10" s="31">
        <f>IF(COUNTIF('Feast Sequence'!$A:$A, A10)&gt;0, SUMIF('Feast Sequence'!$A:$A, A10, 'Feast Sequence'!$E:$E), "ไม่พบข้อมูล")</f>
        <v>3</v>
      </c>
      <c r="K10" s="10">
        <f>SUMIF('Feast Sequence'!$A:$A,$A10,'Feast Sequence'!$H:$H)</f>
        <v>3</v>
      </c>
      <c r="L10" s="32">
        <f>E10*'Weights (Feast)'!$B$18+J10*'Weights (Feast)'!$B$19+F10*'Weights (Feast)'!$B$20+G10*'Weights (Feast)'!$B$21</f>
        <v>32.3</v>
      </c>
      <c r="M10" s="32">
        <f>VLOOKUP(B10,'Weights (Feast)'!$A$4:$B$8,2,FALSE())</f>
        <v>50</v>
      </c>
      <c r="N10" s="32">
        <f t="shared" si="1"/>
        <v>-17.7</v>
      </c>
      <c r="O10" s="33" t="str">
        <f>IFERROR(__xludf.DUMMYFUNCTION("IFERROR(TEXTJOIN("", "", TRUE, FILTER('Feast Combat Ability'!$J:$J, 'Feast Combat Ability'!$A:$A = A10)), ""ไม่พบข้อมูล"")"),"On-Damaged: Convert 2 DEF, Special: Convert 1 SPD")</f>
        <v>On-Damaged: Convert 2 DEF, Special: Convert 1 SPD</v>
      </c>
      <c r="P10" s="32">
        <f>SUMIF('Feast Combat Ability'!$A:$A,$A10,'Feast Combat Ability'!$H:$H)+SUMIF('Feast Sequence'!$A:$A,$A10,'Feast Sequence'!$P:$P)</f>
        <v>4.875</v>
      </c>
      <c r="Q10" s="32">
        <f t="shared" si="2"/>
        <v>1</v>
      </c>
      <c r="R10" s="32">
        <f>IF(COUNTIFS('Feast Combat Ability'!$A:$A,$A10,'Feast Combat Ability'!$I:$I,"Special")=0,0,Q10*'Weights (Feast)'!$B$67)</f>
        <v>2</v>
      </c>
      <c r="S10" s="32">
        <f t="shared" si="3"/>
        <v>39.175</v>
      </c>
      <c r="T10" s="32">
        <f>VLOOKUP(B10,'Weights (Feast)'!$A$11:$B$15,2,FALSE())</f>
        <v>60</v>
      </c>
      <c r="U10" s="32">
        <f t="shared" si="4"/>
        <v>-20.825</v>
      </c>
    </row>
    <row r="11" ht="31.5" customHeight="1">
      <c r="A11" s="27" t="str">
        <f>'Monsters Config'!A11</f>
        <v>MONSTER_PIZZATURTLE</v>
      </c>
      <c r="B11" s="28">
        <f>'Monsters Config'!B11</f>
        <v>3</v>
      </c>
      <c r="C11" s="27" t="str">
        <f>'Monsters Config'!C11</f>
        <v>เต่าพิซซ่า</v>
      </c>
      <c r="D11" s="27" t="str">
        <f>'Monsters Config'!D11</f>
        <v>Pizza Turtle</v>
      </c>
      <c r="E11" s="28">
        <f>'Monsters Config'!E11</f>
        <v>25</v>
      </c>
      <c r="F11" s="28">
        <f>'Monsters Config'!G11+SUMIF('Feast Sequence'!$A:$A,$A11,'Feast Sequence'!$F:$F)</f>
        <v>7</v>
      </c>
      <c r="G11" s="28">
        <f>'Monsters Config'!H11+SUMIF('Feast Sequence'!$A:$A,$A11,'Feast Sequence'!$G:$G)</f>
        <v>1</v>
      </c>
      <c r="H11" s="30">
        <v>3.0</v>
      </c>
      <c r="I11" s="10">
        <f>COUNTIF('Feast Sequence'!$A:$A,$A11)</f>
        <v>2</v>
      </c>
      <c r="J11" s="31">
        <f>IF(COUNTIF('Feast Sequence'!$A:$A, A11)&gt;0, SUMIF('Feast Sequence'!$A:$A, A11, 'Feast Sequence'!$E:$E), "ไม่พบข้อมูล")</f>
        <v>4</v>
      </c>
      <c r="K11" s="10">
        <f>SUMIF('Feast Sequence'!$A:$A,$A11,'Feast Sequence'!$H:$H)</f>
        <v>3</v>
      </c>
      <c r="L11" s="32">
        <f>E11*'Weights (Feast)'!$B$18+J11*'Weights (Feast)'!$B$19+F11*'Weights (Feast)'!$B$20+G11*'Weights (Feast)'!$B$21</f>
        <v>37.6</v>
      </c>
      <c r="M11" s="32">
        <f>VLOOKUP(B11,'Weights (Feast)'!$A$4:$B$8,2,FALSE())</f>
        <v>50</v>
      </c>
      <c r="N11" s="32">
        <f t="shared" si="1"/>
        <v>-12.4</v>
      </c>
      <c r="O11" s="33" t="str">
        <f>IFERROR(__xludf.DUMMYFUNCTION("IFERROR(TEXTJOIN("", "", TRUE, FILTER('Feast Combat Ability'!$J:$J, 'Feast Combat Ability'!$A:$A = A11)), ""ไม่พบข้อมูล"")"),"On-Damaged: Gain 1 DEF, Special: Gain 1 Armor")</f>
        <v>On-Damaged: Gain 1 DEF, Special: Gain 1 Armor</v>
      </c>
      <c r="P11" s="32">
        <f>SUMIF('Feast Combat Ability'!$A:$A,$A11,'Feast Combat Ability'!$H:$H)+SUMIF('Feast Sequence'!$A:$A,$A11,'Feast Sequence'!$P:$P)</f>
        <v>6.45</v>
      </c>
      <c r="Q11" s="32">
        <f t="shared" si="2"/>
        <v>1</v>
      </c>
      <c r="R11" s="32">
        <f>IF(COUNTIFS('Feast Combat Ability'!$A:$A,$A11,'Feast Combat Ability'!$I:$I,"Special")=0,0,Q11*'Weights (Feast)'!$B$67)</f>
        <v>2</v>
      </c>
      <c r="S11" s="32">
        <f t="shared" si="3"/>
        <v>46.05</v>
      </c>
      <c r="T11" s="32">
        <f>VLOOKUP(B11,'Weights (Feast)'!$A$11:$B$15,2,FALSE())</f>
        <v>60</v>
      </c>
      <c r="U11" s="32">
        <f t="shared" si="4"/>
        <v>-13.95</v>
      </c>
    </row>
    <row r="12" ht="31.5" customHeight="1">
      <c r="A12" s="27" t="str">
        <f>'Monsters Config'!A12</f>
        <v>MONSTER_DURAINBOMB</v>
      </c>
      <c r="B12" s="28">
        <f>'Monsters Config'!B12</f>
        <v>3</v>
      </c>
      <c r="C12" s="27" t="str">
        <f>'Monsters Config'!C12</f>
        <v>ทุเรียนระเบิด</v>
      </c>
      <c r="D12" s="27" t="str">
        <f>'Monsters Config'!D12</f>
        <v>Durain Bomb</v>
      </c>
      <c r="E12" s="28">
        <f>'Monsters Config'!E12</f>
        <v>14</v>
      </c>
      <c r="F12" s="28">
        <f>'Monsters Config'!G12+SUMIF('Feast Sequence'!$A:$A,$A12,'Feast Sequence'!$F:$F)</f>
        <v>8</v>
      </c>
      <c r="G12" s="28">
        <f>'Monsters Config'!H12+SUMIF('Feast Sequence'!$A:$A,$A12,'Feast Sequence'!$G:$G)</f>
        <v>2</v>
      </c>
      <c r="H12" s="30">
        <v>3.0</v>
      </c>
      <c r="I12" s="10">
        <f>COUNTIF('Feast Sequence'!$A:$A,$A12)</f>
        <v>2</v>
      </c>
      <c r="J12" s="31">
        <f>IF(COUNTIF('Feast Sequence'!$A:$A, A12)&gt;0, SUMIF('Feast Sequence'!$A:$A, A12, 'Feast Sequence'!$E:$E), "ไม่พบข้อมูล")</f>
        <v>6</v>
      </c>
      <c r="K12" s="10">
        <f>SUMIF('Feast Sequence'!$A:$A,$A12,'Feast Sequence'!$H:$H)</f>
        <v>2</v>
      </c>
      <c r="L12" s="32">
        <f>E12*'Weights (Feast)'!$B$18+J12*'Weights (Feast)'!$B$19+F12*'Weights (Feast)'!$B$20+G12*'Weights (Feast)'!$B$21</f>
        <v>31.4</v>
      </c>
      <c r="M12" s="32">
        <f>VLOOKUP(B12,'Weights (Feast)'!$A$4:$B$8,2,FALSE())</f>
        <v>50</v>
      </c>
      <c r="N12" s="32">
        <f t="shared" si="1"/>
        <v>-18.6</v>
      </c>
      <c r="O12" s="33" t="str">
        <f>IFERROR(__xludf.DUMMYFUNCTION("IFERROR(TEXTJOIN("", "", TRUE, FILTER('Feast Combat Ability'!$J:$J, 'Feast Combat Ability'!$A:$A = A12)), ""ไม่พบข้อมูล"")"),"On-Start: Gain 1 Thorn, Special: Eater 1 Eater")</f>
        <v>On-Start: Gain 1 Thorn, Special: Eater 1 Eater</v>
      </c>
      <c r="P12" s="32">
        <f>SUMIF('Feast Combat Ability'!$A:$A,$A12,'Feast Combat Ability'!$H:$H)+SUMIF('Feast Sequence'!$A:$A,$A12,'Feast Sequence'!$P:$P)</f>
        <v>10.2</v>
      </c>
      <c r="Q12" s="32">
        <f t="shared" si="2"/>
        <v>0.6666666667</v>
      </c>
      <c r="R12" s="32">
        <f>IF(COUNTIFS('Feast Combat Ability'!$A:$A,$A12,'Feast Combat Ability'!$I:$I,"Special")=0,0,Q12*'Weights (Feast)'!$B$67)</f>
        <v>1.333333333</v>
      </c>
      <c r="S12" s="32">
        <f t="shared" si="3"/>
        <v>42.93333333</v>
      </c>
      <c r="T12" s="32">
        <f>VLOOKUP(B12,'Weights (Feast)'!$A$11:$B$15,2,FALSE())</f>
        <v>60</v>
      </c>
      <c r="U12" s="32">
        <f t="shared" si="4"/>
        <v>-17.06666667</v>
      </c>
    </row>
    <row r="13" ht="31.5" customHeight="1">
      <c r="A13" s="27" t="str">
        <f>'Monsters Config'!A13</f>
        <v>MONSTER_CHIVE</v>
      </c>
      <c r="B13" s="28">
        <f>'Monsters Config'!B13</f>
        <v>3</v>
      </c>
      <c r="C13" s="27" t="str">
        <f>'Monsters Config'!C13</f>
        <v>กุ้ยช่ายสด</v>
      </c>
      <c r="D13" s="27" t="str">
        <f>'Monsters Config'!D13</f>
        <v>Garlic Chives</v>
      </c>
      <c r="E13" s="28">
        <f>'Monsters Config'!E13</f>
        <v>6</v>
      </c>
      <c r="F13" s="28">
        <f>'Monsters Config'!G13+SUMIF('Feast Sequence'!$A:$A,$A13,'Feast Sequence'!$F:$F)</f>
        <v>8</v>
      </c>
      <c r="G13" s="28">
        <f>'Monsters Config'!H13+SUMIF('Feast Sequence'!$A:$A,$A13,'Feast Sequence'!$G:$G)</f>
        <v>12</v>
      </c>
      <c r="H13" s="30">
        <v>3.0</v>
      </c>
      <c r="I13" s="10">
        <f>COUNTIF('Feast Sequence'!$A:$A,$A13)</f>
        <v>2</v>
      </c>
      <c r="J13" s="31">
        <f>IF(COUNTIF('Feast Sequence'!$A:$A, A13)&gt;0, SUMIF('Feast Sequence'!$A:$A, A13, 'Feast Sequence'!$E:$E), "ไม่พบข้อมูล")</f>
        <v>5</v>
      </c>
      <c r="K13" s="10">
        <f>SUMIF('Feast Sequence'!$A:$A,$A13,'Feast Sequence'!$H:$H)</f>
        <v>2</v>
      </c>
      <c r="L13" s="32">
        <f>E13*'Weights (Feast)'!$B$18+J13*'Weights (Feast)'!$B$19+F13*'Weights (Feast)'!$B$20+G13*'Weights (Feast)'!$B$21</f>
        <v>31.9</v>
      </c>
      <c r="M13" s="32">
        <f>VLOOKUP(B13,'Weights (Feast)'!$A$4:$B$8,2,FALSE())</f>
        <v>50</v>
      </c>
      <c r="N13" s="32">
        <f t="shared" si="1"/>
        <v>-18.1</v>
      </c>
      <c r="O13" s="33" t="str">
        <f>IFERROR(__xludf.DUMMYFUNCTION("IFERROR(TEXTJOIN("", "", TRUE, FILTER('Feast Combat Ability'!$J:$J, 'Feast Combat Ability'!$A:$A = A13)), ""ไม่พบข้อมูล"")"),"On-Hit: Gain 1 ATK, Special: Gain 2 ATK")</f>
        <v>On-Hit: Gain 1 ATK, Special: Gain 2 ATK</v>
      </c>
      <c r="P13" s="32">
        <f>SUMIF('Feast Combat Ability'!$A:$A,$A13,'Feast Combat Ability'!$H:$H)+SUMIF('Feast Sequence'!$A:$A,$A13,'Feast Sequence'!$P:$P)</f>
        <v>4.875</v>
      </c>
      <c r="Q13" s="32">
        <f t="shared" si="2"/>
        <v>0.6666666667</v>
      </c>
      <c r="R13" s="32">
        <f>IF(COUNTIFS('Feast Combat Ability'!$A:$A,$A13,'Feast Combat Ability'!$I:$I,"Special")=0,0,Q13*'Weights (Feast)'!$B$67)</f>
        <v>1.333333333</v>
      </c>
      <c r="S13" s="32">
        <f t="shared" si="3"/>
        <v>38.10833333</v>
      </c>
      <c r="T13" s="32">
        <f>VLOOKUP(B13,'Weights (Feast)'!$A$11:$B$15,2,FALSE())</f>
        <v>60</v>
      </c>
      <c r="U13" s="32">
        <f t="shared" si="4"/>
        <v>-21.89166667</v>
      </c>
    </row>
    <row r="14" ht="31.5" customHeight="1">
      <c r="A14" s="27" t="str">
        <f>'Monsters Config'!A14</f>
        <v>MONSTER_BROCOLION</v>
      </c>
      <c r="B14" s="28">
        <f>'Monsters Config'!B14</f>
        <v>4</v>
      </c>
      <c r="C14" s="27" t="str">
        <f>'Monsters Config'!C14</f>
        <v>สิงโตบล็อคโคลี่</v>
      </c>
      <c r="D14" s="27" t="str">
        <f>'Monsters Config'!D14</f>
        <v>BrocoLion</v>
      </c>
      <c r="E14" s="28">
        <f>'Monsters Config'!E14</f>
        <v>20</v>
      </c>
      <c r="F14" s="28">
        <f>'Monsters Config'!G14+SUMIF('Feast Sequence'!$A:$A,$A14,'Feast Sequence'!$F:$F)</f>
        <v>6</v>
      </c>
      <c r="G14" s="28">
        <f>'Monsters Config'!H14+SUMIF('Feast Sequence'!$A:$A,$A14,'Feast Sequence'!$G:$G)</f>
        <v>9</v>
      </c>
      <c r="H14" s="30">
        <v>4.0</v>
      </c>
      <c r="I14" s="10">
        <f>COUNTIF('Feast Sequence'!$A:$A,$A14)</f>
        <v>3</v>
      </c>
      <c r="J14" s="31">
        <f>IF(COUNTIF('Feast Sequence'!$A:$A, A14)&gt;0, SUMIF('Feast Sequence'!$A:$A, A14, 'Feast Sequence'!$E:$E), "ไม่พบข้อมูล")</f>
        <v>4</v>
      </c>
      <c r="K14" s="10">
        <f>SUMIF('Feast Sequence'!$A:$A,$A14,'Feast Sequence'!$H:$H)</f>
        <v>4</v>
      </c>
      <c r="L14" s="32">
        <f>E14*'Weights (Feast)'!$B$18+J14*'Weights (Feast)'!$B$19+F14*'Weights (Feast)'!$B$20+G14*'Weights (Feast)'!$B$21</f>
        <v>39.8</v>
      </c>
      <c r="M14" s="32">
        <f>VLOOKUP(B14,'Weights (Feast)'!$A$4:$B$8,2,FALSE())</f>
        <v>65</v>
      </c>
      <c r="N14" s="32">
        <f t="shared" si="1"/>
        <v>-25.2</v>
      </c>
      <c r="O14" s="33" t="str">
        <f>IFERROR(__xludf.DUMMYFUNCTION("IFERROR(TEXTJOIN("", "", TRUE, FILTER('Feast Combat Ability'!$J:$J, 'Feast Combat Ability'!$A:$A = A14)), ""ไม่พบข้อมูล"")"),"On-Exposed: Gain 2 ATK, On-Half: Gain 2 SPD, Special: Gain 3 ATK")</f>
        <v>On-Exposed: Gain 2 ATK, On-Half: Gain 2 SPD, Special: Gain 3 ATK</v>
      </c>
      <c r="P14" s="32">
        <f>SUMIF('Feast Combat Ability'!$A:$A,$A14,'Feast Combat Ability'!$H:$H)+SUMIF('Feast Sequence'!$A:$A,$A14,'Feast Sequence'!$P:$P)</f>
        <v>6.078125</v>
      </c>
      <c r="Q14" s="32">
        <f t="shared" si="2"/>
        <v>1</v>
      </c>
      <c r="R14" s="32">
        <f>IF(COUNTIFS('Feast Combat Ability'!$A:$A,$A14,'Feast Combat Ability'!$I:$I,"Special")=0,0,Q14*'Weights (Feast)'!$B$67)</f>
        <v>2</v>
      </c>
      <c r="S14" s="32">
        <f t="shared" si="3"/>
        <v>47.878125</v>
      </c>
      <c r="T14" s="32">
        <f>VLOOKUP(B14,'Weights (Feast)'!$A$11:$B$15,2,FALSE())</f>
        <v>80</v>
      </c>
      <c r="U14" s="32">
        <f t="shared" si="4"/>
        <v>-32.121875</v>
      </c>
    </row>
    <row r="15" ht="31.5" customHeight="1">
      <c r="A15" s="27" t="str">
        <f>'Monsters Config'!A15</f>
        <v>MONSTER_BANANAOCTOPUS</v>
      </c>
      <c r="B15" s="28">
        <f>'Monsters Config'!B15</f>
        <v>4</v>
      </c>
      <c r="C15" s="27" t="str">
        <f>'Monsters Config'!C15</f>
        <v>หมึกกล้วย</v>
      </c>
      <c r="D15" s="27" t="str">
        <f>'Monsters Config'!D15</f>
        <v>Banana Octopus</v>
      </c>
      <c r="E15" s="28">
        <f>'Monsters Config'!E15</f>
        <v>27</v>
      </c>
      <c r="F15" s="29">
        <v>8.0</v>
      </c>
      <c r="G15" s="29">
        <v>3.0</v>
      </c>
      <c r="H15" s="30">
        <v>4.0</v>
      </c>
      <c r="I15" s="10">
        <f>COUNTIF('Feast Sequence'!$A:$A,$A15)</f>
        <v>3</v>
      </c>
      <c r="J15" s="31">
        <f>IF(COUNTIF('Feast Sequence'!$A:$A, A15)&gt;0, SUMIF('Feast Sequence'!$A:$A, A15, 'Feast Sequence'!$E:$E), "ไม่พบข้อมูล")</f>
        <v>6</v>
      </c>
      <c r="K15" s="10">
        <f>SUMIF('Feast Sequence'!$A:$A,$A15,'Feast Sequence'!$H:$H)</f>
        <v>3</v>
      </c>
      <c r="L15" s="32">
        <f>E15*'Weights (Feast)'!$B$18+J15*'Weights (Feast)'!$B$19+F15*'Weights (Feast)'!$B$20+G15*'Weights (Feast)'!$B$21</f>
        <v>45.4</v>
      </c>
      <c r="M15" s="32">
        <f>VLOOKUP(B15,'Weights (Feast)'!$A$4:$B$8,2,FALSE())</f>
        <v>65</v>
      </c>
      <c r="N15" s="32">
        <f t="shared" si="1"/>
        <v>-19.6</v>
      </c>
      <c r="O15" s="33" t="str">
        <f>IFERROR(__xludf.DUMMYFUNCTION("IFERROR(TEXTJOIN("", "", TRUE, FILTER('Feast Combat Ability'!$J:$J, 'Feast Combat Ability'!$A:$A = A15)), ""ไม่พบข้อมูล"")"),"On-Damaged: Gain 2 ATK, Special: Gain 1 SPD")</f>
        <v>On-Damaged: Gain 2 ATK, Special: Gain 1 SPD</v>
      </c>
      <c r="P15" s="32">
        <f>SUMIF('Feast Combat Ability'!$A:$A,$A15,'Feast Combat Ability'!$H:$H)+SUMIF('Feast Sequence'!$A:$A,$A15,'Feast Sequence'!$P:$P)</f>
        <v>6.875</v>
      </c>
      <c r="Q15" s="32">
        <f t="shared" si="2"/>
        <v>0.75</v>
      </c>
      <c r="R15" s="32">
        <f>IF(COUNTIFS('Feast Combat Ability'!$A:$A,$A15,'Feast Combat Ability'!$I:$I,"Special")=0,0,Q15*'Weights (Feast)'!$B$67)</f>
        <v>1.5</v>
      </c>
      <c r="S15" s="32">
        <f t="shared" si="3"/>
        <v>53.775</v>
      </c>
      <c r="T15" s="32">
        <f>VLOOKUP(B15,'Weights (Feast)'!$A$11:$B$15,2,FALSE())</f>
        <v>80</v>
      </c>
      <c r="U15" s="32">
        <f t="shared" si="4"/>
        <v>-26.225</v>
      </c>
    </row>
    <row r="16" ht="31.5" customHeight="1">
      <c r="A16" s="27" t="str">
        <f>'Monsters Config'!A16</f>
        <v>MONSTER_UBEECORN</v>
      </c>
      <c r="B16" s="28">
        <f>'Monsters Config'!B16</f>
        <v>4</v>
      </c>
      <c r="C16" s="27" t="str">
        <f>'Monsters Config'!C16</f>
        <v>ยูบีคอร์น</v>
      </c>
      <c r="D16" s="27" t="str">
        <f>'Monsters Config'!D16</f>
        <v>Ubeecorn</v>
      </c>
      <c r="E16" s="28">
        <f>'Monsters Config'!E16</f>
        <v>17</v>
      </c>
      <c r="F16" s="28">
        <f>'Monsters Config'!G16+SUMIF('Feast Sequence'!$A:$A,$A16,'Feast Sequence'!$F:$F)</f>
        <v>2</v>
      </c>
      <c r="G16" s="29">
        <v>8.0</v>
      </c>
      <c r="H16" s="30">
        <v>4.0</v>
      </c>
      <c r="I16" s="10">
        <f>COUNTIF('Feast Sequence'!$A:$A,$A16)</f>
        <v>3</v>
      </c>
      <c r="J16" s="31">
        <f>IF(COUNTIF('Feast Sequence'!$A:$A, A16)&gt;0, SUMIF('Feast Sequence'!$A:$A, A16, 'Feast Sequence'!$E:$E), "ไม่พบข้อมูล")</f>
        <v>7</v>
      </c>
      <c r="K16" s="10">
        <f>SUMIF('Feast Sequence'!$A:$A,$A16,'Feast Sequence'!$H:$H)</f>
        <v>4</v>
      </c>
      <c r="L16" s="32">
        <f>E16*'Weights (Feast)'!$B$18+J16*'Weights (Feast)'!$B$19+F16*'Weights (Feast)'!$B$20+G16*'Weights (Feast)'!$B$21</f>
        <v>37.1</v>
      </c>
      <c r="M16" s="32">
        <f>VLOOKUP(B16,'Weights (Feast)'!$A$4:$B$8,2,FALSE())</f>
        <v>65</v>
      </c>
      <c r="N16" s="32">
        <f t="shared" si="1"/>
        <v>-27.9</v>
      </c>
      <c r="O16" s="33" t="str">
        <f>IFERROR(__xludf.DUMMYFUNCTION("IFERROR(TEXTJOIN("", "", TRUE, FILTER('Feast Combat Ability'!$J:$J, 'Feast Combat Ability'!$A:$A = A16)), ""ไม่พบข้อมูล"")"),"On-Hit: Restore 2 HP, On-Half: Gain 1 Armor, Special: Gain 1 SPD")</f>
        <v>On-Hit: Restore 2 HP, On-Half: Gain 1 Armor, Special: Gain 1 SPD</v>
      </c>
      <c r="P16" s="32">
        <f>SUMIF('Feast Combat Ability'!$A:$A,$A16,'Feast Combat Ability'!$H:$H)+SUMIF('Feast Sequence'!$A:$A,$A16,'Feast Sequence'!$P:$P)</f>
        <v>7.5</v>
      </c>
      <c r="Q16" s="32">
        <f t="shared" si="2"/>
        <v>1</v>
      </c>
      <c r="R16" s="32">
        <f>IF(COUNTIFS('Feast Combat Ability'!$A:$A,$A16,'Feast Combat Ability'!$I:$I,"Special")=0,0,Q16*'Weights (Feast)'!$B$67)</f>
        <v>2</v>
      </c>
      <c r="S16" s="32">
        <f t="shared" si="3"/>
        <v>46.6</v>
      </c>
      <c r="T16" s="32">
        <f>VLOOKUP(B16,'Weights (Feast)'!$A$11:$B$15,2,FALSE())</f>
        <v>80</v>
      </c>
      <c r="U16" s="32">
        <f t="shared" si="4"/>
        <v>-33.4</v>
      </c>
    </row>
    <row r="17" ht="31.5" customHeight="1">
      <c r="A17" s="27" t="str">
        <f>'Monsters Config'!A17</f>
        <v>MONSTER_MONKEYCUPSSPICES</v>
      </c>
      <c r="B17" s="28">
        <f>'Monsters Config'!B17</f>
        <v>4</v>
      </c>
      <c r="C17" s="27" t="str">
        <f>'Monsters Config'!C17</f>
        <v>ต้นหม้อข้าวหม้อแกง</v>
      </c>
      <c r="D17" s="27" t="str">
        <f>'Monsters Config'!D17</f>
        <v>MonkeyCupsSpices</v>
      </c>
      <c r="E17" s="28">
        <f>'Monsters Config'!E17</f>
        <v>24</v>
      </c>
      <c r="F17" s="28">
        <f>'Monsters Config'!G17+SUMIF('Feast Sequence'!$A:$A,$A17,'Feast Sequence'!$F:$F)</f>
        <v>8</v>
      </c>
      <c r="G17" s="28">
        <f>'Monsters Config'!H17+SUMIF('Feast Sequence'!$A:$A,$A17,'Feast Sequence'!$G:$G)</f>
        <v>7</v>
      </c>
      <c r="H17" s="30">
        <v>4.0</v>
      </c>
      <c r="I17" s="10">
        <f>COUNTIF('Feast Sequence'!$A:$A,$A17)</f>
        <v>3</v>
      </c>
      <c r="J17" s="31">
        <f>IF(COUNTIF('Feast Sequence'!$A:$A, A17)&gt;0, SUMIF('Feast Sequence'!$A:$A, A17, 'Feast Sequence'!$E:$E), "ไม่พบข้อมูล")</f>
        <v>6</v>
      </c>
      <c r="K17" s="10">
        <f>SUMIF('Feast Sequence'!$A:$A,$A17,'Feast Sequence'!$H:$H)</f>
        <v>3</v>
      </c>
      <c r="L17" s="32">
        <f>E17*'Weights (Feast)'!$B$18+J17*'Weights (Feast)'!$B$19+F17*'Weights (Feast)'!$B$20+G17*'Weights (Feast)'!$B$21</f>
        <v>46.4</v>
      </c>
      <c r="M17" s="32">
        <f>VLOOKUP(B17,'Weights (Feast)'!$A$4:$B$8,2,FALSE())</f>
        <v>65</v>
      </c>
      <c r="N17" s="32">
        <f t="shared" si="1"/>
        <v>-18.6</v>
      </c>
      <c r="O17" s="33" t="str">
        <f>IFERROR(__xludf.DUMMYFUNCTION("IFERROR(TEXTJOIN("", "", TRUE, FILTER('Feast Combat Ability'!$J:$J, 'Feast Combat Ability'!$A:$A = A17)), ""ไม่พบข้อมูล"")"),"On-Half: Gain 2 Thorn, Special: Gain 2 Thorn")</f>
        <v>On-Half: Gain 2 Thorn, Special: Gain 2 Thorn</v>
      </c>
      <c r="P17" s="32">
        <f>SUMIF('Feast Combat Ability'!$A:$A,$A17,'Feast Combat Ability'!$H:$H)+SUMIF('Feast Sequence'!$A:$A,$A17,'Feast Sequence'!$P:$P)</f>
        <v>8.15625</v>
      </c>
      <c r="Q17" s="32">
        <f t="shared" si="2"/>
        <v>0.75</v>
      </c>
      <c r="R17" s="32">
        <f>IF(COUNTIFS('Feast Combat Ability'!$A:$A,$A17,'Feast Combat Ability'!$I:$I,"Special")=0,0,Q17*'Weights (Feast)'!$B$67)</f>
        <v>1.5</v>
      </c>
      <c r="S17" s="32">
        <f t="shared" si="3"/>
        <v>56.05625</v>
      </c>
      <c r="T17" s="32">
        <f>VLOOKUP(B17,'Weights (Feast)'!$A$11:$B$15,2,FALSE())</f>
        <v>80</v>
      </c>
      <c r="U17" s="32">
        <f t="shared" si="4"/>
        <v>-23.94375</v>
      </c>
    </row>
    <row r="18" ht="31.5" customHeight="1">
      <c r="A18" s="27" t="str">
        <f>'Monsters Config'!A18</f>
        <v>MONSTER_DEARBOKCHOY</v>
      </c>
      <c r="B18" s="28">
        <f>'Monsters Config'!B18</f>
        <v>5</v>
      </c>
      <c r="C18" s="27" t="str">
        <f>'Monsters Config'!C18</f>
        <v>กวางตุ้งฮ่องเต้</v>
      </c>
      <c r="D18" s="27" t="str">
        <f>'Monsters Config'!D18</f>
        <v>DearBokchoy</v>
      </c>
      <c r="E18" s="28">
        <f>'Monsters Config'!E18</f>
        <v>50</v>
      </c>
      <c r="F18" s="28">
        <f>'Monsters Config'!G18+SUMIF('Feast Sequence'!$A:$A,$A18,'Feast Sequence'!$F:$F)</f>
        <v>5</v>
      </c>
      <c r="G18" s="28">
        <f>'Monsters Config'!H18+SUMIF('Feast Sequence'!$A:$A,$A18,'Feast Sequence'!$G:$G)</f>
        <v>10</v>
      </c>
      <c r="H18" s="30">
        <v>5.0</v>
      </c>
      <c r="I18" s="10">
        <f>COUNTIF('Feast Sequence'!$A:$A,$A18)</f>
        <v>3</v>
      </c>
      <c r="J18" s="31">
        <f>IF(COUNTIF('Feast Sequence'!$A:$A, A18)&gt;0, SUMIF('Feast Sequence'!$A:$A, A18, 'Feast Sequence'!$E:$E), "ไม่พบข้อมูล")</f>
        <v>5</v>
      </c>
      <c r="K18" s="10">
        <f>SUMIF('Feast Sequence'!$A:$A,$A18,'Feast Sequence'!$H:$H)</f>
        <v>3</v>
      </c>
      <c r="L18" s="32">
        <f>E18*'Weights (Feast)'!$B$18+J18*'Weights (Feast)'!$B$19+F18*'Weights (Feast)'!$B$20+G18*'Weights (Feast)'!$B$21</f>
        <v>71.5</v>
      </c>
      <c r="M18" s="32">
        <f>VLOOKUP(B18,'Weights (Feast)'!$A$4:$B$8,2,FALSE())</f>
        <v>80</v>
      </c>
      <c r="N18" s="32">
        <f t="shared" si="1"/>
        <v>-8.5</v>
      </c>
      <c r="O18" s="33" t="str">
        <f>IFERROR(__xludf.DUMMYFUNCTION("IFERROR(TEXTJOIN("", "", TRUE, FILTER('Feast Combat Ability'!$J:$J, 'Feast Combat Ability'!$A:$A = A18)), ""ไม่พบข้อมูล"")"),"On-Start: Gain 2 Thorn, On-Hit: Restore 1 HP, Special: Restore 3 HP")</f>
        <v>On-Start: Gain 2 Thorn, On-Hit: Restore 1 HP, Special: Restore 3 HP</v>
      </c>
      <c r="P18" s="32">
        <f>SUMIF('Feast Combat Ability'!$A:$A,$A18,'Feast Combat Ability'!$H:$H)+SUMIF('Feast Sequence'!$A:$A,$A18,'Feast Sequence'!$P:$P)</f>
        <v>11.625</v>
      </c>
      <c r="Q18" s="32">
        <f t="shared" si="2"/>
        <v>0.6</v>
      </c>
      <c r="R18" s="32">
        <f>IF(COUNTIFS('Feast Combat Ability'!$A:$A,$A18,'Feast Combat Ability'!$I:$I,"Special")=0,0,Q18*'Weights (Feast)'!$B$67)</f>
        <v>1.2</v>
      </c>
      <c r="S18" s="32">
        <f t="shared" si="3"/>
        <v>84.325</v>
      </c>
      <c r="T18" s="32">
        <f>VLOOKUP(B18,'Weights (Feast)'!$A$11:$B$15,2,FALSE())</f>
        <v>100</v>
      </c>
      <c r="U18" s="32">
        <f t="shared" si="4"/>
        <v>-15.675</v>
      </c>
    </row>
    <row r="19" ht="31.5" customHeight="1">
      <c r="A19" s="27" t="str">
        <f>'Monsters Config'!A19</f>
        <v>MONSTER_JELLYUDON</v>
      </c>
      <c r="B19" s="28">
        <f>'Monsters Config'!B19</f>
        <v>5</v>
      </c>
      <c r="C19" s="27" t="str">
        <f>'Monsters Config'!C19</f>
        <v>แมงกะพรุนอูด้ง</v>
      </c>
      <c r="D19" s="27" t="str">
        <f>'Monsters Config'!D19</f>
        <v>Jelly Udon</v>
      </c>
      <c r="E19" s="28">
        <f>'Monsters Config'!E19</f>
        <v>40</v>
      </c>
      <c r="F19" s="28">
        <f>'Monsters Config'!G19+SUMIF('Feast Sequence'!$A:$A,$A19,'Feast Sequence'!$F:$F)</f>
        <v>6</v>
      </c>
      <c r="G19" s="28">
        <f>'Monsters Config'!H19+SUMIF('Feast Sequence'!$A:$A,$A19,'Feast Sequence'!$G:$G)</f>
        <v>6</v>
      </c>
      <c r="H19" s="30">
        <v>5.0</v>
      </c>
      <c r="I19" s="10">
        <f>COUNTIF('Feast Sequence'!$A:$A,$A19)</f>
        <v>3</v>
      </c>
      <c r="J19" s="31">
        <f>IF(COUNTIF('Feast Sequence'!$A:$A, A19)&gt;0, SUMIF('Feast Sequence'!$A:$A, A19, 'Feast Sequence'!$E:$E), "ไม่พบข้อมูล")</f>
        <v>6</v>
      </c>
      <c r="K19" s="10">
        <f>SUMIF('Feast Sequence'!$A:$A,$A19,'Feast Sequence'!$H:$H)</f>
        <v>4</v>
      </c>
      <c r="L19" s="32">
        <f>E19*'Weights (Feast)'!$B$18+J19*'Weights (Feast)'!$B$19+F19*'Weights (Feast)'!$B$20+G19*'Weights (Feast)'!$B$21</f>
        <v>59.8</v>
      </c>
      <c r="M19" s="32">
        <f>VLOOKUP(B19,'Weights (Feast)'!$A$4:$B$8,2,FALSE())</f>
        <v>80</v>
      </c>
      <c r="N19" s="32">
        <f t="shared" si="1"/>
        <v>-20.2</v>
      </c>
      <c r="O19" s="33" t="str">
        <f>IFERROR(__xludf.DUMMYFUNCTION("IFERROR(TEXTJOIN("", "", TRUE, FILTER('Feast Combat Ability'!$J:$J, 'Feast Combat Ability'!$A:$A = A19)), ""ไม่พบข้อมูล"")"),"On-Exposed: Gain 2 ATK, On-Half: Gain 2 Armor, Special: Gain 1 SPD")</f>
        <v>On-Exposed: Gain 2 ATK, On-Half: Gain 2 Armor, Special: Gain 1 SPD</v>
      </c>
      <c r="P19" s="32">
        <f>SUMIF('Feast Combat Ability'!$A:$A,$A19,'Feast Combat Ability'!$H:$H)+SUMIF('Feast Sequence'!$A:$A,$A19,'Feast Sequence'!$P:$P)</f>
        <v>9.09375</v>
      </c>
      <c r="Q19" s="32">
        <f t="shared" si="2"/>
        <v>0.8</v>
      </c>
      <c r="R19" s="32">
        <f>IF(COUNTIFS('Feast Combat Ability'!$A:$A,$A19,'Feast Combat Ability'!$I:$I,"Special")=0,0,Q19*'Weights (Feast)'!$B$67)</f>
        <v>1.6</v>
      </c>
      <c r="S19" s="32">
        <f t="shared" si="3"/>
        <v>70.49375</v>
      </c>
      <c r="T19" s="32">
        <f>VLOOKUP(B19,'Weights (Feast)'!$A$11:$B$15,2,FALSE())</f>
        <v>100</v>
      </c>
      <c r="U19" s="32">
        <f t="shared" si="4"/>
        <v>-29.50625</v>
      </c>
    </row>
    <row r="20" ht="15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4"/>
      <c r="P20" s="4"/>
      <c r="Q20" s="4"/>
      <c r="R20" s="4"/>
      <c r="S20" s="4"/>
      <c r="T20" s="4"/>
      <c r="U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4"/>
      <c r="P21" s="4"/>
      <c r="Q21" s="4"/>
      <c r="R21" s="4"/>
      <c r="S21" s="4"/>
      <c r="T21" s="4"/>
      <c r="U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4"/>
      <c r="P22" s="4"/>
      <c r="Q22" s="4"/>
      <c r="R22" s="4"/>
      <c r="S22" s="4"/>
      <c r="T22" s="4"/>
      <c r="U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4"/>
      <c r="P23" s="4"/>
      <c r="Q23" s="4"/>
      <c r="R23" s="4"/>
      <c r="S23" s="4"/>
      <c r="T23" s="4"/>
      <c r="U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4"/>
      <c r="P24" s="4"/>
      <c r="Q24" s="4"/>
      <c r="R24" s="4"/>
      <c r="S24" s="4"/>
      <c r="T24" s="4"/>
      <c r="U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4"/>
      <c r="P25" s="4"/>
      <c r="Q25" s="4"/>
      <c r="R25" s="4"/>
      <c r="S25" s="4"/>
      <c r="T25" s="4"/>
      <c r="U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4"/>
      <c r="P26" s="4"/>
      <c r="Q26" s="4"/>
      <c r="R26" s="4"/>
      <c r="S26" s="4"/>
      <c r="T26" s="4"/>
      <c r="U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4"/>
      <c r="P27" s="4"/>
      <c r="Q27" s="4"/>
      <c r="R27" s="4"/>
      <c r="S27" s="4"/>
      <c r="T27" s="4"/>
      <c r="U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4"/>
      <c r="P28" s="4"/>
      <c r="Q28" s="4"/>
      <c r="R28" s="4"/>
      <c r="S28" s="4"/>
      <c r="T28" s="4"/>
      <c r="U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4"/>
      <c r="P29" s="4"/>
      <c r="Q29" s="4"/>
      <c r="R29" s="4"/>
      <c r="S29" s="4"/>
      <c r="T29" s="4"/>
      <c r="U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4"/>
      <c r="P30" s="4"/>
      <c r="Q30" s="4"/>
      <c r="R30" s="4"/>
      <c r="S30" s="4"/>
      <c r="T30" s="4"/>
      <c r="U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4"/>
      <c r="P31" s="4"/>
      <c r="Q31" s="4"/>
      <c r="R31" s="4"/>
      <c r="S31" s="4"/>
      <c r="T31" s="4"/>
      <c r="U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4"/>
      <c r="P32" s="4"/>
      <c r="Q32" s="4"/>
      <c r="R32" s="4"/>
      <c r="S32" s="4"/>
      <c r="T32" s="4"/>
      <c r="U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4"/>
      <c r="P33" s="4"/>
      <c r="Q33" s="4"/>
      <c r="R33" s="4"/>
      <c r="S33" s="4"/>
      <c r="T33" s="4"/>
      <c r="U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4"/>
      <c r="P34" s="4"/>
      <c r="Q34" s="4"/>
      <c r="R34" s="4"/>
      <c r="S34" s="4"/>
      <c r="T34" s="4"/>
      <c r="U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4"/>
      <c r="P35" s="4"/>
      <c r="Q35" s="4"/>
      <c r="R35" s="4"/>
      <c r="S35" s="4"/>
      <c r="T35" s="4"/>
      <c r="U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4"/>
      <c r="P36" s="4"/>
      <c r="Q36" s="4"/>
      <c r="R36" s="4"/>
      <c r="S36" s="4"/>
      <c r="T36" s="4"/>
      <c r="U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4"/>
      <c r="P37" s="4"/>
      <c r="Q37" s="4"/>
      <c r="R37" s="4"/>
      <c r="S37" s="4"/>
      <c r="T37" s="4"/>
      <c r="U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4"/>
      <c r="P38" s="4"/>
      <c r="Q38" s="4"/>
      <c r="R38" s="4"/>
      <c r="S38" s="4"/>
      <c r="T38" s="4"/>
      <c r="U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4"/>
      <c r="P39" s="4"/>
      <c r="Q39" s="4"/>
      <c r="R39" s="4"/>
      <c r="S39" s="4"/>
      <c r="T39" s="4"/>
      <c r="U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4"/>
      <c r="P40" s="4"/>
      <c r="Q40" s="4"/>
      <c r="R40" s="4"/>
      <c r="S40" s="4"/>
      <c r="T40" s="4"/>
      <c r="U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4"/>
      <c r="P41" s="4"/>
      <c r="Q41" s="4"/>
      <c r="R41" s="4"/>
      <c r="S41" s="4"/>
      <c r="T41" s="4"/>
      <c r="U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4"/>
      <c r="P42" s="4"/>
      <c r="Q42" s="4"/>
      <c r="R42" s="4"/>
      <c r="S42" s="4"/>
      <c r="T42" s="4"/>
      <c r="U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4"/>
      <c r="P43" s="4"/>
      <c r="Q43" s="4"/>
      <c r="R43" s="4"/>
      <c r="S43" s="4"/>
      <c r="T43" s="4"/>
      <c r="U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4"/>
      <c r="P44" s="4"/>
      <c r="Q44" s="4"/>
      <c r="R44" s="4"/>
      <c r="S44" s="4"/>
      <c r="T44" s="4"/>
      <c r="U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4"/>
      <c r="P45" s="4"/>
      <c r="Q45" s="4"/>
      <c r="R45" s="4"/>
      <c r="S45" s="4"/>
      <c r="T45" s="4"/>
      <c r="U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4"/>
      <c r="P46" s="4"/>
      <c r="Q46" s="4"/>
      <c r="R46" s="4"/>
      <c r="S46" s="4"/>
      <c r="T46" s="4"/>
      <c r="U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4"/>
      <c r="P47" s="4"/>
      <c r="Q47" s="4"/>
      <c r="R47" s="4"/>
      <c r="S47" s="4"/>
      <c r="T47" s="4"/>
      <c r="U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4"/>
      <c r="P48" s="4"/>
      <c r="Q48" s="4"/>
      <c r="R48" s="4"/>
      <c r="S48" s="4"/>
      <c r="T48" s="4"/>
      <c r="U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4"/>
      <c r="P49" s="4"/>
      <c r="Q49" s="4"/>
      <c r="R49" s="4"/>
      <c r="S49" s="4"/>
      <c r="T49" s="4"/>
      <c r="U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4"/>
      <c r="P50" s="4"/>
      <c r="Q50" s="4"/>
      <c r="R50" s="4"/>
      <c r="S50" s="4"/>
      <c r="T50" s="4"/>
      <c r="U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4"/>
      <c r="P51" s="4"/>
      <c r="Q51" s="4"/>
      <c r="R51" s="4"/>
      <c r="S51" s="4"/>
      <c r="T51" s="4"/>
      <c r="U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4"/>
      <c r="P52" s="4"/>
      <c r="Q52" s="4"/>
      <c r="R52" s="4"/>
      <c r="S52" s="4"/>
      <c r="T52" s="4"/>
      <c r="U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4"/>
      <c r="P53" s="4"/>
      <c r="Q53" s="4"/>
      <c r="R53" s="4"/>
      <c r="S53" s="4"/>
      <c r="T53" s="4"/>
      <c r="U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4"/>
      <c r="P54" s="4"/>
      <c r="Q54" s="4"/>
      <c r="R54" s="4"/>
      <c r="S54" s="4"/>
      <c r="T54" s="4"/>
      <c r="U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4"/>
      <c r="P55" s="4"/>
      <c r="Q55" s="4"/>
      <c r="R55" s="4"/>
      <c r="S55" s="4"/>
      <c r="T55" s="4"/>
      <c r="U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4"/>
      <c r="P56" s="4"/>
      <c r="Q56" s="4"/>
      <c r="R56" s="4"/>
      <c r="S56" s="4"/>
      <c r="T56" s="4"/>
      <c r="U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4"/>
      <c r="P57" s="4"/>
      <c r="Q57" s="4"/>
      <c r="R57" s="4"/>
      <c r="S57" s="4"/>
      <c r="T57" s="4"/>
      <c r="U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4"/>
      <c r="P58" s="4"/>
      <c r="Q58" s="4"/>
      <c r="R58" s="4"/>
      <c r="S58" s="4"/>
      <c r="T58" s="4"/>
      <c r="U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4"/>
      <c r="P59" s="4"/>
      <c r="Q59" s="4"/>
      <c r="R59" s="4"/>
      <c r="S59" s="4"/>
      <c r="T59" s="4"/>
      <c r="U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4"/>
      <c r="P60" s="4"/>
      <c r="Q60" s="4"/>
      <c r="R60" s="4"/>
      <c r="S60" s="4"/>
      <c r="T60" s="4"/>
      <c r="U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4"/>
      <c r="P61" s="4"/>
      <c r="Q61" s="4"/>
      <c r="R61" s="4"/>
      <c r="S61" s="4"/>
      <c r="T61" s="4"/>
      <c r="U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4"/>
      <c r="P62" s="4"/>
      <c r="Q62" s="4"/>
      <c r="R62" s="4"/>
      <c r="S62" s="4"/>
      <c r="T62" s="4"/>
      <c r="U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4"/>
      <c r="P63" s="4"/>
      <c r="Q63" s="4"/>
      <c r="R63" s="4"/>
      <c r="S63" s="4"/>
      <c r="T63" s="4"/>
      <c r="U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4"/>
      <c r="P64" s="4"/>
      <c r="Q64" s="4"/>
      <c r="R64" s="4"/>
      <c r="S64" s="4"/>
      <c r="T64" s="4"/>
      <c r="U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4"/>
      <c r="P65" s="4"/>
      <c r="Q65" s="4"/>
      <c r="R65" s="4"/>
      <c r="S65" s="4"/>
      <c r="T65" s="4"/>
      <c r="U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4"/>
      <c r="P66" s="4"/>
      <c r="Q66" s="4"/>
      <c r="R66" s="4"/>
      <c r="S66" s="4"/>
      <c r="T66" s="4"/>
      <c r="U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4"/>
      <c r="P67" s="4"/>
      <c r="Q67" s="4"/>
      <c r="R67" s="4"/>
      <c r="S67" s="4"/>
      <c r="T67" s="4"/>
      <c r="U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4"/>
      <c r="P68" s="4"/>
      <c r="Q68" s="4"/>
      <c r="R68" s="4"/>
      <c r="S68" s="4"/>
      <c r="T68" s="4"/>
      <c r="U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4"/>
      <c r="P69" s="4"/>
      <c r="Q69" s="4"/>
      <c r="R69" s="4"/>
      <c r="S69" s="4"/>
      <c r="T69" s="4"/>
      <c r="U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4"/>
      <c r="P70" s="4"/>
      <c r="Q70" s="4"/>
      <c r="R70" s="4"/>
      <c r="S70" s="4"/>
      <c r="T70" s="4"/>
      <c r="U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4"/>
      <c r="P71" s="4"/>
      <c r="Q71" s="4"/>
      <c r="R71" s="4"/>
      <c r="S71" s="4"/>
      <c r="T71" s="4"/>
      <c r="U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4"/>
      <c r="P72" s="4"/>
      <c r="Q72" s="4"/>
      <c r="R72" s="4"/>
      <c r="S72" s="4"/>
      <c r="T72" s="4"/>
      <c r="U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4"/>
      <c r="P73" s="4"/>
      <c r="Q73" s="4"/>
      <c r="R73" s="4"/>
      <c r="S73" s="4"/>
      <c r="T73" s="4"/>
      <c r="U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4"/>
      <c r="P74" s="4"/>
      <c r="Q74" s="4"/>
      <c r="R74" s="4"/>
      <c r="S74" s="4"/>
      <c r="T74" s="4"/>
      <c r="U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4"/>
      <c r="P75" s="4"/>
      <c r="Q75" s="4"/>
      <c r="R75" s="4"/>
      <c r="S75" s="4"/>
      <c r="T75" s="4"/>
      <c r="U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4"/>
      <c r="P76" s="4"/>
      <c r="Q76" s="4"/>
      <c r="R76" s="4"/>
      <c r="S76" s="4"/>
      <c r="T76" s="4"/>
      <c r="U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4"/>
      <c r="P77" s="4"/>
      <c r="Q77" s="4"/>
      <c r="R77" s="4"/>
      <c r="S77" s="4"/>
      <c r="T77" s="4"/>
      <c r="U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4"/>
      <c r="P78" s="4"/>
      <c r="Q78" s="4"/>
      <c r="R78" s="4"/>
      <c r="S78" s="4"/>
      <c r="T78" s="4"/>
      <c r="U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4"/>
      <c r="P79" s="4"/>
      <c r="Q79" s="4"/>
      <c r="R79" s="4"/>
      <c r="S79" s="4"/>
      <c r="T79" s="4"/>
      <c r="U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4"/>
      <c r="P80" s="4"/>
      <c r="Q80" s="4"/>
      <c r="R80" s="4"/>
      <c r="S80" s="4"/>
      <c r="T80" s="4"/>
      <c r="U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4"/>
      <c r="P81" s="4"/>
      <c r="Q81" s="4"/>
      <c r="R81" s="4"/>
      <c r="S81" s="4"/>
      <c r="T81" s="4"/>
      <c r="U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4"/>
      <c r="P82" s="4"/>
      <c r="Q82" s="4"/>
      <c r="R82" s="4"/>
      <c r="S82" s="4"/>
      <c r="T82" s="4"/>
      <c r="U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4"/>
      <c r="P83" s="4"/>
      <c r="Q83" s="4"/>
      <c r="R83" s="4"/>
      <c r="S83" s="4"/>
      <c r="T83" s="4"/>
      <c r="U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4"/>
      <c r="P84" s="4"/>
      <c r="Q84" s="4"/>
      <c r="R84" s="4"/>
      <c r="S84" s="4"/>
      <c r="T84" s="4"/>
      <c r="U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4"/>
      <c r="P85" s="4"/>
      <c r="Q85" s="4"/>
      <c r="R85" s="4"/>
      <c r="S85" s="4"/>
      <c r="T85" s="4"/>
      <c r="U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4"/>
      <c r="P86" s="4"/>
      <c r="Q86" s="4"/>
      <c r="R86" s="4"/>
      <c r="S86" s="4"/>
      <c r="T86" s="4"/>
      <c r="U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4"/>
      <c r="P87" s="4"/>
      <c r="Q87" s="4"/>
      <c r="R87" s="4"/>
      <c r="S87" s="4"/>
      <c r="T87" s="4"/>
      <c r="U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4"/>
      <c r="P88" s="4"/>
      <c r="Q88" s="4"/>
      <c r="R88" s="4"/>
      <c r="S88" s="4"/>
      <c r="T88" s="4"/>
      <c r="U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4"/>
      <c r="P89" s="4"/>
      <c r="Q89" s="4"/>
      <c r="R89" s="4"/>
      <c r="S89" s="4"/>
      <c r="T89" s="4"/>
      <c r="U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4"/>
      <c r="P90" s="4"/>
      <c r="Q90" s="4"/>
      <c r="R90" s="4"/>
      <c r="S90" s="4"/>
      <c r="T90" s="4"/>
      <c r="U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4"/>
      <c r="P91" s="4"/>
      <c r="Q91" s="4"/>
      <c r="R91" s="4"/>
      <c r="S91" s="4"/>
      <c r="T91" s="4"/>
      <c r="U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4"/>
      <c r="P92" s="4"/>
      <c r="Q92" s="4"/>
      <c r="R92" s="4"/>
      <c r="S92" s="4"/>
      <c r="T92" s="4"/>
      <c r="U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4"/>
      <c r="P93" s="4"/>
      <c r="Q93" s="4"/>
      <c r="R93" s="4"/>
      <c r="S93" s="4"/>
      <c r="T93" s="4"/>
      <c r="U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4"/>
      <c r="P94" s="4"/>
      <c r="Q94" s="4"/>
      <c r="R94" s="4"/>
      <c r="S94" s="4"/>
      <c r="T94" s="4"/>
      <c r="U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4"/>
      <c r="P95" s="4"/>
      <c r="Q95" s="4"/>
      <c r="R95" s="4"/>
      <c r="S95" s="4"/>
      <c r="T95" s="4"/>
      <c r="U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4"/>
      <c r="P96" s="4"/>
      <c r="Q96" s="4"/>
      <c r="R96" s="4"/>
      <c r="S96" s="4"/>
      <c r="T96" s="4"/>
      <c r="U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4"/>
      <c r="P97" s="4"/>
      <c r="Q97" s="4"/>
      <c r="R97" s="4"/>
      <c r="S97" s="4"/>
      <c r="T97" s="4"/>
      <c r="U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4"/>
      <c r="P98" s="4"/>
      <c r="Q98" s="4"/>
      <c r="R98" s="4"/>
      <c r="S98" s="4"/>
      <c r="T98" s="4"/>
      <c r="U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4"/>
      <c r="P99" s="4"/>
      <c r="Q99" s="4"/>
      <c r="R99" s="4"/>
      <c r="S99" s="4"/>
      <c r="T99" s="4"/>
      <c r="U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4"/>
      <c r="P100" s="4"/>
      <c r="Q100" s="4"/>
      <c r="R100" s="4"/>
      <c r="S100" s="4"/>
      <c r="T100" s="4"/>
      <c r="U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4"/>
      <c r="P101" s="4"/>
      <c r="Q101" s="4"/>
      <c r="R101" s="4"/>
      <c r="S101" s="4"/>
      <c r="T101" s="4"/>
      <c r="U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4"/>
      <c r="P102" s="4"/>
      <c r="Q102" s="4"/>
      <c r="R102" s="4"/>
      <c r="S102" s="4"/>
      <c r="T102" s="4"/>
      <c r="U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4"/>
      <c r="P103" s="4"/>
      <c r="Q103" s="4"/>
      <c r="R103" s="4"/>
      <c r="S103" s="4"/>
      <c r="T103" s="4"/>
      <c r="U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4"/>
      <c r="P104" s="4"/>
      <c r="Q104" s="4"/>
      <c r="R104" s="4"/>
      <c r="S104" s="4"/>
      <c r="T104" s="4"/>
      <c r="U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4"/>
      <c r="P105" s="4"/>
      <c r="Q105" s="4"/>
      <c r="R105" s="4"/>
      <c r="S105" s="4"/>
      <c r="T105" s="4"/>
      <c r="U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4"/>
      <c r="P106" s="4"/>
      <c r="Q106" s="4"/>
      <c r="R106" s="4"/>
      <c r="S106" s="4"/>
      <c r="T106" s="4"/>
      <c r="U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4"/>
      <c r="P107" s="4"/>
      <c r="Q107" s="4"/>
      <c r="R107" s="4"/>
      <c r="S107" s="4"/>
      <c r="T107" s="4"/>
      <c r="U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4"/>
      <c r="P108" s="4"/>
      <c r="Q108" s="4"/>
      <c r="R108" s="4"/>
      <c r="S108" s="4"/>
      <c r="T108" s="4"/>
      <c r="U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4"/>
      <c r="P109" s="4"/>
      <c r="Q109" s="4"/>
      <c r="R109" s="4"/>
      <c r="S109" s="4"/>
      <c r="T109" s="4"/>
      <c r="U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4"/>
      <c r="P110" s="4"/>
      <c r="Q110" s="4"/>
      <c r="R110" s="4"/>
      <c r="S110" s="4"/>
      <c r="T110" s="4"/>
      <c r="U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4"/>
      <c r="P111" s="4"/>
      <c r="Q111" s="4"/>
      <c r="R111" s="4"/>
      <c r="S111" s="4"/>
      <c r="T111" s="4"/>
      <c r="U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4"/>
      <c r="P112" s="4"/>
      <c r="Q112" s="4"/>
      <c r="R112" s="4"/>
      <c r="S112" s="4"/>
      <c r="T112" s="4"/>
      <c r="U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4"/>
      <c r="P113" s="4"/>
      <c r="Q113" s="4"/>
      <c r="R113" s="4"/>
      <c r="S113" s="4"/>
      <c r="T113" s="4"/>
      <c r="U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4"/>
      <c r="P114" s="4"/>
      <c r="Q114" s="4"/>
      <c r="R114" s="4"/>
      <c r="S114" s="4"/>
      <c r="T114" s="4"/>
      <c r="U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4"/>
      <c r="P115" s="4"/>
      <c r="Q115" s="4"/>
      <c r="R115" s="4"/>
      <c r="S115" s="4"/>
      <c r="T115" s="4"/>
      <c r="U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4"/>
      <c r="P116" s="4"/>
      <c r="Q116" s="4"/>
      <c r="R116" s="4"/>
      <c r="S116" s="4"/>
      <c r="T116" s="4"/>
      <c r="U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4"/>
      <c r="P117" s="4"/>
      <c r="Q117" s="4"/>
      <c r="R117" s="4"/>
      <c r="S117" s="4"/>
      <c r="T117" s="4"/>
      <c r="U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4"/>
      <c r="P118" s="4"/>
      <c r="Q118" s="4"/>
      <c r="R118" s="4"/>
      <c r="S118" s="4"/>
      <c r="T118" s="4"/>
      <c r="U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4"/>
      <c r="P119" s="4"/>
      <c r="Q119" s="4"/>
      <c r="R119" s="4"/>
      <c r="S119" s="4"/>
      <c r="T119" s="4"/>
      <c r="U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4"/>
      <c r="P120" s="4"/>
      <c r="Q120" s="4"/>
      <c r="R120" s="4"/>
      <c r="S120" s="4"/>
      <c r="T120" s="4"/>
      <c r="U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4"/>
      <c r="P121" s="4"/>
      <c r="Q121" s="4"/>
      <c r="R121" s="4"/>
      <c r="S121" s="4"/>
      <c r="T121" s="4"/>
      <c r="U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4"/>
      <c r="P122" s="4"/>
      <c r="Q122" s="4"/>
      <c r="R122" s="4"/>
      <c r="S122" s="4"/>
      <c r="T122" s="4"/>
      <c r="U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4"/>
      <c r="P123" s="4"/>
      <c r="Q123" s="4"/>
      <c r="R123" s="4"/>
      <c r="S123" s="4"/>
      <c r="T123" s="4"/>
      <c r="U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4"/>
      <c r="P124" s="4"/>
      <c r="Q124" s="4"/>
      <c r="R124" s="4"/>
      <c r="S124" s="4"/>
      <c r="T124" s="4"/>
      <c r="U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4"/>
      <c r="P125" s="4"/>
      <c r="Q125" s="4"/>
      <c r="R125" s="4"/>
      <c r="S125" s="4"/>
      <c r="T125" s="4"/>
      <c r="U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4"/>
      <c r="P126" s="4"/>
      <c r="Q126" s="4"/>
      <c r="R126" s="4"/>
      <c r="S126" s="4"/>
      <c r="T126" s="4"/>
      <c r="U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4"/>
      <c r="P127" s="4"/>
      <c r="Q127" s="4"/>
      <c r="R127" s="4"/>
      <c r="S127" s="4"/>
      <c r="T127" s="4"/>
      <c r="U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4"/>
      <c r="P128" s="4"/>
      <c r="Q128" s="4"/>
      <c r="R128" s="4"/>
      <c r="S128" s="4"/>
      <c r="T128" s="4"/>
      <c r="U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4"/>
      <c r="P129" s="4"/>
      <c r="Q129" s="4"/>
      <c r="R129" s="4"/>
      <c r="S129" s="4"/>
      <c r="T129" s="4"/>
      <c r="U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4"/>
      <c r="P130" s="4"/>
      <c r="Q130" s="4"/>
      <c r="R130" s="4"/>
      <c r="S130" s="4"/>
      <c r="T130" s="4"/>
      <c r="U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4"/>
      <c r="P131" s="4"/>
      <c r="Q131" s="4"/>
      <c r="R131" s="4"/>
      <c r="S131" s="4"/>
      <c r="T131" s="4"/>
      <c r="U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4"/>
      <c r="P132" s="4"/>
      <c r="Q132" s="4"/>
      <c r="R132" s="4"/>
      <c r="S132" s="4"/>
      <c r="T132" s="4"/>
      <c r="U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4"/>
      <c r="P133" s="4"/>
      <c r="Q133" s="4"/>
      <c r="R133" s="4"/>
      <c r="S133" s="4"/>
      <c r="T133" s="4"/>
      <c r="U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4"/>
      <c r="P134" s="4"/>
      <c r="Q134" s="4"/>
      <c r="R134" s="4"/>
      <c r="S134" s="4"/>
      <c r="T134" s="4"/>
      <c r="U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4"/>
      <c r="P135" s="4"/>
      <c r="Q135" s="4"/>
      <c r="R135" s="4"/>
      <c r="S135" s="4"/>
      <c r="T135" s="4"/>
      <c r="U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4"/>
      <c r="P136" s="4"/>
      <c r="Q136" s="4"/>
      <c r="R136" s="4"/>
      <c r="S136" s="4"/>
      <c r="T136" s="4"/>
      <c r="U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4"/>
      <c r="P137" s="4"/>
      <c r="Q137" s="4"/>
      <c r="R137" s="4"/>
      <c r="S137" s="4"/>
      <c r="T137" s="4"/>
      <c r="U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4"/>
      <c r="P138" s="4"/>
      <c r="Q138" s="4"/>
      <c r="R138" s="4"/>
      <c r="S138" s="4"/>
      <c r="T138" s="4"/>
      <c r="U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4"/>
      <c r="P139" s="4"/>
      <c r="Q139" s="4"/>
      <c r="R139" s="4"/>
      <c r="S139" s="4"/>
      <c r="T139" s="4"/>
      <c r="U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4"/>
      <c r="P140" s="4"/>
      <c r="Q140" s="4"/>
      <c r="R140" s="4"/>
      <c r="S140" s="4"/>
      <c r="T140" s="4"/>
      <c r="U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4"/>
      <c r="P141" s="4"/>
      <c r="Q141" s="4"/>
      <c r="R141" s="4"/>
      <c r="S141" s="4"/>
      <c r="T141" s="4"/>
      <c r="U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4"/>
      <c r="P142" s="4"/>
      <c r="Q142" s="4"/>
      <c r="R142" s="4"/>
      <c r="S142" s="4"/>
      <c r="T142" s="4"/>
      <c r="U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4"/>
      <c r="P143" s="4"/>
      <c r="Q143" s="4"/>
      <c r="R143" s="4"/>
      <c r="S143" s="4"/>
      <c r="T143" s="4"/>
      <c r="U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4"/>
      <c r="P144" s="4"/>
      <c r="Q144" s="4"/>
      <c r="R144" s="4"/>
      <c r="S144" s="4"/>
      <c r="T144" s="4"/>
      <c r="U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4"/>
      <c r="P145" s="4"/>
      <c r="Q145" s="4"/>
      <c r="R145" s="4"/>
      <c r="S145" s="4"/>
      <c r="T145" s="4"/>
      <c r="U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4"/>
      <c r="P146" s="4"/>
      <c r="Q146" s="4"/>
      <c r="R146" s="4"/>
      <c r="S146" s="4"/>
      <c r="T146" s="4"/>
      <c r="U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4"/>
      <c r="P147" s="4"/>
      <c r="Q147" s="4"/>
      <c r="R147" s="4"/>
      <c r="S147" s="4"/>
      <c r="T147" s="4"/>
      <c r="U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4"/>
      <c r="P148" s="4"/>
      <c r="Q148" s="4"/>
      <c r="R148" s="4"/>
      <c r="S148" s="4"/>
      <c r="T148" s="4"/>
      <c r="U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4"/>
      <c r="P149" s="4"/>
      <c r="Q149" s="4"/>
      <c r="R149" s="4"/>
      <c r="S149" s="4"/>
      <c r="T149" s="4"/>
      <c r="U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4"/>
      <c r="P150" s="4"/>
      <c r="Q150" s="4"/>
      <c r="R150" s="4"/>
      <c r="S150" s="4"/>
      <c r="T150" s="4"/>
      <c r="U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4"/>
      <c r="P151" s="4"/>
      <c r="Q151" s="4"/>
      <c r="R151" s="4"/>
      <c r="S151" s="4"/>
      <c r="T151" s="4"/>
      <c r="U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4"/>
      <c r="P152" s="4"/>
      <c r="Q152" s="4"/>
      <c r="R152" s="4"/>
      <c r="S152" s="4"/>
      <c r="T152" s="4"/>
      <c r="U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4"/>
      <c r="P153" s="4"/>
      <c r="Q153" s="4"/>
      <c r="R153" s="4"/>
      <c r="S153" s="4"/>
      <c r="T153" s="4"/>
      <c r="U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4"/>
      <c r="P154" s="4"/>
      <c r="Q154" s="4"/>
      <c r="R154" s="4"/>
      <c r="S154" s="4"/>
      <c r="T154" s="4"/>
      <c r="U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4"/>
      <c r="P155" s="4"/>
      <c r="Q155" s="4"/>
      <c r="R155" s="4"/>
      <c r="S155" s="4"/>
      <c r="T155" s="4"/>
      <c r="U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4"/>
      <c r="P156" s="4"/>
      <c r="Q156" s="4"/>
      <c r="R156" s="4"/>
      <c r="S156" s="4"/>
      <c r="T156" s="4"/>
      <c r="U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4"/>
      <c r="P157" s="4"/>
      <c r="Q157" s="4"/>
      <c r="R157" s="4"/>
      <c r="S157" s="4"/>
      <c r="T157" s="4"/>
      <c r="U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4"/>
      <c r="P158" s="4"/>
      <c r="Q158" s="4"/>
      <c r="R158" s="4"/>
      <c r="S158" s="4"/>
      <c r="T158" s="4"/>
      <c r="U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4"/>
      <c r="P159" s="4"/>
      <c r="Q159" s="4"/>
      <c r="R159" s="4"/>
      <c r="S159" s="4"/>
      <c r="T159" s="4"/>
      <c r="U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4"/>
      <c r="P160" s="4"/>
      <c r="Q160" s="4"/>
      <c r="R160" s="4"/>
      <c r="S160" s="4"/>
      <c r="T160" s="4"/>
      <c r="U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4"/>
      <c r="P161" s="4"/>
      <c r="Q161" s="4"/>
      <c r="R161" s="4"/>
      <c r="S161" s="4"/>
      <c r="T161" s="4"/>
      <c r="U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4"/>
      <c r="P162" s="4"/>
      <c r="Q162" s="4"/>
      <c r="R162" s="4"/>
      <c r="S162" s="4"/>
      <c r="T162" s="4"/>
      <c r="U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4"/>
      <c r="P163" s="4"/>
      <c r="Q163" s="4"/>
      <c r="R163" s="4"/>
      <c r="S163" s="4"/>
      <c r="T163" s="4"/>
      <c r="U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4"/>
      <c r="P164" s="4"/>
      <c r="Q164" s="4"/>
      <c r="R164" s="4"/>
      <c r="S164" s="4"/>
      <c r="T164" s="4"/>
      <c r="U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4"/>
      <c r="P165" s="4"/>
      <c r="Q165" s="4"/>
      <c r="R165" s="4"/>
      <c r="S165" s="4"/>
      <c r="T165" s="4"/>
      <c r="U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4"/>
      <c r="P166" s="4"/>
      <c r="Q166" s="4"/>
      <c r="R166" s="4"/>
      <c r="S166" s="4"/>
      <c r="T166" s="4"/>
      <c r="U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4"/>
      <c r="P167" s="4"/>
      <c r="Q167" s="4"/>
      <c r="R167" s="4"/>
      <c r="S167" s="4"/>
      <c r="T167" s="4"/>
      <c r="U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4"/>
      <c r="P168" s="4"/>
      <c r="Q168" s="4"/>
      <c r="R168" s="4"/>
      <c r="S168" s="4"/>
      <c r="T168" s="4"/>
      <c r="U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4"/>
      <c r="P169" s="4"/>
      <c r="Q169" s="4"/>
      <c r="R169" s="4"/>
      <c r="S169" s="4"/>
      <c r="T169" s="4"/>
      <c r="U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4"/>
      <c r="P170" s="4"/>
      <c r="Q170" s="4"/>
      <c r="R170" s="4"/>
      <c r="S170" s="4"/>
      <c r="T170" s="4"/>
      <c r="U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4"/>
      <c r="P171" s="4"/>
      <c r="Q171" s="4"/>
      <c r="R171" s="4"/>
      <c r="S171" s="4"/>
      <c r="T171" s="4"/>
      <c r="U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4"/>
      <c r="P172" s="4"/>
      <c r="Q172" s="4"/>
      <c r="R172" s="4"/>
      <c r="S172" s="4"/>
      <c r="T172" s="4"/>
      <c r="U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4"/>
      <c r="P173" s="4"/>
      <c r="Q173" s="4"/>
      <c r="R173" s="4"/>
      <c r="S173" s="4"/>
      <c r="T173" s="4"/>
      <c r="U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4"/>
      <c r="P174" s="4"/>
      <c r="Q174" s="4"/>
      <c r="R174" s="4"/>
      <c r="S174" s="4"/>
      <c r="T174" s="4"/>
      <c r="U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4"/>
      <c r="P175" s="4"/>
      <c r="Q175" s="4"/>
      <c r="R175" s="4"/>
      <c r="S175" s="4"/>
      <c r="T175" s="4"/>
      <c r="U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4"/>
      <c r="P176" s="4"/>
      <c r="Q176" s="4"/>
      <c r="R176" s="4"/>
      <c r="S176" s="4"/>
      <c r="T176" s="4"/>
      <c r="U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4"/>
      <c r="P177" s="4"/>
      <c r="Q177" s="4"/>
      <c r="R177" s="4"/>
      <c r="S177" s="4"/>
      <c r="T177" s="4"/>
      <c r="U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4"/>
      <c r="P178" s="4"/>
      <c r="Q178" s="4"/>
      <c r="R178" s="4"/>
      <c r="S178" s="4"/>
      <c r="T178" s="4"/>
      <c r="U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4"/>
      <c r="P179" s="4"/>
      <c r="Q179" s="4"/>
      <c r="R179" s="4"/>
      <c r="S179" s="4"/>
      <c r="T179" s="4"/>
      <c r="U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4"/>
      <c r="P180" s="4"/>
      <c r="Q180" s="4"/>
      <c r="R180" s="4"/>
      <c r="S180" s="4"/>
      <c r="T180" s="4"/>
      <c r="U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4"/>
      <c r="P181" s="4"/>
      <c r="Q181" s="4"/>
      <c r="R181" s="4"/>
      <c r="S181" s="4"/>
      <c r="T181" s="4"/>
      <c r="U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4"/>
      <c r="P182" s="4"/>
      <c r="Q182" s="4"/>
      <c r="R182" s="4"/>
      <c r="S182" s="4"/>
      <c r="T182" s="4"/>
      <c r="U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4"/>
      <c r="P183" s="4"/>
      <c r="Q183" s="4"/>
      <c r="R183" s="4"/>
      <c r="S183" s="4"/>
      <c r="T183" s="4"/>
      <c r="U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4"/>
      <c r="P184" s="4"/>
      <c r="Q184" s="4"/>
      <c r="R184" s="4"/>
      <c r="S184" s="4"/>
      <c r="T184" s="4"/>
      <c r="U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4"/>
      <c r="P185" s="4"/>
      <c r="Q185" s="4"/>
      <c r="R185" s="4"/>
      <c r="S185" s="4"/>
      <c r="T185" s="4"/>
      <c r="U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4"/>
      <c r="P186" s="4"/>
      <c r="Q186" s="4"/>
      <c r="R186" s="4"/>
      <c r="S186" s="4"/>
      <c r="T186" s="4"/>
      <c r="U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4"/>
      <c r="P187" s="4"/>
      <c r="Q187" s="4"/>
      <c r="R187" s="4"/>
      <c r="S187" s="4"/>
      <c r="T187" s="4"/>
      <c r="U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4"/>
      <c r="P188" s="4"/>
      <c r="Q188" s="4"/>
      <c r="R188" s="4"/>
      <c r="S188" s="4"/>
      <c r="T188" s="4"/>
      <c r="U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4"/>
      <c r="P189" s="4"/>
      <c r="Q189" s="4"/>
      <c r="R189" s="4"/>
      <c r="S189" s="4"/>
      <c r="T189" s="4"/>
      <c r="U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4"/>
      <c r="P190" s="4"/>
      <c r="Q190" s="4"/>
      <c r="R190" s="4"/>
      <c r="S190" s="4"/>
      <c r="T190" s="4"/>
      <c r="U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4"/>
      <c r="P191" s="4"/>
      <c r="Q191" s="4"/>
      <c r="R191" s="4"/>
      <c r="S191" s="4"/>
      <c r="T191" s="4"/>
      <c r="U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4"/>
      <c r="P192" s="4"/>
      <c r="Q192" s="4"/>
      <c r="R192" s="4"/>
      <c r="S192" s="4"/>
      <c r="T192" s="4"/>
      <c r="U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4"/>
      <c r="P193" s="4"/>
      <c r="Q193" s="4"/>
      <c r="R193" s="4"/>
      <c r="S193" s="4"/>
      <c r="T193" s="4"/>
      <c r="U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4"/>
      <c r="P194" s="4"/>
      <c r="Q194" s="4"/>
      <c r="R194" s="4"/>
      <c r="S194" s="4"/>
      <c r="T194" s="4"/>
      <c r="U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4"/>
      <c r="P195" s="4"/>
      <c r="Q195" s="4"/>
      <c r="R195" s="4"/>
      <c r="S195" s="4"/>
      <c r="T195" s="4"/>
      <c r="U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4"/>
      <c r="P196" s="4"/>
      <c r="Q196" s="4"/>
      <c r="R196" s="4"/>
      <c r="S196" s="4"/>
      <c r="T196" s="4"/>
      <c r="U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4"/>
      <c r="P197" s="4"/>
      <c r="Q197" s="4"/>
      <c r="R197" s="4"/>
      <c r="S197" s="4"/>
      <c r="T197" s="4"/>
      <c r="U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4"/>
      <c r="P198" s="4"/>
      <c r="Q198" s="4"/>
      <c r="R198" s="4"/>
      <c r="S198" s="4"/>
      <c r="T198" s="4"/>
      <c r="U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4"/>
      <c r="P199" s="4"/>
      <c r="Q199" s="4"/>
      <c r="R199" s="4"/>
      <c r="S199" s="4"/>
      <c r="T199" s="4"/>
      <c r="U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4"/>
      <c r="P200" s="4"/>
      <c r="Q200" s="4"/>
      <c r="R200" s="4"/>
      <c r="S200" s="4"/>
      <c r="T200" s="4"/>
      <c r="U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4"/>
      <c r="P201" s="4"/>
      <c r="Q201" s="4"/>
      <c r="R201" s="4"/>
      <c r="S201" s="4"/>
      <c r="T201" s="4"/>
      <c r="U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4"/>
      <c r="P202" s="4"/>
      <c r="Q202" s="4"/>
      <c r="R202" s="4"/>
      <c r="S202" s="4"/>
      <c r="T202" s="4"/>
      <c r="U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4"/>
      <c r="P203" s="4"/>
      <c r="Q203" s="4"/>
      <c r="R203" s="4"/>
      <c r="S203" s="4"/>
      <c r="T203" s="4"/>
      <c r="U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4"/>
      <c r="P204" s="4"/>
      <c r="Q204" s="4"/>
      <c r="R204" s="4"/>
      <c r="S204" s="4"/>
      <c r="T204" s="4"/>
      <c r="U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4"/>
      <c r="P205" s="4"/>
      <c r="Q205" s="4"/>
      <c r="R205" s="4"/>
      <c r="S205" s="4"/>
      <c r="T205" s="4"/>
      <c r="U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4"/>
      <c r="P206" s="4"/>
      <c r="Q206" s="4"/>
      <c r="R206" s="4"/>
      <c r="S206" s="4"/>
      <c r="T206" s="4"/>
      <c r="U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4"/>
      <c r="P207" s="4"/>
      <c r="Q207" s="4"/>
      <c r="R207" s="4"/>
      <c r="S207" s="4"/>
      <c r="T207" s="4"/>
      <c r="U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4"/>
      <c r="P208" s="4"/>
      <c r="Q208" s="4"/>
      <c r="R208" s="4"/>
      <c r="S208" s="4"/>
      <c r="T208" s="4"/>
      <c r="U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4"/>
      <c r="P209" s="4"/>
      <c r="Q209" s="4"/>
      <c r="R209" s="4"/>
      <c r="S209" s="4"/>
      <c r="T209" s="4"/>
      <c r="U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4"/>
      <c r="P210" s="4"/>
      <c r="Q210" s="4"/>
      <c r="R210" s="4"/>
      <c r="S210" s="4"/>
      <c r="T210" s="4"/>
      <c r="U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4"/>
      <c r="P211" s="4"/>
      <c r="Q211" s="4"/>
      <c r="R211" s="4"/>
      <c r="S211" s="4"/>
      <c r="T211" s="4"/>
      <c r="U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4"/>
      <c r="P212" s="4"/>
      <c r="Q212" s="4"/>
      <c r="R212" s="4"/>
      <c r="S212" s="4"/>
      <c r="T212" s="4"/>
      <c r="U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4"/>
      <c r="P213" s="4"/>
      <c r="Q213" s="4"/>
      <c r="R213" s="4"/>
      <c r="S213" s="4"/>
      <c r="T213" s="4"/>
      <c r="U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4"/>
      <c r="P214" s="4"/>
      <c r="Q214" s="4"/>
      <c r="R214" s="4"/>
      <c r="S214" s="4"/>
      <c r="T214" s="4"/>
      <c r="U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4"/>
      <c r="P215" s="4"/>
      <c r="Q215" s="4"/>
      <c r="R215" s="4"/>
      <c r="S215" s="4"/>
      <c r="T215" s="4"/>
      <c r="U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4"/>
      <c r="P216" s="4"/>
      <c r="Q216" s="4"/>
      <c r="R216" s="4"/>
      <c r="S216" s="4"/>
      <c r="T216" s="4"/>
      <c r="U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4"/>
      <c r="P217" s="4"/>
      <c r="Q217" s="4"/>
      <c r="R217" s="4"/>
      <c r="S217" s="4"/>
      <c r="T217" s="4"/>
      <c r="U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4"/>
      <c r="P218" s="4"/>
      <c r="Q218" s="4"/>
      <c r="R218" s="4"/>
      <c r="S218" s="4"/>
      <c r="T218" s="4"/>
      <c r="U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4"/>
      <c r="P219" s="4"/>
      <c r="Q219" s="4"/>
      <c r="R219" s="4"/>
      <c r="S219" s="4"/>
      <c r="T219" s="4"/>
      <c r="U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4"/>
      <c r="P220" s="4"/>
      <c r="Q220" s="4"/>
      <c r="R220" s="4"/>
      <c r="S220" s="4"/>
      <c r="T220" s="4"/>
      <c r="U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4"/>
      <c r="P221" s="4"/>
      <c r="Q221" s="4"/>
      <c r="R221" s="4"/>
      <c r="S221" s="4"/>
      <c r="T221" s="4"/>
      <c r="U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4"/>
      <c r="P222" s="4"/>
      <c r="Q222" s="4"/>
      <c r="R222" s="4"/>
      <c r="S222" s="4"/>
      <c r="T222" s="4"/>
      <c r="U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4"/>
      <c r="P223" s="4"/>
      <c r="Q223" s="4"/>
      <c r="R223" s="4"/>
      <c r="S223" s="4"/>
      <c r="T223" s="4"/>
      <c r="U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4"/>
      <c r="P224" s="4"/>
      <c r="Q224" s="4"/>
      <c r="R224" s="4"/>
      <c r="S224" s="4"/>
      <c r="T224" s="4"/>
      <c r="U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4"/>
      <c r="P225" s="4"/>
      <c r="Q225" s="4"/>
      <c r="R225" s="4"/>
      <c r="S225" s="4"/>
      <c r="T225" s="4"/>
      <c r="U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4"/>
      <c r="P226" s="4"/>
      <c r="Q226" s="4"/>
      <c r="R226" s="4"/>
      <c r="S226" s="4"/>
      <c r="T226" s="4"/>
      <c r="U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4"/>
      <c r="P227" s="4"/>
      <c r="Q227" s="4"/>
      <c r="R227" s="4"/>
      <c r="S227" s="4"/>
      <c r="T227" s="4"/>
      <c r="U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4"/>
      <c r="P228" s="4"/>
      <c r="Q228" s="4"/>
      <c r="R228" s="4"/>
      <c r="S228" s="4"/>
      <c r="T228" s="4"/>
      <c r="U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4"/>
      <c r="P229" s="4"/>
      <c r="Q229" s="4"/>
      <c r="R229" s="4"/>
      <c r="S229" s="4"/>
      <c r="T229" s="4"/>
      <c r="U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4"/>
      <c r="P230" s="4"/>
      <c r="Q230" s="4"/>
      <c r="R230" s="4"/>
      <c r="S230" s="4"/>
      <c r="T230" s="4"/>
      <c r="U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4"/>
      <c r="P231" s="4"/>
      <c r="Q231" s="4"/>
      <c r="R231" s="4"/>
      <c r="S231" s="4"/>
      <c r="T231" s="4"/>
      <c r="U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4"/>
      <c r="P232" s="4"/>
      <c r="Q232" s="4"/>
      <c r="R232" s="4"/>
      <c r="S232" s="4"/>
      <c r="T232" s="4"/>
      <c r="U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4"/>
      <c r="P233" s="4"/>
      <c r="Q233" s="4"/>
      <c r="R233" s="4"/>
      <c r="S233" s="4"/>
      <c r="T233" s="4"/>
      <c r="U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4"/>
      <c r="P234" s="4"/>
      <c r="Q234" s="4"/>
      <c r="R234" s="4"/>
      <c r="S234" s="4"/>
      <c r="T234" s="4"/>
      <c r="U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4"/>
      <c r="P235" s="4"/>
      <c r="Q235" s="4"/>
      <c r="R235" s="4"/>
      <c r="S235" s="4"/>
      <c r="T235" s="4"/>
      <c r="U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4"/>
      <c r="P236" s="4"/>
      <c r="Q236" s="4"/>
      <c r="R236" s="4"/>
      <c r="S236" s="4"/>
      <c r="T236" s="4"/>
      <c r="U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4"/>
      <c r="P237" s="4"/>
      <c r="Q237" s="4"/>
      <c r="R237" s="4"/>
      <c r="S237" s="4"/>
      <c r="T237" s="4"/>
      <c r="U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4"/>
      <c r="P238" s="4"/>
      <c r="Q238" s="4"/>
      <c r="R238" s="4"/>
      <c r="S238" s="4"/>
      <c r="T238" s="4"/>
      <c r="U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4"/>
      <c r="P239" s="4"/>
      <c r="Q239" s="4"/>
      <c r="R239" s="4"/>
      <c r="S239" s="4"/>
      <c r="T239" s="4"/>
      <c r="U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4"/>
      <c r="P240" s="4"/>
      <c r="Q240" s="4"/>
      <c r="R240" s="4"/>
      <c r="S240" s="4"/>
      <c r="T240" s="4"/>
      <c r="U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4"/>
      <c r="P241" s="4"/>
      <c r="Q241" s="4"/>
      <c r="R241" s="4"/>
      <c r="S241" s="4"/>
      <c r="T241" s="4"/>
      <c r="U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4"/>
      <c r="P242" s="4"/>
      <c r="Q242" s="4"/>
      <c r="R242" s="4"/>
      <c r="S242" s="4"/>
      <c r="T242" s="4"/>
      <c r="U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4"/>
      <c r="P243" s="4"/>
      <c r="Q243" s="4"/>
      <c r="R243" s="4"/>
      <c r="S243" s="4"/>
      <c r="T243" s="4"/>
      <c r="U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4"/>
      <c r="P244" s="4"/>
      <c r="Q244" s="4"/>
      <c r="R244" s="4"/>
      <c r="S244" s="4"/>
      <c r="T244" s="4"/>
      <c r="U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4"/>
      <c r="P245" s="4"/>
      <c r="Q245" s="4"/>
      <c r="R245" s="4"/>
      <c r="S245" s="4"/>
      <c r="T245" s="4"/>
      <c r="U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4"/>
      <c r="P246" s="4"/>
      <c r="Q246" s="4"/>
      <c r="R246" s="4"/>
      <c r="S246" s="4"/>
      <c r="T246" s="4"/>
      <c r="U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4"/>
      <c r="P247" s="4"/>
      <c r="Q247" s="4"/>
      <c r="R247" s="4"/>
      <c r="S247" s="4"/>
      <c r="T247" s="4"/>
      <c r="U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4"/>
      <c r="P248" s="4"/>
      <c r="Q248" s="4"/>
      <c r="R248" s="4"/>
      <c r="S248" s="4"/>
      <c r="T248" s="4"/>
      <c r="U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4"/>
      <c r="P249" s="4"/>
      <c r="Q249" s="4"/>
      <c r="R249" s="4"/>
      <c r="S249" s="4"/>
      <c r="T249" s="4"/>
      <c r="U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4"/>
      <c r="P250" s="4"/>
      <c r="Q250" s="4"/>
      <c r="R250" s="4"/>
      <c r="S250" s="4"/>
      <c r="T250" s="4"/>
      <c r="U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4"/>
      <c r="P251" s="4"/>
      <c r="Q251" s="4"/>
      <c r="R251" s="4"/>
      <c r="S251" s="4"/>
      <c r="T251" s="4"/>
      <c r="U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4"/>
      <c r="P252" s="4"/>
      <c r="Q252" s="4"/>
      <c r="R252" s="4"/>
      <c r="S252" s="4"/>
      <c r="T252" s="4"/>
      <c r="U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4"/>
      <c r="P253" s="4"/>
      <c r="Q253" s="4"/>
      <c r="R253" s="4"/>
      <c r="S253" s="4"/>
      <c r="T253" s="4"/>
      <c r="U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4"/>
      <c r="P254" s="4"/>
      <c r="Q254" s="4"/>
      <c r="R254" s="4"/>
      <c r="S254" s="4"/>
      <c r="T254" s="4"/>
      <c r="U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4"/>
      <c r="P255" s="4"/>
      <c r="Q255" s="4"/>
      <c r="R255" s="4"/>
      <c r="S255" s="4"/>
      <c r="T255" s="4"/>
      <c r="U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4"/>
      <c r="P256" s="4"/>
      <c r="Q256" s="4"/>
      <c r="R256" s="4"/>
      <c r="S256" s="4"/>
      <c r="T256" s="4"/>
      <c r="U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4"/>
      <c r="P257" s="4"/>
      <c r="Q257" s="4"/>
      <c r="R257" s="4"/>
      <c r="S257" s="4"/>
      <c r="T257" s="4"/>
      <c r="U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4"/>
      <c r="P258" s="4"/>
      <c r="Q258" s="4"/>
      <c r="R258" s="4"/>
      <c r="S258" s="4"/>
      <c r="T258" s="4"/>
      <c r="U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4"/>
      <c r="P259" s="4"/>
      <c r="Q259" s="4"/>
      <c r="R259" s="4"/>
      <c r="S259" s="4"/>
      <c r="T259" s="4"/>
      <c r="U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4"/>
      <c r="P260" s="4"/>
      <c r="Q260" s="4"/>
      <c r="R260" s="4"/>
      <c r="S260" s="4"/>
      <c r="T260" s="4"/>
      <c r="U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4"/>
      <c r="P261" s="4"/>
      <c r="Q261" s="4"/>
      <c r="R261" s="4"/>
      <c r="S261" s="4"/>
      <c r="T261" s="4"/>
      <c r="U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4"/>
      <c r="P262" s="4"/>
      <c r="Q262" s="4"/>
      <c r="R262" s="4"/>
      <c r="S262" s="4"/>
      <c r="T262" s="4"/>
      <c r="U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4"/>
      <c r="P263" s="4"/>
      <c r="Q263" s="4"/>
      <c r="R263" s="4"/>
      <c r="S263" s="4"/>
      <c r="T263" s="4"/>
      <c r="U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4"/>
      <c r="P264" s="4"/>
      <c r="Q264" s="4"/>
      <c r="R264" s="4"/>
      <c r="S264" s="4"/>
      <c r="T264" s="4"/>
      <c r="U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4"/>
      <c r="P265" s="4"/>
      <c r="Q265" s="4"/>
      <c r="R265" s="4"/>
      <c r="S265" s="4"/>
      <c r="T265" s="4"/>
      <c r="U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4"/>
      <c r="P266" s="4"/>
      <c r="Q266" s="4"/>
      <c r="R266" s="4"/>
      <c r="S266" s="4"/>
      <c r="T266" s="4"/>
      <c r="U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4"/>
      <c r="P267" s="4"/>
      <c r="Q267" s="4"/>
      <c r="R267" s="4"/>
      <c r="S267" s="4"/>
      <c r="T267" s="4"/>
      <c r="U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4"/>
      <c r="P268" s="4"/>
      <c r="Q268" s="4"/>
      <c r="R268" s="4"/>
      <c r="S268" s="4"/>
      <c r="T268" s="4"/>
      <c r="U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4"/>
      <c r="P269" s="4"/>
      <c r="Q269" s="4"/>
      <c r="R269" s="4"/>
      <c r="S269" s="4"/>
      <c r="T269" s="4"/>
      <c r="U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4"/>
      <c r="P270" s="4"/>
      <c r="Q270" s="4"/>
      <c r="R270" s="4"/>
      <c r="S270" s="4"/>
      <c r="T270" s="4"/>
      <c r="U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4"/>
      <c r="P271" s="4"/>
      <c r="Q271" s="4"/>
      <c r="R271" s="4"/>
      <c r="S271" s="4"/>
      <c r="T271" s="4"/>
      <c r="U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4"/>
      <c r="P272" s="4"/>
      <c r="Q272" s="4"/>
      <c r="R272" s="4"/>
      <c r="S272" s="4"/>
      <c r="T272" s="4"/>
      <c r="U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4"/>
      <c r="P273" s="4"/>
      <c r="Q273" s="4"/>
      <c r="R273" s="4"/>
      <c r="S273" s="4"/>
      <c r="T273" s="4"/>
      <c r="U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4"/>
      <c r="P274" s="4"/>
      <c r="Q274" s="4"/>
      <c r="R274" s="4"/>
      <c r="S274" s="4"/>
      <c r="T274" s="4"/>
      <c r="U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4"/>
      <c r="P275" s="4"/>
      <c r="Q275" s="4"/>
      <c r="R275" s="4"/>
      <c r="S275" s="4"/>
      <c r="T275" s="4"/>
      <c r="U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4"/>
      <c r="P276" s="4"/>
      <c r="Q276" s="4"/>
      <c r="R276" s="4"/>
      <c r="S276" s="4"/>
      <c r="T276" s="4"/>
      <c r="U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4"/>
      <c r="P277" s="4"/>
      <c r="Q277" s="4"/>
      <c r="R277" s="4"/>
      <c r="S277" s="4"/>
      <c r="T277" s="4"/>
      <c r="U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4"/>
      <c r="P278" s="4"/>
      <c r="Q278" s="4"/>
      <c r="R278" s="4"/>
      <c r="S278" s="4"/>
      <c r="T278" s="4"/>
      <c r="U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4"/>
      <c r="P279" s="4"/>
      <c r="Q279" s="4"/>
      <c r="R279" s="4"/>
      <c r="S279" s="4"/>
      <c r="T279" s="4"/>
      <c r="U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4"/>
      <c r="P280" s="4"/>
      <c r="Q280" s="4"/>
      <c r="R280" s="4"/>
      <c r="S280" s="4"/>
      <c r="T280" s="4"/>
      <c r="U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4"/>
      <c r="P281" s="4"/>
      <c r="Q281" s="4"/>
      <c r="R281" s="4"/>
      <c r="S281" s="4"/>
      <c r="T281" s="4"/>
      <c r="U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4"/>
      <c r="P282" s="4"/>
      <c r="Q282" s="4"/>
      <c r="R282" s="4"/>
      <c r="S282" s="4"/>
      <c r="T282" s="4"/>
      <c r="U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4"/>
      <c r="P283" s="4"/>
      <c r="Q283" s="4"/>
      <c r="R283" s="4"/>
      <c r="S283" s="4"/>
      <c r="T283" s="4"/>
      <c r="U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4"/>
      <c r="P284" s="4"/>
      <c r="Q284" s="4"/>
      <c r="R284" s="4"/>
      <c r="S284" s="4"/>
      <c r="T284" s="4"/>
      <c r="U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4"/>
      <c r="P285" s="4"/>
      <c r="Q285" s="4"/>
      <c r="R285" s="4"/>
      <c r="S285" s="4"/>
      <c r="T285" s="4"/>
      <c r="U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4"/>
      <c r="P286" s="4"/>
      <c r="Q286" s="4"/>
      <c r="R286" s="4"/>
      <c r="S286" s="4"/>
      <c r="T286" s="4"/>
      <c r="U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4"/>
      <c r="P287" s="4"/>
      <c r="Q287" s="4"/>
      <c r="R287" s="4"/>
      <c r="S287" s="4"/>
      <c r="T287" s="4"/>
      <c r="U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4"/>
      <c r="P288" s="4"/>
      <c r="Q288" s="4"/>
      <c r="R288" s="4"/>
      <c r="S288" s="4"/>
      <c r="T288" s="4"/>
      <c r="U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4"/>
      <c r="P289" s="4"/>
      <c r="Q289" s="4"/>
      <c r="R289" s="4"/>
      <c r="S289" s="4"/>
      <c r="T289" s="4"/>
      <c r="U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4"/>
      <c r="P290" s="4"/>
      <c r="Q290" s="4"/>
      <c r="R290" s="4"/>
      <c r="S290" s="4"/>
      <c r="T290" s="4"/>
      <c r="U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4"/>
      <c r="P291" s="4"/>
      <c r="Q291" s="4"/>
      <c r="R291" s="4"/>
      <c r="S291" s="4"/>
      <c r="T291" s="4"/>
      <c r="U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4"/>
      <c r="P292" s="4"/>
      <c r="Q292" s="4"/>
      <c r="R292" s="4"/>
      <c r="S292" s="4"/>
      <c r="T292" s="4"/>
      <c r="U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4"/>
      <c r="P293" s="4"/>
      <c r="Q293" s="4"/>
      <c r="R293" s="4"/>
      <c r="S293" s="4"/>
      <c r="T293" s="4"/>
      <c r="U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4"/>
      <c r="P294" s="4"/>
      <c r="Q294" s="4"/>
      <c r="R294" s="4"/>
      <c r="S294" s="4"/>
      <c r="T294" s="4"/>
      <c r="U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4"/>
      <c r="P295" s="4"/>
      <c r="Q295" s="4"/>
      <c r="R295" s="4"/>
      <c r="S295" s="4"/>
      <c r="T295" s="4"/>
      <c r="U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4"/>
      <c r="P296" s="4"/>
      <c r="Q296" s="4"/>
      <c r="R296" s="4"/>
      <c r="S296" s="4"/>
      <c r="T296" s="4"/>
      <c r="U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4"/>
      <c r="P297" s="4"/>
      <c r="Q297" s="4"/>
      <c r="R297" s="4"/>
      <c r="S297" s="4"/>
      <c r="T297" s="4"/>
      <c r="U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4"/>
      <c r="P298" s="4"/>
      <c r="Q298" s="4"/>
      <c r="R298" s="4"/>
      <c r="S298" s="4"/>
      <c r="T298" s="4"/>
      <c r="U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4"/>
      <c r="P299" s="4"/>
      <c r="Q299" s="4"/>
      <c r="R299" s="4"/>
      <c r="S299" s="4"/>
      <c r="T299" s="4"/>
      <c r="U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4"/>
      <c r="P300" s="4"/>
      <c r="Q300" s="4"/>
      <c r="R300" s="4"/>
      <c r="S300" s="4"/>
      <c r="T300" s="4"/>
      <c r="U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4"/>
      <c r="P301" s="4"/>
      <c r="Q301" s="4"/>
      <c r="R301" s="4"/>
      <c r="S301" s="4"/>
      <c r="T301" s="4"/>
      <c r="U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4"/>
      <c r="P302" s="4"/>
      <c r="Q302" s="4"/>
      <c r="R302" s="4"/>
      <c r="S302" s="4"/>
      <c r="T302" s="4"/>
      <c r="U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4"/>
      <c r="P303" s="4"/>
      <c r="Q303" s="4"/>
      <c r="R303" s="4"/>
      <c r="S303" s="4"/>
      <c r="T303" s="4"/>
      <c r="U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4"/>
      <c r="P304" s="4"/>
      <c r="Q304" s="4"/>
      <c r="R304" s="4"/>
      <c r="S304" s="4"/>
      <c r="T304" s="4"/>
      <c r="U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4"/>
      <c r="P305" s="4"/>
      <c r="Q305" s="4"/>
      <c r="R305" s="4"/>
      <c r="S305" s="4"/>
      <c r="T305" s="4"/>
      <c r="U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4"/>
      <c r="P306" s="4"/>
      <c r="Q306" s="4"/>
      <c r="R306" s="4"/>
      <c r="S306" s="4"/>
      <c r="T306" s="4"/>
      <c r="U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4"/>
      <c r="P307" s="4"/>
      <c r="Q307" s="4"/>
      <c r="R307" s="4"/>
      <c r="S307" s="4"/>
      <c r="T307" s="4"/>
      <c r="U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4"/>
      <c r="P308" s="4"/>
      <c r="Q308" s="4"/>
      <c r="R308" s="4"/>
      <c r="S308" s="4"/>
      <c r="T308" s="4"/>
      <c r="U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4"/>
      <c r="P309" s="4"/>
      <c r="Q309" s="4"/>
      <c r="R309" s="4"/>
      <c r="S309" s="4"/>
      <c r="T309" s="4"/>
      <c r="U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4"/>
      <c r="P310" s="4"/>
      <c r="Q310" s="4"/>
      <c r="R310" s="4"/>
      <c r="S310" s="4"/>
      <c r="T310" s="4"/>
      <c r="U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4"/>
      <c r="P311" s="4"/>
      <c r="Q311" s="4"/>
      <c r="R311" s="4"/>
      <c r="S311" s="4"/>
      <c r="T311" s="4"/>
      <c r="U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4"/>
      <c r="P312" s="4"/>
      <c r="Q312" s="4"/>
      <c r="R312" s="4"/>
      <c r="S312" s="4"/>
      <c r="T312" s="4"/>
      <c r="U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4"/>
      <c r="P313" s="4"/>
      <c r="Q313" s="4"/>
      <c r="R313" s="4"/>
      <c r="S313" s="4"/>
      <c r="T313" s="4"/>
      <c r="U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4"/>
      <c r="P314" s="4"/>
      <c r="Q314" s="4"/>
      <c r="R314" s="4"/>
      <c r="S314" s="4"/>
      <c r="T314" s="4"/>
      <c r="U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4"/>
      <c r="P315" s="4"/>
      <c r="Q315" s="4"/>
      <c r="R315" s="4"/>
      <c r="S315" s="4"/>
      <c r="T315" s="4"/>
      <c r="U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4"/>
      <c r="P316" s="4"/>
      <c r="Q316" s="4"/>
      <c r="R316" s="4"/>
      <c r="S316" s="4"/>
      <c r="T316" s="4"/>
      <c r="U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4"/>
      <c r="P317" s="4"/>
      <c r="Q317" s="4"/>
      <c r="R317" s="4"/>
      <c r="S317" s="4"/>
      <c r="T317" s="4"/>
      <c r="U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4"/>
      <c r="P318" s="4"/>
      <c r="Q318" s="4"/>
      <c r="R318" s="4"/>
      <c r="S318" s="4"/>
      <c r="T318" s="4"/>
      <c r="U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4"/>
      <c r="P319" s="4"/>
      <c r="Q319" s="4"/>
      <c r="R319" s="4"/>
      <c r="S319" s="4"/>
      <c r="T319" s="4"/>
      <c r="U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4"/>
      <c r="P320" s="4"/>
      <c r="Q320" s="4"/>
      <c r="R320" s="4"/>
      <c r="S320" s="4"/>
      <c r="T320" s="4"/>
      <c r="U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4"/>
      <c r="P321" s="4"/>
      <c r="Q321" s="4"/>
      <c r="R321" s="4"/>
      <c r="S321" s="4"/>
      <c r="T321" s="4"/>
      <c r="U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4"/>
      <c r="P322" s="4"/>
      <c r="Q322" s="4"/>
      <c r="R322" s="4"/>
      <c r="S322" s="4"/>
      <c r="T322" s="4"/>
      <c r="U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4"/>
      <c r="P323" s="4"/>
      <c r="Q323" s="4"/>
      <c r="R323" s="4"/>
      <c r="S323" s="4"/>
      <c r="T323" s="4"/>
      <c r="U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4"/>
      <c r="P324" s="4"/>
      <c r="Q324" s="4"/>
      <c r="R324" s="4"/>
      <c r="S324" s="4"/>
      <c r="T324" s="4"/>
      <c r="U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4"/>
      <c r="P325" s="4"/>
      <c r="Q325" s="4"/>
      <c r="R325" s="4"/>
      <c r="S325" s="4"/>
      <c r="T325" s="4"/>
      <c r="U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4"/>
      <c r="P326" s="4"/>
      <c r="Q326" s="4"/>
      <c r="R326" s="4"/>
      <c r="S326" s="4"/>
      <c r="T326" s="4"/>
      <c r="U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4"/>
      <c r="P327" s="4"/>
      <c r="Q327" s="4"/>
      <c r="R327" s="4"/>
      <c r="S327" s="4"/>
      <c r="T327" s="4"/>
      <c r="U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4"/>
      <c r="P328" s="4"/>
      <c r="Q328" s="4"/>
      <c r="R328" s="4"/>
      <c r="S328" s="4"/>
      <c r="T328" s="4"/>
      <c r="U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4"/>
      <c r="P329" s="4"/>
      <c r="Q329" s="4"/>
      <c r="R329" s="4"/>
      <c r="S329" s="4"/>
      <c r="T329" s="4"/>
      <c r="U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4"/>
      <c r="P330" s="4"/>
      <c r="Q330" s="4"/>
      <c r="R330" s="4"/>
      <c r="S330" s="4"/>
      <c r="T330" s="4"/>
      <c r="U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4"/>
      <c r="P331" s="4"/>
      <c r="Q331" s="4"/>
      <c r="R331" s="4"/>
      <c r="S331" s="4"/>
      <c r="T331" s="4"/>
      <c r="U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4"/>
      <c r="P332" s="4"/>
      <c r="Q332" s="4"/>
      <c r="R332" s="4"/>
      <c r="S332" s="4"/>
      <c r="T332" s="4"/>
      <c r="U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4"/>
      <c r="P333" s="4"/>
      <c r="Q333" s="4"/>
      <c r="R333" s="4"/>
      <c r="S333" s="4"/>
      <c r="T333" s="4"/>
      <c r="U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4"/>
      <c r="P334" s="4"/>
      <c r="Q334" s="4"/>
      <c r="R334" s="4"/>
      <c r="S334" s="4"/>
      <c r="T334" s="4"/>
      <c r="U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4"/>
      <c r="P335" s="4"/>
      <c r="Q335" s="4"/>
      <c r="R335" s="4"/>
      <c r="S335" s="4"/>
      <c r="T335" s="4"/>
      <c r="U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4"/>
      <c r="P336" s="4"/>
      <c r="Q336" s="4"/>
      <c r="R336" s="4"/>
      <c r="S336" s="4"/>
      <c r="T336" s="4"/>
      <c r="U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4"/>
      <c r="P337" s="4"/>
      <c r="Q337" s="4"/>
      <c r="R337" s="4"/>
      <c r="S337" s="4"/>
      <c r="T337" s="4"/>
      <c r="U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4"/>
      <c r="P338" s="4"/>
      <c r="Q338" s="4"/>
      <c r="R338" s="4"/>
      <c r="S338" s="4"/>
      <c r="T338" s="4"/>
      <c r="U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4"/>
      <c r="P339" s="4"/>
      <c r="Q339" s="4"/>
      <c r="R339" s="4"/>
      <c r="S339" s="4"/>
      <c r="T339" s="4"/>
      <c r="U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4"/>
      <c r="P340" s="4"/>
      <c r="Q340" s="4"/>
      <c r="R340" s="4"/>
      <c r="S340" s="4"/>
      <c r="T340" s="4"/>
      <c r="U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4"/>
      <c r="P341" s="4"/>
      <c r="Q341" s="4"/>
      <c r="R341" s="4"/>
      <c r="S341" s="4"/>
      <c r="T341" s="4"/>
      <c r="U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4"/>
      <c r="P342" s="4"/>
      <c r="Q342" s="4"/>
      <c r="R342" s="4"/>
      <c r="S342" s="4"/>
      <c r="T342" s="4"/>
      <c r="U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4"/>
      <c r="P343" s="4"/>
      <c r="Q343" s="4"/>
      <c r="R343" s="4"/>
      <c r="S343" s="4"/>
      <c r="T343" s="4"/>
      <c r="U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4"/>
      <c r="P344" s="4"/>
      <c r="Q344" s="4"/>
      <c r="R344" s="4"/>
      <c r="S344" s="4"/>
      <c r="T344" s="4"/>
      <c r="U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4"/>
      <c r="P345" s="4"/>
      <c r="Q345" s="4"/>
      <c r="R345" s="4"/>
      <c r="S345" s="4"/>
      <c r="T345" s="4"/>
      <c r="U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4"/>
      <c r="P346" s="4"/>
      <c r="Q346" s="4"/>
      <c r="R346" s="4"/>
      <c r="S346" s="4"/>
      <c r="T346" s="4"/>
      <c r="U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4"/>
      <c r="P347" s="4"/>
      <c r="Q347" s="4"/>
      <c r="R347" s="4"/>
      <c r="S347" s="4"/>
      <c r="T347" s="4"/>
      <c r="U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4"/>
      <c r="P348" s="4"/>
      <c r="Q348" s="4"/>
      <c r="R348" s="4"/>
      <c r="S348" s="4"/>
      <c r="T348" s="4"/>
      <c r="U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4"/>
      <c r="P349" s="4"/>
      <c r="Q349" s="4"/>
      <c r="R349" s="4"/>
      <c r="S349" s="4"/>
      <c r="T349" s="4"/>
      <c r="U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4"/>
      <c r="P350" s="4"/>
      <c r="Q350" s="4"/>
      <c r="R350" s="4"/>
      <c r="S350" s="4"/>
      <c r="T350" s="4"/>
      <c r="U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4"/>
      <c r="P351" s="4"/>
      <c r="Q351" s="4"/>
      <c r="R351" s="4"/>
      <c r="S351" s="4"/>
      <c r="T351" s="4"/>
      <c r="U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4"/>
      <c r="P352" s="4"/>
      <c r="Q352" s="4"/>
      <c r="R352" s="4"/>
      <c r="S352" s="4"/>
      <c r="T352" s="4"/>
      <c r="U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4"/>
      <c r="P353" s="4"/>
      <c r="Q353" s="4"/>
      <c r="R353" s="4"/>
      <c r="S353" s="4"/>
      <c r="T353" s="4"/>
      <c r="U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4"/>
      <c r="P354" s="4"/>
      <c r="Q354" s="4"/>
      <c r="R354" s="4"/>
      <c r="S354" s="4"/>
      <c r="T354" s="4"/>
      <c r="U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4"/>
      <c r="P355" s="4"/>
      <c r="Q355" s="4"/>
      <c r="R355" s="4"/>
      <c r="S355" s="4"/>
      <c r="T355" s="4"/>
      <c r="U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4"/>
      <c r="P356" s="4"/>
      <c r="Q356" s="4"/>
      <c r="R356" s="4"/>
      <c r="S356" s="4"/>
      <c r="T356" s="4"/>
      <c r="U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4"/>
      <c r="P357" s="4"/>
      <c r="Q357" s="4"/>
      <c r="R357" s="4"/>
      <c r="S357" s="4"/>
      <c r="T357" s="4"/>
      <c r="U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4"/>
      <c r="P358" s="4"/>
      <c r="Q358" s="4"/>
      <c r="R358" s="4"/>
      <c r="S358" s="4"/>
      <c r="T358" s="4"/>
      <c r="U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4"/>
      <c r="P359" s="4"/>
      <c r="Q359" s="4"/>
      <c r="R359" s="4"/>
      <c r="S359" s="4"/>
      <c r="T359" s="4"/>
      <c r="U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4"/>
      <c r="P360" s="4"/>
      <c r="Q360" s="4"/>
      <c r="R360" s="4"/>
      <c r="S360" s="4"/>
      <c r="T360" s="4"/>
      <c r="U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4"/>
      <c r="P361" s="4"/>
      <c r="Q361" s="4"/>
      <c r="R361" s="4"/>
      <c r="S361" s="4"/>
      <c r="T361" s="4"/>
      <c r="U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4"/>
      <c r="P362" s="4"/>
      <c r="Q362" s="4"/>
      <c r="R362" s="4"/>
      <c r="S362" s="4"/>
      <c r="T362" s="4"/>
      <c r="U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4"/>
      <c r="P363" s="4"/>
      <c r="Q363" s="4"/>
      <c r="R363" s="4"/>
      <c r="S363" s="4"/>
      <c r="T363" s="4"/>
      <c r="U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4"/>
      <c r="P364" s="4"/>
      <c r="Q364" s="4"/>
      <c r="R364" s="4"/>
      <c r="S364" s="4"/>
      <c r="T364" s="4"/>
      <c r="U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4"/>
      <c r="P365" s="4"/>
      <c r="Q365" s="4"/>
      <c r="R365" s="4"/>
      <c r="S365" s="4"/>
      <c r="T365" s="4"/>
      <c r="U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4"/>
      <c r="P366" s="4"/>
      <c r="Q366" s="4"/>
      <c r="R366" s="4"/>
      <c r="S366" s="4"/>
      <c r="T366" s="4"/>
      <c r="U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4"/>
      <c r="P367" s="4"/>
      <c r="Q367" s="4"/>
      <c r="R367" s="4"/>
      <c r="S367" s="4"/>
      <c r="T367" s="4"/>
      <c r="U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4"/>
      <c r="P368" s="4"/>
      <c r="Q368" s="4"/>
      <c r="R368" s="4"/>
      <c r="S368" s="4"/>
      <c r="T368" s="4"/>
      <c r="U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4"/>
      <c r="P369" s="4"/>
      <c r="Q369" s="4"/>
      <c r="R369" s="4"/>
      <c r="S369" s="4"/>
      <c r="T369" s="4"/>
      <c r="U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4"/>
      <c r="P370" s="4"/>
      <c r="Q370" s="4"/>
      <c r="R370" s="4"/>
      <c r="S370" s="4"/>
      <c r="T370" s="4"/>
      <c r="U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4"/>
      <c r="P371" s="4"/>
      <c r="Q371" s="4"/>
      <c r="R371" s="4"/>
      <c r="S371" s="4"/>
      <c r="T371" s="4"/>
      <c r="U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4"/>
      <c r="P372" s="4"/>
      <c r="Q372" s="4"/>
      <c r="R372" s="4"/>
      <c r="S372" s="4"/>
      <c r="T372" s="4"/>
      <c r="U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4"/>
      <c r="P373" s="4"/>
      <c r="Q373" s="4"/>
      <c r="R373" s="4"/>
      <c r="S373" s="4"/>
      <c r="T373" s="4"/>
      <c r="U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4"/>
      <c r="P374" s="4"/>
      <c r="Q374" s="4"/>
      <c r="R374" s="4"/>
      <c r="S374" s="4"/>
      <c r="T374" s="4"/>
      <c r="U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4"/>
      <c r="P375" s="4"/>
      <c r="Q375" s="4"/>
      <c r="R375" s="4"/>
      <c r="S375" s="4"/>
      <c r="T375" s="4"/>
      <c r="U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4"/>
      <c r="P376" s="4"/>
      <c r="Q376" s="4"/>
      <c r="R376" s="4"/>
      <c r="S376" s="4"/>
      <c r="T376" s="4"/>
      <c r="U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4"/>
      <c r="P377" s="4"/>
      <c r="Q377" s="4"/>
      <c r="R377" s="4"/>
      <c r="S377" s="4"/>
      <c r="T377" s="4"/>
      <c r="U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4"/>
      <c r="P378" s="4"/>
      <c r="Q378" s="4"/>
      <c r="R378" s="4"/>
      <c r="S378" s="4"/>
      <c r="T378" s="4"/>
      <c r="U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4"/>
      <c r="P379" s="4"/>
      <c r="Q379" s="4"/>
      <c r="R379" s="4"/>
      <c r="S379" s="4"/>
      <c r="T379" s="4"/>
      <c r="U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4"/>
      <c r="P380" s="4"/>
      <c r="Q380" s="4"/>
      <c r="R380" s="4"/>
      <c r="S380" s="4"/>
      <c r="T380" s="4"/>
      <c r="U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4"/>
      <c r="P381" s="4"/>
      <c r="Q381" s="4"/>
      <c r="R381" s="4"/>
      <c r="S381" s="4"/>
      <c r="T381" s="4"/>
      <c r="U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4"/>
      <c r="P382" s="4"/>
      <c r="Q382" s="4"/>
      <c r="R382" s="4"/>
      <c r="S382" s="4"/>
      <c r="T382" s="4"/>
      <c r="U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4"/>
      <c r="P383" s="4"/>
      <c r="Q383" s="4"/>
      <c r="R383" s="4"/>
      <c r="S383" s="4"/>
      <c r="T383" s="4"/>
      <c r="U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4"/>
      <c r="P384" s="4"/>
      <c r="Q384" s="4"/>
      <c r="R384" s="4"/>
      <c r="S384" s="4"/>
      <c r="T384" s="4"/>
      <c r="U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4"/>
      <c r="P385" s="4"/>
      <c r="Q385" s="4"/>
      <c r="R385" s="4"/>
      <c r="S385" s="4"/>
      <c r="T385" s="4"/>
      <c r="U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4"/>
      <c r="P386" s="4"/>
      <c r="Q386" s="4"/>
      <c r="R386" s="4"/>
      <c r="S386" s="4"/>
      <c r="T386" s="4"/>
      <c r="U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4"/>
      <c r="P387" s="4"/>
      <c r="Q387" s="4"/>
      <c r="R387" s="4"/>
      <c r="S387" s="4"/>
      <c r="T387" s="4"/>
      <c r="U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4"/>
      <c r="P388" s="4"/>
      <c r="Q388" s="4"/>
      <c r="R388" s="4"/>
      <c r="S388" s="4"/>
      <c r="T388" s="4"/>
      <c r="U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4"/>
      <c r="P389" s="4"/>
      <c r="Q389" s="4"/>
      <c r="R389" s="4"/>
      <c r="S389" s="4"/>
      <c r="T389" s="4"/>
      <c r="U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4"/>
      <c r="P390" s="4"/>
      <c r="Q390" s="4"/>
      <c r="R390" s="4"/>
      <c r="S390" s="4"/>
      <c r="T390" s="4"/>
      <c r="U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4"/>
      <c r="P391" s="4"/>
      <c r="Q391" s="4"/>
      <c r="R391" s="4"/>
      <c r="S391" s="4"/>
      <c r="T391" s="4"/>
      <c r="U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4"/>
      <c r="P392" s="4"/>
      <c r="Q392" s="4"/>
      <c r="R392" s="4"/>
      <c r="S392" s="4"/>
      <c r="T392" s="4"/>
      <c r="U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4"/>
      <c r="P393" s="4"/>
      <c r="Q393" s="4"/>
      <c r="R393" s="4"/>
      <c r="S393" s="4"/>
      <c r="T393" s="4"/>
      <c r="U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4"/>
      <c r="P394" s="4"/>
      <c r="Q394" s="4"/>
      <c r="R394" s="4"/>
      <c r="S394" s="4"/>
      <c r="T394" s="4"/>
      <c r="U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4"/>
      <c r="P395" s="4"/>
      <c r="Q395" s="4"/>
      <c r="R395" s="4"/>
      <c r="S395" s="4"/>
      <c r="T395" s="4"/>
      <c r="U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4"/>
      <c r="P396" s="4"/>
      <c r="Q396" s="4"/>
      <c r="R396" s="4"/>
      <c r="S396" s="4"/>
      <c r="T396" s="4"/>
      <c r="U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4"/>
      <c r="P397" s="4"/>
      <c r="Q397" s="4"/>
      <c r="R397" s="4"/>
      <c r="S397" s="4"/>
      <c r="T397" s="4"/>
      <c r="U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4"/>
      <c r="P398" s="4"/>
      <c r="Q398" s="4"/>
      <c r="R398" s="4"/>
      <c r="S398" s="4"/>
      <c r="T398" s="4"/>
      <c r="U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4"/>
      <c r="P399" s="4"/>
      <c r="Q399" s="4"/>
      <c r="R399" s="4"/>
      <c r="S399" s="4"/>
      <c r="T399" s="4"/>
      <c r="U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4"/>
      <c r="P400" s="4"/>
      <c r="Q400" s="4"/>
      <c r="R400" s="4"/>
      <c r="S400" s="4"/>
      <c r="T400" s="4"/>
      <c r="U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4"/>
      <c r="P401" s="4"/>
      <c r="Q401" s="4"/>
      <c r="R401" s="4"/>
      <c r="S401" s="4"/>
      <c r="T401" s="4"/>
      <c r="U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4"/>
      <c r="P402" s="4"/>
      <c r="Q402" s="4"/>
      <c r="R402" s="4"/>
      <c r="S402" s="4"/>
      <c r="T402" s="4"/>
      <c r="U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4"/>
      <c r="P403" s="4"/>
      <c r="Q403" s="4"/>
      <c r="R403" s="4"/>
      <c r="S403" s="4"/>
      <c r="T403" s="4"/>
      <c r="U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4"/>
      <c r="P404" s="4"/>
      <c r="Q404" s="4"/>
      <c r="R404" s="4"/>
      <c r="S404" s="4"/>
      <c r="T404" s="4"/>
      <c r="U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4"/>
      <c r="P405" s="4"/>
      <c r="Q405" s="4"/>
      <c r="R405" s="4"/>
      <c r="S405" s="4"/>
      <c r="T405" s="4"/>
      <c r="U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4"/>
      <c r="P406" s="4"/>
      <c r="Q406" s="4"/>
      <c r="R406" s="4"/>
      <c r="S406" s="4"/>
      <c r="T406" s="4"/>
      <c r="U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4"/>
      <c r="P407" s="4"/>
      <c r="Q407" s="4"/>
      <c r="R407" s="4"/>
      <c r="S407" s="4"/>
      <c r="T407" s="4"/>
      <c r="U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4"/>
      <c r="P408" s="4"/>
      <c r="Q408" s="4"/>
      <c r="R408" s="4"/>
      <c r="S408" s="4"/>
      <c r="T408" s="4"/>
      <c r="U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4"/>
      <c r="P409" s="4"/>
      <c r="Q409" s="4"/>
      <c r="R409" s="4"/>
      <c r="S409" s="4"/>
      <c r="T409" s="4"/>
      <c r="U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4"/>
      <c r="P410" s="4"/>
      <c r="Q410" s="4"/>
      <c r="R410" s="4"/>
      <c r="S410" s="4"/>
      <c r="T410" s="4"/>
      <c r="U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4"/>
      <c r="P411" s="4"/>
      <c r="Q411" s="4"/>
      <c r="R411" s="4"/>
      <c r="S411" s="4"/>
      <c r="T411" s="4"/>
      <c r="U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4"/>
      <c r="P412" s="4"/>
      <c r="Q412" s="4"/>
      <c r="R412" s="4"/>
      <c r="S412" s="4"/>
      <c r="T412" s="4"/>
      <c r="U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4"/>
      <c r="P413" s="4"/>
      <c r="Q413" s="4"/>
      <c r="R413" s="4"/>
      <c r="S413" s="4"/>
      <c r="T413" s="4"/>
      <c r="U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4"/>
      <c r="P414" s="4"/>
      <c r="Q414" s="4"/>
      <c r="R414" s="4"/>
      <c r="S414" s="4"/>
      <c r="T414" s="4"/>
      <c r="U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4"/>
      <c r="P415" s="4"/>
      <c r="Q415" s="4"/>
      <c r="R415" s="4"/>
      <c r="S415" s="4"/>
      <c r="T415" s="4"/>
      <c r="U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4"/>
      <c r="P416" s="4"/>
      <c r="Q416" s="4"/>
      <c r="R416" s="4"/>
      <c r="S416" s="4"/>
      <c r="T416" s="4"/>
      <c r="U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4"/>
      <c r="P417" s="4"/>
      <c r="Q417" s="4"/>
      <c r="R417" s="4"/>
      <c r="S417" s="4"/>
      <c r="T417" s="4"/>
      <c r="U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4"/>
      <c r="P418" s="4"/>
      <c r="Q418" s="4"/>
      <c r="R418" s="4"/>
      <c r="S418" s="4"/>
      <c r="T418" s="4"/>
      <c r="U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4"/>
      <c r="P419" s="4"/>
      <c r="Q419" s="4"/>
      <c r="R419" s="4"/>
      <c r="S419" s="4"/>
      <c r="T419" s="4"/>
      <c r="U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4"/>
      <c r="P420" s="4"/>
      <c r="Q420" s="4"/>
      <c r="R420" s="4"/>
      <c r="S420" s="4"/>
      <c r="T420" s="4"/>
      <c r="U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4"/>
      <c r="P421" s="4"/>
      <c r="Q421" s="4"/>
      <c r="R421" s="4"/>
      <c r="S421" s="4"/>
      <c r="T421" s="4"/>
      <c r="U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4"/>
      <c r="P422" s="4"/>
      <c r="Q422" s="4"/>
      <c r="R422" s="4"/>
      <c r="S422" s="4"/>
      <c r="T422" s="4"/>
      <c r="U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4"/>
      <c r="P423" s="4"/>
      <c r="Q423" s="4"/>
      <c r="R423" s="4"/>
      <c r="S423" s="4"/>
      <c r="T423" s="4"/>
      <c r="U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4"/>
      <c r="P424" s="4"/>
      <c r="Q424" s="4"/>
      <c r="R424" s="4"/>
      <c r="S424" s="4"/>
      <c r="T424" s="4"/>
      <c r="U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4"/>
      <c r="P425" s="4"/>
      <c r="Q425" s="4"/>
      <c r="R425" s="4"/>
      <c r="S425" s="4"/>
      <c r="T425" s="4"/>
      <c r="U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4"/>
      <c r="P426" s="4"/>
      <c r="Q426" s="4"/>
      <c r="R426" s="4"/>
      <c r="S426" s="4"/>
      <c r="T426" s="4"/>
      <c r="U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4"/>
      <c r="P427" s="4"/>
      <c r="Q427" s="4"/>
      <c r="R427" s="4"/>
      <c r="S427" s="4"/>
      <c r="T427" s="4"/>
      <c r="U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4"/>
      <c r="P428" s="4"/>
      <c r="Q428" s="4"/>
      <c r="R428" s="4"/>
      <c r="S428" s="4"/>
      <c r="T428" s="4"/>
      <c r="U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4"/>
      <c r="P429" s="4"/>
      <c r="Q429" s="4"/>
      <c r="R429" s="4"/>
      <c r="S429" s="4"/>
      <c r="T429" s="4"/>
      <c r="U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4"/>
      <c r="P430" s="4"/>
      <c r="Q430" s="4"/>
      <c r="R430" s="4"/>
      <c r="S430" s="4"/>
      <c r="T430" s="4"/>
      <c r="U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4"/>
      <c r="P431" s="4"/>
      <c r="Q431" s="4"/>
      <c r="R431" s="4"/>
      <c r="S431" s="4"/>
      <c r="T431" s="4"/>
      <c r="U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4"/>
      <c r="P432" s="4"/>
      <c r="Q432" s="4"/>
      <c r="R432" s="4"/>
      <c r="S432" s="4"/>
      <c r="T432" s="4"/>
      <c r="U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4"/>
      <c r="P433" s="4"/>
      <c r="Q433" s="4"/>
      <c r="R433" s="4"/>
      <c r="S433" s="4"/>
      <c r="T433" s="4"/>
      <c r="U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4"/>
      <c r="P434" s="4"/>
      <c r="Q434" s="4"/>
      <c r="R434" s="4"/>
      <c r="S434" s="4"/>
      <c r="T434" s="4"/>
      <c r="U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4"/>
      <c r="P435" s="4"/>
      <c r="Q435" s="4"/>
      <c r="R435" s="4"/>
      <c r="S435" s="4"/>
      <c r="T435" s="4"/>
      <c r="U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4"/>
      <c r="P436" s="4"/>
      <c r="Q436" s="4"/>
      <c r="R436" s="4"/>
      <c r="S436" s="4"/>
      <c r="T436" s="4"/>
      <c r="U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4"/>
      <c r="P437" s="4"/>
      <c r="Q437" s="4"/>
      <c r="R437" s="4"/>
      <c r="S437" s="4"/>
      <c r="T437" s="4"/>
      <c r="U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4"/>
      <c r="P438" s="4"/>
      <c r="Q438" s="4"/>
      <c r="R438" s="4"/>
      <c r="S438" s="4"/>
      <c r="T438" s="4"/>
      <c r="U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4"/>
      <c r="P439" s="4"/>
      <c r="Q439" s="4"/>
      <c r="R439" s="4"/>
      <c r="S439" s="4"/>
      <c r="T439" s="4"/>
      <c r="U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4"/>
      <c r="P440" s="4"/>
      <c r="Q440" s="4"/>
      <c r="R440" s="4"/>
      <c r="S440" s="4"/>
      <c r="T440" s="4"/>
      <c r="U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4"/>
      <c r="P441" s="4"/>
      <c r="Q441" s="4"/>
      <c r="R441" s="4"/>
      <c r="S441" s="4"/>
      <c r="T441" s="4"/>
      <c r="U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4"/>
      <c r="P442" s="4"/>
      <c r="Q442" s="4"/>
      <c r="R442" s="4"/>
      <c r="S442" s="4"/>
      <c r="T442" s="4"/>
      <c r="U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4"/>
      <c r="P443" s="4"/>
      <c r="Q443" s="4"/>
      <c r="R443" s="4"/>
      <c r="S443" s="4"/>
      <c r="T443" s="4"/>
      <c r="U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4"/>
      <c r="P444" s="4"/>
      <c r="Q444" s="4"/>
      <c r="R444" s="4"/>
      <c r="S444" s="4"/>
      <c r="T444" s="4"/>
      <c r="U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4"/>
      <c r="P445" s="4"/>
      <c r="Q445" s="4"/>
      <c r="R445" s="4"/>
      <c r="S445" s="4"/>
      <c r="T445" s="4"/>
      <c r="U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4"/>
      <c r="P446" s="4"/>
      <c r="Q446" s="4"/>
      <c r="R446" s="4"/>
      <c r="S446" s="4"/>
      <c r="T446" s="4"/>
      <c r="U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4"/>
      <c r="P447" s="4"/>
      <c r="Q447" s="4"/>
      <c r="R447" s="4"/>
      <c r="S447" s="4"/>
      <c r="T447" s="4"/>
      <c r="U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4"/>
      <c r="P448" s="4"/>
      <c r="Q448" s="4"/>
      <c r="R448" s="4"/>
      <c r="S448" s="4"/>
      <c r="T448" s="4"/>
      <c r="U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4"/>
      <c r="P449" s="4"/>
      <c r="Q449" s="4"/>
      <c r="R449" s="4"/>
      <c r="S449" s="4"/>
      <c r="T449" s="4"/>
      <c r="U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4"/>
      <c r="P450" s="4"/>
      <c r="Q450" s="4"/>
      <c r="R450" s="4"/>
      <c r="S450" s="4"/>
      <c r="T450" s="4"/>
      <c r="U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4"/>
      <c r="P451" s="4"/>
      <c r="Q451" s="4"/>
      <c r="R451" s="4"/>
      <c r="S451" s="4"/>
      <c r="T451" s="4"/>
      <c r="U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4"/>
      <c r="P452" s="4"/>
      <c r="Q452" s="4"/>
      <c r="R452" s="4"/>
      <c r="S452" s="4"/>
      <c r="T452" s="4"/>
      <c r="U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4"/>
      <c r="P453" s="4"/>
      <c r="Q453" s="4"/>
      <c r="R453" s="4"/>
      <c r="S453" s="4"/>
      <c r="T453" s="4"/>
      <c r="U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4"/>
      <c r="P454" s="4"/>
      <c r="Q454" s="4"/>
      <c r="R454" s="4"/>
      <c r="S454" s="4"/>
      <c r="T454" s="4"/>
      <c r="U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4"/>
      <c r="P455" s="4"/>
      <c r="Q455" s="4"/>
      <c r="R455" s="4"/>
      <c r="S455" s="4"/>
      <c r="T455" s="4"/>
      <c r="U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4"/>
      <c r="P456" s="4"/>
      <c r="Q456" s="4"/>
      <c r="R456" s="4"/>
      <c r="S456" s="4"/>
      <c r="T456" s="4"/>
      <c r="U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4"/>
      <c r="P457" s="4"/>
      <c r="Q457" s="4"/>
      <c r="R457" s="4"/>
      <c r="S457" s="4"/>
      <c r="T457" s="4"/>
      <c r="U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4"/>
      <c r="P458" s="4"/>
      <c r="Q458" s="4"/>
      <c r="R458" s="4"/>
      <c r="S458" s="4"/>
      <c r="T458" s="4"/>
      <c r="U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4"/>
      <c r="P459" s="4"/>
      <c r="Q459" s="4"/>
      <c r="R459" s="4"/>
      <c r="S459" s="4"/>
      <c r="T459" s="4"/>
      <c r="U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4"/>
      <c r="P460" s="4"/>
      <c r="Q460" s="4"/>
      <c r="R460" s="4"/>
      <c r="S460" s="4"/>
      <c r="T460" s="4"/>
      <c r="U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4"/>
      <c r="P461" s="4"/>
      <c r="Q461" s="4"/>
      <c r="R461" s="4"/>
      <c r="S461" s="4"/>
      <c r="T461" s="4"/>
      <c r="U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4"/>
      <c r="P462" s="4"/>
      <c r="Q462" s="4"/>
      <c r="R462" s="4"/>
      <c r="S462" s="4"/>
      <c r="T462" s="4"/>
      <c r="U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4"/>
      <c r="P463" s="4"/>
      <c r="Q463" s="4"/>
      <c r="R463" s="4"/>
      <c r="S463" s="4"/>
      <c r="T463" s="4"/>
      <c r="U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4"/>
      <c r="P464" s="4"/>
      <c r="Q464" s="4"/>
      <c r="R464" s="4"/>
      <c r="S464" s="4"/>
      <c r="T464" s="4"/>
      <c r="U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4"/>
      <c r="P465" s="4"/>
      <c r="Q465" s="4"/>
      <c r="R465" s="4"/>
      <c r="S465" s="4"/>
      <c r="T465" s="4"/>
      <c r="U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4"/>
      <c r="P466" s="4"/>
      <c r="Q466" s="4"/>
      <c r="R466" s="4"/>
      <c r="S466" s="4"/>
      <c r="T466" s="4"/>
      <c r="U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4"/>
      <c r="P467" s="4"/>
      <c r="Q467" s="4"/>
      <c r="R467" s="4"/>
      <c r="S467" s="4"/>
      <c r="T467" s="4"/>
      <c r="U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4"/>
      <c r="P468" s="4"/>
      <c r="Q468" s="4"/>
      <c r="R468" s="4"/>
      <c r="S468" s="4"/>
      <c r="T468" s="4"/>
      <c r="U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4"/>
      <c r="P469" s="4"/>
      <c r="Q469" s="4"/>
      <c r="R469" s="4"/>
      <c r="S469" s="4"/>
      <c r="T469" s="4"/>
      <c r="U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4"/>
      <c r="P470" s="4"/>
      <c r="Q470" s="4"/>
      <c r="R470" s="4"/>
      <c r="S470" s="4"/>
      <c r="T470" s="4"/>
      <c r="U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4"/>
      <c r="P471" s="4"/>
      <c r="Q471" s="4"/>
      <c r="R471" s="4"/>
      <c r="S471" s="4"/>
      <c r="T471" s="4"/>
      <c r="U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4"/>
      <c r="P472" s="4"/>
      <c r="Q472" s="4"/>
      <c r="R472" s="4"/>
      <c r="S472" s="4"/>
      <c r="T472" s="4"/>
      <c r="U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4"/>
      <c r="P473" s="4"/>
      <c r="Q473" s="4"/>
      <c r="R473" s="4"/>
      <c r="S473" s="4"/>
      <c r="T473" s="4"/>
      <c r="U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4"/>
      <c r="P474" s="4"/>
      <c r="Q474" s="4"/>
      <c r="R474" s="4"/>
      <c r="S474" s="4"/>
      <c r="T474" s="4"/>
      <c r="U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4"/>
      <c r="P475" s="4"/>
      <c r="Q475" s="4"/>
      <c r="R475" s="4"/>
      <c r="S475" s="4"/>
      <c r="T475" s="4"/>
      <c r="U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4"/>
      <c r="P476" s="4"/>
      <c r="Q476" s="4"/>
      <c r="R476" s="4"/>
      <c r="S476" s="4"/>
      <c r="T476" s="4"/>
      <c r="U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4"/>
      <c r="P477" s="4"/>
      <c r="Q477" s="4"/>
      <c r="R477" s="4"/>
      <c r="S477" s="4"/>
      <c r="T477" s="4"/>
      <c r="U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4"/>
      <c r="P478" s="4"/>
      <c r="Q478" s="4"/>
      <c r="R478" s="4"/>
      <c r="S478" s="4"/>
      <c r="T478" s="4"/>
      <c r="U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4"/>
      <c r="P479" s="4"/>
      <c r="Q479" s="4"/>
      <c r="R479" s="4"/>
      <c r="S479" s="4"/>
      <c r="T479" s="4"/>
      <c r="U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4"/>
      <c r="P480" s="4"/>
      <c r="Q480" s="4"/>
      <c r="R480" s="4"/>
      <c r="S480" s="4"/>
      <c r="T480" s="4"/>
      <c r="U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4"/>
      <c r="P481" s="4"/>
      <c r="Q481" s="4"/>
      <c r="R481" s="4"/>
      <c r="S481" s="4"/>
      <c r="T481" s="4"/>
      <c r="U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4"/>
      <c r="P482" s="4"/>
      <c r="Q482" s="4"/>
      <c r="R482" s="4"/>
      <c r="S482" s="4"/>
      <c r="T482" s="4"/>
      <c r="U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4"/>
      <c r="P483" s="4"/>
      <c r="Q483" s="4"/>
      <c r="R483" s="4"/>
      <c r="S483" s="4"/>
      <c r="T483" s="4"/>
      <c r="U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4"/>
      <c r="P484" s="4"/>
      <c r="Q484" s="4"/>
      <c r="R484" s="4"/>
      <c r="S484" s="4"/>
      <c r="T484" s="4"/>
      <c r="U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4"/>
      <c r="P485" s="4"/>
      <c r="Q485" s="4"/>
      <c r="R485" s="4"/>
      <c r="S485" s="4"/>
      <c r="T485" s="4"/>
      <c r="U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4"/>
      <c r="P486" s="4"/>
      <c r="Q486" s="4"/>
      <c r="R486" s="4"/>
      <c r="S486" s="4"/>
      <c r="T486" s="4"/>
      <c r="U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4"/>
      <c r="P487" s="4"/>
      <c r="Q487" s="4"/>
      <c r="R487" s="4"/>
      <c r="S487" s="4"/>
      <c r="T487" s="4"/>
      <c r="U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4"/>
      <c r="P488" s="4"/>
      <c r="Q488" s="4"/>
      <c r="R488" s="4"/>
      <c r="S488" s="4"/>
      <c r="T488" s="4"/>
      <c r="U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4"/>
      <c r="P489" s="4"/>
      <c r="Q489" s="4"/>
      <c r="R489" s="4"/>
      <c r="S489" s="4"/>
      <c r="T489" s="4"/>
      <c r="U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4"/>
      <c r="P490" s="4"/>
      <c r="Q490" s="4"/>
      <c r="R490" s="4"/>
      <c r="S490" s="4"/>
      <c r="T490" s="4"/>
      <c r="U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4"/>
      <c r="P491" s="4"/>
      <c r="Q491" s="4"/>
      <c r="R491" s="4"/>
      <c r="S491" s="4"/>
      <c r="T491" s="4"/>
      <c r="U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4"/>
      <c r="P492" s="4"/>
      <c r="Q492" s="4"/>
      <c r="R492" s="4"/>
      <c r="S492" s="4"/>
      <c r="T492" s="4"/>
      <c r="U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4"/>
      <c r="P493" s="4"/>
      <c r="Q493" s="4"/>
      <c r="R493" s="4"/>
      <c r="S493" s="4"/>
      <c r="T493" s="4"/>
      <c r="U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4"/>
      <c r="P494" s="4"/>
      <c r="Q494" s="4"/>
      <c r="R494" s="4"/>
      <c r="S494" s="4"/>
      <c r="T494" s="4"/>
      <c r="U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4"/>
      <c r="P495" s="4"/>
      <c r="Q495" s="4"/>
      <c r="R495" s="4"/>
      <c r="S495" s="4"/>
      <c r="T495" s="4"/>
      <c r="U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4"/>
      <c r="P496" s="4"/>
      <c r="Q496" s="4"/>
      <c r="R496" s="4"/>
      <c r="S496" s="4"/>
      <c r="T496" s="4"/>
      <c r="U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4"/>
      <c r="P497" s="4"/>
      <c r="Q497" s="4"/>
      <c r="R497" s="4"/>
      <c r="S497" s="4"/>
      <c r="T497" s="4"/>
      <c r="U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4"/>
      <c r="P498" s="4"/>
      <c r="Q498" s="4"/>
      <c r="R498" s="4"/>
      <c r="S498" s="4"/>
      <c r="T498" s="4"/>
      <c r="U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4"/>
      <c r="P499" s="4"/>
      <c r="Q499" s="4"/>
      <c r="R499" s="4"/>
      <c r="S499" s="4"/>
      <c r="T499" s="4"/>
      <c r="U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4"/>
      <c r="P500" s="4"/>
      <c r="Q500" s="4"/>
      <c r="R500" s="4"/>
      <c r="S500" s="4"/>
      <c r="T500" s="4"/>
      <c r="U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4"/>
      <c r="P501" s="4"/>
      <c r="Q501" s="4"/>
      <c r="R501" s="4"/>
      <c r="S501" s="4"/>
      <c r="T501" s="4"/>
      <c r="U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4"/>
      <c r="P502" s="4"/>
      <c r="Q502" s="4"/>
      <c r="R502" s="4"/>
      <c r="S502" s="4"/>
      <c r="T502" s="4"/>
      <c r="U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4"/>
      <c r="P503" s="4"/>
      <c r="Q503" s="4"/>
      <c r="R503" s="4"/>
      <c r="S503" s="4"/>
      <c r="T503" s="4"/>
      <c r="U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4"/>
      <c r="P504" s="4"/>
      <c r="Q504" s="4"/>
      <c r="R504" s="4"/>
      <c r="S504" s="4"/>
      <c r="T504" s="4"/>
      <c r="U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4"/>
      <c r="P505" s="4"/>
      <c r="Q505" s="4"/>
      <c r="R505" s="4"/>
      <c r="S505" s="4"/>
      <c r="T505" s="4"/>
      <c r="U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4"/>
      <c r="P506" s="4"/>
      <c r="Q506" s="4"/>
      <c r="R506" s="4"/>
      <c r="S506" s="4"/>
      <c r="T506" s="4"/>
      <c r="U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4"/>
      <c r="P507" s="4"/>
      <c r="Q507" s="4"/>
      <c r="R507" s="4"/>
      <c r="S507" s="4"/>
      <c r="T507" s="4"/>
      <c r="U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4"/>
      <c r="P508" s="4"/>
      <c r="Q508" s="4"/>
      <c r="R508" s="4"/>
      <c r="S508" s="4"/>
      <c r="T508" s="4"/>
      <c r="U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4"/>
      <c r="P509" s="4"/>
      <c r="Q509" s="4"/>
      <c r="R509" s="4"/>
      <c r="S509" s="4"/>
      <c r="T509" s="4"/>
      <c r="U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4"/>
      <c r="P510" s="4"/>
      <c r="Q510" s="4"/>
      <c r="R510" s="4"/>
      <c r="S510" s="4"/>
      <c r="T510" s="4"/>
      <c r="U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4"/>
      <c r="P511" s="4"/>
      <c r="Q511" s="4"/>
      <c r="R511" s="4"/>
      <c r="S511" s="4"/>
      <c r="T511" s="4"/>
      <c r="U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4"/>
      <c r="P512" s="4"/>
      <c r="Q512" s="4"/>
      <c r="R512" s="4"/>
      <c r="S512" s="4"/>
      <c r="T512" s="4"/>
      <c r="U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4"/>
      <c r="P513" s="4"/>
      <c r="Q513" s="4"/>
      <c r="R513" s="4"/>
      <c r="S513" s="4"/>
      <c r="T513" s="4"/>
      <c r="U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4"/>
      <c r="P514" s="4"/>
      <c r="Q514" s="4"/>
      <c r="R514" s="4"/>
      <c r="S514" s="4"/>
      <c r="T514" s="4"/>
      <c r="U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4"/>
      <c r="P515" s="4"/>
      <c r="Q515" s="4"/>
      <c r="R515" s="4"/>
      <c r="S515" s="4"/>
      <c r="T515" s="4"/>
      <c r="U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4"/>
      <c r="P516" s="4"/>
      <c r="Q516" s="4"/>
      <c r="R516" s="4"/>
      <c r="S516" s="4"/>
      <c r="T516" s="4"/>
      <c r="U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4"/>
      <c r="P517" s="4"/>
      <c r="Q517" s="4"/>
      <c r="R517" s="4"/>
      <c r="S517" s="4"/>
      <c r="T517" s="4"/>
      <c r="U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4"/>
      <c r="P518" s="4"/>
      <c r="Q518" s="4"/>
      <c r="R518" s="4"/>
      <c r="S518" s="4"/>
      <c r="T518" s="4"/>
      <c r="U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4"/>
      <c r="P519" s="4"/>
      <c r="Q519" s="4"/>
      <c r="R519" s="4"/>
      <c r="S519" s="4"/>
      <c r="T519" s="4"/>
      <c r="U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4"/>
      <c r="P520" s="4"/>
      <c r="Q520" s="4"/>
      <c r="R520" s="4"/>
      <c r="S520" s="4"/>
      <c r="T520" s="4"/>
      <c r="U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4"/>
      <c r="P521" s="4"/>
      <c r="Q521" s="4"/>
      <c r="R521" s="4"/>
      <c r="S521" s="4"/>
      <c r="T521" s="4"/>
      <c r="U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4"/>
      <c r="P522" s="4"/>
      <c r="Q522" s="4"/>
      <c r="R522" s="4"/>
      <c r="S522" s="4"/>
      <c r="T522" s="4"/>
      <c r="U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4"/>
      <c r="P523" s="4"/>
      <c r="Q523" s="4"/>
      <c r="R523" s="4"/>
      <c r="S523" s="4"/>
      <c r="T523" s="4"/>
      <c r="U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4"/>
      <c r="P524" s="4"/>
      <c r="Q524" s="4"/>
      <c r="R524" s="4"/>
      <c r="S524" s="4"/>
      <c r="T524" s="4"/>
      <c r="U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4"/>
      <c r="P525" s="4"/>
      <c r="Q525" s="4"/>
      <c r="R525" s="4"/>
      <c r="S525" s="4"/>
      <c r="T525" s="4"/>
      <c r="U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4"/>
      <c r="P526" s="4"/>
      <c r="Q526" s="4"/>
      <c r="R526" s="4"/>
      <c r="S526" s="4"/>
      <c r="T526" s="4"/>
      <c r="U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4"/>
      <c r="P527" s="4"/>
      <c r="Q527" s="4"/>
      <c r="R527" s="4"/>
      <c r="S527" s="4"/>
      <c r="T527" s="4"/>
      <c r="U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4"/>
      <c r="P528" s="4"/>
      <c r="Q528" s="4"/>
      <c r="R528" s="4"/>
      <c r="S528" s="4"/>
      <c r="T528" s="4"/>
      <c r="U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4"/>
      <c r="P529" s="4"/>
      <c r="Q529" s="4"/>
      <c r="R529" s="4"/>
      <c r="S529" s="4"/>
      <c r="T529" s="4"/>
      <c r="U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4"/>
      <c r="P530" s="4"/>
      <c r="Q530" s="4"/>
      <c r="R530" s="4"/>
      <c r="S530" s="4"/>
      <c r="T530" s="4"/>
      <c r="U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4"/>
      <c r="P531" s="4"/>
      <c r="Q531" s="4"/>
      <c r="R531" s="4"/>
      <c r="S531" s="4"/>
      <c r="T531" s="4"/>
      <c r="U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4"/>
      <c r="P532" s="4"/>
      <c r="Q532" s="4"/>
      <c r="R532" s="4"/>
      <c r="S532" s="4"/>
      <c r="T532" s="4"/>
      <c r="U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4"/>
      <c r="P533" s="4"/>
      <c r="Q533" s="4"/>
      <c r="R533" s="4"/>
      <c r="S533" s="4"/>
      <c r="T533" s="4"/>
      <c r="U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4"/>
      <c r="P534" s="4"/>
      <c r="Q534" s="4"/>
      <c r="R534" s="4"/>
      <c r="S534" s="4"/>
      <c r="T534" s="4"/>
      <c r="U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4"/>
      <c r="P535" s="4"/>
      <c r="Q535" s="4"/>
      <c r="R535" s="4"/>
      <c r="S535" s="4"/>
      <c r="T535" s="4"/>
      <c r="U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4"/>
      <c r="P536" s="4"/>
      <c r="Q536" s="4"/>
      <c r="R536" s="4"/>
      <c r="S536" s="4"/>
      <c r="T536" s="4"/>
      <c r="U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4"/>
      <c r="P537" s="4"/>
      <c r="Q537" s="4"/>
      <c r="R537" s="4"/>
      <c r="S537" s="4"/>
      <c r="T537" s="4"/>
      <c r="U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4"/>
      <c r="P538" s="4"/>
      <c r="Q538" s="4"/>
      <c r="R538" s="4"/>
      <c r="S538" s="4"/>
      <c r="T538" s="4"/>
      <c r="U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4"/>
      <c r="P539" s="4"/>
      <c r="Q539" s="4"/>
      <c r="R539" s="4"/>
      <c r="S539" s="4"/>
      <c r="T539" s="4"/>
      <c r="U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4"/>
      <c r="P540" s="4"/>
      <c r="Q540" s="4"/>
      <c r="R540" s="4"/>
      <c r="S540" s="4"/>
      <c r="T540" s="4"/>
      <c r="U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4"/>
      <c r="P541" s="4"/>
      <c r="Q541" s="4"/>
      <c r="R541" s="4"/>
      <c r="S541" s="4"/>
      <c r="T541" s="4"/>
      <c r="U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4"/>
      <c r="P542" s="4"/>
      <c r="Q542" s="4"/>
      <c r="R542" s="4"/>
      <c r="S542" s="4"/>
      <c r="T542" s="4"/>
      <c r="U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4"/>
      <c r="P543" s="4"/>
      <c r="Q543" s="4"/>
      <c r="R543" s="4"/>
      <c r="S543" s="4"/>
      <c r="T543" s="4"/>
      <c r="U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4"/>
      <c r="P544" s="4"/>
      <c r="Q544" s="4"/>
      <c r="R544" s="4"/>
      <c r="S544" s="4"/>
      <c r="T544" s="4"/>
      <c r="U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4"/>
      <c r="P545" s="4"/>
      <c r="Q545" s="4"/>
      <c r="R545" s="4"/>
      <c r="S545" s="4"/>
      <c r="T545" s="4"/>
      <c r="U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4"/>
      <c r="P546" s="4"/>
      <c r="Q546" s="4"/>
      <c r="R546" s="4"/>
      <c r="S546" s="4"/>
      <c r="T546" s="4"/>
      <c r="U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4"/>
      <c r="P547" s="4"/>
      <c r="Q547" s="4"/>
      <c r="R547" s="4"/>
      <c r="S547" s="4"/>
      <c r="T547" s="4"/>
      <c r="U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4"/>
      <c r="P548" s="4"/>
      <c r="Q548" s="4"/>
      <c r="R548" s="4"/>
      <c r="S548" s="4"/>
      <c r="T548" s="4"/>
      <c r="U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4"/>
      <c r="P549" s="4"/>
      <c r="Q549" s="4"/>
      <c r="R549" s="4"/>
      <c r="S549" s="4"/>
      <c r="T549" s="4"/>
      <c r="U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4"/>
      <c r="P550" s="4"/>
      <c r="Q550" s="4"/>
      <c r="R550" s="4"/>
      <c r="S550" s="4"/>
      <c r="T550" s="4"/>
      <c r="U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4"/>
      <c r="P551" s="4"/>
      <c r="Q551" s="4"/>
      <c r="R551" s="4"/>
      <c r="S551" s="4"/>
      <c r="T551" s="4"/>
      <c r="U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4"/>
      <c r="P552" s="4"/>
      <c r="Q552" s="4"/>
      <c r="R552" s="4"/>
      <c r="S552" s="4"/>
      <c r="T552" s="4"/>
      <c r="U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4"/>
      <c r="P553" s="4"/>
      <c r="Q553" s="4"/>
      <c r="R553" s="4"/>
      <c r="S553" s="4"/>
      <c r="T553" s="4"/>
      <c r="U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4"/>
      <c r="P554" s="4"/>
      <c r="Q554" s="4"/>
      <c r="R554" s="4"/>
      <c r="S554" s="4"/>
      <c r="T554" s="4"/>
      <c r="U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4"/>
      <c r="P555" s="4"/>
      <c r="Q555" s="4"/>
      <c r="R555" s="4"/>
      <c r="S555" s="4"/>
      <c r="T555" s="4"/>
      <c r="U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4"/>
      <c r="P556" s="4"/>
      <c r="Q556" s="4"/>
      <c r="R556" s="4"/>
      <c r="S556" s="4"/>
      <c r="T556" s="4"/>
      <c r="U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4"/>
      <c r="P557" s="4"/>
      <c r="Q557" s="4"/>
      <c r="R557" s="4"/>
      <c r="S557" s="4"/>
      <c r="T557" s="4"/>
      <c r="U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4"/>
      <c r="P558" s="4"/>
      <c r="Q558" s="4"/>
      <c r="R558" s="4"/>
      <c r="S558" s="4"/>
      <c r="T558" s="4"/>
      <c r="U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4"/>
      <c r="P559" s="4"/>
      <c r="Q559" s="4"/>
      <c r="R559" s="4"/>
      <c r="S559" s="4"/>
      <c r="T559" s="4"/>
      <c r="U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4"/>
      <c r="P560" s="4"/>
      <c r="Q560" s="4"/>
      <c r="R560" s="4"/>
      <c r="S560" s="4"/>
      <c r="T560" s="4"/>
      <c r="U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4"/>
      <c r="P561" s="4"/>
      <c r="Q561" s="4"/>
      <c r="R561" s="4"/>
      <c r="S561" s="4"/>
      <c r="T561" s="4"/>
      <c r="U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4"/>
      <c r="P562" s="4"/>
      <c r="Q562" s="4"/>
      <c r="R562" s="4"/>
      <c r="S562" s="4"/>
      <c r="T562" s="4"/>
      <c r="U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4"/>
      <c r="P563" s="4"/>
      <c r="Q563" s="4"/>
      <c r="R563" s="4"/>
      <c r="S563" s="4"/>
      <c r="T563" s="4"/>
      <c r="U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4"/>
      <c r="P564" s="4"/>
      <c r="Q564" s="4"/>
      <c r="R564" s="4"/>
      <c r="S564" s="4"/>
      <c r="T564" s="4"/>
      <c r="U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4"/>
      <c r="P565" s="4"/>
      <c r="Q565" s="4"/>
      <c r="R565" s="4"/>
      <c r="S565" s="4"/>
      <c r="T565" s="4"/>
      <c r="U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4"/>
      <c r="P566" s="4"/>
      <c r="Q566" s="4"/>
      <c r="R566" s="4"/>
      <c r="S566" s="4"/>
      <c r="T566" s="4"/>
      <c r="U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4"/>
      <c r="P567" s="4"/>
      <c r="Q567" s="4"/>
      <c r="R567" s="4"/>
      <c r="S567" s="4"/>
      <c r="T567" s="4"/>
      <c r="U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4"/>
      <c r="P568" s="4"/>
      <c r="Q568" s="4"/>
      <c r="R568" s="4"/>
      <c r="S568" s="4"/>
      <c r="T568" s="4"/>
      <c r="U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4"/>
      <c r="P569" s="4"/>
      <c r="Q569" s="4"/>
      <c r="R569" s="4"/>
      <c r="S569" s="4"/>
      <c r="T569" s="4"/>
      <c r="U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4"/>
      <c r="P570" s="4"/>
      <c r="Q570" s="4"/>
      <c r="R570" s="4"/>
      <c r="S570" s="4"/>
      <c r="T570" s="4"/>
      <c r="U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4"/>
      <c r="P571" s="4"/>
      <c r="Q571" s="4"/>
      <c r="R571" s="4"/>
      <c r="S571" s="4"/>
      <c r="T571" s="4"/>
      <c r="U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4"/>
      <c r="P572" s="4"/>
      <c r="Q572" s="4"/>
      <c r="R572" s="4"/>
      <c r="S572" s="4"/>
      <c r="T572" s="4"/>
      <c r="U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4"/>
      <c r="P573" s="4"/>
      <c r="Q573" s="4"/>
      <c r="R573" s="4"/>
      <c r="S573" s="4"/>
      <c r="T573" s="4"/>
      <c r="U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4"/>
      <c r="P574" s="4"/>
      <c r="Q574" s="4"/>
      <c r="R574" s="4"/>
      <c r="S574" s="4"/>
      <c r="T574" s="4"/>
      <c r="U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4"/>
      <c r="P575" s="4"/>
      <c r="Q575" s="4"/>
      <c r="R575" s="4"/>
      <c r="S575" s="4"/>
      <c r="T575" s="4"/>
      <c r="U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4"/>
      <c r="P576" s="4"/>
      <c r="Q576" s="4"/>
      <c r="R576" s="4"/>
      <c r="S576" s="4"/>
      <c r="T576" s="4"/>
      <c r="U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4"/>
      <c r="P577" s="4"/>
      <c r="Q577" s="4"/>
      <c r="R577" s="4"/>
      <c r="S577" s="4"/>
      <c r="T577" s="4"/>
      <c r="U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4"/>
      <c r="P578" s="4"/>
      <c r="Q578" s="4"/>
      <c r="R578" s="4"/>
      <c r="S578" s="4"/>
      <c r="T578" s="4"/>
      <c r="U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4"/>
      <c r="P579" s="4"/>
      <c r="Q579" s="4"/>
      <c r="R579" s="4"/>
      <c r="S579" s="4"/>
      <c r="T579" s="4"/>
      <c r="U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4"/>
      <c r="P580" s="4"/>
      <c r="Q580" s="4"/>
      <c r="R580" s="4"/>
      <c r="S580" s="4"/>
      <c r="T580" s="4"/>
      <c r="U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4"/>
      <c r="P581" s="4"/>
      <c r="Q581" s="4"/>
      <c r="R581" s="4"/>
      <c r="S581" s="4"/>
      <c r="T581" s="4"/>
      <c r="U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4"/>
      <c r="P582" s="4"/>
      <c r="Q582" s="4"/>
      <c r="R582" s="4"/>
      <c r="S582" s="4"/>
      <c r="T582" s="4"/>
      <c r="U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4"/>
      <c r="P583" s="4"/>
      <c r="Q583" s="4"/>
      <c r="R583" s="4"/>
      <c r="S583" s="4"/>
      <c r="T583" s="4"/>
      <c r="U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4"/>
      <c r="P584" s="4"/>
      <c r="Q584" s="4"/>
      <c r="R584" s="4"/>
      <c r="S584" s="4"/>
      <c r="T584" s="4"/>
      <c r="U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4"/>
      <c r="P585" s="4"/>
      <c r="Q585" s="4"/>
      <c r="R585" s="4"/>
      <c r="S585" s="4"/>
      <c r="T585" s="4"/>
      <c r="U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4"/>
      <c r="P586" s="4"/>
      <c r="Q586" s="4"/>
      <c r="R586" s="4"/>
      <c r="S586" s="4"/>
      <c r="T586" s="4"/>
      <c r="U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4"/>
      <c r="P587" s="4"/>
      <c r="Q587" s="4"/>
      <c r="R587" s="4"/>
      <c r="S587" s="4"/>
      <c r="T587" s="4"/>
      <c r="U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4"/>
      <c r="P588" s="4"/>
      <c r="Q588" s="4"/>
      <c r="R588" s="4"/>
      <c r="S588" s="4"/>
      <c r="T588" s="4"/>
      <c r="U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4"/>
      <c r="P589" s="4"/>
      <c r="Q589" s="4"/>
      <c r="R589" s="4"/>
      <c r="S589" s="4"/>
      <c r="T589" s="4"/>
      <c r="U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4"/>
      <c r="P590" s="4"/>
      <c r="Q590" s="4"/>
      <c r="R590" s="4"/>
      <c r="S590" s="4"/>
      <c r="T590" s="4"/>
      <c r="U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4"/>
      <c r="P591" s="4"/>
      <c r="Q591" s="4"/>
      <c r="R591" s="4"/>
      <c r="S591" s="4"/>
      <c r="T591" s="4"/>
      <c r="U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4"/>
      <c r="P592" s="4"/>
      <c r="Q592" s="4"/>
      <c r="R592" s="4"/>
      <c r="S592" s="4"/>
      <c r="T592" s="4"/>
      <c r="U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4"/>
      <c r="P593" s="4"/>
      <c r="Q593" s="4"/>
      <c r="R593" s="4"/>
      <c r="S593" s="4"/>
      <c r="T593" s="4"/>
      <c r="U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4"/>
      <c r="P594" s="4"/>
      <c r="Q594" s="4"/>
      <c r="R594" s="4"/>
      <c r="S594" s="4"/>
      <c r="T594" s="4"/>
      <c r="U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4"/>
      <c r="P595" s="4"/>
      <c r="Q595" s="4"/>
      <c r="R595" s="4"/>
      <c r="S595" s="4"/>
      <c r="T595" s="4"/>
      <c r="U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4"/>
      <c r="P596" s="4"/>
      <c r="Q596" s="4"/>
      <c r="R596" s="4"/>
      <c r="S596" s="4"/>
      <c r="T596" s="4"/>
      <c r="U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4"/>
      <c r="P597" s="4"/>
      <c r="Q597" s="4"/>
      <c r="R597" s="4"/>
      <c r="S597" s="4"/>
      <c r="T597" s="4"/>
      <c r="U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4"/>
      <c r="P598" s="4"/>
      <c r="Q598" s="4"/>
      <c r="R598" s="4"/>
      <c r="S598" s="4"/>
      <c r="T598" s="4"/>
      <c r="U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4"/>
      <c r="P599" s="4"/>
      <c r="Q599" s="4"/>
      <c r="R599" s="4"/>
      <c r="S599" s="4"/>
      <c r="T599" s="4"/>
      <c r="U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4"/>
      <c r="P600" s="4"/>
      <c r="Q600" s="4"/>
      <c r="R600" s="4"/>
      <c r="S600" s="4"/>
      <c r="T600" s="4"/>
      <c r="U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4"/>
      <c r="P601" s="4"/>
      <c r="Q601" s="4"/>
      <c r="R601" s="4"/>
      <c r="S601" s="4"/>
      <c r="T601" s="4"/>
      <c r="U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4"/>
      <c r="P602" s="4"/>
      <c r="Q602" s="4"/>
      <c r="R602" s="4"/>
      <c r="S602" s="4"/>
      <c r="T602" s="4"/>
      <c r="U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4"/>
      <c r="P603" s="4"/>
      <c r="Q603" s="4"/>
      <c r="R603" s="4"/>
      <c r="S603" s="4"/>
      <c r="T603" s="4"/>
      <c r="U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4"/>
      <c r="P604" s="4"/>
      <c r="Q604" s="4"/>
      <c r="R604" s="4"/>
      <c r="S604" s="4"/>
      <c r="T604" s="4"/>
      <c r="U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4"/>
      <c r="P605" s="4"/>
      <c r="Q605" s="4"/>
      <c r="R605" s="4"/>
      <c r="S605" s="4"/>
      <c r="T605" s="4"/>
      <c r="U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4"/>
      <c r="P606" s="4"/>
      <c r="Q606" s="4"/>
      <c r="R606" s="4"/>
      <c r="S606" s="4"/>
      <c r="T606" s="4"/>
      <c r="U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4"/>
      <c r="P607" s="4"/>
      <c r="Q607" s="4"/>
      <c r="R607" s="4"/>
      <c r="S607" s="4"/>
      <c r="T607" s="4"/>
      <c r="U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4"/>
      <c r="P608" s="4"/>
      <c r="Q608" s="4"/>
      <c r="R608" s="4"/>
      <c r="S608" s="4"/>
      <c r="T608" s="4"/>
      <c r="U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4"/>
      <c r="P609" s="4"/>
      <c r="Q609" s="4"/>
      <c r="R609" s="4"/>
      <c r="S609" s="4"/>
      <c r="T609" s="4"/>
      <c r="U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4"/>
      <c r="P610" s="4"/>
      <c r="Q610" s="4"/>
      <c r="R610" s="4"/>
      <c r="S610" s="4"/>
      <c r="T610" s="4"/>
      <c r="U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4"/>
      <c r="P611" s="4"/>
      <c r="Q611" s="4"/>
      <c r="R611" s="4"/>
      <c r="S611" s="4"/>
      <c r="T611" s="4"/>
      <c r="U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4"/>
      <c r="P612" s="4"/>
      <c r="Q612" s="4"/>
      <c r="R612" s="4"/>
      <c r="S612" s="4"/>
      <c r="T612" s="4"/>
      <c r="U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4"/>
      <c r="P613" s="4"/>
      <c r="Q613" s="4"/>
      <c r="R613" s="4"/>
      <c r="S613" s="4"/>
      <c r="T613" s="4"/>
      <c r="U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4"/>
      <c r="P614" s="4"/>
      <c r="Q614" s="4"/>
      <c r="R614" s="4"/>
      <c r="S614" s="4"/>
      <c r="T614" s="4"/>
      <c r="U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4"/>
      <c r="P615" s="4"/>
      <c r="Q615" s="4"/>
      <c r="R615" s="4"/>
      <c r="S615" s="4"/>
      <c r="T615" s="4"/>
      <c r="U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4"/>
      <c r="P616" s="4"/>
      <c r="Q616" s="4"/>
      <c r="R616" s="4"/>
      <c r="S616" s="4"/>
      <c r="T616" s="4"/>
      <c r="U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4"/>
      <c r="P617" s="4"/>
      <c r="Q617" s="4"/>
      <c r="R617" s="4"/>
      <c r="S617" s="4"/>
      <c r="T617" s="4"/>
      <c r="U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4"/>
      <c r="P618" s="4"/>
      <c r="Q618" s="4"/>
      <c r="R618" s="4"/>
      <c r="S618" s="4"/>
      <c r="T618" s="4"/>
      <c r="U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4"/>
      <c r="P619" s="4"/>
      <c r="Q619" s="4"/>
      <c r="R619" s="4"/>
      <c r="S619" s="4"/>
      <c r="T619" s="4"/>
      <c r="U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4"/>
      <c r="P620" s="4"/>
      <c r="Q620" s="4"/>
      <c r="R620" s="4"/>
      <c r="S620" s="4"/>
      <c r="T620" s="4"/>
      <c r="U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4"/>
      <c r="P621" s="4"/>
      <c r="Q621" s="4"/>
      <c r="R621" s="4"/>
      <c r="S621" s="4"/>
      <c r="T621" s="4"/>
      <c r="U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4"/>
      <c r="P622" s="4"/>
      <c r="Q622" s="4"/>
      <c r="R622" s="4"/>
      <c r="S622" s="4"/>
      <c r="T622" s="4"/>
      <c r="U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4"/>
      <c r="P623" s="4"/>
      <c r="Q623" s="4"/>
      <c r="R623" s="4"/>
      <c r="S623" s="4"/>
      <c r="T623" s="4"/>
      <c r="U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4"/>
      <c r="P624" s="4"/>
      <c r="Q624" s="4"/>
      <c r="R624" s="4"/>
      <c r="S624" s="4"/>
      <c r="T624" s="4"/>
      <c r="U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4"/>
      <c r="P625" s="4"/>
      <c r="Q625" s="4"/>
      <c r="R625" s="4"/>
      <c r="S625" s="4"/>
      <c r="T625" s="4"/>
      <c r="U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4"/>
      <c r="P626" s="4"/>
      <c r="Q626" s="4"/>
      <c r="R626" s="4"/>
      <c r="S626" s="4"/>
      <c r="T626" s="4"/>
      <c r="U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4"/>
      <c r="P627" s="4"/>
      <c r="Q627" s="4"/>
      <c r="R627" s="4"/>
      <c r="S627" s="4"/>
      <c r="T627" s="4"/>
      <c r="U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4"/>
      <c r="P628" s="4"/>
      <c r="Q628" s="4"/>
      <c r="R628" s="4"/>
      <c r="S628" s="4"/>
      <c r="T628" s="4"/>
      <c r="U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4"/>
      <c r="P629" s="4"/>
      <c r="Q629" s="4"/>
      <c r="R629" s="4"/>
      <c r="S629" s="4"/>
      <c r="T629" s="4"/>
      <c r="U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4"/>
      <c r="P630" s="4"/>
      <c r="Q630" s="4"/>
      <c r="R630" s="4"/>
      <c r="S630" s="4"/>
      <c r="T630" s="4"/>
      <c r="U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4"/>
      <c r="P631" s="4"/>
      <c r="Q631" s="4"/>
      <c r="R631" s="4"/>
      <c r="S631" s="4"/>
      <c r="T631" s="4"/>
      <c r="U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4"/>
      <c r="P632" s="4"/>
      <c r="Q632" s="4"/>
      <c r="R632" s="4"/>
      <c r="S632" s="4"/>
      <c r="T632" s="4"/>
      <c r="U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4"/>
      <c r="P633" s="4"/>
      <c r="Q633" s="4"/>
      <c r="R633" s="4"/>
      <c r="S633" s="4"/>
      <c r="T633" s="4"/>
      <c r="U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4"/>
      <c r="P634" s="4"/>
      <c r="Q634" s="4"/>
      <c r="R634" s="4"/>
      <c r="S634" s="4"/>
      <c r="T634" s="4"/>
      <c r="U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4"/>
      <c r="P635" s="4"/>
      <c r="Q635" s="4"/>
      <c r="R635" s="4"/>
      <c r="S635" s="4"/>
      <c r="T635" s="4"/>
      <c r="U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4"/>
      <c r="P636" s="4"/>
      <c r="Q636" s="4"/>
      <c r="R636" s="4"/>
      <c r="S636" s="4"/>
      <c r="T636" s="4"/>
      <c r="U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4"/>
      <c r="P637" s="4"/>
      <c r="Q637" s="4"/>
      <c r="R637" s="4"/>
      <c r="S637" s="4"/>
      <c r="T637" s="4"/>
      <c r="U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4"/>
      <c r="P638" s="4"/>
      <c r="Q638" s="4"/>
      <c r="R638" s="4"/>
      <c r="S638" s="4"/>
      <c r="T638" s="4"/>
      <c r="U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4"/>
      <c r="P639" s="4"/>
      <c r="Q639" s="4"/>
      <c r="R639" s="4"/>
      <c r="S639" s="4"/>
      <c r="T639" s="4"/>
      <c r="U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4"/>
      <c r="P640" s="4"/>
      <c r="Q640" s="4"/>
      <c r="R640" s="4"/>
      <c r="S640" s="4"/>
      <c r="T640" s="4"/>
      <c r="U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4"/>
      <c r="P641" s="4"/>
      <c r="Q641" s="4"/>
      <c r="R641" s="4"/>
      <c r="S641" s="4"/>
      <c r="T641" s="4"/>
      <c r="U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4"/>
      <c r="P642" s="4"/>
      <c r="Q642" s="4"/>
      <c r="R642" s="4"/>
      <c r="S642" s="4"/>
      <c r="T642" s="4"/>
      <c r="U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4"/>
      <c r="P643" s="4"/>
      <c r="Q643" s="4"/>
      <c r="R643" s="4"/>
      <c r="S643" s="4"/>
      <c r="T643" s="4"/>
      <c r="U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4"/>
      <c r="P644" s="4"/>
      <c r="Q644" s="4"/>
      <c r="R644" s="4"/>
      <c r="S644" s="4"/>
      <c r="T644" s="4"/>
      <c r="U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4"/>
      <c r="P645" s="4"/>
      <c r="Q645" s="4"/>
      <c r="R645" s="4"/>
      <c r="S645" s="4"/>
      <c r="T645" s="4"/>
      <c r="U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4"/>
      <c r="P646" s="4"/>
      <c r="Q646" s="4"/>
      <c r="R646" s="4"/>
      <c r="S646" s="4"/>
      <c r="T646" s="4"/>
      <c r="U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4"/>
      <c r="P647" s="4"/>
      <c r="Q647" s="4"/>
      <c r="R647" s="4"/>
      <c r="S647" s="4"/>
      <c r="T647" s="4"/>
      <c r="U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4"/>
      <c r="P648" s="4"/>
      <c r="Q648" s="4"/>
      <c r="R648" s="4"/>
      <c r="S648" s="4"/>
      <c r="T648" s="4"/>
      <c r="U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4"/>
      <c r="P649" s="4"/>
      <c r="Q649" s="4"/>
      <c r="R649" s="4"/>
      <c r="S649" s="4"/>
      <c r="T649" s="4"/>
      <c r="U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4"/>
      <c r="P650" s="4"/>
      <c r="Q650" s="4"/>
      <c r="R650" s="4"/>
      <c r="S650" s="4"/>
      <c r="T650" s="4"/>
      <c r="U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4"/>
      <c r="P651" s="4"/>
      <c r="Q651" s="4"/>
      <c r="R651" s="4"/>
      <c r="S651" s="4"/>
      <c r="T651" s="4"/>
      <c r="U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4"/>
      <c r="P652" s="4"/>
      <c r="Q652" s="4"/>
      <c r="R652" s="4"/>
      <c r="S652" s="4"/>
      <c r="T652" s="4"/>
      <c r="U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4"/>
      <c r="P653" s="4"/>
      <c r="Q653" s="4"/>
      <c r="R653" s="4"/>
      <c r="S653" s="4"/>
      <c r="T653" s="4"/>
      <c r="U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4"/>
      <c r="P654" s="4"/>
      <c r="Q654" s="4"/>
      <c r="R654" s="4"/>
      <c r="S654" s="4"/>
      <c r="T654" s="4"/>
      <c r="U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4"/>
      <c r="P655" s="4"/>
      <c r="Q655" s="4"/>
      <c r="R655" s="4"/>
      <c r="S655" s="4"/>
      <c r="T655" s="4"/>
      <c r="U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4"/>
      <c r="P656" s="4"/>
      <c r="Q656" s="4"/>
      <c r="R656" s="4"/>
      <c r="S656" s="4"/>
      <c r="T656" s="4"/>
      <c r="U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4"/>
      <c r="P657" s="4"/>
      <c r="Q657" s="4"/>
      <c r="R657" s="4"/>
      <c r="S657" s="4"/>
      <c r="T657" s="4"/>
      <c r="U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4"/>
      <c r="P658" s="4"/>
      <c r="Q658" s="4"/>
      <c r="R658" s="4"/>
      <c r="S658" s="4"/>
      <c r="T658" s="4"/>
      <c r="U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4"/>
      <c r="P659" s="4"/>
      <c r="Q659" s="4"/>
      <c r="R659" s="4"/>
      <c r="S659" s="4"/>
      <c r="T659" s="4"/>
      <c r="U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4"/>
      <c r="P660" s="4"/>
      <c r="Q660" s="4"/>
      <c r="R660" s="4"/>
      <c r="S660" s="4"/>
      <c r="T660" s="4"/>
      <c r="U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4"/>
      <c r="P661" s="4"/>
      <c r="Q661" s="4"/>
      <c r="R661" s="4"/>
      <c r="S661" s="4"/>
      <c r="T661" s="4"/>
      <c r="U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4"/>
      <c r="P662" s="4"/>
      <c r="Q662" s="4"/>
      <c r="R662" s="4"/>
      <c r="S662" s="4"/>
      <c r="T662" s="4"/>
      <c r="U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4"/>
      <c r="P663" s="4"/>
      <c r="Q663" s="4"/>
      <c r="R663" s="4"/>
      <c r="S663" s="4"/>
      <c r="T663" s="4"/>
      <c r="U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4"/>
      <c r="P664" s="4"/>
      <c r="Q664" s="4"/>
      <c r="R664" s="4"/>
      <c r="S664" s="4"/>
      <c r="T664" s="4"/>
      <c r="U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4"/>
      <c r="P665" s="4"/>
      <c r="Q665" s="4"/>
      <c r="R665" s="4"/>
      <c r="S665" s="4"/>
      <c r="T665" s="4"/>
      <c r="U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4"/>
      <c r="P666" s="4"/>
      <c r="Q666" s="4"/>
      <c r="R666" s="4"/>
      <c r="S666" s="4"/>
      <c r="T666" s="4"/>
      <c r="U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4"/>
      <c r="P667" s="4"/>
      <c r="Q667" s="4"/>
      <c r="R667" s="4"/>
      <c r="S667" s="4"/>
      <c r="T667" s="4"/>
      <c r="U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4"/>
      <c r="P668" s="4"/>
      <c r="Q668" s="4"/>
      <c r="R668" s="4"/>
      <c r="S668" s="4"/>
      <c r="T668" s="4"/>
      <c r="U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4"/>
      <c r="P669" s="4"/>
      <c r="Q669" s="4"/>
      <c r="R669" s="4"/>
      <c r="S669" s="4"/>
      <c r="T669" s="4"/>
      <c r="U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4"/>
      <c r="P670" s="4"/>
      <c r="Q670" s="4"/>
      <c r="R670" s="4"/>
      <c r="S670" s="4"/>
      <c r="T670" s="4"/>
      <c r="U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4"/>
      <c r="P671" s="4"/>
      <c r="Q671" s="4"/>
      <c r="R671" s="4"/>
      <c r="S671" s="4"/>
      <c r="T671" s="4"/>
      <c r="U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4"/>
      <c r="P672" s="4"/>
      <c r="Q672" s="4"/>
      <c r="R672" s="4"/>
      <c r="S672" s="4"/>
      <c r="T672" s="4"/>
      <c r="U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4"/>
      <c r="P673" s="4"/>
      <c r="Q673" s="4"/>
      <c r="R673" s="4"/>
      <c r="S673" s="4"/>
      <c r="T673" s="4"/>
      <c r="U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4"/>
      <c r="P674" s="4"/>
      <c r="Q674" s="4"/>
      <c r="R674" s="4"/>
      <c r="S674" s="4"/>
      <c r="T674" s="4"/>
      <c r="U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4"/>
      <c r="P675" s="4"/>
      <c r="Q675" s="4"/>
      <c r="R675" s="4"/>
      <c r="S675" s="4"/>
      <c r="T675" s="4"/>
      <c r="U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4"/>
      <c r="P676" s="4"/>
      <c r="Q676" s="4"/>
      <c r="R676" s="4"/>
      <c r="S676" s="4"/>
      <c r="T676" s="4"/>
      <c r="U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4"/>
      <c r="P677" s="4"/>
      <c r="Q677" s="4"/>
      <c r="R677" s="4"/>
      <c r="S677" s="4"/>
      <c r="T677" s="4"/>
      <c r="U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4"/>
      <c r="P678" s="4"/>
      <c r="Q678" s="4"/>
      <c r="R678" s="4"/>
      <c r="S678" s="4"/>
      <c r="T678" s="4"/>
      <c r="U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4"/>
      <c r="P679" s="4"/>
      <c r="Q679" s="4"/>
      <c r="R679" s="4"/>
      <c r="S679" s="4"/>
      <c r="T679" s="4"/>
      <c r="U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4"/>
      <c r="P680" s="4"/>
      <c r="Q680" s="4"/>
      <c r="R680" s="4"/>
      <c r="S680" s="4"/>
      <c r="T680" s="4"/>
      <c r="U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4"/>
      <c r="P681" s="4"/>
      <c r="Q681" s="4"/>
      <c r="R681" s="4"/>
      <c r="S681" s="4"/>
      <c r="T681" s="4"/>
      <c r="U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4"/>
      <c r="P682" s="4"/>
      <c r="Q682" s="4"/>
      <c r="R682" s="4"/>
      <c r="S682" s="4"/>
      <c r="T682" s="4"/>
      <c r="U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4"/>
      <c r="P683" s="4"/>
      <c r="Q683" s="4"/>
      <c r="R683" s="4"/>
      <c r="S683" s="4"/>
      <c r="T683" s="4"/>
      <c r="U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4"/>
      <c r="P684" s="4"/>
      <c r="Q684" s="4"/>
      <c r="R684" s="4"/>
      <c r="S684" s="4"/>
      <c r="T684" s="4"/>
      <c r="U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4"/>
      <c r="P685" s="4"/>
      <c r="Q685" s="4"/>
      <c r="R685" s="4"/>
      <c r="S685" s="4"/>
      <c r="T685" s="4"/>
      <c r="U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4"/>
      <c r="P686" s="4"/>
      <c r="Q686" s="4"/>
      <c r="R686" s="4"/>
      <c r="S686" s="4"/>
      <c r="T686" s="4"/>
      <c r="U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4"/>
      <c r="P687" s="4"/>
      <c r="Q687" s="4"/>
      <c r="R687" s="4"/>
      <c r="S687" s="4"/>
      <c r="T687" s="4"/>
      <c r="U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4"/>
      <c r="P688" s="4"/>
      <c r="Q688" s="4"/>
      <c r="R688" s="4"/>
      <c r="S688" s="4"/>
      <c r="T688" s="4"/>
      <c r="U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4"/>
      <c r="P689" s="4"/>
      <c r="Q689" s="4"/>
      <c r="R689" s="4"/>
      <c r="S689" s="4"/>
      <c r="T689" s="4"/>
      <c r="U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4"/>
      <c r="P690" s="4"/>
      <c r="Q690" s="4"/>
      <c r="R690" s="4"/>
      <c r="S690" s="4"/>
      <c r="T690" s="4"/>
      <c r="U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4"/>
      <c r="P691" s="4"/>
      <c r="Q691" s="4"/>
      <c r="R691" s="4"/>
      <c r="S691" s="4"/>
      <c r="T691" s="4"/>
      <c r="U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4"/>
      <c r="P692" s="4"/>
      <c r="Q692" s="4"/>
      <c r="R692" s="4"/>
      <c r="S692" s="4"/>
      <c r="T692" s="4"/>
      <c r="U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4"/>
      <c r="P693" s="4"/>
      <c r="Q693" s="4"/>
      <c r="R693" s="4"/>
      <c r="S693" s="4"/>
      <c r="T693" s="4"/>
      <c r="U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4"/>
      <c r="P694" s="4"/>
      <c r="Q694" s="4"/>
      <c r="R694" s="4"/>
      <c r="S694" s="4"/>
      <c r="T694" s="4"/>
      <c r="U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4"/>
      <c r="P695" s="4"/>
      <c r="Q695" s="4"/>
      <c r="R695" s="4"/>
      <c r="S695" s="4"/>
      <c r="T695" s="4"/>
      <c r="U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4"/>
      <c r="P696" s="4"/>
      <c r="Q696" s="4"/>
      <c r="R696" s="4"/>
      <c r="S696" s="4"/>
      <c r="T696" s="4"/>
      <c r="U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4"/>
      <c r="P697" s="4"/>
      <c r="Q697" s="4"/>
      <c r="R697" s="4"/>
      <c r="S697" s="4"/>
      <c r="T697" s="4"/>
      <c r="U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4"/>
      <c r="P698" s="4"/>
      <c r="Q698" s="4"/>
      <c r="R698" s="4"/>
      <c r="S698" s="4"/>
      <c r="T698" s="4"/>
      <c r="U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4"/>
      <c r="P699" s="4"/>
      <c r="Q699" s="4"/>
      <c r="R699" s="4"/>
      <c r="S699" s="4"/>
      <c r="T699" s="4"/>
      <c r="U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4"/>
      <c r="P700" s="4"/>
      <c r="Q700" s="4"/>
      <c r="R700" s="4"/>
      <c r="S700" s="4"/>
      <c r="T700" s="4"/>
      <c r="U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4"/>
      <c r="P701" s="4"/>
      <c r="Q701" s="4"/>
      <c r="R701" s="4"/>
      <c r="S701" s="4"/>
      <c r="T701" s="4"/>
      <c r="U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4"/>
      <c r="P702" s="4"/>
      <c r="Q702" s="4"/>
      <c r="R702" s="4"/>
      <c r="S702" s="4"/>
      <c r="T702" s="4"/>
      <c r="U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4"/>
      <c r="P703" s="4"/>
      <c r="Q703" s="4"/>
      <c r="R703" s="4"/>
      <c r="S703" s="4"/>
      <c r="T703" s="4"/>
      <c r="U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4"/>
      <c r="P704" s="4"/>
      <c r="Q704" s="4"/>
      <c r="R704" s="4"/>
      <c r="S704" s="4"/>
      <c r="T704" s="4"/>
      <c r="U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4"/>
      <c r="P705" s="4"/>
      <c r="Q705" s="4"/>
      <c r="R705" s="4"/>
      <c r="S705" s="4"/>
      <c r="T705" s="4"/>
      <c r="U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4"/>
      <c r="P706" s="4"/>
      <c r="Q706" s="4"/>
      <c r="R706" s="4"/>
      <c r="S706" s="4"/>
      <c r="T706" s="4"/>
      <c r="U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4"/>
      <c r="P707" s="4"/>
      <c r="Q707" s="4"/>
      <c r="R707" s="4"/>
      <c r="S707" s="4"/>
      <c r="T707" s="4"/>
      <c r="U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4"/>
      <c r="P708" s="4"/>
      <c r="Q708" s="4"/>
      <c r="R708" s="4"/>
      <c r="S708" s="4"/>
      <c r="T708" s="4"/>
      <c r="U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4"/>
      <c r="P709" s="4"/>
      <c r="Q709" s="4"/>
      <c r="R709" s="4"/>
      <c r="S709" s="4"/>
      <c r="T709" s="4"/>
      <c r="U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4"/>
      <c r="P710" s="4"/>
      <c r="Q710" s="4"/>
      <c r="R710" s="4"/>
      <c r="S710" s="4"/>
      <c r="T710" s="4"/>
      <c r="U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4"/>
      <c r="P711" s="4"/>
      <c r="Q711" s="4"/>
      <c r="R711" s="4"/>
      <c r="S711" s="4"/>
      <c r="T711" s="4"/>
      <c r="U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4"/>
      <c r="P712" s="4"/>
      <c r="Q712" s="4"/>
      <c r="R712" s="4"/>
      <c r="S712" s="4"/>
      <c r="T712" s="4"/>
      <c r="U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4"/>
      <c r="P713" s="4"/>
      <c r="Q713" s="4"/>
      <c r="R713" s="4"/>
      <c r="S713" s="4"/>
      <c r="T713" s="4"/>
      <c r="U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4"/>
      <c r="P714" s="4"/>
      <c r="Q714" s="4"/>
      <c r="R714" s="4"/>
      <c r="S714" s="4"/>
      <c r="T714" s="4"/>
      <c r="U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4"/>
      <c r="P715" s="4"/>
      <c r="Q715" s="4"/>
      <c r="R715" s="4"/>
      <c r="S715" s="4"/>
      <c r="T715" s="4"/>
      <c r="U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4"/>
      <c r="P716" s="4"/>
      <c r="Q716" s="4"/>
      <c r="R716" s="4"/>
      <c r="S716" s="4"/>
      <c r="T716" s="4"/>
      <c r="U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4"/>
      <c r="P717" s="4"/>
      <c r="Q717" s="4"/>
      <c r="R717" s="4"/>
      <c r="S717" s="4"/>
      <c r="T717" s="4"/>
      <c r="U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4"/>
      <c r="P718" s="4"/>
      <c r="Q718" s="4"/>
      <c r="R718" s="4"/>
      <c r="S718" s="4"/>
      <c r="T718" s="4"/>
      <c r="U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4"/>
      <c r="P719" s="4"/>
      <c r="Q719" s="4"/>
      <c r="R719" s="4"/>
      <c r="S719" s="4"/>
      <c r="T719" s="4"/>
      <c r="U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4"/>
      <c r="P720" s="4"/>
      <c r="Q720" s="4"/>
      <c r="R720" s="4"/>
      <c r="S720" s="4"/>
      <c r="T720" s="4"/>
      <c r="U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4"/>
      <c r="P721" s="4"/>
      <c r="Q721" s="4"/>
      <c r="R721" s="4"/>
      <c r="S721" s="4"/>
      <c r="T721" s="4"/>
      <c r="U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4"/>
      <c r="P722" s="4"/>
      <c r="Q722" s="4"/>
      <c r="R722" s="4"/>
      <c r="S722" s="4"/>
      <c r="T722" s="4"/>
      <c r="U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4"/>
      <c r="P723" s="4"/>
      <c r="Q723" s="4"/>
      <c r="R723" s="4"/>
      <c r="S723" s="4"/>
      <c r="T723" s="4"/>
      <c r="U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4"/>
      <c r="P724" s="4"/>
      <c r="Q724" s="4"/>
      <c r="R724" s="4"/>
      <c r="S724" s="4"/>
      <c r="T724" s="4"/>
      <c r="U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4"/>
      <c r="P725" s="4"/>
      <c r="Q725" s="4"/>
      <c r="R725" s="4"/>
      <c r="S725" s="4"/>
      <c r="T725" s="4"/>
      <c r="U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4"/>
      <c r="P726" s="4"/>
      <c r="Q726" s="4"/>
      <c r="R726" s="4"/>
      <c r="S726" s="4"/>
      <c r="T726" s="4"/>
      <c r="U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4"/>
      <c r="P727" s="4"/>
      <c r="Q727" s="4"/>
      <c r="R727" s="4"/>
      <c r="S727" s="4"/>
      <c r="T727" s="4"/>
      <c r="U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4"/>
      <c r="P728" s="4"/>
      <c r="Q728" s="4"/>
      <c r="R728" s="4"/>
      <c r="S728" s="4"/>
      <c r="T728" s="4"/>
      <c r="U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4"/>
      <c r="P729" s="4"/>
      <c r="Q729" s="4"/>
      <c r="R729" s="4"/>
      <c r="S729" s="4"/>
      <c r="T729" s="4"/>
      <c r="U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4"/>
      <c r="P730" s="4"/>
      <c r="Q730" s="4"/>
      <c r="R730" s="4"/>
      <c r="S730" s="4"/>
      <c r="T730" s="4"/>
      <c r="U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4"/>
      <c r="P731" s="4"/>
      <c r="Q731" s="4"/>
      <c r="R731" s="4"/>
      <c r="S731" s="4"/>
      <c r="T731" s="4"/>
      <c r="U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4"/>
      <c r="P732" s="4"/>
      <c r="Q732" s="4"/>
      <c r="R732" s="4"/>
      <c r="S732" s="4"/>
      <c r="T732" s="4"/>
      <c r="U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4"/>
      <c r="P733" s="4"/>
      <c r="Q733" s="4"/>
      <c r="R733" s="4"/>
      <c r="S733" s="4"/>
      <c r="T733" s="4"/>
      <c r="U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4"/>
      <c r="P734" s="4"/>
      <c r="Q734" s="4"/>
      <c r="R734" s="4"/>
      <c r="S734" s="4"/>
      <c r="T734" s="4"/>
      <c r="U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4"/>
      <c r="P735" s="4"/>
      <c r="Q735" s="4"/>
      <c r="R735" s="4"/>
      <c r="S735" s="4"/>
      <c r="T735" s="4"/>
      <c r="U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4"/>
      <c r="P736" s="4"/>
      <c r="Q736" s="4"/>
      <c r="R736" s="4"/>
      <c r="S736" s="4"/>
      <c r="T736" s="4"/>
      <c r="U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4"/>
      <c r="P737" s="4"/>
      <c r="Q737" s="4"/>
      <c r="R737" s="4"/>
      <c r="S737" s="4"/>
      <c r="T737" s="4"/>
      <c r="U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4"/>
      <c r="P738" s="4"/>
      <c r="Q738" s="4"/>
      <c r="R738" s="4"/>
      <c r="S738" s="4"/>
      <c r="T738" s="4"/>
      <c r="U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4"/>
      <c r="P739" s="4"/>
      <c r="Q739" s="4"/>
      <c r="R739" s="4"/>
      <c r="S739" s="4"/>
      <c r="T739" s="4"/>
      <c r="U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4"/>
      <c r="P740" s="4"/>
      <c r="Q740" s="4"/>
      <c r="R740" s="4"/>
      <c r="S740" s="4"/>
      <c r="T740" s="4"/>
      <c r="U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4"/>
      <c r="P741" s="4"/>
      <c r="Q741" s="4"/>
      <c r="R741" s="4"/>
      <c r="S741" s="4"/>
      <c r="T741" s="4"/>
      <c r="U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4"/>
      <c r="P742" s="4"/>
      <c r="Q742" s="4"/>
      <c r="R742" s="4"/>
      <c r="S742" s="4"/>
      <c r="T742" s="4"/>
      <c r="U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4"/>
      <c r="P743" s="4"/>
      <c r="Q743" s="4"/>
      <c r="R743" s="4"/>
      <c r="S743" s="4"/>
      <c r="T743" s="4"/>
      <c r="U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4"/>
      <c r="P744" s="4"/>
      <c r="Q744" s="4"/>
      <c r="R744" s="4"/>
      <c r="S744" s="4"/>
      <c r="T744" s="4"/>
      <c r="U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4"/>
      <c r="P745" s="4"/>
      <c r="Q745" s="4"/>
      <c r="R745" s="4"/>
      <c r="S745" s="4"/>
      <c r="T745" s="4"/>
      <c r="U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4"/>
      <c r="P746" s="4"/>
      <c r="Q746" s="4"/>
      <c r="R746" s="4"/>
      <c r="S746" s="4"/>
      <c r="T746" s="4"/>
      <c r="U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4"/>
      <c r="P747" s="4"/>
      <c r="Q747" s="4"/>
      <c r="R747" s="4"/>
      <c r="S747" s="4"/>
      <c r="T747" s="4"/>
      <c r="U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4"/>
      <c r="P748" s="4"/>
      <c r="Q748" s="4"/>
      <c r="R748" s="4"/>
      <c r="S748" s="4"/>
      <c r="T748" s="4"/>
      <c r="U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4"/>
      <c r="P749" s="4"/>
      <c r="Q749" s="4"/>
      <c r="R749" s="4"/>
      <c r="S749" s="4"/>
      <c r="T749" s="4"/>
      <c r="U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4"/>
      <c r="P750" s="4"/>
      <c r="Q750" s="4"/>
      <c r="R750" s="4"/>
      <c r="S750" s="4"/>
      <c r="T750" s="4"/>
      <c r="U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4"/>
      <c r="P751" s="4"/>
      <c r="Q751" s="4"/>
      <c r="R751" s="4"/>
      <c r="S751" s="4"/>
      <c r="T751" s="4"/>
      <c r="U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4"/>
      <c r="P752" s="4"/>
      <c r="Q752" s="4"/>
      <c r="R752" s="4"/>
      <c r="S752" s="4"/>
      <c r="T752" s="4"/>
      <c r="U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4"/>
      <c r="P753" s="4"/>
      <c r="Q753" s="4"/>
      <c r="R753" s="4"/>
      <c r="S753" s="4"/>
      <c r="T753" s="4"/>
      <c r="U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4"/>
      <c r="P754" s="4"/>
      <c r="Q754" s="4"/>
      <c r="R754" s="4"/>
      <c r="S754" s="4"/>
      <c r="T754" s="4"/>
      <c r="U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4"/>
      <c r="P755" s="4"/>
      <c r="Q755" s="4"/>
      <c r="R755" s="4"/>
      <c r="S755" s="4"/>
      <c r="T755" s="4"/>
      <c r="U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4"/>
      <c r="P756" s="4"/>
      <c r="Q756" s="4"/>
      <c r="R756" s="4"/>
      <c r="S756" s="4"/>
      <c r="T756" s="4"/>
      <c r="U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4"/>
      <c r="P757" s="4"/>
      <c r="Q757" s="4"/>
      <c r="R757" s="4"/>
      <c r="S757" s="4"/>
      <c r="T757" s="4"/>
      <c r="U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4"/>
      <c r="P758" s="4"/>
      <c r="Q758" s="4"/>
      <c r="R758" s="4"/>
      <c r="S758" s="4"/>
      <c r="T758" s="4"/>
      <c r="U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4"/>
      <c r="P759" s="4"/>
      <c r="Q759" s="4"/>
      <c r="R759" s="4"/>
      <c r="S759" s="4"/>
      <c r="T759" s="4"/>
      <c r="U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4"/>
      <c r="P760" s="4"/>
      <c r="Q760" s="4"/>
      <c r="R760" s="4"/>
      <c r="S760" s="4"/>
      <c r="T760" s="4"/>
      <c r="U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4"/>
      <c r="P761" s="4"/>
      <c r="Q761" s="4"/>
      <c r="R761" s="4"/>
      <c r="S761" s="4"/>
      <c r="T761" s="4"/>
      <c r="U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4"/>
      <c r="P762" s="4"/>
      <c r="Q762" s="4"/>
      <c r="R762" s="4"/>
      <c r="S762" s="4"/>
      <c r="T762" s="4"/>
      <c r="U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4"/>
      <c r="P763" s="4"/>
      <c r="Q763" s="4"/>
      <c r="R763" s="4"/>
      <c r="S763" s="4"/>
      <c r="T763" s="4"/>
      <c r="U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4"/>
      <c r="P764" s="4"/>
      <c r="Q764" s="4"/>
      <c r="R764" s="4"/>
      <c r="S764" s="4"/>
      <c r="T764" s="4"/>
      <c r="U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4"/>
      <c r="P765" s="4"/>
      <c r="Q765" s="4"/>
      <c r="R765" s="4"/>
      <c r="S765" s="4"/>
      <c r="T765" s="4"/>
      <c r="U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4"/>
      <c r="P766" s="4"/>
      <c r="Q766" s="4"/>
      <c r="R766" s="4"/>
      <c r="S766" s="4"/>
      <c r="T766" s="4"/>
      <c r="U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4"/>
      <c r="P767" s="4"/>
      <c r="Q767" s="4"/>
      <c r="R767" s="4"/>
      <c r="S767" s="4"/>
      <c r="T767" s="4"/>
      <c r="U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4"/>
      <c r="P768" s="4"/>
      <c r="Q768" s="4"/>
      <c r="R768" s="4"/>
      <c r="S768" s="4"/>
      <c r="T768" s="4"/>
      <c r="U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4"/>
      <c r="P769" s="4"/>
      <c r="Q769" s="4"/>
      <c r="R769" s="4"/>
      <c r="S769" s="4"/>
      <c r="T769" s="4"/>
      <c r="U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4"/>
      <c r="P770" s="4"/>
      <c r="Q770" s="4"/>
      <c r="R770" s="4"/>
      <c r="S770" s="4"/>
      <c r="T770" s="4"/>
      <c r="U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4"/>
      <c r="P771" s="4"/>
      <c r="Q771" s="4"/>
      <c r="R771" s="4"/>
      <c r="S771" s="4"/>
      <c r="T771" s="4"/>
      <c r="U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4"/>
      <c r="P772" s="4"/>
      <c r="Q772" s="4"/>
      <c r="R772" s="4"/>
      <c r="S772" s="4"/>
      <c r="T772" s="4"/>
      <c r="U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4"/>
      <c r="P773" s="4"/>
      <c r="Q773" s="4"/>
      <c r="R773" s="4"/>
      <c r="S773" s="4"/>
      <c r="T773" s="4"/>
      <c r="U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4"/>
      <c r="P774" s="4"/>
      <c r="Q774" s="4"/>
      <c r="R774" s="4"/>
      <c r="S774" s="4"/>
      <c r="T774" s="4"/>
      <c r="U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4"/>
      <c r="P775" s="4"/>
      <c r="Q775" s="4"/>
      <c r="R775" s="4"/>
      <c r="S775" s="4"/>
      <c r="T775" s="4"/>
      <c r="U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4"/>
      <c r="P776" s="4"/>
      <c r="Q776" s="4"/>
      <c r="R776" s="4"/>
      <c r="S776" s="4"/>
      <c r="T776" s="4"/>
      <c r="U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4"/>
      <c r="P777" s="4"/>
      <c r="Q777" s="4"/>
      <c r="R777" s="4"/>
      <c r="S777" s="4"/>
      <c r="T777" s="4"/>
      <c r="U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4"/>
      <c r="P778" s="4"/>
      <c r="Q778" s="4"/>
      <c r="R778" s="4"/>
      <c r="S778" s="4"/>
      <c r="T778" s="4"/>
      <c r="U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4"/>
      <c r="P779" s="4"/>
      <c r="Q779" s="4"/>
      <c r="R779" s="4"/>
      <c r="S779" s="4"/>
      <c r="T779" s="4"/>
      <c r="U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4"/>
      <c r="P780" s="4"/>
      <c r="Q780" s="4"/>
      <c r="R780" s="4"/>
      <c r="S780" s="4"/>
      <c r="T780" s="4"/>
      <c r="U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4"/>
      <c r="P781" s="4"/>
      <c r="Q781" s="4"/>
      <c r="R781" s="4"/>
      <c r="S781" s="4"/>
      <c r="T781" s="4"/>
      <c r="U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4"/>
      <c r="P782" s="4"/>
      <c r="Q782" s="4"/>
      <c r="R782" s="4"/>
      <c r="S782" s="4"/>
      <c r="T782" s="4"/>
      <c r="U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4"/>
      <c r="P783" s="4"/>
      <c r="Q783" s="4"/>
      <c r="R783" s="4"/>
      <c r="S783" s="4"/>
      <c r="T783" s="4"/>
      <c r="U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4"/>
      <c r="P784" s="4"/>
      <c r="Q784" s="4"/>
      <c r="R784" s="4"/>
      <c r="S784" s="4"/>
      <c r="T784" s="4"/>
      <c r="U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4"/>
      <c r="P785" s="4"/>
      <c r="Q785" s="4"/>
      <c r="R785" s="4"/>
      <c r="S785" s="4"/>
      <c r="T785" s="4"/>
      <c r="U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4"/>
      <c r="P786" s="4"/>
      <c r="Q786" s="4"/>
      <c r="R786" s="4"/>
      <c r="S786" s="4"/>
      <c r="T786" s="4"/>
      <c r="U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4"/>
      <c r="P787" s="4"/>
      <c r="Q787" s="4"/>
      <c r="R787" s="4"/>
      <c r="S787" s="4"/>
      <c r="T787" s="4"/>
      <c r="U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4"/>
      <c r="P788" s="4"/>
      <c r="Q788" s="4"/>
      <c r="R788" s="4"/>
      <c r="S788" s="4"/>
      <c r="T788" s="4"/>
      <c r="U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4"/>
      <c r="P789" s="4"/>
      <c r="Q789" s="4"/>
      <c r="R789" s="4"/>
      <c r="S789" s="4"/>
      <c r="T789" s="4"/>
      <c r="U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4"/>
      <c r="P790" s="4"/>
      <c r="Q790" s="4"/>
      <c r="R790" s="4"/>
      <c r="S790" s="4"/>
      <c r="T790" s="4"/>
      <c r="U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4"/>
      <c r="P791" s="4"/>
      <c r="Q791" s="4"/>
      <c r="R791" s="4"/>
      <c r="S791" s="4"/>
      <c r="T791" s="4"/>
      <c r="U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4"/>
      <c r="P792" s="4"/>
      <c r="Q792" s="4"/>
      <c r="R792" s="4"/>
      <c r="S792" s="4"/>
      <c r="T792" s="4"/>
      <c r="U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4"/>
      <c r="P793" s="4"/>
      <c r="Q793" s="4"/>
      <c r="R793" s="4"/>
      <c r="S793" s="4"/>
      <c r="T793" s="4"/>
      <c r="U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4"/>
      <c r="P794" s="4"/>
      <c r="Q794" s="4"/>
      <c r="R794" s="4"/>
      <c r="S794" s="4"/>
      <c r="T794" s="4"/>
      <c r="U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4"/>
      <c r="P795" s="4"/>
      <c r="Q795" s="4"/>
      <c r="R795" s="4"/>
      <c r="S795" s="4"/>
      <c r="T795" s="4"/>
      <c r="U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4"/>
      <c r="P796" s="4"/>
      <c r="Q796" s="4"/>
      <c r="R796" s="4"/>
      <c r="S796" s="4"/>
      <c r="T796" s="4"/>
      <c r="U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4"/>
      <c r="P797" s="4"/>
      <c r="Q797" s="4"/>
      <c r="R797" s="4"/>
      <c r="S797" s="4"/>
      <c r="T797" s="4"/>
      <c r="U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4"/>
      <c r="P798" s="4"/>
      <c r="Q798" s="4"/>
      <c r="R798" s="4"/>
      <c r="S798" s="4"/>
      <c r="T798" s="4"/>
      <c r="U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4"/>
      <c r="P799" s="4"/>
      <c r="Q799" s="4"/>
      <c r="R799" s="4"/>
      <c r="S799" s="4"/>
      <c r="T799" s="4"/>
      <c r="U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4"/>
      <c r="P800" s="4"/>
      <c r="Q800" s="4"/>
      <c r="R800" s="4"/>
      <c r="S800" s="4"/>
      <c r="T800" s="4"/>
      <c r="U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4"/>
      <c r="P801" s="4"/>
      <c r="Q801" s="4"/>
      <c r="R801" s="4"/>
      <c r="S801" s="4"/>
      <c r="T801" s="4"/>
      <c r="U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4"/>
      <c r="P802" s="4"/>
      <c r="Q802" s="4"/>
      <c r="R802" s="4"/>
      <c r="S802" s="4"/>
      <c r="T802" s="4"/>
      <c r="U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4"/>
      <c r="P803" s="4"/>
      <c r="Q803" s="4"/>
      <c r="R803" s="4"/>
      <c r="S803" s="4"/>
      <c r="T803" s="4"/>
      <c r="U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4"/>
      <c r="P804" s="4"/>
      <c r="Q804" s="4"/>
      <c r="R804" s="4"/>
      <c r="S804" s="4"/>
      <c r="T804" s="4"/>
      <c r="U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4"/>
      <c r="P805" s="4"/>
      <c r="Q805" s="4"/>
      <c r="R805" s="4"/>
      <c r="S805" s="4"/>
      <c r="T805" s="4"/>
      <c r="U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4"/>
      <c r="P806" s="4"/>
      <c r="Q806" s="4"/>
      <c r="R806" s="4"/>
      <c r="S806" s="4"/>
      <c r="T806" s="4"/>
      <c r="U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4"/>
      <c r="P807" s="4"/>
      <c r="Q807" s="4"/>
      <c r="R807" s="4"/>
      <c r="S807" s="4"/>
      <c r="T807" s="4"/>
      <c r="U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4"/>
      <c r="P808" s="4"/>
      <c r="Q808" s="4"/>
      <c r="R808" s="4"/>
      <c r="S808" s="4"/>
      <c r="T808" s="4"/>
      <c r="U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4"/>
      <c r="P809" s="4"/>
      <c r="Q809" s="4"/>
      <c r="R809" s="4"/>
      <c r="S809" s="4"/>
      <c r="T809" s="4"/>
      <c r="U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4"/>
      <c r="P810" s="4"/>
      <c r="Q810" s="4"/>
      <c r="R810" s="4"/>
      <c r="S810" s="4"/>
      <c r="T810" s="4"/>
      <c r="U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4"/>
      <c r="P811" s="4"/>
      <c r="Q811" s="4"/>
      <c r="R811" s="4"/>
      <c r="S811" s="4"/>
      <c r="T811" s="4"/>
      <c r="U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4"/>
      <c r="P812" s="4"/>
      <c r="Q812" s="4"/>
      <c r="R812" s="4"/>
      <c r="S812" s="4"/>
      <c r="T812" s="4"/>
      <c r="U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4"/>
      <c r="P813" s="4"/>
      <c r="Q813" s="4"/>
      <c r="R813" s="4"/>
      <c r="S813" s="4"/>
      <c r="T813" s="4"/>
      <c r="U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4"/>
      <c r="P814" s="4"/>
      <c r="Q814" s="4"/>
      <c r="R814" s="4"/>
      <c r="S814" s="4"/>
      <c r="T814" s="4"/>
      <c r="U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4"/>
      <c r="P815" s="4"/>
      <c r="Q815" s="4"/>
      <c r="R815" s="4"/>
      <c r="S815" s="4"/>
      <c r="T815" s="4"/>
      <c r="U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4"/>
      <c r="P816" s="4"/>
      <c r="Q816" s="4"/>
      <c r="R816" s="4"/>
      <c r="S816" s="4"/>
      <c r="T816" s="4"/>
      <c r="U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4"/>
      <c r="P817" s="4"/>
      <c r="Q817" s="4"/>
      <c r="R817" s="4"/>
      <c r="S817" s="4"/>
      <c r="T817" s="4"/>
      <c r="U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4"/>
      <c r="P818" s="4"/>
      <c r="Q818" s="4"/>
      <c r="R818" s="4"/>
      <c r="S818" s="4"/>
      <c r="T818" s="4"/>
      <c r="U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4"/>
      <c r="P819" s="4"/>
      <c r="Q819" s="4"/>
      <c r="R819" s="4"/>
      <c r="S819" s="4"/>
      <c r="T819" s="4"/>
      <c r="U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4"/>
      <c r="P820" s="4"/>
      <c r="Q820" s="4"/>
      <c r="R820" s="4"/>
      <c r="S820" s="4"/>
      <c r="T820" s="4"/>
      <c r="U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4"/>
      <c r="P821" s="4"/>
      <c r="Q821" s="4"/>
      <c r="R821" s="4"/>
      <c r="S821" s="4"/>
      <c r="T821" s="4"/>
      <c r="U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4"/>
      <c r="P822" s="4"/>
      <c r="Q822" s="4"/>
      <c r="R822" s="4"/>
      <c r="S822" s="4"/>
      <c r="T822" s="4"/>
      <c r="U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4"/>
      <c r="P823" s="4"/>
      <c r="Q823" s="4"/>
      <c r="R823" s="4"/>
      <c r="S823" s="4"/>
      <c r="T823" s="4"/>
      <c r="U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4"/>
      <c r="P824" s="4"/>
      <c r="Q824" s="4"/>
      <c r="R824" s="4"/>
      <c r="S824" s="4"/>
      <c r="T824" s="4"/>
      <c r="U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4"/>
      <c r="P825" s="4"/>
      <c r="Q825" s="4"/>
      <c r="R825" s="4"/>
      <c r="S825" s="4"/>
      <c r="T825" s="4"/>
      <c r="U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4"/>
      <c r="P826" s="4"/>
      <c r="Q826" s="4"/>
      <c r="R826" s="4"/>
      <c r="S826" s="4"/>
      <c r="T826" s="4"/>
      <c r="U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4"/>
      <c r="P827" s="4"/>
      <c r="Q827" s="4"/>
      <c r="R827" s="4"/>
      <c r="S827" s="4"/>
      <c r="T827" s="4"/>
      <c r="U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4"/>
      <c r="P828" s="4"/>
      <c r="Q828" s="4"/>
      <c r="R828" s="4"/>
      <c r="S828" s="4"/>
      <c r="T828" s="4"/>
      <c r="U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4"/>
      <c r="P829" s="4"/>
      <c r="Q829" s="4"/>
      <c r="R829" s="4"/>
      <c r="S829" s="4"/>
      <c r="T829" s="4"/>
      <c r="U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4"/>
      <c r="P830" s="4"/>
      <c r="Q830" s="4"/>
      <c r="R830" s="4"/>
      <c r="S830" s="4"/>
      <c r="T830" s="4"/>
      <c r="U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4"/>
      <c r="P831" s="4"/>
      <c r="Q831" s="4"/>
      <c r="R831" s="4"/>
      <c r="S831" s="4"/>
      <c r="T831" s="4"/>
      <c r="U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4"/>
      <c r="P832" s="4"/>
      <c r="Q832" s="4"/>
      <c r="R832" s="4"/>
      <c r="S832" s="4"/>
      <c r="T832" s="4"/>
      <c r="U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4"/>
      <c r="P833" s="4"/>
      <c r="Q833" s="4"/>
      <c r="R833" s="4"/>
      <c r="S833" s="4"/>
      <c r="T833" s="4"/>
      <c r="U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4"/>
      <c r="P834" s="4"/>
      <c r="Q834" s="4"/>
      <c r="R834" s="4"/>
      <c r="S834" s="4"/>
      <c r="T834" s="4"/>
      <c r="U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4"/>
      <c r="P835" s="4"/>
      <c r="Q835" s="4"/>
      <c r="R835" s="4"/>
      <c r="S835" s="4"/>
      <c r="T835" s="4"/>
      <c r="U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4"/>
      <c r="P836" s="4"/>
      <c r="Q836" s="4"/>
      <c r="R836" s="4"/>
      <c r="S836" s="4"/>
      <c r="T836" s="4"/>
      <c r="U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4"/>
      <c r="P837" s="4"/>
      <c r="Q837" s="4"/>
      <c r="R837" s="4"/>
      <c r="S837" s="4"/>
      <c r="T837" s="4"/>
      <c r="U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4"/>
      <c r="P838" s="4"/>
      <c r="Q838" s="4"/>
      <c r="R838" s="4"/>
      <c r="S838" s="4"/>
      <c r="T838" s="4"/>
      <c r="U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4"/>
      <c r="P839" s="4"/>
      <c r="Q839" s="4"/>
      <c r="R839" s="4"/>
      <c r="S839" s="4"/>
      <c r="T839" s="4"/>
      <c r="U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4"/>
      <c r="P840" s="4"/>
      <c r="Q840" s="4"/>
      <c r="R840" s="4"/>
      <c r="S840" s="4"/>
      <c r="T840" s="4"/>
      <c r="U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4"/>
      <c r="P841" s="4"/>
      <c r="Q841" s="4"/>
      <c r="R841" s="4"/>
      <c r="S841" s="4"/>
      <c r="T841" s="4"/>
      <c r="U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4"/>
      <c r="P842" s="4"/>
      <c r="Q842" s="4"/>
      <c r="R842" s="4"/>
      <c r="S842" s="4"/>
      <c r="T842" s="4"/>
      <c r="U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4"/>
      <c r="P843" s="4"/>
      <c r="Q843" s="4"/>
      <c r="R843" s="4"/>
      <c r="S843" s="4"/>
      <c r="T843" s="4"/>
      <c r="U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4"/>
      <c r="P844" s="4"/>
      <c r="Q844" s="4"/>
      <c r="R844" s="4"/>
      <c r="S844" s="4"/>
      <c r="T844" s="4"/>
      <c r="U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4"/>
      <c r="P845" s="4"/>
      <c r="Q845" s="4"/>
      <c r="R845" s="4"/>
      <c r="S845" s="4"/>
      <c r="T845" s="4"/>
      <c r="U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4"/>
      <c r="P846" s="4"/>
      <c r="Q846" s="4"/>
      <c r="R846" s="4"/>
      <c r="S846" s="4"/>
      <c r="T846" s="4"/>
      <c r="U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4"/>
      <c r="P847" s="4"/>
      <c r="Q847" s="4"/>
      <c r="R847" s="4"/>
      <c r="S847" s="4"/>
      <c r="T847" s="4"/>
      <c r="U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4"/>
      <c r="P848" s="4"/>
      <c r="Q848" s="4"/>
      <c r="R848" s="4"/>
      <c r="S848" s="4"/>
      <c r="T848" s="4"/>
      <c r="U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4"/>
      <c r="P849" s="4"/>
      <c r="Q849" s="4"/>
      <c r="R849" s="4"/>
      <c r="S849" s="4"/>
      <c r="T849" s="4"/>
      <c r="U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4"/>
      <c r="P850" s="4"/>
      <c r="Q850" s="4"/>
      <c r="R850" s="4"/>
      <c r="S850" s="4"/>
      <c r="T850" s="4"/>
      <c r="U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4"/>
      <c r="P851" s="4"/>
      <c r="Q851" s="4"/>
      <c r="R851" s="4"/>
      <c r="S851" s="4"/>
      <c r="T851" s="4"/>
      <c r="U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4"/>
      <c r="P852" s="4"/>
      <c r="Q852" s="4"/>
      <c r="R852" s="4"/>
      <c r="S852" s="4"/>
      <c r="T852" s="4"/>
      <c r="U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4"/>
      <c r="P853" s="4"/>
      <c r="Q853" s="4"/>
      <c r="R853" s="4"/>
      <c r="S853" s="4"/>
      <c r="T853" s="4"/>
      <c r="U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4"/>
      <c r="P854" s="4"/>
      <c r="Q854" s="4"/>
      <c r="R854" s="4"/>
      <c r="S854" s="4"/>
      <c r="T854" s="4"/>
      <c r="U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4"/>
      <c r="P855" s="4"/>
      <c r="Q855" s="4"/>
      <c r="R855" s="4"/>
      <c r="S855" s="4"/>
      <c r="T855" s="4"/>
      <c r="U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4"/>
      <c r="P856" s="4"/>
      <c r="Q856" s="4"/>
      <c r="R856" s="4"/>
      <c r="S856" s="4"/>
      <c r="T856" s="4"/>
      <c r="U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4"/>
      <c r="P857" s="4"/>
      <c r="Q857" s="4"/>
      <c r="R857" s="4"/>
      <c r="S857" s="4"/>
      <c r="T857" s="4"/>
      <c r="U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4"/>
      <c r="P858" s="4"/>
      <c r="Q858" s="4"/>
      <c r="R858" s="4"/>
      <c r="S858" s="4"/>
      <c r="T858" s="4"/>
      <c r="U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4"/>
      <c r="P859" s="4"/>
      <c r="Q859" s="4"/>
      <c r="R859" s="4"/>
      <c r="S859" s="4"/>
      <c r="T859" s="4"/>
      <c r="U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4"/>
      <c r="P860" s="4"/>
      <c r="Q860" s="4"/>
      <c r="R860" s="4"/>
      <c r="S860" s="4"/>
      <c r="T860" s="4"/>
      <c r="U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4"/>
      <c r="P861" s="4"/>
      <c r="Q861" s="4"/>
      <c r="R861" s="4"/>
      <c r="S861" s="4"/>
      <c r="T861" s="4"/>
      <c r="U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4"/>
      <c r="P862" s="4"/>
      <c r="Q862" s="4"/>
      <c r="R862" s="4"/>
      <c r="S862" s="4"/>
      <c r="T862" s="4"/>
      <c r="U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4"/>
      <c r="P863" s="4"/>
      <c r="Q863" s="4"/>
      <c r="R863" s="4"/>
      <c r="S863" s="4"/>
      <c r="T863" s="4"/>
      <c r="U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4"/>
      <c r="P864" s="4"/>
      <c r="Q864" s="4"/>
      <c r="R864" s="4"/>
      <c r="S864" s="4"/>
      <c r="T864" s="4"/>
      <c r="U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4"/>
      <c r="P865" s="4"/>
      <c r="Q865" s="4"/>
      <c r="R865" s="4"/>
      <c r="S865" s="4"/>
      <c r="T865" s="4"/>
      <c r="U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4"/>
      <c r="P866" s="4"/>
      <c r="Q866" s="4"/>
      <c r="R866" s="4"/>
      <c r="S866" s="4"/>
      <c r="T866" s="4"/>
      <c r="U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4"/>
      <c r="P867" s="4"/>
      <c r="Q867" s="4"/>
      <c r="R867" s="4"/>
      <c r="S867" s="4"/>
      <c r="T867" s="4"/>
      <c r="U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4"/>
      <c r="P868" s="4"/>
      <c r="Q868" s="4"/>
      <c r="R868" s="4"/>
      <c r="S868" s="4"/>
      <c r="T868" s="4"/>
      <c r="U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4"/>
      <c r="P869" s="4"/>
      <c r="Q869" s="4"/>
      <c r="R869" s="4"/>
      <c r="S869" s="4"/>
      <c r="T869" s="4"/>
      <c r="U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4"/>
      <c r="P870" s="4"/>
      <c r="Q870" s="4"/>
      <c r="R870" s="4"/>
      <c r="S870" s="4"/>
      <c r="T870" s="4"/>
      <c r="U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4"/>
      <c r="P871" s="4"/>
      <c r="Q871" s="4"/>
      <c r="R871" s="4"/>
      <c r="S871" s="4"/>
      <c r="T871" s="4"/>
      <c r="U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4"/>
      <c r="P872" s="4"/>
      <c r="Q872" s="4"/>
      <c r="R872" s="4"/>
      <c r="S872" s="4"/>
      <c r="T872" s="4"/>
      <c r="U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4"/>
      <c r="P873" s="4"/>
      <c r="Q873" s="4"/>
      <c r="R873" s="4"/>
      <c r="S873" s="4"/>
      <c r="T873" s="4"/>
      <c r="U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4"/>
      <c r="P874" s="4"/>
      <c r="Q874" s="4"/>
      <c r="R874" s="4"/>
      <c r="S874" s="4"/>
      <c r="T874" s="4"/>
      <c r="U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4"/>
      <c r="P875" s="4"/>
      <c r="Q875" s="4"/>
      <c r="R875" s="4"/>
      <c r="S875" s="4"/>
      <c r="T875" s="4"/>
      <c r="U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4"/>
      <c r="P876" s="4"/>
      <c r="Q876" s="4"/>
      <c r="R876" s="4"/>
      <c r="S876" s="4"/>
      <c r="T876" s="4"/>
      <c r="U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4"/>
      <c r="P877" s="4"/>
      <c r="Q877" s="4"/>
      <c r="R877" s="4"/>
      <c r="S877" s="4"/>
      <c r="T877" s="4"/>
      <c r="U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4"/>
      <c r="P878" s="4"/>
      <c r="Q878" s="4"/>
      <c r="R878" s="4"/>
      <c r="S878" s="4"/>
      <c r="T878" s="4"/>
      <c r="U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4"/>
      <c r="P879" s="4"/>
      <c r="Q879" s="4"/>
      <c r="R879" s="4"/>
      <c r="S879" s="4"/>
      <c r="T879" s="4"/>
      <c r="U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4"/>
      <c r="P880" s="4"/>
      <c r="Q880" s="4"/>
      <c r="R880" s="4"/>
      <c r="S880" s="4"/>
      <c r="T880" s="4"/>
      <c r="U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4"/>
      <c r="P881" s="4"/>
      <c r="Q881" s="4"/>
      <c r="R881" s="4"/>
      <c r="S881" s="4"/>
      <c r="T881" s="4"/>
      <c r="U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4"/>
      <c r="P882" s="4"/>
      <c r="Q882" s="4"/>
      <c r="R882" s="4"/>
      <c r="S882" s="4"/>
      <c r="T882" s="4"/>
      <c r="U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4"/>
      <c r="P883" s="4"/>
      <c r="Q883" s="4"/>
      <c r="R883" s="4"/>
      <c r="S883" s="4"/>
      <c r="T883" s="4"/>
      <c r="U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4"/>
      <c r="P884" s="4"/>
      <c r="Q884" s="4"/>
      <c r="R884" s="4"/>
      <c r="S884" s="4"/>
      <c r="T884" s="4"/>
      <c r="U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4"/>
      <c r="P885" s="4"/>
      <c r="Q885" s="4"/>
      <c r="R885" s="4"/>
      <c r="S885" s="4"/>
      <c r="T885" s="4"/>
      <c r="U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4"/>
      <c r="P886" s="4"/>
      <c r="Q886" s="4"/>
      <c r="R886" s="4"/>
      <c r="S886" s="4"/>
      <c r="T886" s="4"/>
      <c r="U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4"/>
      <c r="P887" s="4"/>
      <c r="Q887" s="4"/>
      <c r="R887" s="4"/>
      <c r="S887" s="4"/>
      <c r="T887" s="4"/>
      <c r="U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4"/>
      <c r="P888" s="4"/>
      <c r="Q888" s="4"/>
      <c r="R888" s="4"/>
      <c r="S888" s="4"/>
      <c r="T888" s="4"/>
      <c r="U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4"/>
      <c r="P889" s="4"/>
      <c r="Q889" s="4"/>
      <c r="R889" s="4"/>
      <c r="S889" s="4"/>
      <c r="T889" s="4"/>
      <c r="U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4"/>
      <c r="P890" s="4"/>
      <c r="Q890" s="4"/>
      <c r="R890" s="4"/>
      <c r="S890" s="4"/>
      <c r="T890" s="4"/>
      <c r="U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4"/>
      <c r="P891" s="4"/>
      <c r="Q891" s="4"/>
      <c r="R891" s="4"/>
      <c r="S891" s="4"/>
      <c r="T891" s="4"/>
      <c r="U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4"/>
      <c r="P892" s="4"/>
      <c r="Q892" s="4"/>
      <c r="R892" s="4"/>
      <c r="S892" s="4"/>
      <c r="T892" s="4"/>
      <c r="U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4"/>
      <c r="P893" s="4"/>
      <c r="Q893" s="4"/>
      <c r="R893" s="4"/>
      <c r="S893" s="4"/>
      <c r="T893" s="4"/>
      <c r="U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4"/>
      <c r="P894" s="4"/>
      <c r="Q894" s="4"/>
      <c r="R894" s="4"/>
      <c r="S894" s="4"/>
      <c r="T894" s="4"/>
      <c r="U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4"/>
      <c r="P895" s="4"/>
      <c r="Q895" s="4"/>
      <c r="R895" s="4"/>
      <c r="S895" s="4"/>
      <c r="T895" s="4"/>
      <c r="U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4"/>
      <c r="P896" s="4"/>
      <c r="Q896" s="4"/>
      <c r="R896" s="4"/>
      <c r="S896" s="4"/>
      <c r="T896" s="4"/>
      <c r="U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4"/>
      <c r="P897" s="4"/>
      <c r="Q897" s="4"/>
      <c r="R897" s="4"/>
      <c r="S897" s="4"/>
      <c r="T897" s="4"/>
      <c r="U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4"/>
      <c r="P898" s="4"/>
      <c r="Q898" s="4"/>
      <c r="R898" s="4"/>
      <c r="S898" s="4"/>
      <c r="T898" s="4"/>
      <c r="U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4"/>
      <c r="P899" s="4"/>
      <c r="Q899" s="4"/>
      <c r="R899" s="4"/>
      <c r="S899" s="4"/>
      <c r="T899" s="4"/>
      <c r="U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4"/>
      <c r="P900" s="4"/>
      <c r="Q900" s="4"/>
      <c r="R900" s="4"/>
      <c r="S900" s="4"/>
      <c r="T900" s="4"/>
      <c r="U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4"/>
      <c r="P901" s="4"/>
      <c r="Q901" s="4"/>
      <c r="R901" s="4"/>
      <c r="S901" s="4"/>
      <c r="T901" s="4"/>
      <c r="U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4"/>
      <c r="P902" s="4"/>
      <c r="Q902" s="4"/>
      <c r="R902" s="4"/>
      <c r="S902" s="4"/>
      <c r="T902" s="4"/>
      <c r="U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4"/>
      <c r="P903" s="4"/>
      <c r="Q903" s="4"/>
      <c r="R903" s="4"/>
      <c r="S903" s="4"/>
      <c r="T903" s="4"/>
      <c r="U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4"/>
      <c r="P904" s="4"/>
      <c r="Q904" s="4"/>
      <c r="R904" s="4"/>
      <c r="S904" s="4"/>
      <c r="T904" s="4"/>
      <c r="U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4"/>
      <c r="P905" s="4"/>
      <c r="Q905" s="4"/>
      <c r="R905" s="4"/>
      <c r="S905" s="4"/>
      <c r="T905" s="4"/>
      <c r="U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4"/>
      <c r="P906" s="4"/>
      <c r="Q906" s="4"/>
      <c r="R906" s="4"/>
      <c r="S906" s="4"/>
      <c r="T906" s="4"/>
      <c r="U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4"/>
      <c r="P907" s="4"/>
      <c r="Q907" s="4"/>
      <c r="R907" s="4"/>
      <c r="S907" s="4"/>
      <c r="T907" s="4"/>
      <c r="U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4"/>
      <c r="P908" s="4"/>
      <c r="Q908" s="4"/>
      <c r="R908" s="4"/>
      <c r="S908" s="4"/>
      <c r="T908" s="4"/>
      <c r="U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4"/>
      <c r="P909" s="4"/>
      <c r="Q909" s="4"/>
      <c r="R909" s="4"/>
      <c r="S909" s="4"/>
      <c r="T909" s="4"/>
      <c r="U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4"/>
      <c r="P910" s="4"/>
      <c r="Q910" s="4"/>
      <c r="R910" s="4"/>
      <c r="S910" s="4"/>
      <c r="T910" s="4"/>
      <c r="U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4"/>
      <c r="P911" s="4"/>
      <c r="Q911" s="4"/>
      <c r="R911" s="4"/>
      <c r="S911" s="4"/>
      <c r="T911" s="4"/>
      <c r="U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4"/>
      <c r="P912" s="4"/>
      <c r="Q912" s="4"/>
      <c r="R912" s="4"/>
      <c r="S912" s="4"/>
      <c r="T912" s="4"/>
      <c r="U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4"/>
      <c r="P913" s="4"/>
      <c r="Q913" s="4"/>
      <c r="R913" s="4"/>
      <c r="S913" s="4"/>
      <c r="T913" s="4"/>
      <c r="U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4"/>
      <c r="P914" s="4"/>
      <c r="Q914" s="4"/>
      <c r="R914" s="4"/>
      <c r="S914" s="4"/>
      <c r="T914" s="4"/>
      <c r="U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4"/>
      <c r="P915" s="4"/>
      <c r="Q915" s="4"/>
      <c r="R915" s="4"/>
      <c r="S915" s="4"/>
      <c r="T915" s="4"/>
      <c r="U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4"/>
      <c r="P916" s="4"/>
      <c r="Q916" s="4"/>
      <c r="R916" s="4"/>
      <c r="S916" s="4"/>
      <c r="T916" s="4"/>
      <c r="U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4"/>
      <c r="P917" s="4"/>
      <c r="Q917" s="4"/>
      <c r="R917" s="4"/>
      <c r="S917" s="4"/>
      <c r="T917" s="4"/>
      <c r="U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4"/>
      <c r="P918" s="4"/>
      <c r="Q918" s="4"/>
      <c r="R918" s="4"/>
      <c r="S918" s="4"/>
      <c r="T918" s="4"/>
      <c r="U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4"/>
      <c r="P919" s="4"/>
      <c r="Q919" s="4"/>
      <c r="R919" s="4"/>
      <c r="S919" s="4"/>
      <c r="T919" s="4"/>
      <c r="U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4"/>
      <c r="P920" s="4"/>
      <c r="Q920" s="4"/>
      <c r="R920" s="4"/>
      <c r="S920" s="4"/>
      <c r="T920" s="4"/>
      <c r="U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4"/>
      <c r="P921" s="4"/>
      <c r="Q921" s="4"/>
      <c r="R921" s="4"/>
      <c r="S921" s="4"/>
      <c r="T921" s="4"/>
      <c r="U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4"/>
      <c r="P922" s="4"/>
      <c r="Q922" s="4"/>
      <c r="R922" s="4"/>
      <c r="S922" s="4"/>
      <c r="T922" s="4"/>
      <c r="U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4"/>
      <c r="P923" s="4"/>
      <c r="Q923" s="4"/>
      <c r="R923" s="4"/>
      <c r="S923" s="4"/>
      <c r="T923" s="4"/>
      <c r="U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4"/>
      <c r="P924" s="4"/>
      <c r="Q924" s="4"/>
      <c r="R924" s="4"/>
      <c r="S924" s="4"/>
      <c r="T924" s="4"/>
      <c r="U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4"/>
      <c r="P925" s="4"/>
      <c r="Q925" s="4"/>
      <c r="R925" s="4"/>
      <c r="S925" s="4"/>
      <c r="T925" s="4"/>
      <c r="U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4"/>
      <c r="P926" s="4"/>
      <c r="Q926" s="4"/>
      <c r="R926" s="4"/>
      <c r="S926" s="4"/>
      <c r="T926" s="4"/>
      <c r="U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4"/>
      <c r="P927" s="4"/>
      <c r="Q927" s="4"/>
      <c r="R927" s="4"/>
      <c r="S927" s="4"/>
      <c r="T927" s="4"/>
      <c r="U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4"/>
      <c r="P928" s="4"/>
      <c r="Q928" s="4"/>
      <c r="R928" s="4"/>
      <c r="S928" s="4"/>
      <c r="T928" s="4"/>
      <c r="U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4"/>
      <c r="P929" s="4"/>
      <c r="Q929" s="4"/>
      <c r="R929" s="4"/>
      <c r="S929" s="4"/>
      <c r="T929" s="4"/>
      <c r="U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4"/>
      <c r="P930" s="4"/>
      <c r="Q930" s="4"/>
      <c r="R930" s="4"/>
      <c r="S930" s="4"/>
      <c r="T930" s="4"/>
      <c r="U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4"/>
      <c r="P931" s="4"/>
      <c r="Q931" s="4"/>
      <c r="R931" s="4"/>
      <c r="S931" s="4"/>
      <c r="T931" s="4"/>
      <c r="U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4"/>
      <c r="P932" s="4"/>
      <c r="Q932" s="4"/>
      <c r="R932" s="4"/>
      <c r="S932" s="4"/>
      <c r="T932" s="4"/>
      <c r="U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4"/>
      <c r="P933" s="4"/>
      <c r="Q933" s="4"/>
      <c r="R933" s="4"/>
      <c r="S933" s="4"/>
      <c r="T933" s="4"/>
      <c r="U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4"/>
      <c r="P934" s="4"/>
      <c r="Q934" s="4"/>
      <c r="R934" s="4"/>
      <c r="S934" s="4"/>
      <c r="T934" s="4"/>
      <c r="U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4"/>
      <c r="P935" s="4"/>
      <c r="Q935" s="4"/>
      <c r="R935" s="4"/>
      <c r="S935" s="4"/>
      <c r="T935" s="4"/>
      <c r="U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4"/>
      <c r="P936" s="4"/>
      <c r="Q936" s="4"/>
      <c r="R936" s="4"/>
      <c r="S936" s="4"/>
      <c r="T936" s="4"/>
      <c r="U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4"/>
      <c r="P937" s="4"/>
      <c r="Q937" s="4"/>
      <c r="R937" s="4"/>
      <c r="S937" s="4"/>
      <c r="T937" s="4"/>
      <c r="U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4"/>
      <c r="P938" s="4"/>
      <c r="Q938" s="4"/>
      <c r="R938" s="4"/>
      <c r="S938" s="4"/>
      <c r="T938" s="4"/>
      <c r="U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4"/>
      <c r="P939" s="4"/>
      <c r="Q939" s="4"/>
      <c r="R939" s="4"/>
      <c r="S939" s="4"/>
      <c r="T939" s="4"/>
      <c r="U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4"/>
      <c r="P940" s="4"/>
      <c r="Q940" s="4"/>
      <c r="R940" s="4"/>
      <c r="S940" s="4"/>
      <c r="T940" s="4"/>
      <c r="U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4"/>
      <c r="P941" s="4"/>
      <c r="Q941" s="4"/>
      <c r="R941" s="4"/>
      <c r="S941" s="4"/>
      <c r="T941" s="4"/>
      <c r="U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4"/>
      <c r="P942" s="4"/>
      <c r="Q942" s="4"/>
      <c r="R942" s="4"/>
      <c r="S942" s="4"/>
      <c r="T942" s="4"/>
      <c r="U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4"/>
      <c r="P943" s="4"/>
      <c r="Q943" s="4"/>
      <c r="R943" s="4"/>
      <c r="S943" s="4"/>
      <c r="T943" s="4"/>
      <c r="U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4"/>
      <c r="P944" s="4"/>
      <c r="Q944" s="4"/>
      <c r="R944" s="4"/>
      <c r="S944" s="4"/>
      <c r="T944" s="4"/>
      <c r="U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4"/>
      <c r="P945" s="4"/>
      <c r="Q945" s="4"/>
      <c r="R945" s="4"/>
      <c r="S945" s="4"/>
      <c r="T945" s="4"/>
      <c r="U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4"/>
      <c r="P946" s="4"/>
      <c r="Q946" s="4"/>
      <c r="R946" s="4"/>
      <c r="S946" s="4"/>
      <c r="T946" s="4"/>
      <c r="U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4"/>
      <c r="P947" s="4"/>
      <c r="Q947" s="4"/>
      <c r="R947" s="4"/>
      <c r="S947" s="4"/>
      <c r="T947" s="4"/>
      <c r="U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4"/>
      <c r="P948" s="4"/>
      <c r="Q948" s="4"/>
      <c r="R948" s="4"/>
      <c r="S948" s="4"/>
      <c r="T948" s="4"/>
      <c r="U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4"/>
      <c r="P949" s="4"/>
      <c r="Q949" s="4"/>
      <c r="R949" s="4"/>
      <c r="S949" s="4"/>
      <c r="T949" s="4"/>
      <c r="U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4"/>
      <c r="P950" s="4"/>
      <c r="Q950" s="4"/>
      <c r="R950" s="4"/>
      <c r="S950" s="4"/>
      <c r="T950" s="4"/>
      <c r="U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4"/>
      <c r="P951" s="4"/>
      <c r="Q951" s="4"/>
      <c r="R951" s="4"/>
      <c r="S951" s="4"/>
      <c r="T951" s="4"/>
      <c r="U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4"/>
      <c r="P952" s="4"/>
      <c r="Q952" s="4"/>
      <c r="R952" s="4"/>
      <c r="S952" s="4"/>
      <c r="T952" s="4"/>
      <c r="U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4"/>
      <c r="P953" s="4"/>
      <c r="Q953" s="4"/>
      <c r="R953" s="4"/>
      <c r="S953" s="4"/>
      <c r="T953" s="4"/>
      <c r="U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4"/>
      <c r="P954" s="4"/>
      <c r="Q954" s="4"/>
      <c r="R954" s="4"/>
      <c r="S954" s="4"/>
      <c r="T954" s="4"/>
      <c r="U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4"/>
      <c r="P955" s="4"/>
      <c r="Q955" s="4"/>
      <c r="R955" s="4"/>
      <c r="S955" s="4"/>
      <c r="T955" s="4"/>
      <c r="U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4"/>
      <c r="P956" s="4"/>
      <c r="Q956" s="4"/>
      <c r="R956" s="4"/>
      <c r="S956" s="4"/>
      <c r="T956" s="4"/>
      <c r="U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4"/>
      <c r="P957" s="4"/>
      <c r="Q957" s="4"/>
      <c r="R957" s="4"/>
      <c r="S957" s="4"/>
      <c r="T957" s="4"/>
      <c r="U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4"/>
      <c r="P958" s="4"/>
      <c r="Q958" s="4"/>
      <c r="R958" s="4"/>
      <c r="S958" s="4"/>
      <c r="T958" s="4"/>
      <c r="U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4"/>
      <c r="P959" s="4"/>
      <c r="Q959" s="4"/>
      <c r="R959" s="4"/>
      <c r="S959" s="4"/>
      <c r="T959" s="4"/>
      <c r="U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4"/>
      <c r="P960" s="4"/>
      <c r="Q960" s="4"/>
      <c r="R960" s="4"/>
      <c r="S960" s="4"/>
      <c r="T960" s="4"/>
      <c r="U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4"/>
      <c r="P961" s="4"/>
      <c r="Q961" s="4"/>
      <c r="R961" s="4"/>
      <c r="S961" s="4"/>
      <c r="T961" s="4"/>
      <c r="U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4"/>
      <c r="P962" s="4"/>
      <c r="Q962" s="4"/>
      <c r="R962" s="4"/>
      <c r="S962" s="4"/>
      <c r="T962" s="4"/>
      <c r="U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4"/>
      <c r="P963" s="4"/>
      <c r="Q963" s="4"/>
      <c r="R963" s="4"/>
      <c r="S963" s="4"/>
      <c r="T963" s="4"/>
      <c r="U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4"/>
      <c r="P964" s="4"/>
      <c r="Q964" s="4"/>
      <c r="R964" s="4"/>
      <c r="S964" s="4"/>
      <c r="T964" s="4"/>
      <c r="U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4"/>
      <c r="P965" s="4"/>
      <c r="Q965" s="4"/>
      <c r="R965" s="4"/>
      <c r="S965" s="4"/>
      <c r="T965" s="4"/>
      <c r="U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4"/>
      <c r="P966" s="4"/>
      <c r="Q966" s="4"/>
      <c r="R966" s="4"/>
      <c r="S966" s="4"/>
      <c r="T966" s="4"/>
      <c r="U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4"/>
      <c r="P967" s="4"/>
      <c r="Q967" s="4"/>
      <c r="R967" s="4"/>
      <c r="S967" s="4"/>
      <c r="T967" s="4"/>
      <c r="U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4"/>
      <c r="P968" s="4"/>
      <c r="Q968" s="4"/>
      <c r="R968" s="4"/>
      <c r="S968" s="4"/>
      <c r="T968" s="4"/>
      <c r="U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4"/>
      <c r="P969" s="4"/>
      <c r="Q969" s="4"/>
      <c r="R969" s="4"/>
      <c r="S969" s="4"/>
      <c r="T969" s="4"/>
      <c r="U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4"/>
      <c r="P970" s="4"/>
      <c r="Q970" s="4"/>
      <c r="R970" s="4"/>
      <c r="S970" s="4"/>
      <c r="T970" s="4"/>
      <c r="U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4"/>
      <c r="P971" s="4"/>
      <c r="Q971" s="4"/>
      <c r="R971" s="4"/>
      <c r="S971" s="4"/>
      <c r="T971" s="4"/>
      <c r="U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4"/>
      <c r="P972" s="4"/>
      <c r="Q972" s="4"/>
      <c r="R972" s="4"/>
      <c r="S972" s="4"/>
      <c r="T972" s="4"/>
      <c r="U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4"/>
      <c r="P973" s="4"/>
      <c r="Q973" s="4"/>
      <c r="R973" s="4"/>
      <c r="S973" s="4"/>
      <c r="T973" s="4"/>
      <c r="U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4"/>
      <c r="P974" s="4"/>
      <c r="Q974" s="4"/>
      <c r="R974" s="4"/>
      <c r="S974" s="4"/>
      <c r="T974" s="4"/>
      <c r="U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4"/>
      <c r="P975" s="4"/>
      <c r="Q975" s="4"/>
      <c r="R975" s="4"/>
      <c r="S975" s="4"/>
      <c r="T975" s="4"/>
      <c r="U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4"/>
      <c r="P976" s="4"/>
      <c r="Q976" s="4"/>
      <c r="R976" s="4"/>
      <c r="S976" s="4"/>
      <c r="T976" s="4"/>
      <c r="U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4"/>
      <c r="P977" s="4"/>
      <c r="Q977" s="4"/>
      <c r="R977" s="4"/>
      <c r="S977" s="4"/>
      <c r="T977" s="4"/>
      <c r="U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4"/>
      <c r="P978" s="4"/>
      <c r="Q978" s="4"/>
      <c r="R978" s="4"/>
      <c r="S978" s="4"/>
      <c r="T978" s="4"/>
      <c r="U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4"/>
      <c r="P979" s="4"/>
      <c r="Q979" s="4"/>
      <c r="R979" s="4"/>
      <c r="S979" s="4"/>
      <c r="T979" s="4"/>
      <c r="U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4"/>
      <c r="P980" s="4"/>
      <c r="Q980" s="4"/>
      <c r="R980" s="4"/>
      <c r="S980" s="4"/>
      <c r="T980" s="4"/>
      <c r="U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4"/>
      <c r="P981" s="4"/>
      <c r="Q981" s="4"/>
      <c r="R981" s="4"/>
      <c r="S981" s="4"/>
      <c r="T981" s="4"/>
      <c r="U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4"/>
      <c r="P982" s="4"/>
      <c r="Q982" s="4"/>
      <c r="R982" s="4"/>
      <c r="S982" s="4"/>
      <c r="T982" s="4"/>
      <c r="U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4"/>
      <c r="P983" s="4"/>
      <c r="Q983" s="4"/>
      <c r="R983" s="4"/>
      <c r="S983" s="4"/>
      <c r="T983" s="4"/>
      <c r="U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4"/>
      <c r="P984" s="4"/>
      <c r="Q984" s="4"/>
      <c r="R984" s="4"/>
      <c r="S984" s="4"/>
      <c r="T984" s="4"/>
      <c r="U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4"/>
      <c r="P985" s="4"/>
      <c r="Q985" s="4"/>
      <c r="R985" s="4"/>
      <c r="S985" s="4"/>
      <c r="T985" s="4"/>
      <c r="U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4"/>
      <c r="P986" s="4"/>
      <c r="Q986" s="4"/>
      <c r="R986" s="4"/>
      <c r="S986" s="4"/>
      <c r="T986" s="4"/>
      <c r="U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4"/>
      <c r="P987" s="4"/>
      <c r="Q987" s="4"/>
      <c r="R987" s="4"/>
      <c r="S987" s="4"/>
      <c r="T987" s="4"/>
      <c r="U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4"/>
      <c r="P988" s="4"/>
      <c r="Q988" s="4"/>
      <c r="R988" s="4"/>
      <c r="S988" s="4"/>
      <c r="T988" s="4"/>
      <c r="U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4"/>
      <c r="P989" s="4"/>
      <c r="Q989" s="4"/>
      <c r="R989" s="4"/>
      <c r="S989" s="4"/>
      <c r="T989" s="4"/>
      <c r="U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4"/>
      <c r="P990" s="4"/>
      <c r="Q990" s="4"/>
      <c r="R990" s="4"/>
      <c r="S990" s="4"/>
      <c r="T990" s="4"/>
      <c r="U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4"/>
      <c r="P991" s="4"/>
      <c r="Q991" s="4"/>
      <c r="R991" s="4"/>
      <c r="S991" s="4"/>
      <c r="T991" s="4"/>
      <c r="U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4"/>
      <c r="P992" s="4"/>
      <c r="Q992" s="4"/>
      <c r="R992" s="4"/>
      <c r="S992" s="4"/>
      <c r="T992" s="4"/>
      <c r="U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4"/>
      <c r="P993" s="4"/>
      <c r="Q993" s="4"/>
      <c r="R993" s="4"/>
      <c r="S993" s="4"/>
      <c r="T993" s="4"/>
      <c r="U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4"/>
      <c r="P994" s="4"/>
      <c r="Q994" s="4"/>
      <c r="R994" s="4"/>
      <c r="S994" s="4"/>
      <c r="T994" s="4"/>
      <c r="U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4"/>
      <c r="P995" s="4"/>
      <c r="Q995" s="4"/>
      <c r="R995" s="4"/>
      <c r="S995" s="4"/>
      <c r="T995" s="4"/>
      <c r="U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4"/>
      <c r="P996" s="4"/>
      <c r="Q996" s="4"/>
      <c r="R996" s="4"/>
      <c r="S996" s="4"/>
      <c r="T996" s="4"/>
      <c r="U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4"/>
      <c r="P997" s="4"/>
      <c r="Q997" s="4"/>
      <c r="R997" s="4"/>
      <c r="S997" s="4"/>
      <c r="T997" s="4"/>
      <c r="U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4"/>
      <c r="P998" s="4"/>
      <c r="Q998" s="4"/>
      <c r="R998" s="4"/>
      <c r="S998" s="4"/>
      <c r="T998" s="4"/>
      <c r="U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4"/>
      <c r="P999" s="4"/>
      <c r="Q999" s="4"/>
      <c r="R999" s="4"/>
      <c r="S999" s="4"/>
      <c r="T999" s="4"/>
      <c r="U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4"/>
      <c r="P1000" s="4"/>
      <c r="Q1000" s="4"/>
      <c r="R1000" s="4"/>
      <c r="S1000" s="4"/>
      <c r="T1000" s="4"/>
      <c r="U1000" s="4"/>
    </row>
  </sheetData>
  <conditionalFormatting sqref="U2:U19">
    <cfRule type="colorScale" priority="1">
      <colorScale>
        <cfvo type="min" val="0"/>
        <cfvo type="percentile" val="50"/>
        <cfvo type="max" val="0"/>
        <color rgb="FF57BB8A"/>
        <color rgb="FFFFFFFF"/>
        <color rgb="FFE67C73"/>
      </colorScale>
    </cfRule>
  </conditionalFormatting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26.0"/>
    <col customWidth="1" min="2" max="2" width="17.0"/>
    <col customWidth="1" min="3" max="3" width="7.0"/>
    <col customWidth="1" min="4" max="4" width="9.0"/>
    <col customWidth="1" min="5" max="7" width="6.0"/>
    <col customWidth="1" min="8" max="8" width="8.0"/>
    <col customWidth="1" min="9" max="9" width="11.0"/>
    <col customWidth="1" min="10" max="10" width="8.0"/>
    <col customWidth="1" min="11" max="11" width="9.0"/>
    <col customWidth="1" min="12" max="12" width="10.0"/>
    <col customWidth="1" min="13" max="13" width="9.0"/>
    <col customWidth="1" min="14" max="14" width="8.0"/>
    <col customWidth="1" min="15" max="15" width="20.0"/>
    <col customWidth="1" min="16" max="17" width="11.0"/>
    <col customWidth="1" min="18" max="18" width="40.0"/>
  </cols>
  <sheetData>
    <row r="1" ht="15.0" customHeight="1">
      <c r="A1" s="34"/>
      <c r="B1" s="34"/>
      <c r="C1" s="34"/>
      <c r="D1" s="34"/>
      <c r="E1" s="34"/>
      <c r="F1" s="34"/>
      <c r="G1" s="34"/>
      <c r="H1" s="4"/>
      <c r="I1" s="35" t="s">
        <v>191</v>
      </c>
      <c r="J1" s="36"/>
      <c r="K1" s="36"/>
      <c r="L1" s="36"/>
      <c r="M1" s="36"/>
      <c r="N1" s="36"/>
      <c r="O1" s="36"/>
      <c r="P1" s="37"/>
      <c r="Q1" s="38" t="str">
        <f t="array" ref="Q1">XLOOKUP(A2, Feast!$A:$A, Feast!$U:$U, "ไม่พบข้อมูล", 0, 1)</f>
        <v>diff CP</v>
      </c>
      <c r="R1" s="4"/>
    </row>
    <row r="2" ht="15.0" customHeight="1">
      <c r="A2" s="2" t="s">
        <v>2</v>
      </c>
      <c r="B2" s="2" t="s">
        <v>192</v>
      </c>
      <c r="C2" s="2" t="s">
        <v>193</v>
      </c>
      <c r="D2" s="2" t="s">
        <v>194</v>
      </c>
      <c r="E2" s="2" t="s">
        <v>7</v>
      </c>
      <c r="F2" s="2" t="s">
        <v>8</v>
      </c>
      <c r="G2" s="2" t="s">
        <v>9</v>
      </c>
      <c r="H2" s="2" t="s">
        <v>195</v>
      </c>
      <c r="I2" s="39" t="s">
        <v>196</v>
      </c>
      <c r="J2" s="39" t="s">
        <v>197</v>
      </c>
      <c r="K2" s="39" t="s">
        <v>198</v>
      </c>
      <c r="L2" s="39" t="s">
        <v>199</v>
      </c>
      <c r="M2" s="39" t="s">
        <v>200</v>
      </c>
      <c r="N2" s="39" t="s">
        <v>201</v>
      </c>
      <c r="O2" s="39" t="s">
        <v>202</v>
      </c>
      <c r="P2" s="39" t="s">
        <v>203</v>
      </c>
      <c r="Q2" s="40"/>
      <c r="R2" s="2" t="s">
        <v>13</v>
      </c>
    </row>
    <row r="3" ht="15.0" customHeight="1">
      <c r="A3" s="6" t="s">
        <v>14</v>
      </c>
      <c r="B3" s="6" t="s">
        <v>17</v>
      </c>
      <c r="C3" s="7">
        <v>1.0</v>
      </c>
      <c r="D3" s="7" t="s">
        <v>204</v>
      </c>
      <c r="E3" s="41">
        <v>5.0</v>
      </c>
      <c r="F3" s="7">
        <v>0.0</v>
      </c>
      <c r="G3" s="7">
        <v>1.0</v>
      </c>
      <c r="H3" s="7">
        <v>1.0</v>
      </c>
      <c r="I3" s="7"/>
      <c r="J3" s="7"/>
      <c r="K3" s="7"/>
      <c r="L3" s="7"/>
      <c r="M3" s="7"/>
      <c r="N3" s="7"/>
      <c r="O3" s="42" t="str">
        <f t="shared" ref="O3:O40" si="1">IF(I3="","",I3 &amp; ": " &amp; J3 &amp; " " &amp; L3 &amp; " " &amp; K3)</f>
        <v/>
      </c>
      <c r="P3" s="32">
        <f>IF(I3="",0,VLOOKUP(I3,'Weights (Feast)'!$A$24:$B$30,2,FALSE())*VLOOKUP(J3,'Weights (Feast)'!$A$33:$B$37,2,FALSE())*VLOOKUP(L3,'Weights (Feast)'!$A$40:$B$46,2,FALSE())*VLOOKUP(K3,'Weights (Feast)'!$A$54:$B$64,2,FALSE())*(-1)*VLOOKUP(M3,'Weights (Feast)'!$A$49:$B$51,2,FALSE()))</f>
        <v>0</v>
      </c>
      <c r="Q3" s="32">
        <f t="array" ref="Q3">XLOOKUP(A3, Feast!$A:$A, Feast!$U:$U, "ไม่พบข้อมูล", 0, 1)</f>
        <v>0.64375</v>
      </c>
      <c r="R3" s="43" t="s">
        <v>205</v>
      </c>
    </row>
    <row r="4" ht="23.25" customHeight="1">
      <c r="A4" s="6" t="s">
        <v>27</v>
      </c>
      <c r="B4" s="6" t="s">
        <v>29</v>
      </c>
      <c r="C4" s="7">
        <v>1.0</v>
      </c>
      <c r="D4" s="7" t="s">
        <v>204</v>
      </c>
      <c r="E4" s="7">
        <v>1.0</v>
      </c>
      <c r="F4" s="7">
        <v>0.0</v>
      </c>
      <c r="G4" s="7">
        <v>1.0</v>
      </c>
      <c r="H4" s="7">
        <v>1.0</v>
      </c>
      <c r="I4" s="7"/>
      <c r="J4" s="7"/>
      <c r="K4" s="7"/>
      <c r="L4" s="7"/>
      <c r="M4" s="7"/>
      <c r="N4" s="7"/>
      <c r="O4" s="42" t="str">
        <f t="shared" si="1"/>
        <v/>
      </c>
      <c r="P4" s="32">
        <f>IF(I4="",0,VLOOKUP(I4,'Weights (Feast)'!$A$24:$B$30,2,FALSE())*VLOOKUP(J4,'Weights (Feast)'!$A$33:$B$37,2,FALSE())*VLOOKUP(L4,'Weights (Feast)'!$A$40:$B$46,2,FALSE())*VLOOKUP(K4,'Weights (Feast)'!$A$54:$B$64,2,FALSE())*(-1)*VLOOKUP(M4,'Weights (Feast)'!$A$49:$B$51,2,FALSE()))</f>
        <v>0</v>
      </c>
      <c r="Q4" s="32">
        <f t="array" ref="Q4">XLOOKUP(A4, Feast!$A:$A, Feast!$U:$U, "ไม่พบข้อมูล", 0, 1)</f>
        <v>-5.025</v>
      </c>
      <c r="R4" s="43" t="s">
        <v>206</v>
      </c>
    </row>
    <row r="5" ht="15.0" customHeight="1">
      <c r="A5" s="6" t="s">
        <v>37</v>
      </c>
      <c r="B5" s="6" t="s">
        <v>40</v>
      </c>
      <c r="C5" s="7">
        <v>1.0</v>
      </c>
      <c r="D5" s="7" t="s">
        <v>204</v>
      </c>
      <c r="E5" s="7">
        <v>1.0</v>
      </c>
      <c r="F5" s="7">
        <v>0.0</v>
      </c>
      <c r="G5" s="7">
        <v>1.0</v>
      </c>
      <c r="H5" s="7">
        <v>1.0</v>
      </c>
      <c r="I5" s="7"/>
      <c r="J5" s="7"/>
      <c r="K5" s="7"/>
      <c r="L5" s="7"/>
      <c r="M5" s="7"/>
      <c r="N5" s="7"/>
      <c r="O5" s="42" t="str">
        <f t="shared" si="1"/>
        <v/>
      </c>
      <c r="P5" s="32">
        <f>IF(I5="",0,VLOOKUP(I5,'Weights (Feast)'!$A$24:$B$30,2,FALSE())*VLOOKUP(J5,'Weights (Feast)'!$A$33:$B$37,2,FALSE())*VLOOKUP(L5,'Weights (Feast)'!$A$40:$B$46,2,FALSE())*VLOOKUP(K5,'Weights (Feast)'!$A$54:$B$64,2,FALSE())*(-1)*VLOOKUP(M5,'Weights (Feast)'!$A$49:$B$51,2,FALSE()))</f>
        <v>0</v>
      </c>
      <c r="Q5" s="32">
        <f t="array" ref="Q5">XLOOKUP(A5, Feast!$A:$A, Feast!$U:$U, "ไม่พบข้อมูล", 0, 1)</f>
        <v>-4.775</v>
      </c>
      <c r="R5" s="43" t="s">
        <v>206</v>
      </c>
    </row>
    <row r="6" ht="15.0" customHeight="1">
      <c r="A6" s="6" t="s">
        <v>44</v>
      </c>
      <c r="B6" s="6" t="s">
        <v>46</v>
      </c>
      <c r="C6" s="7">
        <v>1.0</v>
      </c>
      <c r="D6" s="7" t="s">
        <v>204</v>
      </c>
      <c r="E6" s="7">
        <v>1.0</v>
      </c>
      <c r="F6" s="7">
        <v>0.0</v>
      </c>
      <c r="G6" s="7">
        <v>4.0</v>
      </c>
      <c r="H6" s="7">
        <v>1.0</v>
      </c>
      <c r="I6" s="7"/>
      <c r="J6" s="7"/>
      <c r="K6" s="7"/>
      <c r="L6" s="7"/>
      <c r="M6" s="7"/>
      <c r="N6" s="7"/>
      <c r="O6" s="42" t="str">
        <f t="shared" si="1"/>
        <v/>
      </c>
      <c r="P6" s="32">
        <f>IF(I6="",0,VLOOKUP(I6,'Weights (Feast)'!$A$24:$B$30,2,FALSE())*VLOOKUP(J6,'Weights (Feast)'!$A$33:$B$37,2,FALSE())*VLOOKUP(L6,'Weights (Feast)'!$A$40:$B$46,2,FALSE())*VLOOKUP(K6,'Weights (Feast)'!$A$54:$B$64,2,FALSE())*(-1)*VLOOKUP(M6,'Weights (Feast)'!$A$49:$B$51,2,FALSE()))</f>
        <v>0</v>
      </c>
      <c r="Q6" s="32">
        <f t="array" ref="Q6">XLOOKUP(A6, Feast!$A:$A, Feast!$U:$U, "ไม่พบข้อมูล", 0, 1)</f>
        <v>0.175</v>
      </c>
      <c r="R6" s="43" t="s">
        <v>206</v>
      </c>
    </row>
    <row r="7" ht="15.0" customHeight="1">
      <c r="A7" s="6" t="s">
        <v>51</v>
      </c>
      <c r="B7" s="6" t="s">
        <v>55</v>
      </c>
      <c r="C7" s="7">
        <v>1.0</v>
      </c>
      <c r="D7" s="7" t="s">
        <v>204</v>
      </c>
      <c r="E7" s="7">
        <v>2.0</v>
      </c>
      <c r="F7" s="7">
        <v>0.0</v>
      </c>
      <c r="G7" s="7">
        <v>1.0</v>
      </c>
      <c r="H7" s="7">
        <v>1.0</v>
      </c>
      <c r="I7" s="7"/>
      <c r="J7" s="7"/>
      <c r="K7" s="7"/>
      <c r="L7" s="7"/>
      <c r="M7" s="7"/>
      <c r="N7" s="7"/>
      <c r="O7" s="42" t="str">
        <f t="shared" si="1"/>
        <v/>
      </c>
      <c r="P7" s="32">
        <f>IF(I7="",0,VLOOKUP(I7,'Weights (Feast)'!$A$24:$B$30,2,FALSE())*VLOOKUP(J7,'Weights (Feast)'!$A$33:$B$37,2,FALSE())*VLOOKUP(L7,'Weights (Feast)'!$A$40:$B$46,2,FALSE())*VLOOKUP(K7,'Weights (Feast)'!$A$54:$B$64,2,FALSE())*(-1)*VLOOKUP(M7,'Weights (Feast)'!$A$49:$B$51,2,FALSE()))</f>
        <v>0</v>
      </c>
      <c r="Q7" s="32">
        <f t="array" ref="Q7">XLOOKUP(A7, Feast!$A:$A, Feast!$U:$U, "ไม่พบข้อมูล", 0, 1)</f>
        <v>-12.55</v>
      </c>
      <c r="R7" s="43" t="s">
        <v>207</v>
      </c>
    </row>
    <row r="8" ht="15.0" customHeight="1">
      <c r="A8" s="6" t="s">
        <v>51</v>
      </c>
      <c r="B8" s="6" t="s">
        <v>55</v>
      </c>
      <c r="C8" s="7">
        <v>2.0</v>
      </c>
      <c r="D8" s="7" t="s">
        <v>204</v>
      </c>
      <c r="E8" s="7">
        <v>1.0</v>
      </c>
      <c r="F8" s="7">
        <v>0.0</v>
      </c>
      <c r="G8" s="7">
        <v>1.0</v>
      </c>
      <c r="H8" s="7">
        <v>2.0</v>
      </c>
      <c r="I8" s="7"/>
      <c r="J8" s="7"/>
      <c r="K8" s="7"/>
      <c r="L8" s="7"/>
      <c r="M8" s="7"/>
      <c r="N8" s="7"/>
      <c r="O8" s="42" t="str">
        <f t="shared" si="1"/>
        <v/>
      </c>
      <c r="P8" s="32">
        <f>IF(I8="",0,VLOOKUP(I8,'Weights (Feast)'!$A$24:$B$30,2,FALSE())*VLOOKUP(J8,'Weights (Feast)'!$A$33:$B$37,2,FALSE())*VLOOKUP(L8,'Weights (Feast)'!$A$40:$B$46,2,FALSE())*VLOOKUP(K8,'Weights (Feast)'!$A$54:$B$64,2,FALSE())*(-1)*VLOOKUP(M8,'Weights (Feast)'!$A$49:$B$51,2,FALSE()))</f>
        <v>0</v>
      </c>
      <c r="Q8" s="32">
        <f t="array" ref="Q8">XLOOKUP(A8, Feast!$A:$A, Feast!$U:$U, "ไม่พบข้อมูล", 0, 1)</f>
        <v>-12.55</v>
      </c>
      <c r="R8" s="43"/>
    </row>
    <row r="9" ht="15.0" customHeight="1">
      <c r="A9" s="6" t="s">
        <v>63</v>
      </c>
      <c r="B9" s="6" t="s">
        <v>67</v>
      </c>
      <c r="C9" s="7">
        <v>1.0</v>
      </c>
      <c r="D9" s="7" t="s">
        <v>204</v>
      </c>
      <c r="E9" s="7">
        <v>2.0</v>
      </c>
      <c r="F9" s="7">
        <v>0.0</v>
      </c>
      <c r="G9" s="7">
        <v>0.0</v>
      </c>
      <c r="H9" s="7">
        <v>1.0</v>
      </c>
      <c r="I9" s="7" t="s">
        <v>68</v>
      </c>
      <c r="J9" s="7" t="s">
        <v>83</v>
      </c>
      <c r="K9" s="7" t="s">
        <v>8</v>
      </c>
      <c r="L9" s="7">
        <v>1.0</v>
      </c>
      <c r="M9" s="7" t="s">
        <v>115</v>
      </c>
      <c r="N9" s="7" t="s">
        <v>194</v>
      </c>
      <c r="O9" s="42" t="str">
        <f t="shared" si="1"/>
        <v>On-Hit: Gain 1 DEF</v>
      </c>
      <c r="P9" s="32">
        <f>IF(I9="",0,VLOOKUP(I9,'Weights (Feast)'!$A$24:$B$30,2,FALSE())*VLOOKUP(J9,'Weights (Feast)'!$A$33:$B$37,2,FALSE())*VLOOKUP(L9,'Weights (Feast)'!$A$40:$B$46,2,FALSE())*VLOOKUP(K9,'Weights (Feast)'!$A$54:$B$64,2,FALSE())*(-1)*VLOOKUP(M9,'Weights (Feast)'!$A$49:$B$51,2,FALSE()))</f>
        <v>1.8</v>
      </c>
      <c r="Q9" s="32">
        <f t="array" ref="Q9">XLOOKUP(A9, Feast!$A:$A, Feast!$U:$U, "ไม่พบข้อมูล", 0, 1)</f>
        <v>-8.925</v>
      </c>
      <c r="R9" s="43" t="s">
        <v>208</v>
      </c>
    </row>
    <row r="10" ht="15.0" customHeight="1">
      <c r="A10" s="6" t="s">
        <v>63</v>
      </c>
      <c r="B10" s="6" t="s">
        <v>67</v>
      </c>
      <c r="C10" s="7">
        <v>2.0</v>
      </c>
      <c r="D10" s="7" t="s">
        <v>204</v>
      </c>
      <c r="E10" s="7">
        <v>1.0</v>
      </c>
      <c r="F10" s="7">
        <v>0.0</v>
      </c>
      <c r="G10" s="7">
        <v>0.0</v>
      </c>
      <c r="H10" s="7">
        <v>2.0</v>
      </c>
      <c r="I10" s="7"/>
      <c r="J10" s="7"/>
      <c r="K10" s="7"/>
      <c r="L10" s="7"/>
      <c r="M10" s="7"/>
      <c r="N10" s="7"/>
      <c r="O10" s="42" t="str">
        <f t="shared" si="1"/>
        <v/>
      </c>
      <c r="P10" s="32">
        <f>IF(I10="",0,VLOOKUP(I10,'Weights (Feast)'!$A$24:$B$30,2,FALSE())*VLOOKUP(J10,'Weights (Feast)'!$A$33:$B$37,2,FALSE())*VLOOKUP(L10,'Weights (Feast)'!$A$40:$B$46,2,FALSE())*VLOOKUP(K10,'Weights (Feast)'!$A$54:$B$64,2,FALSE())*(-1)*VLOOKUP(M10,'Weights (Feast)'!$A$49:$B$51,2,FALSE()))</f>
        <v>0</v>
      </c>
      <c r="Q10" s="32">
        <f t="array" ref="Q10">XLOOKUP(A10, Feast!$A:$A, Feast!$U:$U, "ไม่พบข้อมูล", 0, 1)</f>
        <v>-8.925</v>
      </c>
      <c r="R10" s="43"/>
    </row>
    <row r="11" ht="15.0" customHeight="1">
      <c r="A11" s="6" t="s">
        <v>72</v>
      </c>
      <c r="B11" s="6" t="s">
        <v>77</v>
      </c>
      <c r="C11" s="7">
        <v>1.0</v>
      </c>
      <c r="D11" s="7" t="s">
        <v>204</v>
      </c>
      <c r="E11" s="7">
        <v>2.0</v>
      </c>
      <c r="F11" s="7">
        <v>0.0</v>
      </c>
      <c r="G11" s="7">
        <v>2.0</v>
      </c>
      <c r="H11" s="7">
        <v>1.0</v>
      </c>
      <c r="I11" s="7"/>
      <c r="J11" s="7"/>
      <c r="K11" s="7"/>
      <c r="L11" s="7"/>
      <c r="M11" s="7"/>
      <c r="N11" s="7"/>
      <c r="O11" s="42" t="str">
        <f t="shared" si="1"/>
        <v/>
      </c>
      <c r="P11" s="32">
        <f>IF(I11="",0,VLOOKUP(I11,'Weights (Feast)'!$A$24:$B$30,2,FALSE())*VLOOKUP(J11,'Weights (Feast)'!$A$33:$B$37,2,FALSE())*VLOOKUP(L11,'Weights (Feast)'!$A$40:$B$46,2,FALSE())*VLOOKUP(K11,'Weights (Feast)'!$A$54:$B$64,2,FALSE())*(-1)*VLOOKUP(M11,'Weights (Feast)'!$A$49:$B$51,2,FALSE()))</f>
        <v>0</v>
      </c>
      <c r="Q11" s="32">
        <f t="array" ref="Q11">XLOOKUP(A11, Feast!$A:$A, Feast!$U:$U, "ไม่พบข้อมูล", 0, 1)</f>
        <v>-13.06666667</v>
      </c>
      <c r="R11" s="43" t="s">
        <v>207</v>
      </c>
    </row>
    <row r="12" ht="23.25" customHeight="1">
      <c r="A12" s="6" t="s">
        <v>72</v>
      </c>
      <c r="B12" s="6" t="s">
        <v>77</v>
      </c>
      <c r="C12" s="7">
        <v>2.0</v>
      </c>
      <c r="D12" s="7" t="s">
        <v>204</v>
      </c>
      <c r="E12" s="7">
        <v>3.0</v>
      </c>
      <c r="F12" s="7">
        <v>0.0</v>
      </c>
      <c r="G12" s="7">
        <v>2.0</v>
      </c>
      <c r="H12" s="7">
        <v>1.0</v>
      </c>
      <c r="I12" s="7"/>
      <c r="J12" s="7"/>
      <c r="K12" s="7"/>
      <c r="L12" s="7"/>
      <c r="M12" s="7"/>
      <c r="N12" s="7"/>
      <c r="O12" s="42" t="str">
        <f t="shared" si="1"/>
        <v/>
      </c>
      <c r="P12" s="32">
        <f>IF(I12="",0,VLOOKUP(I12,'Weights (Feast)'!$A$24:$B$30,2,FALSE())*VLOOKUP(J12,'Weights (Feast)'!$A$33:$B$37,2,FALSE())*VLOOKUP(L12,'Weights (Feast)'!$A$40:$B$46,2,FALSE())*VLOOKUP(K12,'Weights (Feast)'!$A$54:$B$64,2,FALSE())*(-1)*VLOOKUP(M12,'Weights (Feast)'!$A$49:$B$51,2,FALSE()))</f>
        <v>0</v>
      </c>
      <c r="Q12" s="32">
        <f t="array" ref="Q12">XLOOKUP(A12, Feast!$A:$A, Feast!$U:$U, "ไม่พบข้อมูล", 0, 1)</f>
        <v>-13.06666667</v>
      </c>
      <c r="R12" s="43"/>
    </row>
    <row r="13" ht="23.25" customHeight="1">
      <c r="A13" s="6" t="s">
        <v>84</v>
      </c>
      <c r="B13" s="6" t="s">
        <v>88</v>
      </c>
      <c r="C13" s="7">
        <v>1.0</v>
      </c>
      <c r="D13" s="7" t="s">
        <v>204</v>
      </c>
      <c r="E13" s="7">
        <v>1.0</v>
      </c>
      <c r="F13" s="7">
        <v>0.0</v>
      </c>
      <c r="G13" s="7">
        <v>2.0</v>
      </c>
      <c r="H13" s="7">
        <v>1.0</v>
      </c>
      <c r="I13" s="7"/>
      <c r="J13" s="7"/>
      <c r="K13" s="7"/>
      <c r="L13" s="7"/>
      <c r="M13" s="7"/>
      <c r="N13" s="7"/>
      <c r="O13" s="42" t="str">
        <f t="shared" si="1"/>
        <v/>
      </c>
      <c r="P13" s="32">
        <f>IF(I13="",0,VLOOKUP(I13,'Weights (Feast)'!$A$24:$B$30,2,FALSE())*VLOOKUP(J13,'Weights (Feast)'!$A$33:$B$37,2,FALSE())*VLOOKUP(L13,'Weights (Feast)'!$A$40:$B$46,2,FALSE())*VLOOKUP(K13,'Weights (Feast)'!$A$54:$B$64,2,FALSE())*(-1)*VLOOKUP(M13,'Weights (Feast)'!$A$49:$B$51,2,FALSE()))</f>
        <v>0</v>
      </c>
      <c r="Q13" s="32">
        <f t="array" ref="Q13">XLOOKUP(A13, Feast!$A:$A, Feast!$U:$U, "ไม่พบข้อมูล", 0, 1)</f>
        <v>-25.61666667</v>
      </c>
      <c r="R13" s="43" t="s">
        <v>209</v>
      </c>
    </row>
    <row r="14" ht="15.0" customHeight="1">
      <c r="A14" s="6" t="s">
        <v>84</v>
      </c>
      <c r="B14" s="6" t="s">
        <v>88</v>
      </c>
      <c r="C14" s="7">
        <v>2.0</v>
      </c>
      <c r="D14" s="7" t="s">
        <v>204</v>
      </c>
      <c r="E14" s="7">
        <v>2.0</v>
      </c>
      <c r="F14" s="7">
        <v>0.0</v>
      </c>
      <c r="G14" s="7">
        <v>2.0</v>
      </c>
      <c r="H14" s="7">
        <v>1.0</v>
      </c>
      <c r="I14" s="7"/>
      <c r="J14" s="7"/>
      <c r="K14" s="7"/>
      <c r="L14" s="7"/>
      <c r="M14" s="7"/>
      <c r="N14" s="7"/>
      <c r="O14" s="42" t="str">
        <f t="shared" si="1"/>
        <v/>
      </c>
      <c r="P14" s="32">
        <f>IF(I14="",0,VLOOKUP(I14,'Weights (Feast)'!$A$24:$B$30,2,FALSE())*VLOOKUP(J14,'Weights (Feast)'!$A$33:$B$37,2,FALSE())*VLOOKUP(L14,'Weights (Feast)'!$A$40:$B$46,2,FALSE())*VLOOKUP(K14,'Weights (Feast)'!$A$54:$B$64,2,FALSE())*(-1)*VLOOKUP(M14,'Weights (Feast)'!$A$49:$B$51,2,FALSE()))</f>
        <v>0</v>
      </c>
      <c r="Q14" s="32">
        <f t="array" ref="Q14">XLOOKUP(A14, Feast!$A:$A, Feast!$U:$U, "ไม่พบข้อมูล", 0, 1)</f>
        <v>-25.61666667</v>
      </c>
      <c r="R14" s="43"/>
    </row>
    <row r="15" ht="15.0" customHeight="1">
      <c r="A15" s="6" t="s">
        <v>95</v>
      </c>
      <c r="B15" s="6" t="s">
        <v>98</v>
      </c>
      <c r="C15" s="7">
        <v>1.0</v>
      </c>
      <c r="D15" s="7" t="s">
        <v>204</v>
      </c>
      <c r="E15" s="7">
        <v>2.0</v>
      </c>
      <c r="F15" s="7">
        <v>0.0</v>
      </c>
      <c r="G15" s="7">
        <v>2.0</v>
      </c>
      <c r="H15" s="7">
        <v>1.0</v>
      </c>
      <c r="I15" s="7"/>
      <c r="J15" s="7"/>
      <c r="K15" s="7"/>
      <c r="L15" s="7"/>
      <c r="M15" s="7"/>
      <c r="N15" s="7"/>
      <c r="O15" s="42" t="str">
        <f t="shared" si="1"/>
        <v/>
      </c>
      <c r="P15" s="32">
        <f>IF(I15="",0,VLOOKUP(I15,'Weights (Feast)'!$A$24:$B$30,2,FALSE())*VLOOKUP(J15,'Weights (Feast)'!$A$33:$B$37,2,FALSE())*VLOOKUP(L15,'Weights (Feast)'!$A$40:$B$46,2,FALSE())*VLOOKUP(K15,'Weights (Feast)'!$A$54:$B$64,2,FALSE())*(-1)*VLOOKUP(M15,'Weights (Feast)'!$A$49:$B$51,2,FALSE()))</f>
        <v>0</v>
      </c>
      <c r="Q15" s="32">
        <f t="array" ref="Q15">XLOOKUP(A15, Feast!$A:$A, Feast!$U:$U, "ไม่พบข้อมูล", 0, 1)</f>
        <v>-20.825</v>
      </c>
      <c r="R15" s="43" t="s">
        <v>210</v>
      </c>
    </row>
    <row r="16" ht="15.0" customHeight="1">
      <c r="A16" s="6" t="s">
        <v>95</v>
      </c>
      <c r="B16" s="6" t="s">
        <v>98</v>
      </c>
      <c r="C16" s="7">
        <v>2.0</v>
      </c>
      <c r="D16" s="7" t="s">
        <v>204</v>
      </c>
      <c r="E16" s="7">
        <v>1.0</v>
      </c>
      <c r="F16" s="7">
        <v>0.0</v>
      </c>
      <c r="G16" s="7">
        <v>2.0</v>
      </c>
      <c r="H16" s="7">
        <v>2.0</v>
      </c>
      <c r="I16" s="7"/>
      <c r="J16" s="7"/>
      <c r="K16" s="7"/>
      <c r="L16" s="7"/>
      <c r="M16" s="7"/>
      <c r="N16" s="7"/>
      <c r="O16" s="42" t="str">
        <f t="shared" si="1"/>
        <v/>
      </c>
      <c r="P16" s="32">
        <f>IF(I16="",0,VLOOKUP(I16,'Weights (Feast)'!$A$24:$B$30,2,FALSE())*VLOOKUP(J16,'Weights (Feast)'!$A$33:$B$37,2,FALSE())*VLOOKUP(L16,'Weights (Feast)'!$A$40:$B$46,2,FALSE())*VLOOKUP(K16,'Weights (Feast)'!$A$54:$B$64,2,FALSE())*(-1)*VLOOKUP(M16,'Weights (Feast)'!$A$49:$B$51,2,FALSE()))</f>
        <v>0</v>
      </c>
      <c r="Q16" s="32">
        <f t="array" ref="Q16">XLOOKUP(A16, Feast!$A:$A, Feast!$U:$U, "ไม่พบข้อมูล", 0, 1)</f>
        <v>-20.825</v>
      </c>
      <c r="R16" s="43"/>
    </row>
    <row r="17" ht="15.0" customHeight="1">
      <c r="A17" s="6" t="s">
        <v>103</v>
      </c>
      <c r="B17" s="6" t="s">
        <v>105</v>
      </c>
      <c r="C17" s="7">
        <v>1.0</v>
      </c>
      <c r="D17" s="7" t="s">
        <v>204</v>
      </c>
      <c r="E17" s="7">
        <v>2.0</v>
      </c>
      <c r="F17" s="7">
        <v>0.0</v>
      </c>
      <c r="G17" s="7">
        <v>0.0</v>
      </c>
      <c r="H17" s="7">
        <v>1.0</v>
      </c>
      <c r="I17" s="7" t="s">
        <v>68</v>
      </c>
      <c r="J17" s="7" t="s">
        <v>83</v>
      </c>
      <c r="K17" s="7" t="s">
        <v>8</v>
      </c>
      <c r="L17" s="7">
        <v>1.0</v>
      </c>
      <c r="M17" s="7" t="s">
        <v>115</v>
      </c>
      <c r="N17" s="7" t="s">
        <v>194</v>
      </c>
      <c r="O17" s="42" t="str">
        <f t="shared" si="1"/>
        <v>On-Hit: Gain 1 DEF</v>
      </c>
      <c r="P17" s="32">
        <f>IF(I17="",0,VLOOKUP(I17,'Weights (Feast)'!$A$24:$B$30,2,FALSE())*VLOOKUP(J17,'Weights (Feast)'!$A$33:$B$37,2,FALSE())*VLOOKUP(L17,'Weights (Feast)'!$A$40:$B$46,2,FALSE())*VLOOKUP(K17,'Weights (Feast)'!$A$54:$B$64,2,FALSE())*(-1)*VLOOKUP(M17,'Weights (Feast)'!$A$49:$B$51,2,FALSE()))</f>
        <v>1.8</v>
      </c>
      <c r="Q17" s="32">
        <f t="array" ref="Q17">XLOOKUP(A17, Feast!$A:$A, Feast!$U:$U, "ไม่พบข้อมูล", 0, 1)</f>
        <v>-13.95</v>
      </c>
      <c r="R17" s="43" t="s">
        <v>211</v>
      </c>
    </row>
    <row r="18" ht="15.0" customHeight="1">
      <c r="A18" s="6" t="s">
        <v>103</v>
      </c>
      <c r="B18" s="6" t="s">
        <v>105</v>
      </c>
      <c r="C18" s="7">
        <v>2.0</v>
      </c>
      <c r="D18" s="7" t="s">
        <v>204</v>
      </c>
      <c r="E18" s="7">
        <v>2.0</v>
      </c>
      <c r="F18" s="7">
        <v>0.0</v>
      </c>
      <c r="G18" s="7">
        <v>0.0</v>
      </c>
      <c r="H18" s="7">
        <v>2.0</v>
      </c>
      <c r="I18" s="7"/>
      <c r="J18" s="7"/>
      <c r="K18" s="7"/>
      <c r="L18" s="7"/>
      <c r="M18" s="7"/>
      <c r="N18" s="7"/>
      <c r="O18" s="42" t="str">
        <f t="shared" si="1"/>
        <v/>
      </c>
      <c r="P18" s="32">
        <f>IF(I18="",0,VLOOKUP(I18,'Weights (Feast)'!$A$24:$B$30,2,FALSE())*VLOOKUP(J18,'Weights (Feast)'!$A$33:$B$37,2,FALSE())*VLOOKUP(L18,'Weights (Feast)'!$A$40:$B$46,2,FALSE())*VLOOKUP(K18,'Weights (Feast)'!$A$54:$B$64,2,FALSE())*(-1)*VLOOKUP(M18,'Weights (Feast)'!$A$49:$B$51,2,FALSE()))</f>
        <v>0</v>
      </c>
      <c r="Q18" s="32">
        <f t="array" ref="Q18">XLOOKUP(A18, Feast!$A:$A, Feast!$U:$U, "ไม่พบข้อมูล", 0, 1)</f>
        <v>-13.95</v>
      </c>
      <c r="R18" s="43"/>
    </row>
    <row r="19" ht="15.0" customHeight="1">
      <c r="A19" s="6" t="s">
        <v>110</v>
      </c>
      <c r="B19" s="6" t="s">
        <v>112</v>
      </c>
      <c r="C19" s="7">
        <v>1.0</v>
      </c>
      <c r="D19" s="7" t="s">
        <v>204</v>
      </c>
      <c r="E19" s="7">
        <v>3.0</v>
      </c>
      <c r="F19" s="7">
        <v>0.0</v>
      </c>
      <c r="G19" s="7">
        <v>0.0</v>
      </c>
      <c r="H19" s="7">
        <v>1.0</v>
      </c>
      <c r="I19" s="7"/>
      <c r="J19" s="7"/>
      <c r="K19" s="7"/>
      <c r="L19" s="7"/>
      <c r="M19" s="7"/>
      <c r="N19" s="7"/>
      <c r="O19" s="42" t="str">
        <f t="shared" si="1"/>
        <v/>
      </c>
      <c r="P19" s="32">
        <f>IF(I19="",0,VLOOKUP(I19,'Weights (Feast)'!$A$24:$B$30,2,FALSE())*VLOOKUP(J19,'Weights (Feast)'!$A$33:$B$37,2,FALSE())*VLOOKUP(L19,'Weights (Feast)'!$A$40:$B$46,2,FALSE())*VLOOKUP(K19,'Weights (Feast)'!$A$54:$B$64,2,FALSE())*(-1)*VLOOKUP(M19,'Weights (Feast)'!$A$49:$B$51,2,FALSE()))</f>
        <v>0</v>
      </c>
      <c r="Q19" s="32">
        <f t="array" ref="Q19">XLOOKUP(A19, Feast!$A:$A, Feast!$U:$U, "ไม่พบข้อมูล", 0, 1)</f>
        <v>-17.06666667</v>
      </c>
      <c r="R19" s="43" t="s">
        <v>212</v>
      </c>
    </row>
    <row r="20" ht="15.0" customHeight="1">
      <c r="A20" s="6" t="s">
        <v>110</v>
      </c>
      <c r="B20" s="6" t="s">
        <v>112</v>
      </c>
      <c r="C20" s="7">
        <v>2.0</v>
      </c>
      <c r="D20" s="7" t="s">
        <v>204</v>
      </c>
      <c r="E20" s="7">
        <v>3.0</v>
      </c>
      <c r="F20" s="7">
        <v>0.0</v>
      </c>
      <c r="G20" s="7">
        <v>0.0</v>
      </c>
      <c r="H20" s="7">
        <v>1.0</v>
      </c>
      <c r="I20" s="7" t="s">
        <v>68</v>
      </c>
      <c r="J20" s="7" t="s">
        <v>83</v>
      </c>
      <c r="K20" s="7" t="s">
        <v>134</v>
      </c>
      <c r="L20" s="7">
        <v>1.0</v>
      </c>
      <c r="M20" s="7" t="s">
        <v>115</v>
      </c>
      <c r="N20" s="7" t="s">
        <v>194</v>
      </c>
      <c r="O20" s="42" t="str">
        <f t="shared" si="1"/>
        <v>On-Hit: Gain 1 Thorn</v>
      </c>
      <c r="P20" s="32">
        <f>IF(I20="",0,VLOOKUP(I20,'Weights (Feast)'!$A$24:$B$30,2,FALSE())*VLOOKUP(J20,'Weights (Feast)'!$A$33:$B$37,2,FALSE())*VLOOKUP(L20,'Weights (Feast)'!$A$40:$B$46,2,FALSE())*VLOOKUP(K20,'Weights (Feast)'!$A$54:$B$64,2,FALSE())*(-1)*VLOOKUP(M20,'Weights (Feast)'!$A$49:$B$51,2,FALSE()))</f>
        <v>4.5</v>
      </c>
      <c r="Q20" s="32">
        <f t="array" ref="Q20">XLOOKUP(A20, Feast!$A:$A, Feast!$U:$U, "ไม่พบข้อมูล", 0, 1)</f>
        <v>-17.06666667</v>
      </c>
      <c r="R20" s="43" t="s">
        <v>213</v>
      </c>
    </row>
    <row r="21" ht="15.0" customHeight="1">
      <c r="A21" s="6" t="s">
        <v>119</v>
      </c>
      <c r="B21" s="6" t="s">
        <v>122</v>
      </c>
      <c r="C21" s="7">
        <v>1.0</v>
      </c>
      <c r="D21" s="7" t="s">
        <v>204</v>
      </c>
      <c r="E21" s="7">
        <v>3.0</v>
      </c>
      <c r="F21" s="7">
        <v>0.0</v>
      </c>
      <c r="G21" s="7">
        <v>4.0</v>
      </c>
      <c r="H21" s="7">
        <v>1.0</v>
      </c>
      <c r="I21" s="7"/>
      <c r="J21" s="7"/>
      <c r="K21" s="7"/>
      <c r="L21" s="7"/>
      <c r="M21" s="7"/>
      <c r="N21" s="7"/>
      <c r="O21" s="42" t="str">
        <f t="shared" si="1"/>
        <v/>
      </c>
      <c r="P21" s="32">
        <f>IF(I21="",0,VLOOKUP(I21,'Weights (Feast)'!$A$24:$B$30,2,FALSE())*VLOOKUP(J21,'Weights (Feast)'!$A$33:$B$37,2,FALSE())*VLOOKUP(L21,'Weights (Feast)'!$A$40:$B$46,2,FALSE())*VLOOKUP(K21,'Weights (Feast)'!$A$54:$B$64,2,FALSE())*(-1)*VLOOKUP(M21,'Weights (Feast)'!$A$49:$B$51,2,FALSE()))</f>
        <v>0</v>
      </c>
      <c r="Q21" s="32">
        <f t="array" ref="Q21">XLOOKUP(A21, Feast!$A:$A, Feast!$U:$U, "ไม่พบข้อมูล", 0, 1)</f>
        <v>-21.89166667</v>
      </c>
      <c r="R21" s="43" t="s">
        <v>209</v>
      </c>
    </row>
    <row r="22" ht="15.0" customHeight="1">
      <c r="A22" s="6" t="s">
        <v>119</v>
      </c>
      <c r="B22" s="6" t="s">
        <v>122</v>
      </c>
      <c r="C22" s="7">
        <v>2.0</v>
      </c>
      <c r="D22" s="7" t="s">
        <v>204</v>
      </c>
      <c r="E22" s="7">
        <v>2.0</v>
      </c>
      <c r="F22" s="7">
        <v>0.0</v>
      </c>
      <c r="G22" s="7">
        <v>4.0</v>
      </c>
      <c r="H22" s="7">
        <v>1.0</v>
      </c>
      <c r="I22" s="7"/>
      <c r="J22" s="7"/>
      <c r="K22" s="7"/>
      <c r="L22" s="7"/>
      <c r="M22" s="7"/>
      <c r="N22" s="7"/>
      <c r="O22" s="42" t="str">
        <f t="shared" si="1"/>
        <v/>
      </c>
      <c r="P22" s="32">
        <f>IF(I22="",0,VLOOKUP(I22,'Weights (Feast)'!$A$24:$B$30,2,FALSE())*VLOOKUP(J22,'Weights (Feast)'!$A$33:$B$37,2,FALSE())*VLOOKUP(L22,'Weights (Feast)'!$A$40:$B$46,2,FALSE())*VLOOKUP(K22,'Weights (Feast)'!$A$54:$B$64,2,FALSE())*(-1)*VLOOKUP(M22,'Weights (Feast)'!$A$49:$B$51,2,FALSE()))</f>
        <v>0</v>
      </c>
      <c r="Q22" s="32">
        <f t="array" ref="Q22">XLOOKUP(A22, Feast!$A:$A, Feast!$U:$U, "ไม่พบข้อมูล", 0, 1)</f>
        <v>-21.89166667</v>
      </c>
      <c r="R22" s="43"/>
    </row>
    <row r="23" ht="15.0" customHeight="1">
      <c r="A23" s="6" t="s">
        <v>126</v>
      </c>
      <c r="B23" s="6" t="s">
        <v>214</v>
      </c>
      <c r="C23" s="7">
        <v>1.0</v>
      </c>
      <c r="D23" s="7" t="s">
        <v>204</v>
      </c>
      <c r="E23" s="7">
        <v>1.0</v>
      </c>
      <c r="F23" s="7">
        <v>0.0</v>
      </c>
      <c r="G23" s="7">
        <v>2.0</v>
      </c>
      <c r="H23" s="7">
        <v>1.0</v>
      </c>
      <c r="I23" s="7"/>
      <c r="J23" s="7"/>
      <c r="K23" s="7"/>
      <c r="L23" s="7"/>
      <c r="M23" s="7"/>
      <c r="N23" s="7"/>
      <c r="O23" s="42" t="str">
        <f t="shared" si="1"/>
        <v/>
      </c>
      <c r="P23" s="32">
        <f>IF(I23="",0,VLOOKUP(I23,'Weights (Feast)'!$A$24:$B$30,2,FALSE())*VLOOKUP(J23,'Weights (Feast)'!$A$33:$B$37,2,FALSE())*VLOOKUP(L23,'Weights (Feast)'!$A$40:$B$46,2,FALSE())*VLOOKUP(K23,'Weights (Feast)'!$A$54:$B$64,2,FALSE())*(-1)*VLOOKUP(M23,'Weights (Feast)'!$A$49:$B$51,2,FALSE()))</f>
        <v>0</v>
      </c>
      <c r="Q23" s="32">
        <f t="array" ref="Q23">XLOOKUP(A23, Feast!$A:$A, Feast!$U:$U, "ไม่พบข้อมูล", 0, 1)</f>
        <v>-32.121875</v>
      </c>
      <c r="R23" s="43" t="s">
        <v>215</v>
      </c>
    </row>
    <row r="24" ht="15.0" customHeight="1">
      <c r="A24" s="6" t="s">
        <v>126</v>
      </c>
      <c r="B24" s="6" t="s">
        <v>214</v>
      </c>
      <c r="C24" s="7">
        <v>2.0</v>
      </c>
      <c r="D24" s="7" t="s">
        <v>204</v>
      </c>
      <c r="E24" s="7">
        <v>2.0</v>
      </c>
      <c r="F24" s="7">
        <v>0.0</v>
      </c>
      <c r="G24" s="7">
        <v>2.0</v>
      </c>
      <c r="H24" s="7">
        <v>1.0</v>
      </c>
      <c r="I24" s="7"/>
      <c r="J24" s="7"/>
      <c r="K24" s="7"/>
      <c r="L24" s="7"/>
      <c r="M24" s="7"/>
      <c r="N24" s="7"/>
      <c r="O24" s="42" t="str">
        <f t="shared" si="1"/>
        <v/>
      </c>
      <c r="P24" s="32">
        <f>IF(I24="",0,VLOOKUP(I24,'Weights (Feast)'!$A$24:$B$30,2,FALSE())*VLOOKUP(J24,'Weights (Feast)'!$A$33:$B$37,2,FALSE())*VLOOKUP(L24,'Weights (Feast)'!$A$40:$B$46,2,FALSE())*VLOOKUP(K24,'Weights (Feast)'!$A$54:$B$64,2,FALSE())*(-1)*VLOOKUP(M24,'Weights (Feast)'!$A$49:$B$51,2,FALSE()))</f>
        <v>0</v>
      </c>
      <c r="Q24" s="32">
        <f t="array" ref="Q24">XLOOKUP(A24, Feast!$A:$A, Feast!$U:$U, "ไม่พบข้อมูล", 0, 1)</f>
        <v>-32.121875</v>
      </c>
      <c r="R24" s="43"/>
    </row>
    <row r="25" ht="23.25" customHeight="1">
      <c r="A25" s="6" t="s">
        <v>126</v>
      </c>
      <c r="B25" s="6" t="s">
        <v>214</v>
      </c>
      <c r="C25" s="7">
        <v>3.0</v>
      </c>
      <c r="D25" s="7" t="s">
        <v>204</v>
      </c>
      <c r="E25" s="7">
        <v>1.0</v>
      </c>
      <c r="F25" s="7">
        <v>0.0</v>
      </c>
      <c r="G25" s="7">
        <v>2.0</v>
      </c>
      <c r="H25" s="7">
        <v>2.0</v>
      </c>
      <c r="I25" s="7"/>
      <c r="J25" s="7"/>
      <c r="K25" s="7"/>
      <c r="L25" s="7"/>
      <c r="M25" s="7"/>
      <c r="N25" s="7"/>
      <c r="O25" s="42" t="str">
        <f t="shared" si="1"/>
        <v/>
      </c>
      <c r="P25" s="32">
        <f>IF(I25="",0,VLOOKUP(I25,'Weights (Feast)'!$A$24:$B$30,2,FALSE())*VLOOKUP(J25,'Weights (Feast)'!$A$33:$B$37,2,FALSE())*VLOOKUP(L25,'Weights (Feast)'!$A$40:$B$46,2,FALSE())*VLOOKUP(K25,'Weights (Feast)'!$A$54:$B$64,2,FALSE())*(-1)*VLOOKUP(M25,'Weights (Feast)'!$A$49:$B$51,2,FALSE()))</f>
        <v>0</v>
      </c>
      <c r="Q25" s="32">
        <f t="array" ref="Q25">XLOOKUP(A25, Feast!$A:$A, Feast!$U:$U, "ไม่พบข้อมูล", 0, 1)</f>
        <v>-32.121875</v>
      </c>
      <c r="R25" s="43"/>
    </row>
    <row r="26" ht="23.25" customHeight="1">
      <c r="A26" s="6" t="s">
        <v>132</v>
      </c>
      <c r="B26" s="6" t="s">
        <v>136</v>
      </c>
      <c r="C26" s="7">
        <v>1.0</v>
      </c>
      <c r="D26" s="7" t="s">
        <v>204</v>
      </c>
      <c r="E26" s="7">
        <v>2.0</v>
      </c>
      <c r="F26" s="7">
        <v>0.0</v>
      </c>
      <c r="G26" s="7">
        <v>2.0</v>
      </c>
      <c r="H26" s="7">
        <v>1.0</v>
      </c>
      <c r="I26" s="7"/>
      <c r="J26" s="7"/>
      <c r="K26" s="7"/>
      <c r="L26" s="7"/>
      <c r="M26" s="7"/>
      <c r="N26" s="7"/>
      <c r="O26" s="42" t="str">
        <f t="shared" si="1"/>
        <v/>
      </c>
      <c r="P26" s="32">
        <f>IF(I26="",0,VLOOKUP(I26,'Weights (Feast)'!$A$24:$B$30,2,FALSE())*VLOOKUP(J26,'Weights (Feast)'!$A$33:$B$37,2,FALSE())*VLOOKUP(L26,'Weights (Feast)'!$A$40:$B$46,2,FALSE())*VLOOKUP(K26,'Weights (Feast)'!$A$54:$B$64,2,FALSE())*(-1)*VLOOKUP(M26,'Weights (Feast)'!$A$49:$B$51,2,FALSE()))</f>
        <v>0</v>
      </c>
      <c r="Q26" s="32">
        <f t="array" ref="Q26">XLOOKUP(A26, Feast!$A:$A, Feast!$U:$U, "ไม่พบข้อมูล", 0, 1)</f>
        <v>-26.225</v>
      </c>
      <c r="R26" s="43" t="s">
        <v>216</v>
      </c>
    </row>
    <row r="27" ht="23.25" customHeight="1">
      <c r="A27" s="6" t="s">
        <v>132</v>
      </c>
      <c r="B27" s="6" t="s">
        <v>136</v>
      </c>
      <c r="C27" s="7">
        <v>2.0</v>
      </c>
      <c r="D27" s="7" t="s">
        <v>204</v>
      </c>
      <c r="E27" s="7">
        <v>2.0</v>
      </c>
      <c r="F27" s="7">
        <v>0.0</v>
      </c>
      <c r="G27" s="7">
        <v>2.0</v>
      </c>
      <c r="H27" s="7">
        <v>1.0</v>
      </c>
      <c r="I27" s="7"/>
      <c r="J27" s="7"/>
      <c r="K27" s="7"/>
      <c r="L27" s="7"/>
      <c r="M27" s="7"/>
      <c r="N27" s="7"/>
      <c r="O27" s="42" t="str">
        <f t="shared" si="1"/>
        <v/>
      </c>
      <c r="P27" s="32">
        <f>IF(I27="",0,VLOOKUP(I27,'Weights (Feast)'!$A$24:$B$30,2,FALSE())*VLOOKUP(J27,'Weights (Feast)'!$A$33:$B$37,2,FALSE())*VLOOKUP(L27,'Weights (Feast)'!$A$40:$B$46,2,FALSE())*VLOOKUP(K27,'Weights (Feast)'!$A$54:$B$64,2,FALSE())*(-1)*VLOOKUP(M27,'Weights (Feast)'!$A$49:$B$51,2,FALSE()))</f>
        <v>0</v>
      </c>
      <c r="Q27" s="32">
        <f t="array" ref="Q27">XLOOKUP(A27, Feast!$A:$A, Feast!$U:$U, "ไม่พบข้อมูล", 0, 1)</f>
        <v>-26.225</v>
      </c>
      <c r="R27" s="43"/>
    </row>
    <row r="28" ht="15.0" customHeight="1">
      <c r="A28" s="6" t="s">
        <v>132</v>
      </c>
      <c r="B28" s="6" t="s">
        <v>136</v>
      </c>
      <c r="C28" s="7">
        <v>3.0</v>
      </c>
      <c r="D28" s="7" t="s">
        <v>204</v>
      </c>
      <c r="E28" s="7">
        <v>2.0</v>
      </c>
      <c r="F28" s="7">
        <v>0.0</v>
      </c>
      <c r="G28" s="7">
        <v>2.0</v>
      </c>
      <c r="H28" s="7">
        <v>1.0</v>
      </c>
      <c r="I28" s="7"/>
      <c r="J28" s="7"/>
      <c r="K28" s="7"/>
      <c r="L28" s="7"/>
      <c r="M28" s="7"/>
      <c r="N28" s="7"/>
      <c r="O28" s="42" t="str">
        <f t="shared" si="1"/>
        <v/>
      </c>
      <c r="P28" s="32">
        <f>IF(I28="",0,VLOOKUP(I28,'Weights (Feast)'!$A$24:$B$30,2,FALSE())*VLOOKUP(J28,'Weights (Feast)'!$A$33:$B$37,2,FALSE())*VLOOKUP(L28,'Weights (Feast)'!$A$40:$B$46,2,FALSE())*VLOOKUP(K28,'Weights (Feast)'!$A$54:$B$64,2,FALSE())*(-1)*VLOOKUP(M28,'Weights (Feast)'!$A$49:$B$51,2,FALSE()))</f>
        <v>0</v>
      </c>
      <c r="Q28" s="32">
        <f t="array" ref="Q28">XLOOKUP(A28, Feast!$A:$A, Feast!$U:$U, "ไม่พบข้อมูล", 0, 1)</f>
        <v>-26.225</v>
      </c>
      <c r="R28" s="43"/>
    </row>
    <row r="29" ht="15.0" customHeight="1">
      <c r="A29" s="6" t="s">
        <v>142</v>
      </c>
      <c r="B29" s="6" t="s">
        <v>144</v>
      </c>
      <c r="C29" s="7">
        <v>1.0</v>
      </c>
      <c r="D29" s="7" t="s">
        <v>204</v>
      </c>
      <c r="E29" s="7">
        <v>3.0</v>
      </c>
      <c r="F29" s="7">
        <v>0.0</v>
      </c>
      <c r="G29" s="7">
        <v>4.0</v>
      </c>
      <c r="H29" s="7">
        <v>1.0</v>
      </c>
      <c r="I29" s="7"/>
      <c r="J29" s="7"/>
      <c r="K29" s="7"/>
      <c r="L29" s="7"/>
      <c r="M29" s="7"/>
      <c r="N29" s="7"/>
      <c r="O29" s="42" t="str">
        <f t="shared" si="1"/>
        <v/>
      </c>
      <c r="P29" s="32">
        <f>IF(I29="",0,VLOOKUP(I29,'Weights (Feast)'!$A$24:$B$30,2,FALSE())*VLOOKUP(J29,'Weights (Feast)'!$A$33:$B$37,2,FALSE())*VLOOKUP(L29,'Weights (Feast)'!$A$40:$B$46,2,FALSE())*VLOOKUP(K29,'Weights (Feast)'!$A$54:$B$64,2,FALSE())*(-1)*VLOOKUP(M29,'Weights (Feast)'!$A$49:$B$51,2,FALSE()))</f>
        <v>0</v>
      </c>
      <c r="Q29" s="32">
        <f t="array" ref="Q29">XLOOKUP(A29, Feast!$A:$A, Feast!$U:$U, "ไม่พบข้อมูล", 0, 1)</f>
        <v>-33.4</v>
      </c>
      <c r="R29" s="43" t="s">
        <v>217</v>
      </c>
    </row>
    <row r="30" ht="15.0" customHeight="1">
      <c r="A30" s="6" t="s">
        <v>142</v>
      </c>
      <c r="B30" s="6" t="s">
        <v>144</v>
      </c>
      <c r="C30" s="7">
        <v>2.0</v>
      </c>
      <c r="D30" s="7" t="s">
        <v>204</v>
      </c>
      <c r="E30" s="7">
        <v>2.0</v>
      </c>
      <c r="F30" s="7">
        <v>0.0</v>
      </c>
      <c r="G30" s="7">
        <v>3.0</v>
      </c>
      <c r="H30" s="7">
        <v>2.0</v>
      </c>
      <c r="I30" s="7"/>
      <c r="J30" s="7"/>
      <c r="K30" s="7"/>
      <c r="L30" s="7"/>
      <c r="M30" s="7"/>
      <c r="N30" s="7"/>
      <c r="O30" s="42" t="str">
        <f t="shared" si="1"/>
        <v/>
      </c>
      <c r="P30" s="32">
        <f>IF(I30="",0,VLOOKUP(I30,'Weights (Feast)'!$A$24:$B$30,2,FALSE())*VLOOKUP(J30,'Weights (Feast)'!$A$33:$B$37,2,FALSE())*VLOOKUP(L30,'Weights (Feast)'!$A$40:$B$46,2,FALSE())*VLOOKUP(K30,'Weights (Feast)'!$A$54:$B$64,2,FALSE())*(-1)*VLOOKUP(M30,'Weights (Feast)'!$A$49:$B$51,2,FALSE()))</f>
        <v>0</v>
      </c>
      <c r="Q30" s="32">
        <f t="array" ref="Q30">XLOOKUP(A30, Feast!$A:$A, Feast!$U:$U, "ไม่พบข้อมูล", 0, 1)</f>
        <v>-33.4</v>
      </c>
      <c r="R30" s="43"/>
    </row>
    <row r="31" ht="23.25" customHeight="1">
      <c r="A31" s="6" t="s">
        <v>142</v>
      </c>
      <c r="B31" s="6" t="s">
        <v>144</v>
      </c>
      <c r="C31" s="7">
        <v>3.0</v>
      </c>
      <c r="D31" s="7" t="s">
        <v>204</v>
      </c>
      <c r="E31" s="7">
        <v>2.0</v>
      </c>
      <c r="F31" s="7">
        <v>0.0</v>
      </c>
      <c r="G31" s="7">
        <v>3.0</v>
      </c>
      <c r="H31" s="7">
        <v>1.0</v>
      </c>
      <c r="I31" s="7"/>
      <c r="J31" s="7"/>
      <c r="K31" s="7"/>
      <c r="L31" s="7"/>
      <c r="M31" s="7"/>
      <c r="N31" s="7"/>
      <c r="O31" s="42" t="str">
        <f t="shared" si="1"/>
        <v/>
      </c>
      <c r="P31" s="32">
        <f>IF(I31="",0,VLOOKUP(I31,'Weights (Feast)'!$A$24:$B$30,2,FALSE())*VLOOKUP(J31,'Weights (Feast)'!$A$33:$B$37,2,FALSE())*VLOOKUP(L31,'Weights (Feast)'!$A$40:$B$46,2,FALSE())*VLOOKUP(K31,'Weights (Feast)'!$A$54:$B$64,2,FALSE())*(-1)*VLOOKUP(M31,'Weights (Feast)'!$A$49:$B$51,2,FALSE()))</f>
        <v>0</v>
      </c>
      <c r="Q31" s="32">
        <f t="array" ref="Q31">XLOOKUP(A31, Feast!$A:$A, Feast!$U:$U, "ไม่พบข้อมูล", 0, 1)</f>
        <v>-33.4</v>
      </c>
      <c r="R31" s="43"/>
    </row>
    <row r="32" ht="23.25" customHeight="1">
      <c r="A32" s="6" t="s">
        <v>150</v>
      </c>
      <c r="B32" s="6" t="s">
        <v>152</v>
      </c>
      <c r="C32" s="7">
        <v>1.0</v>
      </c>
      <c r="D32" s="7" t="s">
        <v>204</v>
      </c>
      <c r="E32" s="7">
        <v>2.0</v>
      </c>
      <c r="F32" s="7">
        <v>0.0</v>
      </c>
      <c r="G32" s="7">
        <v>2.0</v>
      </c>
      <c r="H32" s="7">
        <v>1.0</v>
      </c>
      <c r="I32" s="7"/>
      <c r="J32" s="7"/>
      <c r="K32" s="7"/>
      <c r="L32" s="7"/>
      <c r="M32" s="7"/>
      <c r="N32" s="7"/>
      <c r="O32" s="42" t="str">
        <f t="shared" si="1"/>
        <v/>
      </c>
      <c r="P32" s="32">
        <f>IF(I32="",0,VLOOKUP(I32,'Weights (Feast)'!$A$24:$B$30,2,FALSE())*VLOOKUP(J32,'Weights (Feast)'!$A$33:$B$37,2,FALSE())*VLOOKUP(L32,'Weights (Feast)'!$A$40:$B$46,2,FALSE())*VLOOKUP(K32,'Weights (Feast)'!$A$54:$B$64,2,FALSE())*(-1)*VLOOKUP(M32,'Weights (Feast)'!$A$49:$B$51,2,FALSE()))</f>
        <v>0</v>
      </c>
      <c r="Q32" s="32">
        <f t="array" ref="Q32">XLOOKUP(A32, Feast!$A:$A, Feast!$U:$U, "ไม่พบข้อมูล", 0, 1)</f>
        <v>-23.94375</v>
      </c>
      <c r="R32" s="43" t="s">
        <v>216</v>
      </c>
    </row>
    <row r="33" ht="23.25" customHeight="1">
      <c r="A33" s="6" t="s">
        <v>150</v>
      </c>
      <c r="B33" s="6" t="s">
        <v>152</v>
      </c>
      <c r="C33" s="7">
        <v>2.0</v>
      </c>
      <c r="D33" s="7" t="s">
        <v>204</v>
      </c>
      <c r="E33" s="7">
        <v>2.0</v>
      </c>
      <c r="F33" s="7">
        <v>0.0</v>
      </c>
      <c r="G33" s="7">
        <v>1.0</v>
      </c>
      <c r="H33" s="7">
        <v>1.0</v>
      </c>
      <c r="I33" s="7"/>
      <c r="J33" s="7"/>
      <c r="K33" s="7"/>
      <c r="L33" s="7"/>
      <c r="M33" s="7"/>
      <c r="N33" s="7"/>
      <c r="O33" s="42" t="str">
        <f t="shared" si="1"/>
        <v/>
      </c>
      <c r="P33" s="32">
        <f>IF(I33="",0,VLOOKUP(I33,'Weights (Feast)'!$A$24:$B$30,2,FALSE())*VLOOKUP(J33,'Weights (Feast)'!$A$33:$B$37,2,FALSE())*VLOOKUP(L33,'Weights (Feast)'!$A$40:$B$46,2,FALSE())*VLOOKUP(K33,'Weights (Feast)'!$A$54:$B$64,2,FALSE())*(-1)*VLOOKUP(M33,'Weights (Feast)'!$A$49:$B$51,2,FALSE()))</f>
        <v>0</v>
      </c>
      <c r="Q33" s="32">
        <f t="array" ref="Q33">XLOOKUP(A33, Feast!$A:$A, Feast!$U:$U, "ไม่พบข้อมูล", 0, 1)</f>
        <v>-23.94375</v>
      </c>
      <c r="R33" s="43"/>
    </row>
    <row r="34" ht="23.25" customHeight="1">
      <c r="A34" s="6" t="s">
        <v>150</v>
      </c>
      <c r="B34" s="6" t="s">
        <v>152</v>
      </c>
      <c r="C34" s="7">
        <v>3.0</v>
      </c>
      <c r="D34" s="7" t="s">
        <v>204</v>
      </c>
      <c r="E34" s="7">
        <v>2.0</v>
      </c>
      <c r="F34" s="7">
        <v>0.0</v>
      </c>
      <c r="G34" s="7">
        <v>1.0</v>
      </c>
      <c r="H34" s="7">
        <v>1.0</v>
      </c>
      <c r="I34" s="7" t="s">
        <v>68</v>
      </c>
      <c r="J34" s="7" t="s">
        <v>83</v>
      </c>
      <c r="K34" s="7" t="s">
        <v>7</v>
      </c>
      <c r="L34" s="7">
        <v>1.0</v>
      </c>
      <c r="M34" s="7" t="s">
        <v>115</v>
      </c>
      <c r="N34" s="7" t="s">
        <v>194</v>
      </c>
      <c r="O34" s="42" t="str">
        <f t="shared" si="1"/>
        <v>On-Hit: Gain 1 ATK</v>
      </c>
      <c r="P34" s="32">
        <f>IF(I34="",0,VLOOKUP(I34,'Weights (Feast)'!$A$24:$B$30,2,FALSE())*VLOOKUP(J34,'Weights (Feast)'!$A$33:$B$37,2,FALSE())*VLOOKUP(L34,'Weights (Feast)'!$A$40:$B$46,2,FALSE())*VLOOKUP(K34,'Weights (Feast)'!$A$54:$B$64,2,FALSE())*(-1)*VLOOKUP(M34,'Weights (Feast)'!$A$49:$B$51,2,FALSE()))</f>
        <v>3</v>
      </c>
      <c r="Q34" s="32">
        <f t="array" ref="Q34">XLOOKUP(A34, Feast!$A:$A, Feast!$U:$U, "ไม่พบข้อมูล", 0, 1)</f>
        <v>-23.94375</v>
      </c>
      <c r="R34" s="43" t="s">
        <v>218</v>
      </c>
    </row>
    <row r="35" ht="23.25" customHeight="1">
      <c r="A35" s="6" t="s">
        <v>157</v>
      </c>
      <c r="B35" s="6" t="s">
        <v>159</v>
      </c>
      <c r="C35" s="7">
        <v>1.0</v>
      </c>
      <c r="D35" s="7" t="s">
        <v>204</v>
      </c>
      <c r="E35" s="7">
        <v>2.0</v>
      </c>
      <c r="F35" s="7">
        <v>0.0</v>
      </c>
      <c r="G35" s="7">
        <v>2.0</v>
      </c>
      <c r="H35" s="7">
        <v>1.0</v>
      </c>
      <c r="I35" s="7"/>
      <c r="J35" s="7"/>
      <c r="K35" s="7"/>
      <c r="L35" s="7"/>
      <c r="M35" s="7"/>
      <c r="N35" s="7"/>
      <c r="O35" s="42" t="str">
        <f t="shared" si="1"/>
        <v/>
      </c>
      <c r="P35" s="32">
        <f>IF(I35="",0,VLOOKUP(I35,'Weights (Feast)'!$A$24:$B$30,2,FALSE())*VLOOKUP(J35,'Weights (Feast)'!$A$33:$B$37,2,FALSE())*VLOOKUP(L35,'Weights (Feast)'!$A$40:$B$46,2,FALSE())*VLOOKUP(K35,'Weights (Feast)'!$A$54:$B$64,2,FALSE())*(-1)*VLOOKUP(M35,'Weights (Feast)'!$A$49:$B$51,2,FALSE()))</f>
        <v>0</v>
      </c>
      <c r="Q35" s="32">
        <f t="array" ref="Q35">XLOOKUP(A35, Feast!$A:$A, Feast!$U:$U, "ไม่พบข้อมูล", 0, 1)</f>
        <v>-15.675</v>
      </c>
      <c r="R35" s="43" t="s">
        <v>219</v>
      </c>
    </row>
    <row r="36" ht="23.25" customHeight="1">
      <c r="A36" s="6" t="s">
        <v>157</v>
      </c>
      <c r="B36" s="6" t="s">
        <v>159</v>
      </c>
      <c r="C36" s="7">
        <v>2.0</v>
      </c>
      <c r="D36" s="7" t="s">
        <v>204</v>
      </c>
      <c r="E36" s="7">
        <v>2.0</v>
      </c>
      <c r="F36" s="7">
        <v>0.0</v>
      </c>
      <c r="G36" s="7">
        <v>2.0</v>
      </c>
      <c r="H36" s="7">
        <v>1.0</v>
      </c>
      <c r="I36" s="7"/>
      <c r="J36" s="7"/>
      <c r="K36" s="7"/>
      <c r="L36" s="7"/>
      <c r="M36" s="7"/>
      <c r="N36" s="7"/>
      <c r="O36" s="42" t="str">
        <f t="shared" si="1"/>
        <v/>
      </c>
      <c r="P36" s="32">
        <f>IF(I36="",0,VLOOKUP(I36,'Weights (Feast)'!$A$24:$B$30,2,FALSE())*VLOOKUP(J36,'Weights (Feast)'!$A$33:$B$37,2,FALSE())*VLOOKUP(L36,'Weights (Feast)'!$A$40:$B$46,2,FALSE())*VLOOKUP(K36,'Weights (Feast)'!$A$54:$B$64,2,FALSE())*(-1)*VLOOKUP(M36,'Weights (Feast)'!$A$49:$B$51,2,FALSE()))</f>
        <v>0</v>
      </c>
      <c r="Q36" s="32">
        <f t="array" ref="Q36">XLOOKUP(A36, Feast!$A:$A, Feast!$U:$U, "ไม่พบข้อมูล", 0, 1)</f>
        <v>-15.675</v>
      </c>
      <c r="R36" s="43"/>
    </row>
    <row r="37" ht="15.0" customHeight="1">
      <c r="A37" s="6" t="s">
        <v>157</v>
      </c>
      <c r="B37" s="6" t="s">
        <v>159</v>
      </c>
      <c r="C37" s="7">
        <v>3.0</v>
      </c>
      <c r="D37" s="7" t="s">
        <v>204</v>
      </c>
      <c r="E37" s="7">
        <v>1.0</v>
      </c>
      <c r="F37" s="7">
        <v>0.0</v>
      </c>
      <c r="G37" s="7">
        <v>2.0</v>
      </c>
      <c r="H37" s="7">
        <v>1.0</v>
      </c>
      <c r="I37" s="7" t="s">
        <v>68</v>
      </c>
      <c r="J37" s="7" t="s">
        <v>79</v>
      </c>
      <c r="K37" s="7" t="s">
        <v>6</v>
      </c>
      <c r="L37" s="7">
        <v>1.0</v>
      </c>
      <c r="M37" s="7" t="s">
        <v>115</v>
      </c>
      <c r="N37" s="7" t="s">
        <v>194</v>
      </c>
      <c r="O37" s="42" t="str">
        <f t="shared" si="1"/>
        <v>On-Hit: Restore 1 HP</v>
      </c>
      <c r="P37" s="32">
        <f>IF(I37="",0,VLOOKUP(I37,'Weights (Feast)'!$A$24:$B$30,2,FALSE())*VLOOKUP(J37,'Weights (Feast)'!$A$33:$B$37,2,FALSE())*VLOOKUP(L37,'Weights (Feast)'!$A$40:$B$46,2,FALSE())*VLOOKUP(K37,'Weights (Feast)'!$A$54:$B$64,2,FALSE())*(-1)*VLOOKUP(M37,'Weights (Feast)'!$A$49:$B$51,2,FALSE()))</f>
        <v>3</v>
      </c>
      <c r="Q37" s="32">
        <f t="array" ref="Q37">XLOOKUP(A37, Feast!$A:$A, Feast!$U:$U, "ไม่พบข้อมูล", 0, 1)</f>
        <v>-15.675</v>
      </c>
      <c r="R37" s="43" t="s">
        <v>220</v>
      </c>
    </row>
    <row r="38" ht="15.0" customHeight="1">
      <c r="A38" s="6" t="s">
        <v>164</v>
      </c>
      <c r="B38" s="6" t="s">
        <v>167</v>
      </c>
      <c r="C38" s="7">
        <v>1.0</v>
      </c>
      <c r="D38" s="7" t="s">
        <v>204</v>
      </c>
      <c r="E38" s="7">
        <v>1.0</v>
      </c>
      <c r="F38" s="7">
        <v>0.0</v>
      </c>
      <c r="G38" s="7">
        <v>1.0</v>
      </c>
      <c r="H38" s="7">
        <v>1.0</v>
      </c>
      <c r="I38" s="7"/>
      <c r="J38" s="7"/>
      <c r="K38" s="7"/>
      <c r="L38" s="7"/>
      <c r="M38" s="7"/>
      <c r="N38" s="7"/>
      <c r="O38" s="42" t="str">
        <f t="shared" si="1"/>
        <v/>
      </c>
      <c r="P38" s="32">
        <f>IF(I38="",0,VLOOKUP(I38,'Weights (Feast)'!$A$24:$B$30,2,FALSE())*VLOOKUP(J38,'Weights (Feast)'!$A$33:$B$37,2,FALSE())*VLOOKUP(L38,'Weights (Feast)'!$A$40:$B$46,2,FALSE())*VLOOKUP(K38,'Weights (Feast)'!$A$54:$B$64,2,FALSE())*(-1)*VLOOKUP(M38,'Weights (Feast)'!$A$49:$B$51,2,FALSE()))</f>
        <v>0</v>
      </c>
      <c r="Q38" s="32">
        <f t="array" ref="Q38">XLOOKUP(A38, Feast!$A:$A, Feast!$U:$U, "ไม่พบข้อมูล", 0, 1)</f>
        <v>-29.50625</v>
      </c>
      <c r="R38" s="43" t="s">
        <v>221</v>
      </c>
    </row>
    <row r="39" ht="15.0" customHeight="1">
      <c r="A39" s="6" t="s">
        <v>164</v>
      </c>
      <c r="B39" s="6" t="s">
        <v>167</v>
      </c>
      <c r="C39" s="7">
        <v>2.0</v>
      </c>
      <c r="D39" s="7" t="s">
        <v>204</v>
      </c>
      <c r="E39" s="7">
        <v>2.0</v>
      </c>
      <c r="F39" s="7">
        <v>0.0</v>
      </c>
      <c r="G39" s="7">
        <v>1.0</v>
      </c>
      <c r="H39" s="7">
        <v>1.0</v>
      </c>
      <c r="I39" s="7"/>
      <c r="J39" s="7"/>
      <c r="K39" s="7"/>
      <c r="L39" s="7"/>
      <c r="M39" s="7"/>
      <c r="N39" s="7"/>
      <c r="O39" s="42" t="str">
        <f t="shared" si="1"/>
        <v/>
      </c>
      <c r="P39" s="32">
        <f>IF(I39="",0,VLOOKUP(I39,'Weights (Feast)'!$A$24:$B$30,2,FALSE())*VLOOKUP(J39,'Weights (Feast)'!$A$33:$B$37,2,FALSE())*VLOOKUP(L39,'Weights (Feast)'!$A$40:$B$46,2,FALSE())*VLOOKUP(K39,'Weights (Feast)'!$A$54:$B$64,2,FALSE())*(-1)*VLOOKUP(M39,'Weights (Feast)'!$A$49:$B$51,2,FALSE()))</f>
        <v>0</v>
      </c>
      <c r="Q39" s="32">
        <f t="array" ref="Q39">XLOOKUP(A39, Feast!$A:$A, Feast!$U:$U, "ไม่พบข้อมูล", 0, 1)</f>
        <v>-29.50625</v>
      </c>
      <c r="R39" s="43"/>
    </row>
    <row r="40" ht="15.75" customHeight="1">
      <c r="A40" s="6" t="s">
        <v>164</v>
      </c>
      <c r="B40" s="6" t="s">
        <v>167</v>
      </c>
      <c r="C40" s="7">
        <v>3.0</v>
      </c>
      <c r="D40" s="7" t="s">
        <v>204</v>
      </c>
      <c r="E40" s="7">
        <v>3.0</v>
      </c>
      <c r="F40" s="7">
        <v>0.0</v>
      </c>
      <c r="G40" s="7">
        <v>1.0</v>
      </c>
      <c r="H40" s="7">
        <v>2.0</v>
      </c>
      <c r="I40" s="7" t="s">
        <v>68</v>
      </c>
      <c r="J40" s="7" t="s">
        <v>83</v>
      </c>
      <c r="K40" s="7" t="s">
        <v>7</v>
      </c>
      <c r="L40" s="7">
        <v>1.0</v>
      </c>
      <c r="M40" s="7" t="s">
        <v>115</v>
      </c>
      <c r="N40" s="7" t="s">
        <v>194</v>
      </c>
      <c r="O40" s="42" t="str">
        <f t="shared" si="1"/>
        <v>On-Hit: Gain 1 ATK</v>
      </c>
      <c r="P40" s="32">
        <f>IF(I40="",0,VLOOKUP(I40,'Weights (Feast)'!$A$24:$B$30,2,FALSE())*VLOOKUP(J40,'Weights (Feast)'!$A$33:$B$37,2,FALSE())*VLOOKUP(L40,'Weights (Feast)'!$A$40:$B$46,2,FALSE())*VLOOKUP(K40,'Weights (Feast)'!$A$54:$B$64,2,FALSE())*(-1)*VLOOKUP(M40,'Weights (Feast)'!$A$49:$B$51,2,FALSE()))</f>
        <v>3</v>
      </c>
      <c r="Q40" s="32">
        <f t="array" ref="Q40">XLOOKUP(A40, Feast!$A:$A, Feast!$U:$U, "ไม่พบข้อมูล", 0, 1)</f>
        <v>-29.50625</v>
      </c>
      <c r="R40" s="43" t="s">
        <v>222</v>
      </c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</row>
  </sheetData>
  <mergeCells count="2">
    <mergeCell ref="I1:P1"/>
    <mergeCell ref="Q1:Q2"/>
  </mergeCells>
  <conditionalFormatting sqref="Q3:Q40">
    <cfRule type="colorScale" priority="1">
      <colorScale>
        <cfvo type="min" val="0"/>
        <cfvo type="percentile" val="50"/>
        <cfvo type="max" val="0"/>
        <color rgb="FF57BB8A"/>
        <color rgb="FFFFFFFF"/>
        <color rgb="FFE67C73"/>
      </colorScale>
    </cfRule>
  </conditionalFormatting>
  <printOptions/>
  <pageMargins bottom="1.0" footer="0.0" header="0.0" left="0.75" right="0.75" top="1.0"/>
  <pageSetup paperSize="9" orientation="portrait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8.0"/>
    <col customWidth="1" min="3" max="4" width="12.0"/>
    <col customWidth="1" min="5" max="5" width="10.0"/>
    <col customWidth="1" min="6" max="8" width="11.0"/>
    <col customWidth="1" min="9" max="9" width="9.0"/>
    <col customWidth="1" min="10" max="10" width="28.63"/>
    <col customWidth="1" min="11" max="11" width="34.0"/>
    <col customWidth="1" min="12" max="12" width="40.0"/>
  </cols>
  <sheetData>
    <row r="1" ht="18.75" customHeight="1">
      <c r="A1" s="2" t="s">
        <v>2</v>
      </c>
      <c r="B1" s="2" t="s">
        <v>192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114</v>
      </c>
      <c r="H1" s="2" t="s">
        <v>203</v>
      </c>
      <c r="I1" s="2" t="s">
        <v>201</v>
      </c>
      <c r="J1" s="2" t="s">
        <v>202</v>
      </c>
      <c r="K1" s="2" t="s">
        <v>13</v>
      </c>
      <c r="L1" s="34"/>
    </row>
    <row r="2" ht="21.0" customHeight="1">
      <c r="A2" s="6" t="s">
        <v>14</v>
      </c>
      <c r="B2" s="6" t="s">
        <v>17</v>
      </c>
      <c r="C2" s="7" t="s">
        <v>61</v>
      </c>
      <c r="D2" s="7" t="s">
        <v>83</v>
      </c>
      <c r="E2" s="7" t="s">
        <v>9</v>
      </c>
      <c r="F2" s="7">
        <v>2.0</v>
      </c>
      <c r="G2" s="7" t="s">
        <v>115</v>
      </c>
      <c r="H2" s="32">
        <f>VLOOKUP(C2,'Weights (Feast)'!$A$24:$B$30,2,FALSE())*VLOOKUP(D2,'Weights (Feast)'!$A$33:$B$37,2,FALSE())*VLOOKUP(F2,'Weights (Feast)'!$A$40:$B$46,2,FALSE())*VLOOKUP(E2,'Weights (Feast)'!$A$54:$B$64,2,FALSE())*(-1)*VLOOKUP(G2,'Weights (Feast)'!$A$49:$B$51,2,FALSE())</f>
        <v>2.34375</v>
      </c>
      <c r="I2" s="7" t="s">
        <v>61</v>
      </c>
      <c r="J2" s="45" t="str">
        <f t="shared" ref="J2:J35" si="1">C2 &amp; ": " &amp; D2 &amp; " " &amp; F2 &amp; " " &amp; E2</f>
        <v>Special: Gain 2 SPD</v>
      </c>
      <c r="K2" s="46" t="s">
        <v>223</v>
      </c>
      <c r="L2" s="43"/>
    </row>
    <row r="3" ht="21.0" customHeight="1">
      <c r="A3" s="6" t="s">
        <v>27</v>
      </c>
      <c r="B3" s="6" t="s">
        <v>29</v>
      </c>
      <c r="C3" s="7" t="s">
        <v>61</v>
      </c>
      <c r="D3" s="7" t="s">
        <v>79</v>
      </c>
      <c r="E3" s="7" t="s">
        <v>6</v>
      </c>
      <c r="F3" s="7">
        <v>2.0</v>
      </c>
      <c r="G3" s="7" t="s">
        <v>115</v>
      </c>
      <c r="H3" s="32">
        <f>VLOOKUP(C3,'Weights (Feast)'!$A$24:$B$30,2,FALSE())*VLOOKUP(D3,'Weights (Feast)'!$A$33:$B$37,2,FALSE())*VLOOKUP(F3,'Weights (Feast)'!$A$40:$B$46,2,FALSE())*VLOOKUP(E3,'Weights (Feast)'!$A$54:$B$64,2,FALSE())*(-1)*VLOOKUP(G3,'Weights (Feast)'!$A$49:$B$51,2,FALSE())</f>
        <v>1.875</v>
      </c>
      <c r="I3" s="7" t="s">
        <v>61</v>
      </c>
      <c r="J3" s="45" t="str">
        <f t="shared" si="1"/>
        <v>Special: Restore 2 HP</v>
      </c>
      <c r="K3" s="46" t="s">
        <v>224</v>
      </c>
      <c r="L3" s="43"/>
    </row>
    <row r="4" ht="21.0" customHeight="1">
      <c r="A4" s="6" t="s">
        <v>37</v>
      </c>
      <c r="B4" s="6" t="s">
        <v>40</v>
      </c>
      <c r="C4" s="7" t="s">
        <v>61</v>
      </c>
      <c r="D4" s="7" t="s">
        <v>83</v>
      </c>
      <c r="E4" s="7" t="s">
        <v>8</v>
      </c>
      <c r="F4" s="7">
        <v>2.0</v>
      </c>
      <c r="G4" s="7" t="s">
        <v>115</v>
      </c>
      <c r="H4" s="32">
        <f>VLOOKUP(C4,'Weights (Feast)'!$A$24:$B$30,2,FALSE())*VLOOKUP(D4,'Weights (Feast)'!$A$33:$B$37,2,FALSE())*VLOOKUP(F4,'Weights (Feast)'!$A$40:$B$46,2,FALSE())*VLOOKUP(E4,'Weights (Feast)'!$A$54:$B$64,2,FALSE())*(-1)*VLOOKUP(G4,'Weights (Feast)'!$A$49:$B$51,2,FALSE())</f>
        <v>1.125</v>
      </c>
      <c r="I4" s="7" t="s">
        <v>61</v>
      </c>
      <c r="J4" s="45" t="str">
        <f t="shared" si="1"/>
        <v>Special: Gain 2 DEF</v>
      </c>
      <c r="K4" s="46" t="s">
        <v>225</v>
      </c>
      <c r="L4" s="43"/>
    </row>
    <row r="5" ht="21.0" customHeight="1">
      <c r="A5" s="6" t="s">
        <v>44</v>
      </c>
      <c r="B5" s="6" t="s">
        <v>46</v>
      </c>
      <c r="C5" s="7" t="s">
        <v>61</v>
      </c>
      <c r="D5" s="7" t="s">
        <v>83</v>
      </c>
      <c r="E5" s="7" t="s">
        <v>7</v>
      </c>
      <c r="F5" s="7">
        <v>2.0</v>
      </c>
      <c r="G5" s="7" t="s">
        <v>115</v>
      </c>
      <c r="H5" s="32">
        <f>VLOOKUP(C5,'Weights (Feast)'!$A$24:$B$30,2,FALSE())*VLOOKUP(D5,'Weights (Feast)'!$A$33:$B$37,2,FALSE())*VLOOKUP(F5,'Weights (Feast)'!$A$40:$B$46,2,FALSE())*VLOOKUP(E5,'Weights (Feast)'!$A$54:$B$64,2,FALSE())*(-1)*VLOOKUP(G5,'Weights (Feast)'!$A$49:$B$51,2,FALSE())</f>
        <v>1.875</v>
      </c>
      <c r="I5" s="7" t="s">
        <v>61</v>
      </c>
      <c r="J5" s="45" t="str">
        <f t="shared" si="1"/>
        <v>Special: Gain 2 ATK</v>
      </c>
      <c r="K5" s="46" t="s">
        <v>226</v>
      </c>
      <c r="L5" s="43"/>
    </row>
    <row r="6" ht="21.0" customHeight="1">
      <c r="A6" s="6" t="s">
        <v>51</v>
      </c>
      <c r="B6" s="6" t="s">
        <v>55</v>
      </c>
      <c r="C6" s="7" t="s">
        <v>54</v>
      </c>
      <c r="D6" s="7" t="s">
        <v>83</v>
      </c>
      <c r="E6" s="7" t="s">
        <v>9</v>
      </c>
      <c r="F6" s="7">
        <v>1.0</v>
      </c>
      <c r="G6" s="7" t="s">
        <v>115</v>
      </c>
      <c r="H6" s="32">
        <f>VLOOKUP(C6,'Weights (Feast)'!$A$24:$B$30,2,FALSE())*VLOOKUP(D6,'Weights (Feast)'!$A$33:$B$37,2,FALSE())*VLOOKUP(F6,'Weights (Feast)'!$A$40:$B$46,2,FALSE())*VLOOKUP(E6,'Weights (Feast)'!$A$54:$B$64,2,FALSE())*(-1)*VLOOKUP(G6,'Weights (Feast)'!$A$49:$B$51,2,FALSE())</f>
        <v>2.25</v>
      </c>
      <c r="I6" s="7" t="s">
        <v>50</v>
      </c>
      <c r="J6" s="45" t="str">
        <f t="shared" si="1"/>
        <v>On-Start: Gain 1 SPD</v>
      </c>
      <c r="K6" s="46"/>
      <c r="L6" s="43"/>
    </row>
    <row r="7" ht="21.0" customHeight="1">
      <c r="A7" s="6" t="s">
        <v>51</v>
      </c>
      <c r="B7" s="6" t="s">
        <v>55</v>
      </c>
      <c r="C7" s="7" t="s">
        <v>61</v>
      </c>
      <c r="D7" s="7" t="s">
        <v>83</v>
      </c>
      <c r="E7" s="7" t="s">
        <v>7</v>
      </c>
      <c r="F7" s="7">
        <v>1.0</v>
      </c>
      <c r="G7" s="7" t="s">
        <v>115</v>
      </c>
      <c r="H7" s="32">
        <f>VLOOKUP(C7,'Weights (Feast)'!$A$24:$B$30,2,FALSE())*VLOOKUP(D7,'Weights (Feast)'!$A$33:$B$37,2,FALSE())*VLOOKUP(F7,'Weights (Feast)'!$A$40:$B$46,2,FALSE())*VLOOKUP(E7,'Weights (Feast)'!$A$54:$B$64,2,FALSE())*(-1)*VLOOKUP(G7,'Weights (Feast)'!$A$49:$B$51,2,FALSE())</f>
        <v>1.5</v>
      </c>
      <c r="I7" s="7" t="s">
        <v>61</v>
      </c>
      <c r="J7" s="45" t="str">
        <f t="shared" si="1"/>
        <v>Special: Gain 1 ATK</v>
      </c>
      <c r="K7" s="46" t="s">
        <v>227</v>
      </c>
      <c r="L7" s="43"/>
    </row>
    <row r="8" ht="21.0" customHeight="1">
      <c r="A8" s="6" t="s">
        <v>63</v>
      </c>
      <c r="B8" s="6" t="s">
        <v>67</v>
      </c>
      <c r="C8" s="7" t="s">
        <v>61</v>
      </c>
      <c r="D8" s="7" t="s">
        <v>83</v>
      </c>
      <c r="E8" s="7" t="s">
        <v>8</v>
      </c>
      <c r="F8" s="7">
        <v>4.0</v>
      </c>
      <c r="G8" s="7" t="s">
        <v>115</v>
      </c>
      <c r="H8" s="32">
        <f>VLOOKUP(C8,'Weights (Feast)'!$A$24:$B$30,2,FALSE())*VLOOKUP(D8,'Weights (Feast)'!$A$33:$B$37,2,FALSE())*VLOOKUP(F8,'Weights (Feast)'!$A$40:$B$46,2,FALSE())*VLOOKUP(E8,'Weights (Feast)'!$A$54:$B$64,2,FALSE())*(-1)*VLOOKUP(G8,'Weights (Feast)'!$A$49:$B$51,2,FALSE())</f>
        <v>1.575</v>
      </c>
      <c r="I8" s="7" t="s">
        <v>61</v>
      </c>
      <c r="J8" s="45" t="str">
        <f t="shared" si="1"/>
        <v>Special: Gain 4 DEF</v>
      </c>
      <c r="K8" s="46"/>
      <c r="L8" s="43"/>
    </row>
    <row r="9" ht="21.0" customHeight="1">
      <c r="A9" s="6" t="s">
        <v>72</v>
      </c>
      <c r="B9" s="6" t="s">
        <v>77</v>
      </c>
      <c r="C9" s="7" t="s">
        <v>61</v>
      </c>
      <c r="D9" s="7" t="s">
        <v>83</v>
      </c>
      <c r="E9" s="7" t="s">
        <v>7</v>
      </c>
      <c r="F9" s="7">
        <v>1.0</v>
      </c>
      <c r="G9" s="7" t="s">
        <v>115</v>
      </c>
      <c r="H9" s="32">
        <f>VLOOKUP(C9,'Weights (Feast)'!$A$24:$B$30,2,FALSE())*VLOOKUP(D9,'Weights (Feast)'!$A$33:$B$37,2,FALSE())*VLOOKUP(F9,'Weights (Feast)'!$A$40:$B$46,2,FALSE())*VLOOKUP(E9,'Weights (Feast)'!$A$54:$B$64,2,FALSE())*(-1)*VLOOKUP(G9,'Weights (Feast)'!$A$49:$B$51,2,FALSE())</f>
        <v>1.5</v>
      </c>
      <c r="I9" s="7" t="s">
        <v>61</v>
      </c>
      <c r="J9" s="45" t="str">
        <f t="shared" si="1"/>
        <v>Special: Gain 1 ATK</v>
      </c>
      <c r="K9" s="46"/>
      <c r="L9" s="43"/>
    </row>
    <row r="10" ht="21.0" customHeight="1">
      <c r="A10" s="6" t="s">
        <v>84</v>
      </c>
      <c r="B10" s="6" t="s">
        <v>88</v>
      </c>
      <c r="C10" s="7" t="s">
        <v>54</v>
      </c>
      <c r="D10" s="7" t="s">
        <v>83</v>
      </c>
      <c r="E10" s="7" t="s">
        <v>134</v>
      </c>
      <c r="F10" s="7">
        <v>1.0</v>
      </c>
      <c r="G10" s="7" t="s">
        <v>115</v>
      </c>
      <c r="H10" s="32">
        <f>VLOOKUP(C10,'Weights (Feast)'!$A$24:$B$30,2,FALSE())*VLOOKUP(D10,'Weights (Feast)'!$A$33:$B$37,2,FALSE())*VLOOKUP(F10,'Weights (Feast)'!$A$40:$B$46,2,FALSE())*VLOOKUP(E10,'Weights (Feast)'!$A$54:$B$64,2,FALSE())*(-1)*VLOOKUP(G10,'Weights (Feast)'!$A$49:$B$51,2,FALSE())</f>
        <v>2.7</v>
      </c>
      <c r="I10" s="7" t="s">
        <v>50</v>
      </c>
      <c r="J10" s="45" t="str">
        <f t="shared" si="1"/>
        <v>On-Start: Gain 1 Thorn</v>
      </c>
      <c r="K10" s="46"/>
      <c r="L10" s="43"/>
    </row>
    <row r="11" ht="21.0" customHeight="1">
      <c r="A11" s="6" t="s">
        <v>84</v>
      </c>
      <c r="B11" s="6" t="s">
        <v>88</v>
      </c>
      <c r="C11" s="7" t="s">
        <v>61</v>
      </c>
      <c r="D11" s="7" t="s">
        <v>83</v>
      </c>
      <c r="E11" s="7" t="s">
        <v>134</v>
      </c>
      <c r="F11" s="7">
        <v>1.0</v>
      </c>
      <c r="G11" s="7" t="s">
        <v>115</v>
      </c>
      <c r="H11" s="32">
        <f>VLOOKUP(C11,'Weights (Feast)'!$A$24:$B$30,2,FALSE())*VLOOKUP(D11,'Weights (Feast)'!$A$33:$B$37,2,FALSE())*VLOOKUP(F11,'Weights (Feast)'!$A$40:$B$46,2,FALSE())*VLOOKUP(E11,'Weights (Feast)'!$A$54:$B$64,2,FALSE())*(-1)*VLOOKUP(G11,'Weights (Feast)'!$A$49:$B$51,2,FALSE())</f>
        <v>2.25</v>
      </c>
      <c r="I11" s="7" t="s">
        <v>61</v>
      </c>
      <c r="J11" s="45" t="str">
        <f t="shared" si="1"/>
        <v>Special: Gain 1 Thorn</v>
      </c>
      <c r="K11" s="46"/>
      <c r="L11" s="43"/>
    </row>
    <row r="12" ht="21.0" customHeight="1">
      <c r="A12" s="6" t="s">
        <v>95</v>
      </c>
      <c r="B12" s="6" t="s">
        <v>98</v>
      </c>
      <c r="C12" s="7" t="s">
        <v>64</v>
      </c>
      <c r="D12" s="7" t="s">
        <v>85</v>
      </c>
      <c r="E12" s="7" t="s">
        <v>8</v>
      </c>
      <c r="F12" s="7">
        <v>2.0</v>
      </c>
      <c r="G12" s="7" t="s">
        <v>115</v>
      </c>
      <c r="H12" s="32">
        <f>VLOOKUP(C12,'Weights (Feast)'!$A$24:$B$30,2,FALSE())*VLOOKUP(D12,'Weights (Feast)'!$A$33:$B$37,2,FALSE())*VLOOKUP(F12,'Weights (Feast)'!$A$40:$B$46,2,FALSE())*VLOOKUP(E12,'Weights (Feast)'!$A$54:$B$64,2,FALSE())*(-1)*VLOOKUP(G12,'Weights (Feast)'!$A$49:$B$51,2,FALSE())</f>
        <v>3</v>
      </c>
      <c r="I12" s="7" t="s">
        <v>50</v>
      </c>
      <c r="J12" s="45" t="str">
        <f t="shared" si="1"/>
        <v>On-Damaged: Convert 2 DEF</v>
      </c>
      <c r="K12" s="46" t="s">
        <v>228</v>
      </c>
      <c r="L12" s="43"/>
    </row>
    <row r="13" ht="21.0" customHeight="1">
      <c r="A13" s="6" t="s">
        <v>95</v>
      </c>
      <c r="B13" s="6" t="s">
        <v>98</v>
      </c>
      <c r="C13" s="7" t="s">
        <v>61</v>
      </c>
      <c r="D13" s="7" t="s">
        <v>85</v>
      </c>
      <c r="E13" s="7" t="s">
        <v>9</v>
      </c>
      <c r="F13" s="7">
        <v>1.0</v>
      </c>
      <c r="G13" s="7" t="s">
        <v>115</v>
      </c>
      <c r="H13" s="32">
        <f>VLOOKUP(C13,'Weights (Feast)'!$A$24:$B$30,2,FALSE())*VLOOKUP(D13,'Weights (Feast)'!$A$33:$B$37,2,FALSE())*VLOOKUP(F13,'Weights (Feast)'!$A$40:$B$46,2,FALSE())*VLOOKUP(E13,'Weights (Feast)'!$A$54:$B$64,2,FALSE())*(-1)*VLOOKUP(G13,'Weights (Feast)'!$A$49:$B$51,2,FALSE())</f>
        <v>1.875</v>
      </c>
      <c r="I13" s="7" t="s">
        <v>61</v>
      </c>
      <c r="J13" s="45" t="str">
        <f t="shared" si="1"/>
        <v>Special: Convert 1 SPD</v>
      </c>
      <c r="K13" s="46" t="s">
        <v>229</v>
      </c>
      <c r="L13" s="43"/>
    </row>
    <row r="14" ht="21.0" customHeight="1">
      <c r="A14" s="6" t="s">
        <v>103</v>
      </c>
      <c r="B14" s="6" t="s">
        <v>105</v>
      </c>
      <c r="C14" s="7" t="s">
        <v>64</v>
      </c>
      <c r="D14" s="7" t="s">
        <v>83</v>
      </c>
      <c r="E14" s="7" t="s">
        <v>8</v>
      </c>
      <c r="F14" s="7">
        <v>1.0</v>
      </c>
      <c r="G14" s="7" t="s">
        <v>115</v>
      </c>
      <c r="H14" s="32">
        <f>VLOOKUP(C14,'Weights (Feast)'!$A$24:$B$30,2,FALSE())*VLOOKUP(D14,'Weights (Feast)'!$A$33:$B$37,2,FALSE())*VLOOKUP(F14,'Weights (Feast)'!$A$40:$B$46,2,FALSE())*VLOOKUP(E14,'Weights (Feast)'!$A$54:$B$64,2,FALSE())*(-1)*VLOOKUP(G14,'Weights (Feast)'!$A$49:$B$51,2,FALSE())</f>
        <v>2.4</v>
      </c>
      <c r="I14" s="7" t="s">
        <v>50</v>
      </c>
      <c r="J14" s="45" t="str">
        <f t="shared" si="1"/>
        <v>On-Damaged: Gain 1 DEF</v>
      </c>
      <c r="K14" s="46"/>
      <c r="L14" s="43"/>
    </row>
    <row r="15" ht="21.0" customHeight="1">
      <c r="A15" s="6" t="s">
        <v>103</v>
      </c>
      <c r="B15" s="6" t="s">
        <v>105</v>
      </c>
      <c r="C15" s="7" t="s">
        <v>61</v>
      </c>
      <c r="D15" s="7" t="s">
        <v>83</v>
      </c>
      <c r="E15" s="7" t="s">
        <v>137</v>
      </c>
      <c r="F15" s="7">
        <v>1.0</v>
      </c>
      <c r="G15" s="7" t="s">
        <v>115</v>
      </c>
      <c r="H15" s="32">
        <f>VLOOKUP(C15,'Weights (Feast)'!$A$24:$B$30,2,FALSE())*VLOOKUP(D15,'Weights (Feast)'!$A$33:$B$37,2,FALSE())*VLOOKUP(F15,'Weights (Feast)'!$A$40:$B$46,2,FALSE())*VLOOKUP(E15,'Weights (Feast)'!$A$54:$B$64,2,FALSE())*(-1)*VLOOKUP(G15,'Weights (Feast)'!$A$49:$B$51,2,FALSE())</f>
        <v>2.25</v>
      </c>
      <c r="I15" s="7" t="s">
        <v>61</v>
      </c>
      <c r="J15" s="45" t="str">
        <f t="shared" si="1"/>
        <v>Special: Gain 1 Armor</v>
      </c>
      <c r="K15" s="46" t="s">
        <v>230</v>
      </c>
      <c r="L15" s="43"/>
    </row>
    <row r="16" ht="21.0" customHeight="1">
      <c r="A16" s="6" t="s">
        <v>110</v>
      </c>
      <c r="B16" s="6" t="s">
        <v>112</v>
      </c>
      <c r="C16" s="7" t="s">
        <v>54</v>
      </c>
      <c r="D16" s="7" t="s">
        <v>83</v>
      </c>
      <c r="E16" s="7" t="s">
        <v>134</v>
      </c>
      <c r="F16" s="7">
        <v>1.0</v>
      </c>
      <c r="G16" s="7" t="s">
        <v>115</v>
      </c>
      <c r="H16" s="32">
        <f>VLOOKUP(C16,'Weights (Feast)'!$A$24:$B$30,2,FALSE())*VLOOKUP(D16,'Weights (Feast)'!$A$33:$B$37,2,FALSE())*VLOOKUP(F16,'Weights (Feast)'!$A$40:$B$46,2,FALSE())*VLOOKUP(E16,'Weights (Feast)'!$A$54:$B$64,2,FALSE())*(-1)*VLOOKUP(G16,'Weights (Feast)'!$A$49:$B$51,2,FALSE())</f>
        <v>2.7</v>
      </c>
      <c r="I16" s="7" t="s">
        <v>50</v>
      </c>
      <c r="J16" s="45" t="str">
        <f t="shared" si="1"/>
        <v>On-Start: Gain 1 Thorn</v>
      </c>
      <c r="K16" s="46"/>
      <c r="L16" s="43"/>
    </row>
    <row r="17" ht="21.0" customHeight="1">
      <c r="A17" s="6" t="s">
        <v>110</v>
      </c>
      <c r="B17" s="6" t="s">
        <v>112</v>
      </c>
      <c r="C17" s="7" t="s">
        <v>61</v>
      </c>
      <c r="D17" s="7" t="s">
        <v>90</v>
      </c>
      <c r="E17" s="7" t="s">
        <v>90</v>
      </c>
      <c r="F17" s="7">
        <v>1.0</v>
      </c>
      <c r="G17" s="7" t="s">
        <v>115</v>
      </c>
      <c r="H17" s="32">
        <f>VLOOKUP(C17,'Weights (Feast)'!$A$24:$B$30,2,FALSE())*VLOOKUP(D17,'Weights (Feast)'!$A$33:$B$37,2,FALSE())*VLOOKUP(F17,'Weights (Feast)'!$A$40:$B$46,2,FALSE())*VLOOKUP(E17,'Weights (Feast)'!$A$54:$B$64,2,FALSE())*(-1)*VLOOKUP(G17,'Weights (Feast)'!$A$49:$B$51,2,FALSE())</f>
        <v>3</v>
      </c>
      <c r="I17" s="7" t="s">
        <v>61</v>
      </c>
      <c r="J17" s="45" t="str">
        <f t="shared" si="1"/>
        <v>Special: Eater 1 Eater</v>
      </c>
      <c r="K17" s="46"/>
      <c r="L17" s="43"/>
    </row>
    <row r="18" ht="21.0" customHeight="1">
      <c r="A18" s="6" t="s">
        <v>119</v>
      </c>
      <c r="B18" s="6" t="s">
        <v>122</v>
      </c>
      <c r="C18" s="7" t="s">
        <v>68</v>
      </c>
      <c r="D18" s="7" t="s">
        <v>83</v>
      </c>
      <c r="E18" s="7" t="s">
        <v>7</v>
      </c>
      <c r="F18" s="7">
        <v>1.0</v>
      </c>
      <c r="G18" s="7" t="s">
        <v>115</v>
      </c>
      <c r="H18" s="32">
        <f>VLOOKUP(C18,'Weights (Feast)'!$A$24:$B$30,2,FALSE())*VLOOKUP(D18,'Weights (Feast)'!$A$33:$B$37,2,FALSE())*VLOOKUP(F18,'Weights (Feast)'!$A$40:$B$46,2,FALSE())*VLOOKUP(E18,'Weights (Feast)'!$A$54:$B$64,2,FALSE())*(-1)*VLOOKUP(G18,'Weights (Feast)'!$A$49:$B$51,2,FALSE())</f>
        <v>3</v>
      </c>
      <c r="I18" s="7" t="s">
        <v>194</v>
      </c>
      <c r="J18" s="45" t="str">
        <f t="shared" si="1"/>
        <v>On-Hit: Gain 1 ATK</v>
      </c>
      <c r="K18" s="46"/>
      <c r="L18" s="43"/>
    </row>
    <row r="19" ht="21.0" customHeight="1">
      <c r="A19" s="6" t="s">
        <v>119</v>
      </c>
      <c r="B19" s="6" t="s">
        <v>122</v>
      </c>
      <c r="C19" s="7" t="s">
        <v>61</v>
      </c>
      <c r="D19" s="7" t="s">
        <v>83</v>
      </c>
      <c r="E19" s="7" t="s">
        <v>7</v>
      </c>
      <c r="F19" s="7">
        <v>2.0</v>
      </c>
      <c r="G19" s="7" t="s">
        <v>115</v>
      </c>
      <c r="H19" s="32">
        <f>VLOOKUP(C19,'Weights (Feast)'!$A$24:$B$30,2,FALSE())*VLOOKUP(D19,'Weights (Feast)'!$A$33:$B$37,2,FALSE())*VLOOKUP(F19,'Weights (Feast)'!$A$40:$B$46,2,FALSE())*VLOOKUP(E19,'Weights (Feast)'!$A$54:$B$64,2,FALSE())*(-1)*VLOOKUP(G19,'Weights (Feast)'!$A$49:$B$51,2,FALSE())</f>
        <v>1.875</v>
      </c>
      <c r="I19" s="7" t="s">
        <v>61</v>
      </c>
      <c r="J19" s="45" t="str">
        <f t="shared" si="1"/>
        <v>Special: Gain 2 ATK</v>
      </c>
      <c r="K19" s="46" t="s">
        <v>231</v>
      </c>
      <c r="L19" s="43"/>
    </row>
    <row r="20" ht="21.0" customHeight="1">
      <c r="A20" s="6" t="s">
        <v>126</v>
      </c>
      <c r="B20" s="6" t="s">
        <v>214</v>
      </c>
      <c r="C20" s="7" t="s">
        <v>58</v>
      </c>
      <c r="D20" s="7" t="s">
        <v>83</v>
      </c>
      <c r="E20" s="7" t="s">
        <v>7</v>
      </c>
      <c r="F20" s="7">
        <v>2.0</v>
      </c>
      <c r="G20" s="7" t="s">
        <v>115</v>
      </c>
      <c r="H20" s="32">
        <f>VLOOKUP(C20,'Weights (Feast)'!$A$24:$B$30,2,FALSE())*VLOOKUP(D20,'Weights (Feast)'!$A$33:$B$37,2,FALSE())*VLOOKUP(F20,'Weights (Feast)'!$A$40:$B$46,2,FALSE())*VLOOKUP(E20,'Weights (Feast)'!$A$54:$B$64,2,FALSE())*(-1)*VLOOKUP(G20,'Weights (Feast)'!$A$49:$B$51,2,FALSE())</f>
        <v>1.875</v>
      </c>
      <c r="I20" s="7" t="s">
        <v>50</v>
      </c>
      <c r="J20" s="45" t="str">
        <f t="shared" si="1"/>
        <v>On-Exposed: Gain 2 ATK</v>
      </c>
      <c r="K20" s="46"/>
      <c r="L20" s="43"/>
    </row>
    <row r="21" ht="21.0" customHeight="1">
      <c r="A21" s="6" t="s">
        <v>126</v>
      </c>
      <c r="B21" s="6" t="s">
        <v>214</v>
      </c>
      <c r="C21" s="7" t="s">
        <v>57</v>
      </c>
      <c r="D21" s="7" t="s">
        <v>83</v>
      </c>
      <c r="E21" s="7" t="s">
        <v>9</v>
      </c>
      <c r="F21" s="7">
        <v>2.0</v>
      </c>
      <c r="G21" s="7" t="s">
        <v>115</v>
      </c>
      <c r="H21" s="32">
        <f>VLOOKUP(C21,'Weights (Feast)'!$A$24:$B$30,2,FALSE())*VLOOKUP(D21,'Weights (Feast)'!$A$33:$B$37,2,FALSE())*VLOOKUP(F21,'Weights (Feast)'!$A$40:$B$46,2,FALSE())*VLOOKUP(E21,'Weights (Feast)'!$A$54:$B$64,2,FALSE())*(-1)*VLOOKUP(G21,'Weights (Feast)'!$A$49:$B$51,2,FALSE())</f>
        <v>1.953125</v>
      </c>
      <c r="I21" s="7" t="s">
        <v>50</v>
      </c>
      <c r="J21" s="45" t="str">
        <f t="shared" si="1"/>
        <v>On-Half: Gain 2 SPD</v>
      </c>
      <c r="K21" s="46"/>
      <c r="L21" s="43"/>
    </row>
    <row r="22" ht="21.0" customHeight="1">
      <c r="A22" s="6" t="s">
        <v>126</v>
      </c>
      <c r="B22" s="6" t="s">
        <v>214</v>
      </c>
      <c r="C22" s="7" t="s">
        <v>61</v>
      </c>
      <c r="D22" s="7" t="s">
        <v>83</v>
      </c>
      <c r="E22" s="7" t="s">
        <v>7</v>
      </c>
      <c r="F22" s="7">
        <v>3.0</v>
      </c>
      <c r="G22" s="7" t="s">
        <v>115</v>
      </c>
      <c r="H22" s="32">
        <f>VLOOKUP(C22,'Weights (Feast)'!$A$24:$B$30,2,FALSE())*VLOOKUP(D22,'Weights (Feast)'!$A$33:$B$37,2,FALSE())*VLOOKUP(F22,'Weights (Feast)'!$A$40:$B$46,2,FALSE())*VLOOKUP(E22,'Weights (Feast)'!$A$54:$B$64,2,FALSE())*(-1)*VLOOKUP(G22,'Weights (Feast)'!$A$49:$B$51,2,FALSE())</f>
        <v>2.25</v>
      </c>
      <c r="I22" s="7" t="s">
        <v>61</v>
      </c>
      <c r="J22" s="45" t="str">
        <f t="shared" si="1"/>
        <v>Special: Gain 3 ATK</v>
      </c>
      <c r="K22" s="46" t="s">
        <v>232</v>
      </c>
      <c r="L22" s="43"/>
    </row>
    <row r="23" ht="15.75" customHeight="1">
      <c r="A23" s="6" t="s">
        <v>132</v>
      </c>
      <c r="B23" s="6" t="s">
        <v>136</v>
      </c>
      <c r="C23" s="7" t="s">
        <v>64</v>
      </c>
      <c r="D23" s="7" t="s">
        <v>83</v>
      </c>
      <c r="E23" s="7" t="s">
        <v>7</v>
      </c>
      <c r="F23" s="7">
        <v>2.0</v>
      </c>
      <c r="G23" s="7" t="s">
        <v>115</v>
      </c>
      <c r="H23" s="32">
        <f>VLOOKUP(C23,'Weights (Feast)'!$A$24:$B$30,2,FALSE())*VLOOKUP(D23,'Weights (Feast)'!$A$33:$B$37,2,FALSE())*VLOOKUP(F23,'Weights (Feast)'!$A$40:$B$46,2,FALSE())*VLOOKUP(E23,'Weights (Feast)'!$A$54:$B$64,2,FALSE())*(-1)*VLOOKUP(G23,'Weights (Feast)'!$A$49:$B$51,2,FALSE())</f>
        <v>5</v>
      </c>
      <c r="I23" s="7" t="s">
        <v>50</v>
      </c>
      <c r="J23" s="42" t="str">
        <f t="shared" si="1"/>
        <v>On-Damaged: Gain 2 ATK</v>
      </c>
      <c r="K23" s="43"/>
      <c r="L23" s="4"/>
    </row>
    <row r="24" ht="15.75" customHeight="1">
      <c r="A24" s="6" t="s">
        <v>132</v>
      </c>
      <c r="B24" s="6" t="s">
        <v>136</v>
      </c>
      <c r="C24" s="7" t="s">
        <v>61</v>
      </c>
      <c r="D24" s="7" t="s">
        <v>83</v>
      </c>
      <c r="E24" s="7" t="s">
        <v>9</v>
      </c>
      <c r="F24" s="7">
        <v>1.0</v>
      </c>
      <c r="G24" s="7" t="s">
        <v>115</v>
      </c>
      <c r="H24" s="32">
        <f>VLOOKUP(C24,'Weights (Feast)'!$A$24:$B$30,2,FALSE())*VLOOKUP(D24,'Weights (Feast)'!$A$33:$B$37,2,FALSE())*VLOOKUP(F24,'Weights (Feast)'!$A$40:$B$46,2,FALSE())*VLOOKUP(E24,'Weights (Feast)'!$A$54:$B$64,2,FALSE())*(-1)*VLOOKUP(G24,'Weights (Feast)'!$A$49:$B$51,2,FALSE())</f>
        <v>1.875</v>
      </c>
      <c r="I24" s="7" t="s">
        <v>61</v>
      </c>
      <c r="J24" s="42" t="str">
        <f t="shared" si="1"/>
        <v>Special: Gain 1 SPD</v>
      </c>
      <c r="K24" s="43" t="s">
        <v>233</v>
      </c>
      <c r="L24" s="4"/>
    </row>
    <row r="25" ht="15.75" customHeight="1">
      <c r="A25" s="6" t="s">
        <v>142</v>
      </c>
      <c r="B25" s="6" t="s">
        <v>144</v>
      </c>
      <c r="C25" s="7" t="s">
        <v>68</v>
      </c>
      <c r="D25" s="7" t="s">
        <v>79</v>
      </c>
      <c r="E25" s="7" t="s">
        <v>6</v>
      </c>
      <c r="F25" s="7">
        <v>2.0</v>
      </c>
      <c r="G25" s="7" t="s">
        <v>115</v>
      </c>
      <c r="H25" s="32">
        <f>VLOOKUP(C25,'Weights (Feast)'!$A$24:$B$30,2,FALSE())*VLOOKUP(D25,'Weights (Feast)'!$A$33:$B$37,2,FALSE())*VLOOKUP(F25,'Weights (Feast)'!$A$40:$B$46,2,FALSE())*VLOOKUP(E25,'Weights (Feast)'!$A$54:$B$64,2,FALSE())*(-1)*VLOOKUP(G25,'Weights (Feast)'!$A$49:$B$51,2,FALSE())</f>
        <v>3.75</v>
      </c>
      <c r="I25" s="7" t="s">
        <v>194</v>
      </c>
      <c r="J25" s="42" t="str">
        <f t="shared" si="1"/>
        <v>On-Hit: Restore 2 HP</v>
      </c>
      <c r="K25" s="43"/>
      <c r="L25" s="4"/>
    </row>
    <row r="26" ht="15.75" customHeight="1">
      <c r="A26" s="6" t="s">
        <v>142</v>
      </c>
      <c r="B26" s="6" t="s">
        <v>144</v>
      </c>
      <c r="C26" s="7" t="s">
        <v>57</v>
      </c>
      <c r="D26" s="7" t="s">
        <v>83</v>
      </c>
      <c r="E26" s="7" t="s">
        <v>137</v>
      </c>
      <c r="F26" s="7">
        <v>1.0</v>
      </c>
      <c r="G26" s="7" t="s">
        <v>115</v>
      </c>
      <c r="H26" s="32">
        <f>VLOOKUP(C26,'Weights (Feast)'!$A$24:$B$30,2,FALSE())*VLOOKUP(D26,'Weights (Feast)'!$A$33:$B$37,2,FALSE())*VLOOKUP(F26,'Weights (Feast)'!$A$40:$B$46,2,FALSE())*VLOOKUP(E26,'Weights (Feast)'!$A$54:$B$64,2,FALSE())*(-1)*VLOOKUP(G26,'Weights (Feast)'!$A$49:$B$51,2,FALSE())</f>
        <v>1.875</v>
      </c>
      <c r="I26" s="7" t="s">
        <v>50</v>
      </c>
      <c r="J26" s="42" t="str">
        <f t="shared" si="1"/>
        <v>On-Half: Gain 1 Armor</v>
      </c>
      <c r="K26" s="43"/>
      <c r="L26" s="4"/>
    </row>
    <row r="27" ht="15.75" customHeight="1">
      <c r="A27" s="6" t="s">
        <v>142</v>
      </c>
      <c r="B27" s="6" t="s">
        <v>144</v>
      </c>
      <c r="C27" s="7" t="s">
        <v>61</v>
      </c>
      <c r="D27" s="7" t="s">
        <v>83</v>
      </c>
      <c r="E27" s="7" t="s">
        <v>9</v>
      </c>
      <c r="F27" s="7">
        <v>1.0</v>
      </c>
      <c r="G27" s="7" t="s">
        <v>115</v>
      </c>
      <c r="H27" s="32">
        <f>VLOOKUP(C27,'Weights (Feast)'!$A$24:$B$30,2,FALSE())*VLOOKUP(D27,'Weights (Feast)'!$A$33:$B$37,2,FALSE())*VLOOKUP(F27,'Weights (Feast)'!$A$40:$B$46,2,FALSE())*VLOOKUP(E27,'Weights (Feast)'!$A$54:$B$64,2,FALSE())*(-1)*VLOOKUP(G27,'Weights (Feast)'!$A$49:$B$51,2,FALSE())</f>
        <v>1.875</v>
      </c>
      <c r="I27" s="7" t="s">
        <v>61</v>
      </c>
      <c r="J27" s="42" t="str">
        <f t="shared" si="1"/>
        <v>Special: Gain 1 SPD</v>
      </c>
      <c r="K27" s="43" t="s">
        <v>234</v>
      </c>
      <c r="L27" s="4"/>
    </row>
    <row r="28" ht="15.75" customHeight="1">
      <c r="A28" s="6" t="s">
        <v>150</v>
      </c>
      <c r="B28" s="6" t="s">
        <v>152</v>
      </c>
      <c r="C28" s="7" t="s">
        <v>57</v>
      </c>
      <c r="D28" s="7" t="s">
        <v>83</v>
      </c>
      <c r="E28" s="7" t="s">
        <v>134</v>
      </c>
      <c r="F28" s="7">
        <v>2.0</v>
      </c>
      <c r="G28" s="7" t="s">
        <v>115</v>
      </c>
      <c r="H28" s="32">
        <f>VLOOKUP(C28,'Weights (Feast)'!$A$24:$B$30,2,FALSE())*VLOOKUP(D28,'Weights (Feast)'!$A$33:$B$37,2,FALSE())*VLOOKUP(F28,'Weights (Feast)'!$A$40:$B$46,2,FALSE())*VLOOKUP(E28,'Weights (Feast)'!$A$54:$B$64,2,FALSE())*(-1)*VLOOKUP(G28,'Weights (Feast)'!$A$49:$B$51,2,FALSE())</f>
        <v>2.34375</v>
      </c>
      <c r="I28" s="7" t="s">
        <v>50</v>
      </c>
      <c r="J28" s="42" t="str">
        <f t="shared" si="1"/>
        <v>On-Half: Gain 2 Thorn</v>
      </c>
      <c r="K28" s="43"/>
      <c r="L28" s="4"/>
    </row>
    <row r="29" ht="15.75" customHeight="1">
      <c r="A29" s="6" t="s">
        <v>150</v>
      </c>
      <c r="B29" s="6" t="s">
        <v>152</v>
      </c>
      <c r="C29" s="7" t="s">
        <v>61</v>
      </c>
      <c r="D29" s="7" t="s">
        <v>83</v>
      </c>
      <c r="E29" s="7" t="s">
        <v>134</v>
      </c>
      <c r="F29" s="7">
        <v>2.0</v>
      </c>
      <c r="G29" s="7" t="s">
        <v>115</v>
      </c>
      <c r="H29" s="32">
        <f>VLOOKUP(C29,'Weights (Feast)'!$A$24:$B$30,2,FALSE())*VLOOKUP(D29,'Weights (Feast)'!$A$33:$B$37,2,FALSE())*VLOOKUP(F29,'Weights (Feast)'!$A$40:$B$46,2,FALSE())*VLOOKUP(E29,'Weights (Feast)'!$A$54:$B$64,2,FALSE())*(-1)*VLOOKUP(G29,'Weights (Feast)'!$A$49:$B$51,2,FALSE())</f>
        <v>2.8125</v>
      </c>
      <c r="I29" s="7" t="s">
        <v>61</v>
      </c>
      <c r="J29" s="42" t="str">
        <f t="shared" si="1"/>
        <v>Special: Gain 2 Thorn</v>
      </c>
      <c r="K29" s="43" t="s">
        <v>235</v>
      </c>
      <c r="L29" s="4"/>
    </row>
    <row r="30" ht="15.75" customHeight="1">
      <c r="A30" s="6" t="s">
        <v>157</v>
      </c>
      <c r="B30" s="6" t="s">
        <v>159</v>
      </c>
      <c r="C30" s="7" t="s">
        <v>54</v>
      </c>
      <c r="D30" s="7" t="s">
        <v>83</v>
      </c>
      <c r="E30" s="7" t="s">
        <v>134</v>
      </c>
      <c r="F30" s="7">
        <v>2.0</v>
      </c>
      <c r="G30" s="7" t="s">
        <v>115</v>
      </c>
      <c r="H30" s="32">
        <f>VLOOKUP(C30,'Weights (Feast)'!$A$24:$B$30,2,FALSE())*VLOOKUP(D30,'Weights (Feast)'!$A$33:$B$37,2,FALSE())*VLOOKUP(F30,'Weights (Feast)'!$A$40:$B$46,2,FALSE())*VLOOKUP(E30,'Weights (Feast)'!$A$54:$B$64,2,FALSE())*(-1)*VLOOKUP(G30,'Weights (Feast)'!$A$49:$B$51,2,FALSE())</f>
        <v>3.375</v>
      </c>
      <c r="I30" s="7" t="s">
        <v>50</v>
      </c>
      <c r="J30" s="42" t="str">
        <f t="shared" si="1"/>
        <v>On-Start: Gain 2 Thorn</v>
      </c>
      <c r="K30" s="43"/>
      <c r="L30" s="4"/>
    </row>
    <row r="31" ht="15.75" customHeight="1">
      <c r="A31" s="6" t="s">
        <v>157</v>
      </c>
      <c r="B31" s="6" t="s">
        <v>159</v>
      </c>
      <c r="C31" s="7" t="s">
        <v>68</v>
      </c>
      <c r="D31" s="7" t="s">
        <v>79</v>
      </c>
      <c r="E31" s="7" t="s">
        <v>6</v>
      </c>
      <c r="F31" s="7">
        <v>1.0</v>
      </c>
      <c r="G31" s="7" t="s">
        <v>115</v>
      </c>
      <c r="H31" s="32">
        <f>VLOOKUP(C31,'Weights (Feast)'!$A$24:$B$30,2,FALSE())*VLOOKUP(D31,'Weights (Feast)'!$A$33:$B$37,2,FALSE())*VLOOKUP(F31,'Weights (Feast)'!$A$40:$B$46,2,FALSE())*VLOOKUP(E31,'Weights (Feast)'!$A$54:$B$64,2,FALSE())*(-1)*VLOOKUP(G31,'Weights (Feast)'!$A$49:$B$51,2,FALSE())</f>
        <v>3</v>
      </c>
      <c r="I31" s="7" t="s">
        <v>50</v>
      </c>
      <c r="J31" s="42" t="str">
        <f t="shared" si="1"/>
        <v>On-Hit: Restore 1 HP</v>
      </c>
      <c r="K31" s="43"/>
      <c r="L31" s="4"/>
    </row>
    <row r="32" ht="15.75" customHeight="1">
      <c r="A32" s="6" t="s">
        <v>157</v>
      </c>
      <c r="B32" s="6" t="s">
        <v>159</v>
      </c>
      <c r="C32" s="7" t="s">
        <v>61</v>
      </c>
      <c r="D32" s="7" t="s">
        <v>79</v>
      </c>
      <c r="E32" s="7" t="s">
        <v>6</v>
      </c>
      <c r="F32" s="7">
        <v>3.0</v>
      </c>
      <c r="G32" s="7" t="s">
        <v>115</v>
      </c>
      <c r="H32" s="32">
        <f>VLOOKUP(C32,'Weights (Feast)'!$A$24:$B$30,2,FALSE())*VLOOKUP(D32,'Weights (Feast)'!$A$33:$B$37,2,FALSE())*VLOOKUP(F32,'Weights (Feast)'!$A$40:$B$46,2,FALSE())*VLOOKUP(E32,'Weights (Feast)'!$A$54:$B$64,2,FALSE())*(-1)*VLOOKUP(G32,'Weights (Feast)'!$A$49:$B$51,2,FALSE())</f>
        <v>2.25</v>
      </c>
      <c r="I32" s="7" t="s">
        <v>61</v>
      </c>
      <c r="J32" s="42" t="str">
        <f t="shared" si="1"/>
        <v>Special: Restore 3 HP</v>
      </c>
      <c r="K32" s="43"/>
      <c r="L32" s="4"/>
    </row>
    <row r="33" ht="15.75" customHeight="1">
      <c r="A33" s="6" t="s">
        <v>164</v>
      </c>
      <c r="B33" s="6" t="s">
        <v>167</v>
      </c>
      <c r="C33" s="7" t="s">
        <v>58</v>
      </c>
      <c r="D33" s="7" t="s">
        <v>83</v>
      </c>
      <c r="E33" s="7" t="s">
        <v>7</v>
      </c>
      <c r="F33" s="7">
        <v>2.0</v>
      </c>
      <c r="G33" s="7" t="s">
        <v>115</v>
      </c>
      <c r="H33" s="32">
        <f>VLOOKUP(C33,'Weights (Feast)'!$A$24:$B$30,2,FALSE())*VLOOKUP(D33,'Weights (Feast)'!$A$33:$B$37,2,FALSE())*VLOOKUP(F33,'Weights (Feast)'!$A$40:$B$46,2,FALSE())*VLOOKUP(E33,'Weights (Feast)'!$A$54:$B$64,2,FALSE())*(-1)*VLOOKUP(G33,'Weights (Feast)'!$A$49:$B$51,2,FALSE())</f>
        <v>1.875</v>
      </c>
      <c r="I33" s="7" t="s">
        <v>50</v>
      </c>
      <c r="J33" s="42" t="str">
        <f t="shared" si="1"/>
        <v>On-Exposed: Gain 2 ATK</v>
      </c>
      <c r="K33" s="43"/>
      <c r="L33" s="4"/>
    </row>
    <row r="34" ht="15.75" customHeight="1">
      <c r="A34" s="6" t="s">
        <v>164</v>
      </c>
      <c r="B34" s="6" t="s">
        <v>167</v>
      </c>
      <c r="C34" s="7" t="s">
        <v>57</v>
      </c>
      <c r="D34" s="7" t="s">
        <v>83</v>
      </c>
      <c r="E34" s="7" t="s">
        <v>137</v>
      </c>
      <c r="F34" s="7">
        <v>2.0</v>
      </c>
      <c r="G34" s="7" t="s">
        <v>115</v>
      </c>
      <c r="H34" s="32">
        <f>VLOOKUP(C34,'Weights (Feast)'!$A$24:$B$30,2,FALSE())*VLOOKUP(D34,'Weights (Feast)'!$A$33:$B$37,2,FALSE())*VLOOKUP(F34,'Weights (Feast)'!$A$40:$B$46,2,FALSE())*VLOOKUP(E34,'Weights (Feast)'!$A$54:$B$64,2,FALSE())*(-1)*VLOOKUP(G34,'Weights (Feast)'!$A$49:$B$51,2,FALSE())</f>
        <v>2.34375</v>
      </c>
      <c r="I34" s="7" t="s">
        <v>50</v>
      </c>
      <c r="J34" s="42" t="str">
        <f t="shared" si="1"/>
        <v>On-Half: Gain 2 Armor</v>
      </c>
      <c r="K34" s="43"/>
      <c r="L34" s="4"/>
    </row>
    <row r="35" ht="15.75" customHeight="1">
      <c r="A35" s="6" t="s">
        <v>164</v>
      </c>
      <c r="B35" s="6" t="s">
        <v>167</v>
      </c>
      <c r="C35" s="7" t="s">
        <v>61</v>
      </c>
      <c r="D35" s="7" t="s">
        <v>83</v>
      </c>
      <c r="E35" s="7" t="s">
        <v>9</v>
      </c>
      <c r="F35" s="7">
        <v>1.0</v>
      </c>
      <c r="G35" s="7" t="s">
        <v>115</v>
      </c>
      <c r="H35" s="32">
        <f>VLOOKUP(C35,'Weights (Feast)'!$A$24:$B$30,2,FALSE())*VLOOKUP(D35,'Weights (Feast)'!$A$33:$B$37,2,FALSE())*VLOOKUP(F35,'Weights (Feast)'!$A$40:$B$46,2,FALSE())*VLOOKUP(E35,'Weights (Feast)'!$A$54:$B$64,2,FALSE())*(-1)*VLOOKUP(G35,'Weights (Feast)'!$A$49:$B$51,2,FALSE())</f>
        <v>1.875</v>
      </c>
      <c r="I35" s="7" t="s">
        <v>61</v>
      </c>
      <c r="J35" s="42" t="str">
        <f t="shared" si="1"/>
        <v>Special: Gain 1 SPD</v>
      </c>
      <c r="K35" s="43" t="s">
        <v>236</v>
      </c>
      <c r="L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8.0"/>
    <col customWidth="1" min="3" max="4" width="12.0"/>
    <col customWidth="1" min="5" max="5" width="11.0"/>
    <col customWidth="1" min="6" max="6" width="8.0"/>
    <col customWidth="1" min="7" max="7" width="22.0"/>
    <col customWidth="1" min="8" max="8" width="8.0"/>
    <col customWidth="1" min="9" max="10" width="11.0"/>
    <col customWidth="1" min="11" max="11" width="12.0"/>
    <col customWidth="1" min="12" max="12" width="40.0"/>
  </cols>
  <sheetData>
    <row r="1" ht="18.75" customHeight="1">
      <c r="A1" s="47" t="s">
        <v>2</v>
      </c>
      <c r="B1" s="47" t="s">
        <v>192</v>
      </c>
      <c r="C1" s="47" t="s">
        <v>196</v>
      </c>
      <c r="D1" s="47" t="s">
        <v>197</v>
      </c>
      <c r="E1" s="47" t="s">
        <v>198</v>
      </c>
      <c r="F1" s="47" t="s">
        <v>237</v>
      </c>
      <c r="G1" s="47" t="s">
        <v>202</v>
      </c>
      <c r="H1" s="47" t="s">
        <v>13</v>
      </c>
      <c r="I1" s="34"/>
      <c r="J1" s="34"/>
      <c r="K1" s="34"/>
      <c r="L1" s="34"/>
    </row>
    <row r="2" ht="20.25" customHeight="1">
      <c r="A2" s="6" t="s">
        <v>51</v>
      </c>
      <c r="B2" s="6" t="s">
        <v>55</v>
      </c>
      <c r="C2" s="7" t="s">
        <v>169</v>
      </c>
      <c r="D2" s="7" t="s">
        <v>83</v>
      </c>
      <c r="E2" s="7" t="s">
        <v>176</v>
      </c>
      <c r="F2" s="7">
        <v>2.0</v>
      </c>
      <c r="G2" s="42" t="str">
        <f t="shared" ref="G2:G10" si="1">C2 &amp; ": " &amp; D2 &amp; " " &amp; F2 &amp; " " &amp; E2</f>
        <v>Death: Gain 2 Freezer</v>
      </c>
      <c r="H2" s="43"/>
      <c r="I2" s="7"/>
      <c r="J2" s="48"/>
      <c r="K2" s="32"/>
      <c r="L2" s="43"/>
    </row>
    <row r="3" ht="20.25" customHeight="1">
      <c r="A3" s="6" t="s">
        <v>84</v>
      </c>
      <c r="B3" s="6" t="s">
        <v>88</v>
      </c>
      <c r="C3" s="7" t="s">
        <v>168</v>
      </c>
      <c r="D3" s="7" t="s">
        <v>83</v>
      </c>
      <c r="E3" s="7" t="s">
        <v>174</v>
      </c>
      <c r="F3" s="7">
        <v>2.0</v>
      </c>
      <c r="G3" s="42" t="str">
        <f t="shared" si="1"/>
        <v>Battlecry: Gain 2 Taunt</v>
      </c>
      <c r="H3" s="43"/>
      <c r="I3" s="7"/>
      <c r="J3" s="48"/>
      <c r="K3" s="32"/>
      <c r="L3" s="43"/>
    </row>
    <row r="4" ht="20.25" customHeight="1">
      <c r="A4" s="6" t="s">
        <v>95</v>
      </c>
      <c r="B4" s="6" t="s">
        <v>98</v>
      </c>
      <c r="C4" s="7" t="s">
        <v>168</v>
      </c>
      <c r="D4" s="7" t="s">
        <v>83</v>
      </c>
      <c r="E4" s="7" t="s">
        <v>176</v>
      </c>
      <c r="F4" s="7">
        <v>2.0</v>
      </c>
      <c r="G4" s="42" t="str">
        <f t="shared" si="1"/>
        <v>Battlecry: Gain 2 Freezer</v>
      </c>
      <c r="H4" s="43"/>
      <c r="I4" s="7"/>
      <c r="J4" s="48"/>
      <c r="K4" s="32"/>
      <c r="L4" s="43"/>
    </row>
    <row r="5" ht="20.25" customHeight="1">
      <c r="A5" s="6" t="s">
        <v>103</v>
      </c>
      <c r="B5" s="6" t="s">
        <v>105</v>
      </c>
      <c r="C5" s="7" t="s">
        <v>168</v>
      </c>
      <c r="D5" s="7" t="s">
        <v>83</v>
      </c>
      <c r="E5" s="7" t="s">
        <v>174</v>
      </c>
      <c r="F5" s="7">
        <v>3.0</v>
      </c>
      <c r="G5" s="42" t="str">
        <f t="shared" si="1"/>
        <v>Battlecry: Gain 3 Taunt</v>
      </c>
      <c r="H5" s="43"/>
      <c r="I5" s="7"/>
      <c r="J5" s="48"/>
      <c r="K5" s="32"/>
      <c r="L5" s="43"/>
    </row>
    <row r="6" ht="20.25" customHeight="1">
      <c r="A6" s="6" t="s">
        <v>119</v>
      </c>
      <c r="B6" s="6" t="s">
        <v>122</v>
      </c>
      <c r="C6" s="7" t="s">
        <v>169</v>
      </c>
      <c r="D6" s="7" t="s">
        <v>83</v>
      </c>
      <c r="E6" s="7" t="s">
        <v>176</v>
      </c>
      <c r="F6" s="7">
        <v>2.0</v>
      </c>
      <c r="G6" s="42" t="str">
        <f t="shared" si="1"/>
        <v>Death: Gain 2 Freezer</v>
      </c>
      <c r="H6" s="43"/>
      <c r="I6" s="7"/>
      <c r="J6" s="48"/>
      <c r="K6" s="32"/>
      <c r="L6" s="43"/>
    </row>
    <row r="7" ht="20.25" customHeight="1">
      <c r="A7" s="6" t="s">
        <v>132</v>
      </c>
      <c r="B7" s="6" t="s">
        <v>136</v>
      </c>
      <c r="C7" s="7" t="s">
        <v>168</v>
      </c>
      <c r="D7" s="7" t="s">
        <v>83</v>
      </c>
      <c r="E7" s="7" t="s">
        <v>174</v>
      </c>
      <c r="F7" s="7">
        <v>2.0</v>
      </c>
      <c r="G7" s="42" t="str">
        <f t="shared" si="1"/>
        <v>Battlecry: Gain 2 Taunt</v>
      </c>
      <c r="H7" s="43"/>
      <c r="I7" s="7"/>
      <c r="J7" s="48"/>
      <c r="K7" s="32"/>
      <c r="L7" s="43"/>
    </row>
    <row r="8" ht="20.25" customHeight="1">
      <c r="A8" s="6" t="s">
        <v>150</v>
      </c>
      <c r="B8" s="6" t="s">
        <v>152</v>
      </c>
      <c r="C8" s="7" t="s">
        <v>168</v>
      </c>
      <c r="D8" s="7" t="s">
        <v>83</v>
      </c>
      <c r="E8" s="7" t="s">
        <v>176</v>
      </c>
      <c r="F8" s="7">
        <v>2.0</v>
      </c>
      <c r="G8" s="42" t="str">
        <f t="shared" si="1"/>
        <v>Battlecry: Gain 2 Freezer</v>
      </c>
      <c r="H8" s="43"/>
      <c r="I8" s="7"/>
      <c r="J8" s="48"/>
      <c r="K8" s="32"/>
      <c r="L8" s="43"/>
    </row>
    <row r="9" ht="20.25" customHeight="1">
      <c r="A9" s="6" t="s">
        <v>157</v>
      </c>
      <c r="B9" s="6" t="s">
        <v>159</v>
      </c>
      <c r="C9" s="7" t="s">
        <v>168</v>
      </c>
      <c r="D9" s="7" t="s">
        <v>83</v>
      </c>
      <c r="E9" s="7" t="s">
        <v>176</v>
      </c>
      <c r="F9" s="7">
        <v>3.0</v>
      </c>
      <c r="G9" s="42" t="str">
        <f t="shared" si="1"/>
        <v>Battlecry: Gain 3 Freezer</v>
      </c>
      <c r="H9" s="43"/>
      <c r="I9" s="7"/>
      <c r="J9" s="48"/>
      <c r="K9" s="32"/>
      <c r="L9" s="43"/>
    </row>
    <row r="10" ht="20.25" customHeight="1">
      <c r="A10" s="6" t="s">
        <v>164</v>
      </c>
      <c r="B10" s="6" t="s">
        <v>167</v>
      </c>
      <c r="C10" s="7" t="s">
        <v>168</v>
      </c>
      <c r="D10" s="7" t="s">
        <v>83</v>
      </c>
      <c r="E10" s="7" t="s">
        <v>174</v>
      </c>
      <c r="F10" s="7">
        <v>3.0</v>
      </c>
      <c r="G10" s="42" t="str">
        <f t="shared" si="1"/>
        <v>Battlecry: Gain 3 Taunt</v>
      </c>
      <c r="H10" s="43"/>
      <c r="I10" s="7"/>
      <c r="J10" s="48"/>
      <c r="K10" s="32"/>
      <c r="L10" s="43"/>
    </row>
    <row r="11" ht="15.0" customHeight="1">
      <c r="A11" s="6"/>
      <c r="B11" s="6"/>
      <c r="C11" s="7"/>
      <c r="D11" s="7"/>
      <c r="E11" s="6"/>
      <c r="F11" s="7"/>
      <c r="G11" s="7"/>
      <c r="H11" s="7"/>
      <c r="I11" s="7"/>
      <c r="J11" s="48"/>
      <c r="K11" s="32"/>
      <c r="L11" s="43"/>
    </row>
    <row r="12" ht="15.0" customHeight="1">
      <c r="A12" s="6"/>
      <c r="B12" s="6"/>
      <c r="C12" s="7"/>
      <c r="D12" s="7"/>
      <c r="E12" s="6"/>
      <c r="F12" s="7"/>
      <c r="G12" s="7"/>
      <c r="H12" s="7"/>
      <c r="I12" s="7"/>
      <c r="J12" s="48"/>
      <c r="K12" s="32"/>
      <c r="L12" s="43"/>
    </row>
    <row r="13" ht="15.7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ht="15.7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ht="15.7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15.7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ht="15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ht="15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ht="15.7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ht="15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</row>
  </sheetData>
  <printOptions/>
  <pageMargins bottom="1.0" footer="0.0" header="0.0" left="0.75" right="0.75" top="1.0"/>
  <pageSetup paperSize="9" orientation="portrait"/>
  <drawing r:id="rId2"/>
  <legacyDrawing r:id="rId3"/>
</worksheet>
</file>